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1616" windowHeight="9588" tabRatio="910"/>
  </bookViews>
  <sheets>
    <sheet name="lijst tabellen" sheetId="44" r:id="rId1"/>
    <sheet name="B1 - B4" sheetId="4" r:id="rId2"/>
    <sheet name="B5" sheetId="5" r:id="rId3"/>
    <sheet name="B6" sheetId="7" r:id="rId4"/>
    <sheet name="B7" sheetId="8" r:id="rId5"/>
    <sheet name="B8" sheetId="9" r:id="rId6"/>
    <sheet name="B9" sheetId="10" r:id="rId7"/>
    <sheet name="B10-12" sheetId="11" r:id="rId8"/>
    <sheet name="B13-15" sheetId="12" r:id="rId9"/>
    <sheet name="B17" sheetId="14" r:id="rId10"/>
    <sheet name="B18" sheetId="15" r:id="rId11"/>
    <sheet name="B19" sheetId="16" r:id="rId12"/>
    <sheet name="B20" sheetId="17" r:id="rId13"/>
    <sheet name="B21" sheetId="18" r:id="rId14"/>
    <sheet name="B22" sheetId="19" r:id="rId15"/>
    <sheet name="B23" sheetId="20" r:id="rId16"/>
    <sheet name="B24" sheetId="21" r:id="rId17"/>
    <sheet name="B25" sheetId="22" r:id="rId18"/>
    <sheet name="B26" sheetId="23" r:id="rId19"/>
    <sheet name="B27-30" sheetId="24" r:id="rId20"/>
    <sheet name="B31-32" sheetId="25" r:id="rId21"/>
    <sheet name="B33" sheetId="28" r:id="rId22"/>
    <sheet name="B34" sheetId="29" r:id="rId23"/>
    <sheet name="B35" sheetId="30" r:id="rId24"/>
    <sheet name="B36" sheetId="31" r:id="rId25"/>
    <sheet name="B37-41" sheetId="32" r:id="rId26"/>
    <sheet name="B42" sheetId="34" r:id="rId27"/>
    <sheet name="B43" sheetId="35" r:id="rId28"/>
    <sheet name="B44" sheetId="36" r:id="rId29"/>
    <sheet name="B45" sheetId="37" r:id="rId30"/>
    <sheet name="B46" sheetId="38" r:id="rId31"/>
    <sheet name="B47" sheetId="39" r:id="rId32"/>
    <sheet name="B48" sheetId="40" r:id="rId33"/>
    <sheet name="B49" sheetId="41" r:id="rId34"/>
    <sheet name="B50-53" sheetId="42" r:id="rId35"/>
    <sheet name="B54-55" sheetId="43" r:id="rId36"/>
  </sheets>
  <definedNames>
    <definedName name="_xlnm.Print_Titles" localSheetId="9">'B17'!$1:$4</definedName>
    <definedName name="_xlnm.Print_Titles" localSheetId="10">'B18'!$1:$3</definedName>
    <definedName name="_xlnm.Print_Titles" localSheetId="16">'B24'!$1:$2</definedName>
    <definedName name="_xlnm.Print_Titles" localSheetId="26">'B42'!$1:$3</definedName>
    <definedName name="_xlnm.Print_Titles" localSheetId="2">'B5'!$1:$2</definedName>
  </definedNames>
  <calcPr calcId="145621"/>
</workbook>
</file>

<file path=xl/calcChain.xml><?xml version="1.0" encoding="utf-8"?>
<calcChain xmlns="http://schemas.openxmlformats.org/spreadsheetml/2006/main">
  <c r="G137" i="34" l="1"/>
  <c r="H50" i="40" l="1"/>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H8" i="40"/>
  <c r="H7" i="40"/>
  <c r="H6" i="40"/>
  <c r="H5" i="40"/>
  <c r="H4" i="40"/>
  <c r="E39" i="39" l="1"/>
  <c r="E34" i="39"/>
  <c r="E33" i="39"/>
  <c r="E32" i="39"/>
  <c r="E31" i="39"/>
  <c r="E30" i="39"/>
  <c r="E29" i="39"/>
  <c r="E28" i="39"/>
  <c r="E21" i="39"/>
  <c r="E20" i="39"/>
  <c r="E19" i="39"/>
  <c r="E18" i="39"/>
  <c r="E17" i="39"/>
  <c r="E16" i="39"/>
  <c r="E15" i="39"/>
  <c r="E14" i="39"/>
  <c r="E13" i="39"/>
  <c r="D59" i="34" l="1"/>
  <c r="D62" i="34"/>
  <c r="E86" i="21" l="1"/>
  <c r="E85" i="21"/>
  <c r="E66" i="21"/>
  <c r="E65" i="21"/>
  <c r="E50" i="21"/>
  <c r="E43" i="21"/>
  <c r="E42" i="21"/>
  <c r="E41" i="21"/>
  <c r="E40" i="21"/>
  <c r="E39" i="21"/>
  <c r="E21" i="21"/>
  <c r="E20" i="21"/>
  <c r="E19" i="21"/>
  <c r="J126" i="14" l="1"/>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E12" i="39" l="1"/>
  <c r="F41" i="34" l="1"/>
  <c r="E41" i="34"/>
  <c r="D41" i="34"/>
  <c r="C41" i="34"/>
  <c r="F29" i="34"/>
  <c r="E29" i="34"/>
  <c r="D29" i="34"/>
  <c r="C29" i="34"/>
  <c r="F27" i="34"/>
  <c r="E27" i="34"/>
  <c r="D27" i="34"/>
  <c r="C27" i="34"/>
  <c r="E131" i="34"/>
  <c r="F131" i="34"/>
  <c r="D131" i="34"/>
  <c r="D21" i="34"/>
  <c r="C21" i="34"/>
  <c r="G5" i="34"/>
  <c r="G4" i="34" s="1"/>
  <c r="D4" i="34"/>
  <c r="E4" i="34"/>
  <c r="F4" i="34"/>
  <c r="C4" i="34"/>
  <c r="D125" i="15"/>
  <c r="E125" i="15"/>
  <c r="F125" i="15"/>
  <c r="C125" i="15"/>
  <c r="F144" i="15"/>
  <c r="E144" i="15"/>
  <c r="D144" i="15"/>
  <c r="C144" i="15"/>
  <c r="D134" i="15"/>
  <c r="E134" i="15"/>
  <c r="F134" i="15"/>
  <c r="C134" i="15"/>
  <c r="F120" i="15"/>
  <c r="E120" i="15"/>
  <c r="D120" i="15"/>
  <c r="C120" i="15"/>
  <c r="D112" i="15"/>
  <c r="E112" i="15"/>
  <c r="F112" i="15"/>
  <c r="C112" i="15"/>
  <c r="D96" i="15"/>
  <c r="E96" i="15"/>
  <c r="F96" i="15"/>
  <c r="C96" i="15"/>
  <c r="D88" i="15"/>
  <c r="E88" i="15"/>
  <c r="F88" i="15"/>
  <c r="C88" i="15"/>
  <c r="D81" i="15"/>
  <c r="E81" i="15"/>
  <c r="F81" i="15"/>
  <c r="C81" i="15"/>
  <c r="D73" i="15"/>
  <c r="E73" i="15"/>
  <c r="F73" i="15"/>
  <c r="C73" i="15"/>
  <c r="D58" i="15"/>
  <c r="D57" i="15" s="1"/>
  <c r="E58" i="15"/>
  <c r="E57" i="15" s="1"/>
  <c r="F58" i="15"/>
  <c r="F57" i="15" s="1"/>
  <c r="C58" i="15"/>
  <c r="C57" i="15" s="1"/>
  <c r="F108" i="15"/>
  <c r="E108" i="15"/>
  <c r="D108" i="15"/>
  <c r="C108" i="15"/>
  <c r="F69" i="15"/>
  <c r="E69" i="15"/>
  <c r="D69" i="15"/>
  <c r="C69" i="15"/>
  <c r="D38" i="15"/>
  <c r="E38" i="15"/>
  <c r="F38" i="15"/>
  <c r="C38" i="15"/>
  <c r="F31" i="15"/>
  <c r="E31" i="15"/>
  <c r="D31" i="15"/>
  <c r="C31" i="15"/>
  <c r="F149" i="15"/>
  <c r="E149" i="15"/>
  <c r="D149" i="15"/>
  <c r="C149" i="15"/>
  <c r="F78" i="15"/>
  <c r="E78" i="15"/>
  <c r="D78" i="15"/>
  <c r="C78" i="15"/>
  <c r="F54" i="15"/>
  <c r="E54" i="15"/>
  <c r="D54" i="15"/>
  <c r="C54" i="15"/>
  <c r="F36" i="15"/>
  <c r="E36" i="15"/>
  <c r="D36" i="15"/>
  <c r="C36" i="15"/>
  <c r="F34" i="15"/>
  <c r="E34" i="15"/>
  <c r="D34" i="15"/>
  <c r="C34" i="15"/>
  <c r="F29" i="15"/>
  <c r="E29" i="15"/>
  <c r="D29" i="15"/>
  <c r="C29" i="15"/>
  <c r="F27" i="15"/>
  <c r="E27" i="15"/>
  <c r="D27" i="15"/>
  <c r="C27" i="15"/>
  <c r="D25" i="15"/>
  <c r="E25" i="15"/>
  <c r="F25" i="15"/>
  <c r="C25" i="15"/>
  <c r="F131" i="15"/>
  <c r="E131" i="15"/>
  <c r="D131" i="15"/>
  <c r="C131" i="15"/>
  <c r="F117" i="15"/>
  <c r="E117" i="15"/>
  <c r="D117" i="15"/>
  <c r="C117" i="15"/>
  <c r="F51" i="15"/>
  <c r="E51" i="15"/>
  <c r="D51" i="15"/>
  <c r="C51" i="15"/>
  <c r="F48" i="15"/>
  <c r="E48" i="15"/>
  <c r="D48" i="15"/>
  <c r="C48" i="15"/>
  <c r="F45" i="15"/>
  <c r="E45" i="15"/>
  <c r="D45" i="15"/>
  <c r="C45" i="15"/>
  <c r="F42" i="15"/>
  <c r="E42" i="15"/>
  <c r="D42" i="15"/>
  <c r="C42" i="15"/>
  <c r="F22" i="15"/>
  <c r="E22" i="15"/>
  <c r="D22" i="15"/>
  <c r="C22" i="15"/>
  <c r="D19" i="15"/>
  <c r="E19" i="15"/>
  <c r="F19" i="15"/>
  <c r="C19" i="15"/>
  <c r="D15" i="15"/>
  <c r="E15" i="15"/>
  <c r="F15" i="15"/>
  <c r="C15" i="15"/>
  <c r="D13" i="15"/>
  <c r="E13" i="15"/>
  <c r="F13" i="15"/>
  <c r="C13" i="15"/>
  <c r="D11" i="15"/>
  <c r="E11" i="15"/>
  <c r="F11" i="15"/>
  <c r="C11" i="15"/>
  <c r="D6" i="15"/>
  <c r="E6" i="15"/>
  <c r="F6" i="15"/>
  <c r="C6" i="15"/>
  <c r="D4" i="15"/>
  <c r="E4" i="15"/>
  <c r="F4" i="15"/>
  <c r="C4" i="15"/>
  <c r="G142" i="15"/>
  <c r="G143" i="15"/>
  <c r="G137" i="15"/>
  <c r="G151" i="15"/>
  <c r="G4" i="15" l="1"/>
  <c r="F80" i="15"/>
  <c r="E80" i="15"/>
  <c r="D80" i="15"/>
  <c r="C67" i="15"/>
  <c r="C56" i="15" s="1"/>
  <c r="D67" i="15"/>
  <c r="D56" i="15" s="1"/>
  <c r="D152" i="15" s="1"/>
  <c r="E67" i="15"/>
  <c r="E56" i="15" s="1"/>
  <c r="E152" i="15" s="1"/>
  <c r="F67" i="15"/>
  <c r="F56" i="15" s="1"/>
  <c r="F152" i="15" s="1"/>
  <c r="C131" i="34"/>
  <c r="G135" i="34"/>
  <c r="F108" i="34"/>
  <c r="E48" i="34"/>
  <c r="E47" i="34" s="1"/>
  <c r="C108" i="34"/>
  <c r="D108" i="34"/>
  <c r="G126" i="34"/>
  <c r="G125" i="34"/>
  <c r="E108" i="34"/>
  <c r="G112" i="34"/>
  <c r="E118" i="34"/>
  <c r="F48" i="34"/>
  <c r="F47" i="34" s="1"/>
  <c r="D118" i="34"/>
  <c r="C48" i="34"/>
  <c r="C47" i="34" s="1"/>
  <c r="C118" i="34"/>
  <c r="G130" i="34"/>
  <c r="D48" i="34"/>
  <c r="D47" i="34" s="1"/>
  <c r="F118" i="34"/>
  <c r="C80" i="15"/>
  <c r="G133" i="34"/>
  <c r="F122" i="34"/>
  <c r="G72" i="34"/>
  <c r="G121" i="34"/>
  <c r="G128" i="34"/>
  <c r="G129" i="34"/>
  <c r="C122" i="34"/>
  <c r="E122" i="34"/>
  <c r="D122" i="34"/>
  <c r="E31" i="34"/>
  <c r="C31" i="34"/>
  <c r="D31" i="34"/>
  <c r="F31" i="34"/>
  <c r="G33" i="34"/>
  <c r="G146" i="15"/>
  <c r="G130" i="15"/>
  <c r="G40" i="15"/>
  <c r="G39" i="15"/>
  <c r="G37" i="15"/>
  <c r="G36" i="15" s="1"/>
  <c r="G32" i="15"/>
  <c r="C152" i="15" l="1"/>
  <c r="C127" i="14"/>
  <c r="D121" i="14" l="1"/>
  <c r="D90" i="14"/>
  <c r="D54" i="14"/>
  <c r="D5" i="14"/>
  <c r="D120" i="14"/>
  <c r="D101" i="14"/>
  <c r="D89" i="14"/>
  <c r="D78" i="14"/>
  <c r="D66" i="14"/>
  <c r="D53" i="14"/>
  <c r="D39" i="14"/>
  <c r="D23" i="14"/>
  <c r="D10" i="14"/>
  <c r="D127" i="14"/>
  <c r="D118" i="14"/>
  <c r="D108" i="14"/>
  <c r="D100" i="14"/>
  <c r="D88" i="14"/>
  <c r="D77" i="14"/>
  <c r="D64" i="14"/>
  <c r="D35" i="14"/>
  <c r="D22" i="14"/>
  <c r="D8" i="14"/>
  <c r="D122" i="14"/>
  <c r="D92" i="14"/>
  <c r="D55" i="14"/>
  <c r="D111" i="14"/>
  <c r="D67" i="14"/>
  <c r="D11" i="14"/>
  <c r="D98" i="14"/>
  <c r="D63" i="14"/>
  <c r="D19" i="14"/>
  <c r="D125" i="14"/>
  <c r="D115" i="14"/>
  <c r="D97" i="14"/>
  <c r="D86" i="14"/>
  <c r="D74" i="14"/>
  <c r="D61" i="14"/>
  <c r="D47" i="14"/>
  <c r="D32" i="14"/>
  <c r="D18" i="14"/>
  <c r="D105" i="14"/>
  <c r="D69" i="14"/>
  <c r="D27" i="14"/>
  <c r="D102" i="14"/>
  <c r="D40" i="14"/>
  <c r="D116" i="14"/>
  <c r="D87" i="14"/>
  <c r="D48" i="14"/>
  <c r="D114" i="14"/>
  <c r="D95" i="14"/>
  <c r="D85" i="14"/>
  <c r="D71" i="14"/>
  <c r="D58" i="14"/>
  <c r="D46" i="14"/>
  <c r="D31" i="14"/>
  <c r="D17" i="14"/>
  <c r="D112" i="14"/>
  <c r="D80" i="14"/>
  <c r="D41" i="14"/>
  <c r="D16" i="14"/>
  <c r="D79" i="14"/>
  <c r="D25" i="14"/>
  <c r="D126" i="14"/>
  <c r="D107" i="14"/>
  <c r="D75" i="14"/>
  <c r="D33" i="14"/>
  <c r="D7" i="14"/>
  <c r="D123" i="14"/>
  <c r="D113" i="14"/>
  <c r="D106" i="14"/>
  <c r="D94" i="14"/>
  <c r="D82" i="14"/>
  <c r="D70" i="14"/>
  <c r="D56" i="14"/>
  <c r="D43" i="14"/>
  <c r="D30" i="14"/>
  <c r="D14" i="14"/>
  <c r="D20" i="14"/>
  <c r="D28" i="14"/>
  <c r="D36" i="14"/>
  <c r="D44" i="14"/>
  <c r="D51" i="14"/>
  <c r="D59" i="14"/>
  <c r="D6" i="14"/>
  <c r="D15" i="14"/>
  <c r="D21" i="14"/>
  <c r="D29" i="14"/>
  <c r="D37" i="14"/>
  <c r="D45" i="14"/>
  <c r="D52" i="14"/>
  <c r="D60" i="14"/>
  <c r="D68" i="14"/>
  <c r="D76" i="14"/>
  <c r="D84" i="14"/>
  <c r="D91" i="14"/>
  <c r="D99" i="14"/>
  <c r="D12" i="14"/>
  <c r="D26" i="14"/>
  <c r="D34" i="14"/>
  <c r="D42" i="14"/>
  <c r="D50" i="14"/>
  <c r="D57" i="14"/>
  <c r="D65" i="14"/>
  <c r="D73" i="14"/>
  <c r="D81" i="14"/>
  <c r="D96" i="14"/>
  <c r="D104" i="14"/>
  <c r="D109" i="14"/>
  <c r="D117" i="14"/>
  <c r="D124" i="14"/>
  <c r="D119" i="14"/>
  <c r="D110" i="14"/>
  <c r="D103" i="14"/>
  <c r="D93" i="14"/>
  <c r="D83" i="14"/>
  <c r="D72" i="14"/>
  <c r="D62" i="14"/>
  <c r="D49" i="14"/>
  <c r="D38" i="14"/>
  <c r="D24" i="14"/>
  <c r="D13" i="14"/>
  <c r="C46" i="31"/>
  <c r="E46" i="31"/>
  <c r="G46" i="31"/>
  <c r="G32" i="5" l="1"/>
  <c r="H32" i="5" s="1"/>
  <c r="F30" i="5"/>
  <c r="E30" i="5"/>
  <c r="D30" i="5"/>
  <c r="C30" i="5"/>
  <c r="G142" i="5"/>
  <c r="H142" i="5" s="1"/>
  <c r="G132" i="5"/>
  <c r="H132" i="5" s="1"/>
  <c r="G126" i="5"/>
  <c r="H126" i="5" s="1"/>
  <c r="G89" i="5"/>
  <c r="H89" i="5" s="1"/>
  <c r="G40" i="5"/>
  <c r="H40" i="5" s="1"/>
  <c r="G39" i="5"/>
  <c r="H39" i="5" s="1"/>
  <c r="F38" i="5"/>
  <c r="E38" i="5"/>
  <c r="D38" i="5"/>
  <c r="C38" i="5"/>
  <c r="F35" i="5"/>
  <c r="E35" i="5"/>
  <c r="D35" i="5"/>
  <c r="C35" i="5"/>
  <c r="G37" i="5"/>
  <c r="G36" i="5"/>
  <c r="G30" i="5" l="1"/>
  <c r="G35" i="5"/>
  <c r="G38" i="5"/>
  <c r="C110" i="5" l="1"/>
  <c r="D110" i="5"/>
  <c r="E110" i="5"/>
  <c r="G54" i="7" l="1"/>
  <c r="E54" i="7"/>
  <c r="C54" i="7"/>
  <c r="G7" i="5"/>
  <c r="G8" i="5"/>
  <c r="G9" i="5"/>
  <c r="I55" i="29" l="1"/>
  <c r="H53" i="7" l="1"/>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8" i="7"/>
  <c r="H7" i="7"/>
  <c r="H6" i="7"/>
  <c r="H5" i="7"/>
  <c r="H4" i="7"/>
  <c r="G124" i="34" l="1"/>
  <c r="D57" i="5"/>
  <c r="E57" i="5"/>
  <c r="F57" i="5"/>
  <c r="D58" i="5"/>
  <c r="E58" i="5"/>
  <c r="F58" i="5"/>
  <c r="C57" i="5"/>
  <c r="C58" i="5"/>
  <c r="D24" i="5"/>
  <c r="E24" i="5"/>
  <c r="F24" i="5"/>
  <c r="C24" i="5"/>
  <c r="D84" i="34"/>
  <c r="E84" i="34"/>
  <c r="F84" i="34"/>
  <c r="C84" i="34"/>
  <c r="E62" i="34"/>
  <c r="F62" i="34"/>
  <c r="C62" i="34"/>
  <c r="D100" i="34" l="1"/>
  <c r="E100" i="34"/>
  <c r="F100" i="34"/>
  <c r="D96" i="34"/>
  <c r="E96" i="34"/>
  <c r="F96" i="34"/>
  <c r="D76" i="34"/>
  <c r="E76" i="34"/>
  <c r="F76" i="34"/>
  <c r="G52" i="34"/>
  <c r="G53" i="34"/>
  <c r="G54" i="34"/>
  <c r="G55" i="34"/>
  <c r="G56" i="34"/>
  <c r="D113" i="34"/>
  <c r="E113" i="34"/>
  <c r="F113" i="34"/>
  <c r="C113" i="34"/>
  <c r="G132" i="34"/>
  <c r="C100" i="34"/>
  <c r="G45" i="34"/>
  <c r="F43" i="34"/>
  <c r="E43" i="34"/>
  <c r="D43" i="34"/>
  <c r="C43" i="34"/>
  <c r="G40" i="34"/>
  <c r="F38" i="34"/>
  <c r="E38" i="34"/>
  <c r="D38" i="34"/>
  <c r="C38" i="34"/>
  <c r="F25" i="34"/>
  <c r="E25" i="34"/>
  <c r="D25" i="34"/>
  <c r="C25" i="34"/>
  <c r="G26" i="34"/>
  <c r="G25" i="34" s="1"/>
  <c r="G16" i="34"/>
  <c r="I37" i="32" l="1"/>
  <c r="I36" i="32"/>
  <c r="I35" i="32"/>
  <c r="I34" i="32"/>
  <c r="I33" i="32"/>
  <c r="I32" i="32"/>
  <c r="I31" i="32"/>
  <c r="I7" i="32"/>
  <c r="I6" i="32"/>
  <c r="I5" i="32"/>
  <c r="I41" i="43" l="1"/>
  <c r="I40" i="43"/>
  <c r="I38" i="43"/>
  <c r="I37" i="43"/>
  <c r="I36" i="43"/>
  <c r="I35" i="43"/>
  <c r="I34" i="43"/>
  <c r="I32" i="43"/>
  <c r="I31" i="43"/>
  <c r="I30" i="43"/>
  <c r="I29" i="43"/>
  <c r="I28" i="43"/>
  <c r="I27" i="43"/>
  <c r="H39" i="43"/>
  <c r="F39" i="43"/>
  <c r="D39" i="43"/>
  <c r="B39" i="43"/>
  <c r="H33" i="43"/>
  <c r="D33" i="43"/>
  <c r="F33" i="43"/>
  <c r="B33" i="43"/>
  <c r="H16" i="43"/>
  <c r="H10" i="43"/>
  <c r="F10" i="43"/>
  <c r="H19" i="43" l="1"/>
  <c r="D42" i="43"/>
  <c r="E38" i="43" s="1"/>
  <c r="I33" i="43"/>
  <c r="B42" i="43"/>
  <c r="C29" i="43" s="1"/>
  <c r="H42" i="43"/>
  <c r="F42" i="43"/>
  <c r="G38" i="43" s="1"/>
  <c r="I39" i="43"/>
  <c r="E31" i="43"/>
  <c r="E41" i="43"/>
  <c r="E34" i="43"/>
  <c r="E27" i="43"/>
  <c r="E35" i="43"/>
  <c r="E28" i="43"/>
  <c r="E36" i="43"/>
  <c r="E30" i="43"/>
  <c r="I67" i="42"/>
  <c r="I66" i="42"/>
  <c r="I65" i="42"/>
  <c r="I64" i="42"/>
  <c r="I63" i="42"/>
  <c r="I62" i="42"/>
  <c r="I61" i="42"/>
  <c r="I60" i="42"/>
  <c r="I59" i="42"/>
  <c r="I58" i="42"/>
  <c r="I57" i="42"/>
  <c r="I56" i="42"/>
  <c r="H68" i="42"/>
  <c r="D68" i="42"/>
  <c r="E63" i="42" s="1"/>
  <c r="F68" i="42"/>
  <c r="G67" i="42" s="1"/>
  <c r="B68" i="42"/>
  <c r="C63" i="42" s="1"/>
  <c r="H47" i="42"/>
  <c r="F47" i="42"/>
  <c r="D47" i="42"/>
  <c r="E46" i="42" s="1"/>
  <c r="B47" i="42"/>
  <c r="C42" i="42" s="1"/>
  <c r="D11" i="42"/>
  <c r="F11" i="42"/>
  <c r="H11" i="42"/>
  <c r="B11" i="42"/>
  <c r="H27" i="42"/>
  <c r="D27" i="42"/>
  <c r="E25" i="42" s="1"/>
  <c r="F27" i="42"/>
  <c r="G26" i="42" s="1"/>
  <c r="B27" i="42"/>
  <c r="C23" i="42" s="1"/>
  <c r="I26" i="42"/>
  <c r="I25" i="42"/>
  <c r="I24" i="42"/>
  <c r="I23" i="42"/>
  <c r="I22" i="42"/>
  <c r="I21" i="42"/>
  <c r="I20" i="42"/>
  <c r="I53" i="41"/>
  <c r="E53" i="41"/>
  <c r="G53" i="41"/>
  <c r="C53" i="41"/>
  <c r="J52" i="41"/>
  <c r="J51" i="41"/>
  <c r="J50" i="41"/>
  <c r="J49" i="41"/>
  <c r="J48" i="41"/>
  <c r="J47" i="41"/>
  <c r="J46" i="41"/>
  <c r="J45" i="41"/>
  <c r="J44" i="41"/>
  <c r="J43" i="41"/>
  <c r="J42" i="41"/>
  <c r="J41" i="41"/>
  <c r="J40" i="41"/>
  <c r="J39" i="41"/>
  <c r="J38" i="41"/>
  <c r="J37" i="41"/>
  <c r="J36" i="41"/>
  <c r="J35" i="41"/>
  <c r="J34" i="41"/>
  <c r="J33" i="41"/>
  <c r="J32" i="41"/>
  <c r="J31" i="41"/>
  <c r="J30" i="41"/>
  <c r="J29" i="41"/>
  <c r="J28" i="41"/>
  <c r="J27" i="41"/>
  <c r="J26" i="41"/>
  <c r="J25" i="41"/>
  <c r="J24" i="41"/>
  <c r="J23" i="41"/>
  <c r="J22" i="41"/>
  <c r="J21" i="41"/>
  <c r="J20" i="41"/>
  <c r="J19" i="41"/>
  <c r="J18" i="41"/>
  <c r="J16" i="41"/>
  <c r="J15" i="41"/>
  <c r="J14" i="41"/>
  <c r="J13" i="41"/>
  <c r="J12" i="41"/>
  <c r="J11" i="41"/>
  <c r="J10" i="41"/>
  <c r="J9" i="41"/>
  <c r="J8" i="41"/>
  <c r="J7" i="41"/>
  <c r="J6" i="41"/>
  <c r="J5" i="41"/>
  <c r="E51" i="40"/>
  <c r="F43" i="40" s="1"/>
  <c r="G51" i="40"/>
  <c r="I51" i="40"/>
  <c r="C51" i="40"/>
  <c r="D48" i="40" s="1"/>
  <c r="C40" i="39"/>
  <c r="D37" i="39" s="1"/>
  <c r="E38" i="39"/>
  <c r="E37" i="39"/>
  <c r="E36" i="39"/>
  <c r="E35" i="39"/>
  <c r="E27" i="39"/>
  <c r="E26" i="39"/>
  <c r="E25" i="39"/>
  <c r="E24" i="39"/>
  <c r="E23" i="39"/>
  <c r="E22" i="39"/>
  <c r="E11" i="39"/>
  <c r="E10" i="39"/>
  <c r="E9" i="39"/>
  <c r="E8" i="39"/>
  <c r="E7" i="39"/>
  <c r="E6" i="39"/>
  <c r="E5" i="39"/>
  <c r="E4" i="39"/>
  <c r="E3" i="39"/>
  <c r="J26" i="38"/>
  <c r="J25" i="38"/>
  <c r="J24" i="38"/>
  <c r="J23" i="38"/>
  <c r="J22" i="38"/>
  <c r="J21" i="38"/>
  <c r="J20" i="38"/>
  <c r="J19" i="38"/>
  <c r="J18" i="38"/>
  <c r="J17" i="38"/>
  <c r="J16" i="38"/>
  <c r="J15" i="38"/>
  <c r="J14" i="38"/>
  <c r="J13" i="38"/>
  <c r="J12" i="38"/>
  <c r="J11" i="38"/>
  <c r="J10" i="38"/>
  <c r="J9" i="38"/>
  <c r="J8" i="38"/>
  <c r="J7" i="38"/>
  <c r="J6" i="38"/>
  <c r="J5" i="38"/>
  <c r="I27" i="38"/>
  <c r="E27" i="38"/>
  <c r="F22" i="38" s="1"/>
  <c r="G27" i="38"/>
  <c r="H24" i="38" s="1"/>
  <c r="C27" i="38"/>
  <c r="D26" i="38" s="1"/>
  <c r="E26" i="37"/>
  <c r="F20" i="37" s="1"/>
  <c r="G26" i="37"/>
  <c r="I26" i="37"/>
  <c r="C26" i="37"/>
  <c r="D18" i="37" s="1"/>
  <c r="J56" i="36"/>
  <c r="J55" i="36"/>
  <c r="J54" i="36"/>
  <c r="J53" i="36"/>
  <c r="J52" i="36"/>
  <c r="J51" i="36"/>
  <c r="J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13" i="36"/>
  <c r="J12" i="36"/>
  <c r="J11" i="36"/>
  <c r="J10" i="36"/>
  <c r="J9" i="36"/>
  <c r="J8" i="36"/>
  <c r="J7" i="36"/>
  <c r="J6" i="36"/>
  <c r="J5" i="36"/>
  <c r="I57" i="36"/>
  <c r="E57" i="36"/>
  <c r="F52" i="36" s="1"/>
  <c r="G57" i="36"/>
  <c r="H55" i="36" s="1"/>
  <c r="C57" i="36"/>
  <c r="D56" i="36" s="1"/>
  <c r="I54" i="32"/>
  <c r="I53" i="32"/>
  <c r="I52" i="32"/>
  <c r="I51" i="32"/>
  <c r="I50" i="32"/>
  <c r="I49" i="32"/>
  <c r="I48" i="32"/>
  <c r="G56" i="35"/>
  <c r="I56" i="35"/>
  <c r="E56" i="35"/>
  <c r="E32" i="43" l="1"/>
  <c r="E37" i="43"/>
  <c r="E39" i="43"/>
  <c r="E33" i="43"/>
  <c r="C37" i="43"/>
  <c r="D25" i="40"/>
  <c r="D11" i="40"/>
  <c r="D17" i="40"/>
  <c r="D10" i="40"/>
  <c r="F9" i="38"/>
  <c r="D5" i="37"/>
  <c r="D21" i="37"/>
  <c r="E29" i="43"/>
  <c r="E40" i="43"/>
  <c r="C31" i="43"/>
  <c r="F15" i="38"/>
  <c r="F7" i="38"/>
  <c r="G32" i="43"/>
  <c r="G28" i="43"/>
  <c r="C60" i="42"/>
  <c r="C64" i="42"/>
  <c r="H52" i="41"/>
  <c r="H17" i="41"/>
  <c r="F52" i="41"/>
  <c r="F17" i="41"/>
  <c r="D52" i="41"/>
  <c r="D17" i="41"/>
  <c r="D39" i="39"/>
  <c r="D11" i="38"/>
  <c r="F5" i="36"/>
  <c r="F37" i="36"/>
  <c r="F45" i="36"/>
  <c r="F23" i="36"/>
  <c r="F55" i="36"/>
  <c r="F14" i="36"/>
  <c r="F46" i="36"/>
  <c r="F15" i="36"/>
  <c r="F24" i="36"/>
  <c r="F56" i="36"/>
  <c r="F25" i="36"/>
  <c r="F13" i="36"/>
  <c r="F47" i="36"/>
  <c r="F33" i="36"/>
  <c r="E57" i="42"/>
  <c r="E56" i="42"/>
  <c r="E65" i="42"/>
  <c r="E67" i="42"/>
  <c r="C67" i="42"/>
  <c r="C59" i="42"/>
  <c r="I18" i="43"/>
  <c r="I11" i="43"/>
  <c r="I17" i="43"/>
  <c r="I9" i="43"/>
  <c r="I16" i="43"/>
  <c r="I8" i="43"/>
  <c r="I15" i="43"/>
  <c r="I7" i="43"/>
  <c r="I14" i="43"/>
  <c r="I6" i="43"/>
  <c r="I13" i="43"/>
  <c r="I5" i="43"/>
  <c r="I12" i="43"/>
  <c r="I4" i="43"/>
  <c r="I10" i="43"/>
  <c r="G29" i="43"/>
  <c r="G41" i="43"/>
  <c r="G40" i="43"/>
  <c r="G34" i="43"/>
  <c r="G35" i="43"/>
  <c r="G30" i="43"/>
  <c r="G33" i="43"/>
  <c r="G31" i="43"/>
  <c r="G27" i="43"/>
  <c r="G39" i="43"/>
  <c r="C28" i="43"/>
  <c r="C32" i="43"/>
  <c r="C33" i="43"/>
  <c r="C41" i="43"/>
  <c r="C34" i="43"/>
  <c r="C30" i="43"/>
  <c r="C27" i="43"/>
  <c r="C38" i="43"/>
  <c r="C35" i="43"/>
  <c r="C39" i="43"/>
  <c r="C36" i="43"/>
  <c r="C40" i="43"/>
  <c r="I46" i="42"/>
  <c r="I38" i="42"/>
  <c r="I45" i="42"/>
  <c r="I37" i="42"/>
  <c r="I44" i="42"/>
  <c r="I36" i="42"/>
  <c r="I39" i="42"/>
  <c r="I43" i="42"/>
  <c r="I35" i="42"/>
  <c r="I42" i="42"/>
  <c r="I41" i="42"/>
  <c r="I40" i="42"/>
  <c r="G46" i="42"/>
  <c r="G38" i="42"/>
  <c r="G45" i="42"/>
  <c r="G37" i="42"/>
  <c r="G44" i="42"/>
  <c r="G36" i="42"/>
  <c r="G43" i="42"/>
  <c r="G35" i="42"/>
  <c r="G42" i="42"/>
  <c r="G41" i="42"/>
  <c r="G40" i="42"/>
  <c r="G39" i="42"/>
  <c r="C45" i="42"/>
  <c r="I6" i="42"/>
  <c r="I4" i="42"/>
  <c r="I8" i="42"/>
  <c r="I7" i="42"/>
  <c r="I5" i="42"/>
  <c r="I10" i="42"/>
  <c r="I9" i="42"/>
  <c r="G4" i="42"/>
  <c r="G10" i="42"/>
  <c r="G7" i="42"/>
  <c r="G6" i="42"/>
  <c r="G9" i="42"/>
  <c r="G5" i="42"/>
  <c r="G8" i="42"/>
  <c r="D34" i="40"/>
  <c r="D41" i="40"/>
  <c r="D42" i="40"/>
  <c r="F25" i="38"/>
  <c r="F8" i="38"/>
  <c r="J25" i="37"/>
  <c r="J17" i="37"/>
  <c r="J9" i="37"/>
  <c r="J6" i="37"/>
  <c r="J20" i="37"/>
  <c r="J10" i="37"/>
  <c r="J24" i="37"/>
  <c r="J16" i="37"/>
  <c r="J8" i="37"/>
  <c r="J22" i="37"/>
  <c r="J4" i="37"/>
  <c r="J19" i="37"/>
  <c r="J23" i="37"/>
  <c r="J15" i="37"/>
  <c r="J7" i="37"/>
  <c r="J14" i="37"/>
  <c r="J12" i="37"/>
  <c r="J21" i="37"/>
  <c r="J13" i="37"/>
  <c r="J5" i="37"/>
  <c r="J11" i="37"/>
  <c r="J18" i="37"/>
  <c r="H22" i="37"/>
  <c r="H14" i="37"/>
  <c r="H6" i="37"/>
  <c r="H21" i="37"/>
  <c r="H13" i="37"/>
  <c r="K13" i="37" s="1"/>
  <c r="H5" i="37"/>
  <c r="H20" i="37"/>
  <c r="K20" i="37" s="1"/>
  <c r="H12" i="37"/>
  <c r="H4" i="37"/>
  <c r="K4" i="37" s="1"/>
  <c r="H19" i="37"/>
  <c r="H11" i="37"/>
  <c r="H18" i="37"/>
  <c r="H10" i="37"/>
  <c r="H25" i="37"/>
  <c r="H17" i="37"/>
  <c r="H9" i="37"/>
  <c r="K9" i="37" s="1"/>
  <c r="H24" i="37"/>
  <c r="H16" i="37"/>
  <c r="H8" i="37"/>
  <c r="K8" i="37" s="1"/>
  <c r="H23" i="37"/>
  <c r="H15" i="37"/>
  <c r="H7" i="37"/>
  <c r="D6" i="37"/>
  <c r="D7" i="37"/>
  <c r="D13" i="37"/>
  <c r="D14" i="37"/>
  <c r="D15" i="37"/>
  <c r="D19" i="37"/>
  <c r="D4" i="37"/>
  <c r="D20" i="37"/>
  <c r="F34" i="36"/>
  <c r="D49" i="36"/>
  <c r="D52" i="36"/>
  <c r="J7" i="35"/>
  <c r="J15" i="35"/>
  <c r="J23" i="35"/>
  <c r="J31" i="35"/>
  <c r="J39" i="35"/>
  <c r="J47" i="35"/>
  <c r="J55" i="35"/>
  <c r="J8" i="35"/>
  <c r="J16" i="35"/>
  <c r="J24" i="35"/>
  <c r="J32" i="35"/>
  <c r="J40" i="35"/>
  <c r="J48" i="35"/>
  <c r="J30" i="35"/>
  <c r="J9" i="35"/>
  <c r="J17" i="35"/>
  <c r="J25" i="35"/>
  <c r="J33" i="35"/>
  <c r="J41" i="35"/>
  <c r="J49" i="35"/>
  <c r="J11" i="35"/>
  <c r="J27" i="35"/>
  <c r="J43" i="35"/>
  <c r="J45" i="35"/>
  <c r="J14" i="35"/>
  <c r="J46" i="35"/>
  <c r="J10" i="35"/>
  <c r="J18" i="35"/>
  <c r="J26" i="35"/>
  <c r="J34" i="35"/>
  <c r="J42" i="35"/>
  <c r="J50" i="35"/>
  <c r="J19" i="35"/>
  <c r="J35" i="35"/>
  <c r="J51" i="35"/>
  <c r="J53" i="35"/>
  <c r="J6" i="35"/>
  <c r="J38" i="35"/>
  <c r="J4" i="35"/>
  <c r="J12" i="35"/>
  <c r="J20" i="35"/>
  <c r="J28" i="35"/>
  <c r="J36" i="35"/>
  <c r="J44" i="35"/>
  <c r="J52" i="35"/>
  <c r="J5" i="35"/>
  <c r="J13" i="35"/>
  <c r="J21" i="35"/>
  <c r="J29" i="35"/>
  <c r="J37" i="35"/>
  <c r="J22" i="35"/>
  <c r="J54" i="35"/>
  <c r="H7" i="35"/>
  <c r="H15" i="35"/>
  <c r="H23" i="35"/>
  <c r="H31" i="35"/>
  <c r="H39" i="35"/>
  <c r="H47" i="35"/>
  <c r="H55" i="35"/>
  <c r="H8" i="35"/>
  <c r="H16" i="35"/>
  <c r="H24" i="35"/>
  <c r="H32" i="35"/>
  <c r="H40" i="35"/>
  <c r="H48" i="35"/>
  <c r="H38" i="35"/>
  <c r="H9" i="35"/>
  <c r="H17" i="35"/>
  <c r="H25" i="35"/>
  <c r="H33" i="35"/>
  <c r="H41" i="35"/>
  <c r="H49" i="35"/>
  <c r="H19" i="35"/>
  <c r="K19" i="35" s="1"/>
  <c r="H35" i="35"/>
  <c r="K35" i="35" s="1"/>
  <c r="H51" i="35"/>
  <c r="K51" i="35" s="1"/>
  <c r="H22" i="35"/>
  <c r="H54" i="35"/>
  <c r="H10" i="35"/>
  <c r="H18" i="35"/>
  <c r="K18" i="35" s="1"/>
  <c r="H26" i="35"/>
  <c r="H34" i="35"/>
  <c r="H42" i="35"/>
  <c r="H50" i="35"/>
  <c r="H11" i="35"/>
  <c r="H27" i="35"/>
  <c r="H43" i="35"/>
  <c r="H14" i="35"/>
  <c r="H46" i="35"/>
  <c r="H4" i="35"/>
  <c r="H12" i="35"/>
  <c r="H20" i="35"/>
  <c r="H28" i="35"/>
  <c r="H36" i="35"/>
  <c r="H44" i="35"/>
  <c r="H52" i="35"/>
  <c r="H5" i="35"/>
  <c r="H13" i="35"/>
  <c r="H21" i="35"/>
  <c r="H29" i="35"/>
  <c r="H37" i="35"/>
  <c r="H45" i="35"/>
  <c r="H53" i="35"/>
  <c r="H6" i="35"/>
  <c r="H30" i="35"/>
  <c r="D49" i="40"/>
  <c r="J50" i="40"/>
  <c r="J42" i="40"/>
  <c r="J34" i="40"/>
  <c r="J26" i="40"/>
  <c r="J18" i="40"/>
  <c r="J10" i="40"/>
  <c r="J38" i="40"/>
  <c r="J37" i="40"/>
  <c r="J5" i="40"/>
  <c r="J44" i="40"/>
  <c r="J20" i="40"/>
  <c r="J4" i="40"/>
  <c r="J43" i="40"/>
  <c r="J19" i="40"/>
  <c r="J49" i="40"/>
  <c r="J41" i="40"/>
  <c r="J33" i="40"/>
  <c r="J25" i="40"/>
  <c r="J17" i="40"/>
  <c r="J9" i="40"/>
  <c r="J22" i="40"/>
  <c r="J27" i="40"/>
  <c r="J48" i="40"/>
  <c r="J40" i="40"/>
  <c r="J32" i="40"/>
  <c r="J24" i="40"/>
  <c r="J16" i="40"/>
  <c r="J8" i="40"/>
  <c r="J47" i="40"/>
  <c r="J39" i="40"/>
  <c r="J31" i="40"/>
  <c r="J23" i="40"/>
  <c r="J15" i="40"/>
  <c r="J7" i="40"/>
  <c r="J46" i="40"/>
  <c r="J30" i="40"/>
  <c r="J14" i="40"/>
  <c r="J6" i="40"/>
  <c r="J45" i="40"/>
  <c r="J29" i="40"/>
  <c r="J21" i="40"/>
  <c r="J13" i="40"/>
  <c r="J36" i="40"/>
  <c r="J28" i="40"/>
  <c r="J12" i="40"/>
  <c r="J35" i="40"/>
  <c r="J11" i="40"/>
  <c r="G37" i="43"/>
  <c r="G36" i="43"/>
  <c r="C43" i="42"/>
  <c r="C24" i="42"/>
  <c r="C44" i="42"/>
  <c r="E66" i="42"/>
  <c r="C35" i="42"/>
  <c r="C36" i="42"/>
  <c r="E42" i="42"/>
  <c r="C37" i="42"/>
  <c r="C38" i="42"/>
  <c r="E59" i="42"/>
  <c r="G24" i="42"/>
  <c r="C46" i="42"/>
  <c r="C39" i="42"/>
  <c r="C58" i="42"/>
  <c r="E60" i="42"/>
  <c r="E58" i="42"/>
  <c r="E61" i="42"/>
  <c r="E64" i="42"/>
  <c r="C61" i="42"/>
  <c r="C62" i="42"/>
  <c r="C56" i="42"/>
  <c r="C65" i="42"/>
  <c r="C57" i="42"/>
  <c r="C66" i="42"/>
  <c r="G20" i="42"/>
  <c r="G21" i="42"/>
  <c r="E22" i="42"/>
  <c r="E23" i="42"/>
  <c r="E20" i="42"/>
  <c r="E26" i="42"/>
  <c r="E24" i="42"/>
  <c r="D21" i="41"/>
  <c r="D22" i="41"/>
  <c r="H14" i="41"/>
  <c r="H15" i="41"/>
  <c r="H21" i="41"/>
  <c r="H32" i="41"/>
  <c r="H37" i="41"/>
  <c r="D39" i="41"/>
  <c r="D23" i="41"/>
  <c r="D30" i="41"/>
  <c r="H23" i="41"/>
  <c r="D45" i="41"/>
  <c r="D5" i="41"/>
  <c r="D46" i="41"/>
  <c r="H38" i="41"/>
  <c r="D7" i="41"/>
  <c r="H5" i="41"/>
  <c r="H40" i="41"/>
  <c r="F13" i="41"/>
  <c r="F29" i="41"/>
  <c r="F45" i="41"/>
  <c r="F14" i="41"/>
  <c r="F15" i="41"/>
  <c r="F31" i="41"/>
  <c r="F47" i="41"/>
  <c r="D6" i="41"/>
  <c r="D29" i="41"/>
  <c r="D47" i="41"/>
  <c r="F16" i="41"/>
  <c r="F32" i="41"/>
  <c r="F48" i="41"/>
  <c r="H22" i="41"/>
  <c r="H39" i="41"/>
  <c r="F46" i="41"/>
  <c r="F5" i="41"/>
  <c r="F21" i="41"/>
  <c r="F37" i="41"/>
  <c r="D13" i="41"/>
  <c r="D31" i="41"/>
  <c r="F6" i="41"/>
  <c r="F22" i="41"/>
  <c r="F38" i="41"/>
  <c r="H6" i="41"/>
  <c r="H29" i="41"/>
  <c r="H45" i="41"/>
  <c r="D14" i="41"/>
  <c r="D37" i="41"/>
  <c r="F7" i="41"/>
  <c r="F23" i="41"/>
  <c r="F39" i="41"/>
  <c r="H7" i="41"/>
  <c r="H30" i="41"/>
  <c r="H46" i="41"/>
  <c r="F30" i="41"/>
  <c r="D15" i="41"/>
  <c r="D38" i="41"/>
  <c r="F8" i="41"/>
  <c r="F24" i="41"/>
  <c r="F40" i="41"/>
  <c r="H13" i="41"/>
  <c r="H31" i="41"/>
  <c r="H47" i="41"/>
  <c r="F36" i="40"/>
  <c r="F5" i="40"/>
  <c r="F37" i="40"/>
  <c r="F6" i="40"/>
  <c r="F22" i="40"/>
  <c r="F7" i="40"/>
  <c r="F23" i="40"/>
  <c r="F39" i="40"/>
  <c r="D18" i="40"/>
  <c r="D50" i="40"/>
  <c r="F8" i="40"/>
  <c r="F28" i="40"/>
  <c r="F44" i="40"/>
  <c r="F13" i="40"/>
  <c r="F45" i="40"/>
  <c r="F21" i="40"/>
  <c r="D26" i="40"/>
  <c r="F14" i="40"/>
  <c r="F30" i="40"/>
  <c r="F46" i="40"/>
  <c r="F20" i="40"/>
  <c r="F38" i="40"/>
  <c r="F29" i="40"/>
  <c r="D33" i="40"/>
  <c r="F15" i="40"/>
  <c r="F31" i="40"/>
  <c r="F47" i="40"/>
  <c r="D38" i="39"/>
  <c r="D3" i="39"/>
  <c r="D4" i="39"/>
  <c r="D5" i="39"/>
  <c r="D20" i="39"/>
  <c r="D21" i="39"/>
  <c r="D22" i="39"/>
  <c r="D23" i="39"/>
  <c r="D11" i="39"/>
  <c r="D29" i="39"/>
  <c r="D12" i="39"/>
  <c r="D30" i="39"/>
  <c r="D13" i="39"/>
  <c r="D31" i="39"/>
  <c r="D14" i="39"/>
  <c r="D32" i="39"/>
  <c r="D6" i="39"/>
  <c r="D33" i="39"/>
  <c r="D7" i="39"/>
  <c r="D16" i="39"/>
  <c r="D25" i="39"/>
  <c r="D35" i="39"/>
  <c r="D15" i="39"/>
  <c r="D8" i="39"/>
  <c r="D17" i="39"/>
  <c r="D27" i="39"/>
  <c r="D36" i="39"/>
  <c r="D24" i="39"/>
  <c r="D9" i="39"/>
  <c r="D19" i="39"/>
  <c r="D28" i="39"/>
  <c r="D19" i="38"/>
  <c r="H18" i="38"/>
  <c r="H9" i="38"/>
  <c r="H10" i="38"/>
  <c r="H17" i="38"/>
  <c r="H25" i="38"/>
  <c r="H26" i="38"/>
  <c r="F16" i="38"/>
  <c r="F17" i="38"/>
  <c r="F23" i="38"/>
  <c r="F24" i="38"/>
  <c r="D11" i="37"/>
  <c r="D22" i="37"/>
  <c r="D12" i="37"/>
  <c r="D23" i="37"/>
  <c r="H12" i="36"/>
  <c r="H21" i="36"/>
  <c r="H30" i="36"/>
  <c r="H40" i="36"/>
  <c r="D20" i="36"/>
  <c r="D25" i="36"/>
  <c r="D17" i="36"/>
  <c r="D28" i="36"/>
  <c r="D36" i="36"/>
  <c r="D33" i="36"/>
  <c r="D9" i="36"/>
  <c r="D41" i="36"/>
  <c r="D12" i="36"/>
  <c r="D44" i="36"/>
  <c r="H49" i="36"/>
  <c r="D10" i="36"/>
  <c r="D18" i="36"/>
  <c r="D26" i="36"/>
  <c r="D34" i="36"/>
  <c r="D42" i="36"/>
  <c r="D50" i="36"/>
  <c r="D11" i="36"/>
  <c r="D19" i="36"/>
  <c r="D27" i="36"/>
  <c r="D35" i="36"/>
  <c r="D43" i="36"/>
  <c r="D51" i="36"/>
  <c r="D6" i="36"/>
  <c r="D14" i="36"/>
  <c r="D22" i="36"/>
  <c r="D30" i="36"/>
  <c r="D38" i="36"/>
  <c r="D46" i="36"/>
  <c r="D54" i="36"/>
  <c r="D7" i="36"/>
  <c r="D15" i="36"/>
  <c r="D23" i="36"/>
  <c r="D31" i="36"/>
  <c r="D39" i="36"/>
  <c r="D47" i="36"/>
  <c r="D55" i="36"/>
  <c r="D5" i="36"/>
  <c r="D13" i="36"/>
  <c r="D21" i="36"/>
  <c r="D29" i="36"/>
  <c r="D37" i="36"/>
  <c r="D45" i="36"/>
  <c r="D53" i="36"/>
  <c r="D8" i="36"/>
  <c r="D16" i="36"/>
  <c r="D24" i="36"/>
  <c r="D32" i="36"/>
  <c r="D40" i="36"/>
  <c r="D48" i="36"/>
  <c r="I42" i="43"/>
  <c r="J27" i="43" s="1"/>
  <c r="G60" i="42"/>
  <c r="G61" i="42"/>
  <c r="G62" i="42"/>
  <c r="G56" i="42"/>
  <c r="G63" i="42"/>
  <c r="G64" i="42"/>
  <c r="G57" i="42"/>
  <c r="G65" i="42"/>
  <c r="G58" i="42"/>
  <c r="G66" i="42"/>
  <c r="G59" i="42"/>
  <c r="E62" i="42"/>
  <c r="I68" i="42"/>
  <c r="J58" i="42" s="1"/>
  <c r="E39" i="42"/>
  <c r="E40" i="42"/>
  <c r="E41" i="42"/>
  <c r="E36" i="42"/>
  <c r="E35" i="42"/>
  <c r="E37" i="42"/>
  <c r="E45" i="42"/>
  <c r="E43" i="42"/>
  <c r="E44" i="42"/>
  <c r="E38" i="42"/>
  <c r="C40" i="42"/>
  <c r="C41" i="42"/>
  <c r="G22" i="42"/>
  <c r="G23" i="42"/>
  <c r="G25" i="42"/>
  <c r="I27" i="42"/>
  <c r="J22" i="42" s="1"/>
  <c r="E21" i="42"/>
  <c r="C26" i="42"/>
  <c r="C21" i="42"/>
  <c r="C25" i="42"/>
  <c r="C20" i="42"/>
  <c r="C22" i="42"/>
  <c r="H8" i="41"/>
  <c r="H16" i="41"/>
  <c r="H24" i="41"/>
  <c r="H48" i="41"/>
  <c r="H9" i="41"/>
  <c r="H25" i="41"/>
  <c r="H41" i="41"/>
  <c r="H49" i="41"/>
  <c r="H33" i="41"/>
  <c r="H10" i="41"/>
  <c r="H18" i="41"/>
  <c r="H26" i="41"/>
  <c r="H34" i="41"/>
  <c r="H42" i="41"/>
  <c r="H50" i="41"/>
  <c r="H11" i="41"/>
  <c r="H19" i="41"/>
  <c r="H27" i="41"/>
  <c r="H35" i="41"/>
  <c r="H43" i="41"/>
  <c r="H51" i="41"/>
  <c r="H12" i="41"/>
  <c r="H20" i="41"/>
  <c r="H28" i="41"/>
  <c r="H36" i="41"/>
  <c r="H44" i="41"/>
  <c r="J53" i="41"/>
  <c r="F9" i="41"/>
  <c r="F25" i="41"/>
  <c r="F33" i="41"/>
  <c r="F41" i="41"/>
  <c r="F49" i="41"/>
  <c r="F11" i="41"/>
  <c r="F19" i="41"/>
  <c r="F27" i="41"/>
  <c r="F35" i="41"/>
  <c r="F43" i="41"/>
  <c r="F51" i="41"/>
  <c r="F10" i="41"/>
  <c r="F18" i="41"/>
  <c r="F26" i="41"/>
  <c r="F34" i="41"/>
  <c r="F42" i="41"/>
  <c r="F50" i="41"/>
  <c r="F12" i="41"/>
  <c r="F20" i="41"/>
  <c r="F28" i="41"/>
  <c r="F36" i="41"/>
  <c r="F44" i="41"/>
  <c r="D9" i="41"/>
  <c r="D25" i="41"/>
  <c r="D33" i="41"/>
  <c r="D41" i="41"/>
  <c r="D49" i="41"/>
  <c r="D8" i="41"/>
  <c r="D16" i="41"/>
  <c r="D24" i="41"/>
  <c r="D32" i="41"/>
  <c r="D40" i="41"/>
  <c r="D48" i="41"/>
  <c r="D10" i="41"/>
  <c r="D18" i="41"/>
  <c r="D26" i="41"/>
  <c r="D34" i="41"/>
  <c r="D42" i="41"/>
  <c r="D50" i="41"/>
  <c r="D11" i="41"/>
  <c r="D19" i="41"/>
  <c r="D27" i="41"/>
  <c r="D35" i="41"/>
  <c r="D43" i="41"/>
  <c r="D51" i="41"/>
  <c r="D12" i="41"/>
  <c r="D20" i="41"/>
  <c r="D28" i="41"/>
  <c r="D36" i="41"/>
  <c r="D44" i="41"/>
  <c r="F9" i="40"/>
  <c r="F16" i="40"/>
  <c r="F24" i="40"/>
  <c r="F32" i="40"/>
  <c r="F40" i="40"/>
  <c r="F48" i="40"/>
  <c r="F10" i="40"/>
  <c r="F17" i="40"/>
  <c r="F25" i="40"/>
  <c r="F33" i="40"/>
  <c r="F41" i="40"/>
  <c r="F49" i="40"/>
  <c r="F11" i="40"/>
  <c r="F18" i="40"/>
  <c r="F26" i="40"/>
  <c r="F34" i="40"/>
  <c r="F42" i="40"/>
  <c r="F50" i="40"/>
  <c r="F4" i="40"/>
  <c r="F12" i="40"/>
  <c r="F19" i="40"/>
  <c r="F27" i="40"/>
  <c r="F35" i="40"/>
  <c r="D4" i="40"/>
  <c r="D12" i="40"/>
  <c r="D19" i="40"/>
  <c r="D43" i="40"/>
  <c r="D5" i="40"/>
  <c r="D13" i="40"/>
  <c r="D20" i="40"/>
  <c r="D28" i="40"/>
  <c r="D36" i="40"/>
  <c r="D44" i="40"/>
  <c r="D6" i="40"/>
  <c r="D14" i="40"/>
  <c r="D21" i="40"/>
  <c r="D29" i="40"/>
  <c r="D37" i="40"/>
  <c r="D45" i="40"/>
  <c r="D35" i="40"/>
  <c r="D7" i="40"/>
  <c r="D15" i="40"/>
  <c r="D22" i="40"/>
  <c r="D30" i="40"/>
  <c r="D38" i="40"/>
  <c r="D46" i="40"/>
  <c r="D27" i="40"/>
  <c r="D8" i="40"/>
  <c r="D23" i="40"/>
  <c r="D31" i="40"/>
  <c r="D39" i="40"/>
  <c r="D47" i="40"/>
  <c r="D9" i="40"/>
  <c r="D16" i="40"/>
  <c r="D24" i="40"/>
  <c r="D32" i="40"/>
  <c r="D40" i="40"/>
  <c r="D10" i="39"/>
  <c r="D18" i="39"/>
  <c r="D26" i="39"/>
  <c r="D34" i="39"/>
  <c r="H11" i="38"/>
  <c r="H19" i="38"/>
  <c r="H6" i="38"/>
  <c r="H12" i="38"/>
  <c r="H20" i="38"/>
  <c r="H5" i="38"/>
  <c r="H13" i="38"/>
  <c r="H21" i="38"/>
  <c r="H14" i="38"/>
  <c r="H22" i="38"/>
  <c r="H7" i="38"/>
  <c r="H15" i="38"/>
  <c r="H23" i="38"/>
  <c r="H8" i="38"/>
  <c r="H16" i="38"/>
  <c r="F10" i="38"/>
  <c r="F18" i="38"/>
  <c r="F26" i="38"/>
  <c r="F11" i="38"/>
  <c r="F19" i="38"/>
  <c r="F12" i="38"/>
  <c r="F20" i="38"/>
  <c r="F5" i="38"/>
  <c r="F13" i="38"/>
  <c r="F21" i="38"/>
  <c r="F6" i="38"/>
  <c r="F14" i="38"/>
  <c r="D12" i="38"/>
  <c r="D20" i="38"/>
  <c r="D5" i="38"/>
  <c r="D13" i="38"/>
  <c r="D21" i="38"/>
  <c r="D6" i="38"/>
  <c r="D14" i="38"/>
  <c r="D22" i="38"/>
  <c r="D7" i="38"/>
  <c r="D15" i="38"/>
  <c r="D23" i="38"/>
  <c r="D8" i="38"/>
  <c r="D16" i="38"/>
  <c r="D24" i="38"/>
  <c r="J27" i="38"/>
  <c r="K12" i="38" s="1"/>
  <c r="D9" i="38"/>
  <c r="D17" i="38"/>
  <c r="D25" i="38"/>
  <c r="D10" i="38"/>
  <c r="D18" i="38"/>
  <c r="F5" i="37"/>
  <c r="F13" i="37"/>
  <c r="F21" i="37"/>
  <c r="F6" i="37"/>
  <c r="F14" i="37"/>
  <c r="F22" i="37"/>
  <c r="F7" i="37"/>
  <c r="F15" i="37"/>
  <c r="F23" i="37"/>
  <c r="F8" i="37"/>
  <c r="F16" i="37"/>
  <c r="F24" i="37"/>
  <c r="F9" i="37"/>
  <c r="F17" i="37"/>
  <c r="F25" i="37"/>
  <c r="F10" i="37"/>
  <c r="F18" i="37"/>
  <c r="F11" i="37"/>
  <c r="F19" i="37"/>
  <c r="F4" i="37"/>
  <c r="F12" i="37"/>
  <c r="D8" i="37"/>
  <c r="D16" i="37"/>
  <c r="D24" i="37"/>
  <c r="D9" i="37"/>
  <c r="D17" i="37"/>
  <c r="D25" i="37"/>
  <c r="D10" i="37"/>
  <c r="H13" i="36"/>
  <c r="H22" i="36"/>
  <c r="H32" i="36"/>
  <c r="H41" i="36"/>
  <c r="H50" i="36"/>
  <c r="H33" i="36"/>
  <c r="H5" i="36"/>
  <c r="H14" i="36"/>
  <c r="H24" i="36"/>
  <c r="H42" i="36"/>
  <c r="H51" i="36"/>
  <c r="H6" i="36"/>
  <c r="H16" i="36"/>
  <c r="H25" i="36"/>
  <c r="H34" i="36"/>
  <c r="H43" i="36"/>
  <c r="H52" i="36"/>
  <c r="H8" i="36"/>
  <c r="H17" i="36"/>
  <c r="H26" i="36"/>
  <c r="H35" i="36"/>
  <c r="H44" i="36"/>
  <c r="H53" i="36"/>
  <c r="H9" i="36"/>
  <c r="H18" i="36"/>
  <c r="H27" i="36"/>
  <c r="H36" i="36"/>
  <c r="H45" i="36"/>
  <c r="H54" i="36"/>
  <c r="H10" i="36"/>
  <c r="H19" i="36"/>
  <c r="H28" i="36"/>
  <c r="H37" i="36"/>
  <c r="H46" i="36"/>
  <c r="H56" i="36"/>
  <c r="H11" i="36"/>
  <c r="H20" i="36"/>
  <c r="H29" i="36"/>
  <c r="H38" i="36"/>
  <c r="H48" i="36"/>
  <c r="F6" i="36"/>
  <c r="F16" i="36"/>
  <c r="F26" i="36"/>
  <c r="F38" i="36"/>
  <c r="F48" i="36"/>
  <c r="F7" i="36"/>
  <c r="F17" i="36"/>
  <c r="F29" i="36"/>
  <c r="F39" i="36"/>
  <c r="F49" i="36"/>
  <c r="F8" i="36"/>
  <c r="F18" i="36"/>
  <c r="F30" i="36"/>
  <c r="F40" i="36"/>
  <c r="F50" i="36"/>
  <c r="F9" i="36"/>
  <c r="F21" i="36"/>
  <c r="F31" i="36"/>
  <c r="F41" i="36"/>
  <c r="F53" i="36"/>
  <c r="F10" i="36"/>
  <c r="F22" i="36"/>
  <c r="F32" i="36"/>
  <c r="F42" i="36"/>
  <c r="F54" i="36"/>
  <c r="J57" i="36"/>
  <c r="K28" i="36" s="1"/>
  <c r="F11" i="36"/>
  <c r="F19" i="36"/>
  <c r="F27" i="36"/>
  <c r="F35" i="36"/>
  <c r="F43" i="36"/>
  <c r="F51" i="36"/>
  <c r="H7" i="36"/>
  <c r="H15" i="36"/>
  <c r="H23" i="36"/>
  <c r="H31" i="36"/>
  <c r="H39" i="36"/>
  <c r="H47" i="36"/>
  <c r="F12" i="36"/>
  <c r="F20" i="36"/>
  <c r="F28" i="36"/>
  <c r="F36" i="36"/>
  <c r="F44" i="36"/>
  <c r="G134" i="34"/>
  <c r="G131" i="34" s="1"/>
  <c r="D105" i="34"/>
  <c r="E105" i="34"/>
  <c r="F105" i="34"/>
  <c r="C105" i="34"/>
  <c r="C96" i="34"/>
  <c r="C76" i="34"/>
  <c r="D70" i="34"/>
  <c r="E70" i="34"/>
  <c r="F70" i="34"/>
  <c r="C70" i="34"/>
  <c r="D66" i="34"/>
  <c r="E66" i="34"/>
  <c r="F66" i="34"/>
  <c r="C66" i="34"/>
  <c r="D57" i="34"/>
  <c r="E59" i="34"/>
  <c r="E57" i="34" s="1"/>
  <c r="F59" i="34"/>
  <c r="F57" i="34" s="1"/>
  <c r="C59" i="34"/>
  <c r="C57" i="34" s="1"/>
  <c r="F36" i="34"/>
  <c r="E36" i="34"/>
  <c r="D36" i="34"/>
  <c r="C36" i="34"/>
  <c r="F34" i="34"/>
  <c r="E34" i="34"/>
  <c r="D34" i="34"/>
  <c r="C34" i="34"/>
  <c r="D23" i="34"/>
  <c r="E23" i="34"/>
  <c r="F23" i="34"/>
  <c r="C23" i="34"/>
  <c r="E21" i="34"/>
  <c r="F21" i="34"/>
  <c r="G136" i="34"/>
  <c r="G127" i="34"/>
  <c r="G123" i="34"/>
  <c r="G120" i="34"/>
  <c r="G119" i="34"/>
  <c r="G117" i="34"/>
  <c r="G116" i="34"/>
  <c r="G115" i="34"/>
  <c r="G114" i="34"/>
  <c r="G111" i="34"/>
  <c r="G110" i="34"/>
  <c r="G109" i="34"/>
  <c r="G107" i="34"/>
  <c r="G106" i="34"/>
  <c r="G104" i="34"/>
  <c r="G103" i="34"/>
  <c r="G102" i="34"/>
  <c r="G101" i="34"/>
  <c r="G99" i="34"/>
  <c r="G98" i="34"/>
  <c r="G97" i="34"/>
  <c r="G95" i="34"/>
  <c r="G94" i="34"/>
  <c r="G93" i="34"/>
  <c r="G92" i="34"/>
  <c r="G91" i="34"/>
  <c r="G90" i="34"/>
  <c r="G89" i="34"/>
  <c r="G88" i="34"/>
  <c r="G87" i="34"/>
  <c r="G86" i="34"/>
  <c r="G85" i="34"/>
  <c r="G83" i="34"/>
  <c r="G82" i="34"/>
  <c r="G81" i="34"/>
  <c r="G80" i="34"/>
  <c r="G79" i="34"/>
  <c r="G78" i="34"/>
  <c r="G77" i="34"/>
  <c r="G75" i="34"/>
  <c r="G74" i="34"/>
  <c r="G73" i="34"/>
  <c r="G71" i="34"/>
  <c r="G68" i="34"/>
  <c r="G67" i="34"/>
  <c r="G65" i="34"/>
  <c r="G64" i="34"/>
  <c r="G63" i="34"/>
  <c r="G61" i="34"/>
  <c r="G60" i="34"/>
  <c r="G58" i="34"/>
  <c r="G51" i="34"/>
  <c r="G50" i="34"/>
  <c r="G49" i="34"/>
  <c r="G44" i="34"/>
  <c r="G43" i="34" s="1"/>
  <c r="G42" i="34"/>
  <c r="G41" i="34" s="1"/>
  <c r="G39" i="34"/>
  <c r="G38" i="34" s="1"/>
  <c r="G37" i="34"/>
  <c r="G36" i="34" s="1"/>
  <c r="G35" i="34"/>
  <c r="G34" i="34" s="1"/>
  <c r="G32" i="34"/>
  <c r="G31" i="34" s="1"/>
  <c r="G30" i="34"/>
  <c r="G29" i="34" s="1"/>
  <c r="G28" i="34"/>
  <c r="G27" i="34" s="1"/>
  <c r="G24" i="34"/>
  <c r="G23" i="34" s="1"/>
  <c r="G22" i="34"/>
  <c r="G21" i="34" s="1"/>
  <c r="G20" i="34"/>
  <c r="G19" i="34"/>
  <c r="G17" i="34"/>
  <c r="G15" i="34" s="1"/>
  <c r="G14" i="34"/>
  <c r="G13" i="34"/>
  <c r="G12" i="34"/>
  <c r="G10" i="34"/>
  <c r="G9" i="34" s="1"/>
  <c r="G7" i="34"/>
  <c r="G8" i="34"/>
  <c r="D9" i="34"/>
  <c r="E9" i="34"/>
  <c r="F9" i="34"/>
  <c r="C9" i="34"/>
  <c r="D68" i="32"/>
  <c r="E67" i="32" s="1"/>
  <c r="F68" i="32"/>
  <c r="G64" i="32" s="1"/>
  <c r="H68" i="32"/>
  <c r="I64" i="32" s="1"/>
  <c r="B68" i="32"/>
  <c r="C66" i="32" s="1"/>
  <c r="I55" i="32"/>
  <c r="J54" i="32" s="1"/>
  <c r="H55" i="32"/>
  <c r="F55" i="32"/>
  <c r="G53" i="32" s="1"/>
  <c r="D55" i="32"/>
  <c r="E52" i="32" s="1"/>
  <c r="B55" i="32"/>
  <c r="C50" i="32" s="1"/>
  <c r="H38" i="32"/>
  <c r="D38" i="32"/>
  <c r="E37" i="32" s="1"/>
  <c r="F38" i="32"/>
  <c r="G37" i="32" s="1"/>
  <c r="B38" i="32"/>
  <c r="C35" i="32" s="1"/>
  <c r="D24" i="32"/>
  <c r="E20" i="32" s="1"/>
  <c r="F24" i="32"/>
  <c r="G20" i="32" s="1"/>
  <c r="H24" i="32"/>
  <c r="H8" i="32"/>
  <c r="D8" i="32"/>
  <c r="E7" i="32" s="1"/>
  <c r="F8" i="32"/>
  <c r="G7" i="32" s="1"/>
  <c r="B8" i="32"/>
  <c r="C6" i="32" s="1"/>
  <c r="D43" i="31"/>
  <c r="D42" i="31"/>
  <c r="D41" i="31"/>
  <c r="D39" i="31"/>
  <c r="D34" i="31"/>
  <c r="D33" i="31"/>
  <c r="D31" i="31"/>
  <c r="D30" i="31"/>
  <c r="D25" i="31"/>
  <c r="D23" i="31"/>
  <c r="D22" i="31"/>
  <c r="D21" i="31"/>
  <c r="D15" i="31"/>
  <c r="D14" i="31"/>
  <c r="D13" i="31"/>
  <c r="D12" i="31"/>
  <c r="D6" i="31"/>
  <c r="D5" i="31"/>
  <c r="J45" i="31"/>
  <c r="J44" i="31"/>
  <c r="J43" i="31"/>
  <c r="J42" i="31"/>
  <c r="J41" i="31"/>
  <c r="J40" i="31"/>
  <c r="J39" i="31"/>
  <c r="J38" i="31"/>
  <c r="J37" i="31"/>
  <c r="J36" i="31"/>
  <c r="J35" i="31"/>
  <c r="J34" i="31"/>
  <c r="J33" i="31"/>
  <c r="J32" i="31"/>
  <c r="J31" i="31"/>
  <c r="J30" i="31"/>
  <c r="J29" i="31"/>
  <c r="J28" i="31"/>
  <c r="J27" i="31"/>
  <c r="J26" i="31"/>
  <c r="J25" i="31"/>
  <c r="J24" i="31"/>
  <c r="J23" i="31"/>
  <c r="J22" i="31"/>
  <c r="J21" i="31"/>
  <c r="J20" i="31"/>
  <c r="J19" i="31"/>
  <c r="J18" i="31"/>
  <c r="J17" i="31"/>
  <c r="J16" i="31"/>
  <c r="J15" i="31"/>
  <c r="J14" i="31"/>
  <c r="J13" i="31"/>
  <c r="J12" i="31"/>
  <c r="J11" i="31"/>
  <c r="J10" i="31"/>
  <c r="J9" i="31"/>
  <c r="J8" i="31"/>
  <c r="J7" i="31"/>
  <c r="J6" i="31"/>
  <c r="J5" i="31"/>
  <c r="I46" i="31"/>
  <c r="F38" i="31"/>
  <c r="H45" i="31"/>
  <c r="D40" i="31"/>
  <c r="E45" i="30"/>
  <c r="F41" i="30" s="1"/>
  <c r="G45" i="30"/>
  <c r="H37" i="30" s="1"/>
  <c r="I45" i="30"/>
  <c r="J40" i="30" s="1"/>
  <c r="C45" i="30"/>
  <c r="D44" i="30" s="1"/>
  <c r="J54" i="29"/>
  <c r="J53" i="29"/>
  <c r="J52" i="29"/>
  <c r="J51" i="29"/>
  <c r="J50" i="29"/>
  <c r="J49" i="29"/>
  <c r="J48" i="29"/>
  <c r="J47" i="29"/>
  <c r="J46" i="29"/>
  <c r="J45" i="29"/>
  <c r="J44" i="29"/>
  <c r="J43" i="29"/>
  <c r="J42" i="29"/>
  <c r="J41" i="29"/>
  <c r="J40" i="29"/>
  <c r="J39" i="29"/>
  <c r="J38" i="29"/>
  <c r="J37" i="29"/>
  <c r="J36" i="29"/>
  <c r="J35" i="29"/>
  <c r="J34" i="29"/>
  <c r="J33" i="29"/>
  <c r="J32" i="29"/>
  <c r="J31" i="29"/>
  <c r="J30" i="29"/>
  <c r="J29" i="29"/>
  <c r="J28" i="29"/>
  <c r="J27" i="29"/>
  <c r="J26" i="29"/>
  <c r="J25" i="29"/>
  <c r="J24" i="29"/>
  <c r="J23" i="29"/>
  <c r="J22" i="29"/>
  <c r="J21" i="29"/>
  <c r="J20" i="29"/>
  <c r="J19" i="29"/>
  <c r="J18" i="29"/>
  <c r="J17" i="29"/>
  <c r="J16" i="29"/>
  <c r="J15" i="29"/>
  <c r="J14" i="29"/>
  <c r="J13" i="29"/>
  <c r="J12" i="29"/>
  <c r="J11" i="29"/>
  <c r="J10" i="29"/>
  <c r="J9" i="29"/>
  <c r="J8" i="29"/>
  <c r="J7" i="29"/>
  <c r="J6" i="29"/>
  <c r="J5" i="29"/>
  <c r="G55" i="29"/>
  <c r="H54" i="29" s="1"/>
  <c r="E55" i="29"/>
  <c r="F48" i="29" s="1"/>
  <c r="C55" i="29"/>
  <c r="D52" i="29" s="1"/>
  <c r="E54" i="28"/>
  <c r="F53" i="28" s="1"/>
  <c r="G54" i="28"/>
  <c r="H51" i="28" s="1"/>
  <c r="I54" i="28"/>
  <c r="C54" i="28"/>
  <c r="D47" i="28" s="1"/>
  <c r="H39" i="25"/>
  <c r="F39" i="25"/>
  <c r="D39" i="25"/>
  <c r="B39" i="25"/>
  <c r="H33" i="25"/>
  <c r="F33" i="25"/>
  <c r="D33" i="25"/>
  <c r="B33" i="25"/>
  <c r="H16" i="25"/>
  <c r="H10" i="25"/>
  <c r="I57" i="18"/>
  <c r="K30" i="35" l="1"/>
  <c r="K5" i="35"/>
  <c r="K26" i="35"/>
  <c r="K49" i="35"/>
  <c r="K40" i="35"/>
  <c r="K31" i="35"/>
  <c r="E42" i="43"/>
  <c r="J5" i="42"/>
  <c r="J39" i="42"/>
  <c r="K28" i="40"/>
  <c r="K8" i="40"/>
  <c r="K4" i="40"/>
  <c r="K12" i="40"/>
  <c r="K43" i="40"/>
  <c r="K18" i="40"/>
  <c r="K6" i="35"/>
  <c r="K52" i="35"/>
  <c r="K46" i="35"/>
  <c r="K33" i="35"/>
  <c r="K24" i="35"/>
  <c r="K15" i="35"/>
  <c r="K37" i="35"/>
  <c r="K28" i="35"/>
  <c r="G96" i="34"/>
  <c r="C51" i="32"/>
  <c r="J35" i="42"/>
  <c r="J36" i="42"/>
  <c r="K5" i="37"/>
  <c r="K11" i="37"/>
  <c r="K6" i="37"/>
  <c r="K19" i="37"/>
  <c r="I19" i="43"/>
  <c r="J37" i="42"/>
  <c r="J40" i="42"/>
  <c r="J45" i="42"/>
  <c r="J41" i="42"/>
  <c r="J42" i="42"/>
  <c r="J46" i="42"/>
  <c r="J6" i="42"/>
  <c r="J4" i="42"/>
  <c r="K11" i="41"/>
  <c r="K17" i="41"/>
  <c r="K24" i="37"/>
  <c r="K21" i="37"/>
  <c r="K14" i="37"/>
  <c r="K17" i="37"/>
  <c r="K22" i="37"/>
  <c r="K41" i="35"/>
  <c r="K32" i="35"/>
  <c r="K23" i="35"/>
  <c r="K10" i="35"/>
  <c r="K36" i="35"/>
  <c r="K53" i="35"/>
  <c r="K44" i="35"/>
  <c r="K14" i="35"/>
  <c r="K54" i="35"/>
  <c r="K25" i="35"/>
  <c r="K16" i="35"/>
  <c r="K7" i="35"/>
  <c r="K29" i="35"/>
  <c r="K20" i="35"/>
  <c r="G100" i="34"/>
  <c r="G113" i="34"/>
  <c r="G62" i="34"/>
  <c r="G11" i="34"/>
  <c r="G48" i="34"/>
  <c r="G47" i="34" s="1"/>
  <c r="G105" i="34"/>
  <c r="G66" i="34"/>
  <c r="G118" i="34"/>
  <c r="G59" i="34"/>
  <c r="G122" i="34"/>
  <c r="G108" i="34"/>
  <c r="G84" i="34"/>
  <c r="G76" i="34"/>
  <c r="G70" i="34"/>
  <c r="G18" i="34"/>
  <c r="F46" i="34"/>
  <c r="D46" i="34"/>
  <c r="E46" i="34"/>
  <c r="C46" i="34"/>
  <c r="F69" i="34"/>
  <c r="H8" i="29"/>
  <c r="D47" i="29"/>
  <c r="F15" i="28"/>
  <c r="G18" i="32"/>
  <c r="G33" i="32"/>
  <c r="G50" i="32"/>
  <c r="G34" i="32"/>
  <c r="H53" i="29"/>
  <c r="D5" i="29"/>
  <c r="E68" i="42"/>
  <c r="G42" i="43"/>
  <c r="C42" i="43"/>
  <c r="J38" i="42"/>
  <c r="J43" i="42"/>
  <c r="J44" i="42"/>
  <c r="G47" i="42"/>
  <c r="J8" i="42"/>
  <c r="J9" i="42"/>
  <c r="J7" i="42"/>
  <c r="J10" i="42"/>
  <c r="K47" i="40"/>
  <c r="K11" i="40"/>
  <c r="K45" i="40"/>
  <c r="K48" i="40"/>
  <c r="K49" i="40"/>
  <c r="K38" i="40"/>
  <c r="K35" i="40"/>
  <c r="K6" i="40"/>
  <c r="K27" i="40"/>
  <c r="K19" i="40"/>
  <c r="K16" i="37"/>
  <c r="K12" i="37"/>
  <c r="K7" i="37"/>
  <c r="K15" i="37"/>
  <c r="K25" i="37"/>
  <c r="K10" i="37"/>
  <c r="K23" i="37"/>
  <c r="K18" i="37"/>
  <c r="K43" i="35"/>
  <c r="K11" i="35"/>
  <c r="K22" i="35"/>
  <c r="K17" i="35"/>
  <c r="K8" i="35"/>
  <c r="K45" i="35"/>
  <c r="K50" i="35"/>
  <c r="K9" i="35"/>
  <c r="K55" i="35"/>
  <c r="K27" i="35"/>
  <c r="K21" i="35"/>
  <c r="K12" i="35"/>
  <c r="K42" i="35"/>
  <c r="K38" i="35"/>
  <c r="K47" i="35"/>
  <c r="K13" i="35"/>
  <c r="K4" i="35"/>
  <c r="K34" i="35"/>
  <c r="K48" i="35"/>
  <c r="K39" i="35"/>
  <c r="J64" i="32"/>
  <c r="G35" i="32"/>
  <c r="C5" i="32"/>
  <c r="H40" i="31"/>
  <c r="H34" i="30"/>
  <c r="H14" i="30"/>
  <c r="F11" i="30"/>
  <c r="F19" i="30"/>
  <c r="F33" i="30"/>
  <c r="H16" i="30"/>
  <c r="H32" i="30"/>
  <c r="F6" i="30"/>
  <c r="F42" i="30"/>
  <c r="H19" i="30"/>
  <c r="H40" i="30"/>
  <c r="K40" i="30" s="1"/>
  <c r="F7" i="30"/>
  <c r="F15" i="30"/>
  <c r="F25" i="30"/>
  <c r="F43" i="30"/>
  <c r="H22" i="30"/>
  <c r="J21" i="30"/>
  <c r="F4" i="30"/>
  <c r="F12" i="30"/>
  <c r="F20" i="30"/>
  <c r="F36" i="30"/>
  <c r="F5" i="30"/>
  <c r="F13" i="30"/>
  <c r="F22" i="30"/>
  <c r="H18" i="30"/>
  <c r="F8" i="30"/>
  <c r="F16" i="30"/>
  <c r="F26" i="30"/>
  <c r="H7" i="30"/>
  <c r="H25" i="30"/>
  <c r="J22" i="30"/>
  <c r="H38" i="30"/>
  <c r="F24" i="30"/>
  <c r="F9" i="30"/>
  <c r="F17" i="30"/>
  <c r="F28" i="30"/>
  <c r="H8" i="30"/>
  <c r="H27" i="30"/>
  <c r="F37" i="30"/>
  <c r="F14" i="30"/>
  <c r="F10" i="30"/>
  <c r="F18" i="30"/>
  <c r="F29" i="30"/>
  <c r="H9" i="30"/>
  <c r="H31" i="30"/>
  <c r="F44" i="30"/>
  <c r="F21" i="30"/>
  <c r="F32" i="30"/>
  <c r="F23" i="30"/>
  <c r="F34" i="30"/>
  <c r="D6" i="29"/>
  <c r="D21" i="29"/>
  <c r="D45" i="29"/>
  <c r="D46" i="29"/>
  <c r="K31" i="40"/>
  <c r="K39" i="40"/>
  <c r="K10" i="40"/>
  <c r="K22" i="40"/>
  <c r="K30" i="40"/>
  <c r="K26" i="40"/>
  <c r="K36" i="40"/>
  <c r="K46" i="40"/>
  <c r="K16" i="40"/>
  <c r="K17" i="40"/>
  <c r="K20" i="40"/>
  <c r="K34" i="40"/>
  <c r="K13" i="40"/>
  <c r="K7" i="40"/>
  <c r="K24" i="40"/>
  <c r="K25" i="40"/>
  <c r="K44" i="40"/>
  <c r="K42" i="40"/>
  <c r="K9" i="40"/>
  <c r="K21" i="40"/>
  <c r="K15" i="40"/>
  <c r="K32" i="40"/>
  <c r="K33" i="40"/>
  <c r="K5" i="40"/>
  <c r="K50" i="40"/>
  <c r="K14" i="40"/>
  <c r="K29" i="40"/>
  <c r="K23" i="40"/>
  <c r="K40" i="40"/>
  <c r="K41" i="40"/>
  <c r="K37" i="40"/>
  <c r="H22" i="28"/>
  <c r="H49" i="28"/>
  <c r="F32" i="28"/>
  <c r="H52" i="28"/>
  <c r="F33" i="28"/>
  <c r="F39" i="28"/>
  <c r="F50" i="28"/>
  <c r="F51" i="28"/>
  <c r="F20" i="28"/>
  <c r="F14" i="28"/>
  <c r="H21" i="28"/>
  <c r="D18" i="28"/>
  <c r="H7" i="28"/>
  <c r="H29" i="28"/>
  <c r="H53" i="28"/>
  <c r="F40" i="28"/>
  <c r="H8" i="28"/>
  <c r="H30" i="28"/>
  <c r="F4" i="28"/>
  <c r="F23" i="28"/>
  <c r="F41" i="28"/>
  <c r="H9" i="28"/>
  <c r="H31" i="28"/>
  <c r="D50" i="28"/>
  <c r="F6" i="28"/>
  <c r="F24" i="28"/>
  <c r="F42" i="28"/>
  <c r="H12" i="28"/>
  <c r="H39" i="28"/>
  <c r="F22" i="28"/>
  <c r="F11" i="28"/>
  <c r="F30" i="28"/>
  <c r="F48" i="28"/>
  <c r="H17" i="28"/>
  <c r="H40" i="28"/>
  <c r="D34" i="28"/>
  <c r="F12" i="28"/>
  <c r="F31" i="28"/>
  <c r="F49" i="28"/>
  <c r="H20" i="28"/>
  <c r="H41" i="28"/>
  <c r="D19" i="28"/>
  <c r="D35" i="28"/>
  <c r="D51" i="28"/>
  <c r="D8" i="28"/>
  <c r="D24" i="28"/>
  <c r="D40" i="28"/>
  <c r="D9" i="28"/>
  <c r="D25" i="28"/>
  <c r="D41" i="28"/>
  <c r="H32" i="28"/>
  <c r="H44" i="28"/>
  <c r="D10" i="28"/>
  <c r="D26" i="28"/>
  <c r="D42" i="28"/>
  <c r="F7" i="28"/>
  <c r="F16" i="28"/>
  <c r="F25" i="28"/>
  <c r="F34" i="28"/>
  <c r="F43" i="28"/>
  <c r="F52" i="28"/>
  <c r="H13" i="28"/>
  <c r="H23" i="28"/>
  <c r="H33" i="28"/>
  <c r="H45" i="28"/>
  <c r="D11" i="28"/>
  <c r="D27" i="28"/>
  <c r="D43" i="28"/>
  <c r="F8" i="28"/>
  <c r="F17" i="28"/>
  <c r="F26" i="28"/>
  <c r="F35" i="28"/>
  <c r="F44" i="28"/>
  <c r="H4" i="28"/>
  <c r="H14" i="28"/>
  <c r="H24" i="28"/>
  <c r="H36" i="28"/>
  <c r="H46" i="28"/>
  <c r="D16" i="28"/>
  <c r="D32" i="28"/>
  <c r="D48" i="28"/>
  <c r="F9" i="28"/>
  <c r="F18" i="28"/>
  <c r="F27" i="28"/>
  <c r="F36" i="28"/>
  <c r="F46" i="28"/>
  <c r="H5" i="28"/>
  <c r="H15" i="28"/>
  <c r="H25" i="28"/>
  <c r="H37" i="28"/>
  <c r="H47" i="28"/>
  <c r="D17" i="28"/>
  <c r="D33" i="28"/>
  <c r="D49" i="28"/>
  <c r="F10" i="28"/>
  <c r="F19" i="28"/>
  <c r="F28" i="28"/>
  <c r="F38" i="28"/>
  <c r="F47" i="28"/>
  <c r="H6" i="28"/>
  <c r="H16" i="28"/>
  <c r="H28" i="28"/>
  <c r="H38" i="28"/>
  <c r="H48" i="28"/>
  <c r="D69" i="34"/>
  <c r="E69" i="34"/>
  <c r="C47" i="42"/>
  <c r="C68" i="42"/>
  <c r="I11" i="42"/>
  <c r="J21" i="42"/>
  <c r="I47" i="42"/>
  <c r="G27" i="42"/>
  <c r="E27" i="42"/>
  <c r="J23" i="42"/>
  <c r="J20" i="42"/>
  <c r="H53" i="41"/>
  <c r="K42" i="41"/>
  <c r="K26" i="41"/>
  <c r="K39" i="41"/>
  <c r="K47" i="41"/>
  <c r="K50" i="41"/>
  <c r="K16" i="41"/>
  <c r="F53" i="41"/>
  <c r="K40" i="41"/>
  <c r="K9" i="41"/>
  <c r="K28" i="41"/>
  <c r="K29" i="41"/>
  <c r="K20" i="41"/>
  <c r="K37" i="41"/>
  <c r="K14" i="41"/>
  <c r="K27" i="41"/>
  <c r="D53" i="41"/>
  <c r="K13" i="41"/>
  <c r="K36" i="41"/>
  <c r="K24" i="41"/>
  <c r="K6" i="41"/>
  <c r="K48" i="41"/>
  <c r="K7" i="41"/>
  <c r="K25" i="41"/>
  <c r="K30" i="41"/>
  <c r="K41" i="41"/>
  <c r="K38" i="41"/>
  <c r="K49" i="41"/>
  <c r="K46" i="41"/>
  <c r="K44" i="41"/>
  <c r="F51" i="40"/>
  <c r="J51" i="40"/>
  <c r="D40" i="39"/>
  <c r="K20" i="38"/>
  <c r="K16" i="38"/>
  <c r="K8" i="38"/>
  <c r="K26" i="38"/>
  <c r="K18" i="38"/>
  <c r="K10" i="38"/>
  <c r="K25" i="38"/>
  <c r="K17" i="38"/>
  <c r="K9" i="38"/>
  <c r="K19" i="38"/>
  <c r="K11" i="38"/>
  <c r="K22" i="38"/>
  <c r="K14" i="38"/>
  <c r="K6" i="38"/>
  <c r="K24" i="38"/>
  <c r="K21" i="38"/>
  <c r="K23" i="38"/>
  <c r="D27" i="38"/>
  <c r="K13" i="38"/>
  <c r="K15" i="38"/>
  <c r="K5" i="38"/>
  <c r="K7" i="38"/>
  <c r="F26" i="37"/>
  <c r="D26" i="37"/>
  <c r="J26" i="37"/>
  <c r="K38" i="36"/>
  <c r="H57" i="36"/>
  <c r="K42" i="36"/>
  <c r="K9" i="36"/>
  <c r="K37" i="36"/>
  <c r="K14" i="36"/>
  <c r="K24" i="36"/>
  <c r="F57" i="36"/>
  <c r="K21" i="36"/>
  <c r="K25" i="36"/>
  <c r="K13" i="36"/>
  <c r="K6" i="36"/>
  <c r="K23" i="36"/>
  <c r="K26" i="36"/>
  <c r="K51" i="36"/>
  <c r="K34" i="36"/>
  <c r="K12" i="36"/>
  <c r="K30" i="36"/>
  <c r="K43" i="36"/>
  <c r="K40" i="36"/>
  <c r="K36" i="36"/>
  <c r="D57" i="36"/>
  <c r="K11" i="36"/>
  <c r="K41" i="36"/>
  <c r="K16" i="36"/>
  <c r="K33" i="36"/>
  <c r="K5" i="36"/>
  <c r="K8" i="36"/>
  <c r="E21" i="32"/>
  <c r="E22" i="32"/>
  <c r="E5" i="32"/>
  <c r="E23" i="32"/>
  <c r="E6" i="32"/>
  <c r="G65" i="32"/>
  <c r="G54" i="32"/>
  <c r="G31" i="32"/>
  <c r="G32" i="32"/>
  <c r="C53" i="32"/>
  <c r="G5" i="32"/>
  <c r="G19" i="32"/>
  <c r="E53" i="32"/>
  <c r="C52" i="32"/>
  <c r="C54" i="32"/>
  <c r="I23" i="32"/>
  <c r="G21" i="32"/>
  <c r="E54" i="32"/>
  <c r="C48" i="32"/>
  <c r="G48" i="32"/>
  <c r="I67" i="32"/>
  <c r="G36" i="32"/>
  <c r="C49" i="32"/>
  <c r="G49" i="32"/>
  <c r="I63" i="32"/>
  <c r="I68" i="32" s="1"/>
  <c r="F8" i="31"/>
  <c r="F9" i="31"/>
  <c r="F27" i="31"/>
  <c r="F45" i="31"/>
  <c r="F10" i="31"/>
  <c r="F26" i="31"/>
  <c r="F28" i="31"/>
  <c r="F44" i="31"/>
  <c r="H7" i="31"/>
  <c r="F17" i="31"/>
  <c r="F35" i="31"/>
  <c r="H22" i="31"/>
  <c r="F11" i="31"/>
  <c r="F18" i="31"/>
  <c r="F36" i="31"/>
  <c r="H23" i="31"/>
  <c r="H6" i="31"/>
  <c r="H24" i="31"/>
  <c r="F29" i="31"/>
  <c r="F19" i="31"/>
  <c r="F37" i="31"/>
  <c r="F20" i="31"/>
  <c r="F39" i="31"/>
  <c r="H30" i="31"/>
  <c r="D7" i="31"/>
  <c r="D17" i="31"/>
  <c r="D26" i="31"/>
  <c r="D35" i="31"/>
  <c r="D44" i="31"/>
  <c r="F12" i="31"/>
  <c r="F21" i="31"/>
  <c r="F31" i="31"/>
  <c r="F40" i="31"/>
  <c r="H8" i="31"/>
  <c r="H31" i="31"/>
  <c r="D9" i="31"/>
  <c r="D18" i="31"/>
  <c r="D27" i="31"/>
  <c r="D36" i="31"/>
  <c r="D45" i="31"/>
  <c r="F13" i="31"/>
  <c r="F23" i="31"/>
  <c r="F32" i="31"/>
  <c r="F41" i="31"/>
  <c r="H14" i="31"/>
  <c r="H32" i="31"/>
  <c r="D10" i="31"/>
  <c r="D19" i="31"/>
  <c r="D28" i="31"/>
  <c r="D37" i="31"/>
  <c r="F5" i="31"/>
  <c r="F15" i="31"/>
  <c r="F24" i="31"/>
  <c r="F33" i="31"/>
  <c r="F42" i="31"/>
  <c r="H15" i="31"/>
  <c r="H38" i="31"/>
  <c r="D11" i="31"/>
  <c r="D20" i="31"/>
  <c r="D29" i="31"/>
  <c r="D38" i="31"/>
  <c r="F7" i="31"/>
  <c r="F16" i="31"/>
  <c r="F25" i="31"/>
  <c r="F34" i="31"/>
  <c r="F43" i="31"/>
  <c r="H16" i="31"/>
  <c r="H39" i="31"/>
  <c r="J44" i="30"/>
  <c r="J6" i="30"/>
  <c r="J7" i="30"/>
  <c r="J30" i="30"/>
  <c r="J37" i="30"/>
  <c r="K37" i="30" s="1"/>
  <c r="J23" i="30"/>
  <c r="J24" i="30"/>
  <c r="J8" i="30"/>
  <c r="J13" i="30"/>
  <c r="J38" i="30"/>
  <c r="J5" i="30"/>
  <c r="J14" i="30"/>
  <c r="J39" i="30"/>
  <c r="D22" i="29"/>
  <c r="H17" i="29"/>
  <c r="D23" i="29"/>
  <c r="H26" i="29"/>
  <c r="D29" i="29"/>
  <c r="H35" i="29"/>
  <c r="D39" i="29"/>
  <c r="H44" i="29"/>
  <c r="H18" i="29"/>
  <c r="H36" i="29"/>
  <c r="H10" i="29"/>
  <c r="H19" i="29"/>
  <c r="H28" i="29"/>
  <c r="H37" i="29"/>
  <c r="H47" i="29"/>
  <c r="H11" i="29"/>
  <c r="H20" i="29"/>
  <c r="H29" i="29"/>
  <c r="H39" i="29"/>
  <c r="H48" i="29"/>
  <c r="H9" i="29"/>
  <c r="H27" i="29"/>
  <c r="H45" i="29"/>
  <c r="H12" i="29"/>
  <c r="H21" i="29"/>
  <c r="H31" i="29"/>
  <c r="H49" i="29"/>
  <c r="H13" i="29"/>
  <c r="H23" i="29"/>
  <c r="H32" i="29"/>
  <c r="H41" i="29"/>
  <c r="H50" i="29"/>
  <c r="H5" i="29"/>
  <c r="H15" i="29"/>
  <c r="H24" i="29"/>
  <c r="H33" i="29"/>
  <c r="H42" i="29"/>
  <c r="H51" i="29"/>
  <c r="H7" i="29"/>
  <c r="H16" i="29"/>
  <c r="H25" i="29"/>
  <c r="H34" i="29"/>
  <c r="H43" i="29"/>
  <c r="H52" i="29"/>
  <c r="F27" i="29"/>
  <c r="F28" i="29"/>
  <c r="F17" i="29"/>
  <c r="F49" i="29"/>
  <c r="F18" i="29"/>
  <c r="F34" i="29"/>
  <c r="F50" i="29"/>
  <c r="F19" i="29"/>
  <c r="F35" i="29"/>
  <c r="F51" i="29"/>
  <c r="F36" i="29"/>
  <c r="F52" i="29"/>
  <c r="F41" i="29"/>
  <c r="F11" i="29"/>
  <c r="F43" i="29"/>
  <c r="F12" i="29"/>
  <c r="F44" i="29"/>
  <c r="F33" i="29"/>
  <c r="F20" i="29"/>
  <c r="F9" i="29"/>
  <c r="F25" i="29"/>
  <c r="F10" i="29"/>
  <c r="F26" i="29"/>
  <c r="F42" i="29"/>
  <c r="D7" i="29"/>
  <c r="D30" i="29"/>
  <c r="D53" i="29"/>
  <c r="D13" i="29"/>
  <c r="D31" i="29"/>
  <c r="D54" i="29"/>
  <c r="D14" i="29"/>
  <c r="D37" i="29"/>
  <c r="D15" i="29"/>
  <c r="D38" i="29"/>
  <c r="D4" i="28"/>
  <c r="D12" i="28"/>
  <c r="D20" i="28"/>
  <c r="D28" i="28"/>
  <c r="D36" i="28"/>
  <c r="D44" i="28"/>
  <c r="D52" i="28"/>
  <c r="D29" i="28"/>
  <c r="D45" i="28"/>
  <c r="D6" i="28"/>
  <c r="D22" i="28"/>
  <c r="D30" i="28"/>
  <c r="D38" i="28"/>
  <c r="H10" i="28"/>
  <c r="H18" i="28"/>
  <c r="H26" i="28"/>
  <c r="H34" i="28"/>
  <c r="H42" i="28"/>
  <c r="H50" i="28"/>
  <c r="D5" i="28"/>
  <c r="D13" i="28"/>
  <c r="D21" i="28"/>
  <c r="D37" i="28"/>
  <c r="D53" i="28"/>
  <c r="D14" i="28"/>
  <c r="D46" i="28"/>
  <c r="D7" i="28"/>
  <c r="D15" i="28"/>
  <c r="D23" i="28"/>
  <c r="D31" i="28"/>
  <c r="D39" i="28"/>
  <c r="F5" i="28"/>
  <c r="F13" i="28"/>
  <c r="F21" i="28"/>
  <c r="F29" i="28"/>
  <c r="F37" i="28"/>
  <c r="F45" i="28"/>
  <c r="H11" i="28"/>
  <c r="H19" i="28"/>
  <c r="H27" i="28"/>
  <c r="H35" i="28"/>
  <c r="H43" i="28"/>
  <c r="J7" i="28"/>
  <c r="J29" i="28"/>
  <c r="J52" i="28"/>
  <c r="J12" i="28"/>
  <c r="J30" i="28"/>
  <c r="J53" i="28"/>
  <c r="J13" i="28"/>
  <c r="J36" i="28"/>
  <c r="J14" i="28"/>
  <c r="J37" i="28"/>
  <c r="J20" i="28"/>
  <c r="J38" i="28"/>
  <c r="J4" i="28"/>
  <c r="J21" i="28"/>
  <c r="J44" i="28"/>
  <c r="J5" i="28"/>
  <c r="J22" i="28"/>
  <c r="J45" i="28"/>
  <c r="J6" i="28"/>
  <c r="J28" i="28"/>
  <c r="J46" i="28"/>
  <c r="J8" i="28"/>
  <c r="J16" i="28"/>
  <c r="J24" i="28"/>
  <c r="J32" i="28"/>
  <c r="J40" i="28"/>
  <c r="J48" i="28"/>
  <c r="J41" i="28"/>
  <c r="J49" i="28"/>
  <c r="J10" i="28"/>
  <c r="J18" i="28"/>
  <c r="J26" i="28"/>
  <c r="J34" i="28"/>
  <c r="J42" i="28"/>
  <c r="J50" i="28"/>
  <c r="J15" i="28"/>
  <c r="J23" i="28"/>
  <c r="J31" i="28"/>
  <c r="J39" i="28"/>
  <c r="K39" i="28" s="1"/>
  <c r="J47" i="28"/>
  <c r="J9" i="28"/>
  <c r="J17" i="28"/>
  <c r="J25" i="28"/>
  <c r="J33" i="28"/>
  <c r="J11" i="28"/>
  <c r="J19" i="28"/>
  <c r="J27" i="28"/>
  <c r="J35" i="28"/>
  <c r="J43" i="28"/>
  <c r="J51" i="28"/>
  <c r="K51" i="28" s="1"/>
  <c r="J35" i="43"/>
  <c r="J34" i="43"/>
  <c r="J41" i="43"/>
  <c r="J33" i="43"/>
  <c r="J40" i="43"/>
  <c r="J32" i="43"/>
  <c r="J39" i="43"/>
  <c r="J31" i="43"/>
  <c r="J38" i="43"/>
  <c r="J30" i="43"/>
  <c r="J37" i="43"/>
  <c r="J29" i="43"/>
  <c r="J36" i="43"/>
  <c r="J28" i="43"/>
  <c r="G68" i="42"/>
  <c r="J60" i="42"/>
  <c r="J64" i="42"/>
  <c r="J59" i="42"/>
  <c r="J65" i="42"/>
  <c r="J57" i="42"/>
  <c r="J62" i="42"/>
  <c r="J63" i="42"/>
  <c r="J61" i="42"/>
  <c r="J66" i="42"/>
  <c r="J56" i="42"/>
  <c r="J67" i="42"/>
  <c r="E47" i="42"/>
  <c r="J26" i="42"/>
  <c r="J24" i="42"/>
  <c r="J25" i="42"/>
  <c r="C27" i="42"/>
  <c r="K18" i="41"/>
  <c r="K21" i="41"/>
  <c r="K23" i="41"/>
  <c r="K34" i="41"/>
  <c r="K33" i="41"/>
  <c r="K45" i="41"/>
  <c r="K31" i="41"/>
  <c r="K32" i="41"/>
  <c r="K10" i="41"/>
  <c r="K5" i="41"/>
  <c r="K22" i="41"/>
  <c r="K8" i="41"/>
  <c r="K12" i="41"/>
  <c r="K51" i="41"/>
  <c r="K35" i="41"/>
  <c r="K43" i="41"/>
  <c r="K19" i="41"/>
  <c r="K15" i="41"/>
  <c r="K52" i="41"/>
  <c r="D51" i="40"/>
  <c r="H27" i="38"/>
  <c r="F27" i="38"/>
  <c r="K27" i="36"/>
  <c r="K32" i="36"/>
  <c r="K31" i="36"/>
  <c r="K7" i="36"/>
  <c r="K50" i="36"/>
  <c r="K45" i="36"/>
  <c r="K19" i="36"/>
  <c r="K22" i="36"/>
  <c r="K47" i="36"/>
  <c r="K20" i="36"/>
  <c r="K53" i="36"/>
  <c r="K29" i="36"/>
  <c r="K56" i="36"/>
  <c r="K54" i="36"/>
  <c r="K46" i="36"/>
  <c r="K49" i="36"/>
  <c r="K35" i="36"/>
  <c r="K55" i="36"/>
  <c r="K15" i="36"/>
  <c r="K18" i="36"/>
  <c r="K39" i="36"/>
  <c r="K52" i="36"/>
  <c r="K44" i="36"/>
  <c r="K10" i="36"/>
  <c r="K17" i="36"/>
  <c r="K48" i="36"/>
  <c r="J49" i="32"/>
  <c r="J48" i="32"/>
  <c r="J50" i="32"/>
  <c r="J51" i="32"/>
  <c r="J52" i="32"/>
  <c r="J53" i="32"/>
  <c r="J56" i="35"/>
  <c r="C69" i="34"/>
  <c r="I65" i="32"/>
  <c r="I66" i="32"/>
  <c r="G66" i="32"/>
  <c r="G67" i="32"/>
  <c r="G63" i="32"/>
  <c r="C67" i="32"/>
  <c r="E63" i="32"/>
  <c r="E64" i="32"/>
  <c r="E65" i="32"/>
  <c r="E66" i="32"/>
  <c r="C63" i="32"/>
  <c r="C64" i="32"/>
  <c r="C65" i="32"/>
  <c r="G51" i="32"/>
  <c r="G52" i="32"/>
  <c r="E48" i="32"/>
  <c r="E49" i="32"/>
  <c r="E50" i="32"/>
  <c r="E51" i="32"/>
  <c r="E31" i="32"/>
  <c r="E33" i="32"/>
  <c r="E34" i="32"/>
  <c r="E32" i="32"/>
  <c r="E36" i="32"/>
  <c r="E35" i="32"/>
  <c r="C36" i="32"/>
  <c r="C37" i="32"/>
  <c r="C31" i="32"/>
  <c r="I38" i="32"/>
  <c r="C33" i="32"/>
  <c r="C32" i="32"/>
  <c r="C34" i="32"/>
  <c r="I17" i="32"/>
  <c r="I18" i="32"/>
  <c r="I19" i="32"/>
  <c r="I20" i="32"/>
  <c r="J20" i="32" s="1"/>
  <c r="I21" i="32"/>
  <c r="I22" i="32"/>
  <c r="G22" i="32"/>
  <c r="G23" i="32"/>
  <c r="G17" i="32"/>
  <c r="E17" i="32"/>
  <c r="E18" i="32"/>
  <c r="E19" i="32"/>
  <c r="G6" i="32"/>
  <c r="I8" i="32"/>
  <c r="J5" i="32" s="1"/>
  <c r="C7" i="32"/>
  <c r="H33" i="31"/>
  <c r="H42" i="31"/>
  <c r="H9" i="31"/>
  <c r="H17" i="31"/>
  <c r="H25" i="31"/>
  <c r="H41" i="31"/>
  <c r="H10" i="31"/>
  <c r="H18" i="31"/>
  <c r="H26" i="31"/>
  <c r="H34" i="31"/>
  <c r="H11" i="31"/>
  <c r="H19" i="31"/>
  <c r="H27" i="31"/>
  <c r="H35" i="31"/>
  <c r="H43" i="31"/>
  <c r="H12" i="31"/>
  <c r="H20" i="31"/>
  <c r="H28" i="31"/>
  <c r="H36" i="31"/>
  <c r="H44" i="31"/>
  <c r="H5" i="31"/>
  <c r="H13" i="31"/>
  <c r="H21" i="31"/>
  <c r="H29" i="31"/>
  <c r="H37" i="31"/>
  <c r="F6" i="31"/>
  <c r="F14" i="31"/>
  <c r="F22" i="31"/>
  <c r="F30" i="31"/>
  <c r="J46" i="31"/>
  <c r="K10" i="31" s="1"/>
  <c r="D8" i="31"/>
  <c r="D16" i="31"/>
  <c r="D24" i="31"/>
  <c r="D32" i="31"/>
  <c r="J29" i="30"/>
  <c r="J15" i="30"/>
  <c r="J31" i="30"/>
  <c r="J16" i="30"/>
  <c r="J32" i="30"/>
  <c r="H10" i="30"/>
  <c r="H24" i="30"/>
  <c r="H35" i="30"/>
  <c r="H15" i="30"/>
  <c r="H26" i="30"/>
  <c r="H39" i="30"/>
  <c r="H6" i="30"/>
  <c r="H17" i="30"/>
  <c r="H30" i="30"/>
  <c r="H42" i="30"/>
  <c r="H41" i="30"/>
  <c r="H11" i="30"/>
  <c r="H23" i="30"/>
  <c r="H33" i="30"/>
  <c r="H43" i="30"/>
  <c r="F27" i="30"/>
  <c r="F35" i="30"/>
  <c r="F30" i="30"/>
  <c r="F39" i="30"/>
  <c r="F31" i="30"/>
  <c r="F40" i="30"/>
  <c r="F38" i="30"/>
  <c r="D5" i="30"/>
  <c r="D13" i="30"/>
  <c r="D21" i="30"/>
  <c r="D29" i="30"/>
  <c r="D37" i="30"/>
  <c r="D6" i="30"/>
  <c r="D14" i="30"/>
  <c r="D22" i="30"/>
  <c r="D30" i="30"/>
  <c r="D38" i="30"/>
  <c r="D7" i="30"/>
  <c r="D15" i="30"/>
  <c r="D23" i="30"/>
  <c r="D31" i="30"/>
  <c r="D39" i="30"/>
  <c r="D16" i="30"/>
  <c r="D32" i="30"/>
  <c r="D10" i="30"/>
  <c r="D18" i="30"/>
  <c r="D26" i="30"/>
  <c r="D34" i="30"/>
  <c r="D42" i="30"/>
  <c r="D8" i="30"/>
  <c r="D24" i="30"/>
  <c r="D40" i="30"/>
  <c r="D17" i="30"/>
  <c r="D33" i="30"/>
  <c r="D11" i="30"/>
  <c r="D19" i="30"/>
  <c r="D27" i="30"/>
  <c r="D35" i="30"/>
  <c r="D43" i="30"/>
  <c r="D9" i="30"/>
  <c r="D25" i="30"/>
  <c r="D41" i="30"/>
  <c r="D4" i="30"/>
  <c r="D12" i="30"/>
  <c r="D20" i="30"/>
  <c r="D28" i="30"/>
  <c r="D36" i="30"/>
  <c r="J9" i="30"/>
  <c r="K9" i="30" s="1"/>
  <c r="J17" i="30"/>
  <c r="K17" i="30" s="1"/>
  <c r="J25" i="30"/>
  <c r="J33" i="30"/>
  <c r="J41" i="30"/>
  <c r="J10" i="30"/>
  <c r="J18" i="30"/>
  <c r="J26" i="30"/>
  <c r="J34" i="30"/>
  <c r="J42" i="30"/>
  <c r="H4" i="30"/>
  <c r="H12" i="30"/>
  <c r="H20" i="30"/>
  <c r="H28" i="30"/>
  <c r="H36" i="30"/>
  <c r="H44" i="30"/>
  <c r="J11" i="30"/>
  <c r="J19" i="30"/>
  <c r="J27" i="30"/>
  <c r="J35" i="30"/>
  <c r="J43" i="30"/>
  <c r="H5" i="30"/>
  <c r="H13" i="30"/>
  <c r="H21" i="30"/>
  <c r="H29" i="30"/>
  <c r="J4" i="30"/>
  <c r="J12" i="30"/>
  <c r="J20" i="30"/>
  <c r="J28" i="30"/>
  <c r="J36" i="30"/>
  <c r="H6" i="29"/>
  <c r="H14" i="29"/>
  <c r="H22" i="29"/>
  <c r="H30" i="29"/>
  <c r="H38" i="29"/>
  <c r="H46" i="29"/>
  <c r="F5" i="29"/>
  <c r="F13" i="29"/>
  <c r="F21" i="29"/>
  <c r="F29" i="29"/>
  <c r="F37" i="29"/>
  <c r="F45" i="29"/>
  <c r="F53" i="29"/>
  <c r="F6" i="29"/>
  <c r="F14" i="29"/>
  <c r="F22" i="29"/>
  <c r="F30" i="29"/>
  <c r="F38" i="29"/>
  <c r="F46" i="29"/>
  <c r="F54" i="29"/>
  <c r="F7" i="29"/>
  <c r="F15" i="29"/>
  <c r="F23" i="29"/>
  <c r="F31" i="29"/>
  <c r="F39" i="29"/>
  <c r="F47" i="29"/>
  <c r="F8" i="29"/>
  <c r="F16" i="29"/>
  <c r="F24" i="29"/>
  <c r="F32" i="29"/>
  <c r="F40" i="29"/>
  <c r="D8" i="29"/>
  <c r="D16" i="29"/>
  <c r="D24" i="29"/>
  <c r="D32" i="29"/>
  <c r="D40" i="29"/>
  <c r="D48" i="29"/>
  <c r="D9" i="29"/>
  <c r="D17" i="29"/>
  <c r="D25" i="29"/>
  <c r="D33" i="29"/>
  <c r="D41" i="29"/>
  <c r="D49" i="29"/>
  <c r="D10" i="29"/>
  <c r="D18" i="29"/>
  <c r="D26" i="29"/>
  <c r="D34" i="29"/>
  <c r="D42" i="29"/>
  <c r="D50" i="29"/>
  <c r="D11" i="29"/>
  <c r="D19" i="29"/>
  <c r="D27" i="29"/>
  <c r="D35" i="29"/>
  <c r="D43" i="29"/>
  <c r="D51" i="29"/>
  <c r="D12" i="29"/>
  <c r="D20" i="29"/>
  <c r="D28" i="29"/>
  <c r="D36" i="29"/>
  <c r="D44" i="29"/>
  <c r="J55" i="29"/>
  <c r="K7" i="29" s="1"/>
  <c r="K19" i="30" l="1"/>
  <c r="K14" i="30"/>
  <c r="K42" i="30"/>
  <c r="K49" i="28"/>
  <c r="J18" i="32"/>
  <c r="K38" i="30"/>
  <c r="K16" i="28"/>
  <c r="K43" i="28"/>
  <c r="G57" i="34"/>
  <c r="G46" i="34" s="1"/>
  <c r="G69" i="34"/>
  <c r="E8" i="32"/>
  <c r="K21" i="28"/>
  <c r="K24" i="28"/>
  <c r="K5" i="28"/>
  <c r="K18" i="28"/>
  <c r="K44" i="28"/>
  <c r="K13" i="28"/>
  <c r="K12" i="28"/>
  <c r="K52" i="28"/>
  <c r="J63" i="32"/>
  <c r="J23" i="32"/>
  <c r="J66" i="32"/>
  <c r="J17" i="32"/>
  <c r="C8" i="32"/>
  <c r="K24" i="30"/>
  <c r="K34" i="30"/>
  <c r="K10" i="30"/>
  <c r="H55" i="29"/>
  <c r="J67" i="32"/>
  <c r="J65" i="32"/>
  <c r="J22" i="32"/>
  <c r="J21" i="32"/>
  <c r="J19" i="32"/>
  <c r="K8" i="30"/>
  <c r="K18" i="30"/>
  <c r="K43" i="30"/>
  <c r="K29" i="30"/>
  <c r="F45" i="30"/>
  <c r="K12" i="30"/>
  <c r="K39" i="30"/>
  <c r="K36" i="30"/>
  <c r="K16" i="30"/>
  <c r="K32" i="30"/>
  <c r="K26" i="30"/>
  <c r="K6" i="30"/>
  <c r="K20" i="30"/>
  <c r="K35" i="30"/>
  <c r="K33" i="30"/>
  <c r="K23" i="30"/>
  <c r="K4" i="30"/>
  <c r="K30" i="30"/>
  <c r="K28" i="30"/>
  <c r="K11" i="30"/>
  <c r="K5" i="30"/>
  <c r="K7" i="30"/>
  <c r="K21" i="30"/>
  <c r="K41" i="30"/>
  <c r="K27" i="30"/>
  <c r="K25" i="30"/>
  <c r="K31" i="30"/>
  <c r="K15" i="30"/>
  <c r="K13" i="30"/>
  <c r="K44" i="30"/>
  <c r="K22" i="30"/>
  <c r="K9" i="28"/>
  <c r="K34" i="28"/>
  <c r="K7" i="28"/>
  <c r="K35" i="28"/>
  <c r="K26" i="28"/>
  <c r="K36" i="28"/>
  <c r="K22" i="28"/>
  <c r="K19" i="28"/>
  <c r="K41" i="28"/>
  <c r="K53" i="28"/>
  <c r="K23" i="28"/>
  <c r="K31" i="28"/>
  <c r="K20" i="28"/>
  <c r="K29" i="28"/>
  <c r="K17" i="28"/>
  <c r="K40" i="28"/>
  <c r="K37" i="28"/>
  <c r="K32" i="28"/>
  <c r="K14" i="28"/>
  <c r="K47" i="28"/>
  <c r="K10" i="28"/>
  <c r="K8" i="28"/>
  <c r="F54" i="28"/>
  <c r="K11" i="28"/>
  <c r="K4" i="28"/>
  <c r="K30" i="28"/>
  <c r="K27" i="28"/>
  <c r="K46" i="28"/>
  <c r="K33" i="28"/>
  <c r="K15" i="28"/>
  <c r="K28" i="28"/>
  <c r="K38" i="28"/>
  <c r="K25" i="28"/>
  <c r="K50" i="28"/>
  <c r="K48" i="28"/>
  <c r="K6" i="28"/>
  <c r="K42" i="28"/>
  <c r="K45" i="28"/>
  <c r="D54" i="28"/>
  <c r="J27" i="42"/>
  <c r="K53" i="41"/>
  <c r="K27" i="38"/>
  <c r="K57" i="36"/>
  <c r="G55" i="32"/>
  <c r="J55" i="32"/>
  <c r="C55" i="32"/>
  <c r="I24" i="32"/>
  <c r="G38" i="32"/>
  <c r="E38" i="32"/>
  <c r="G8" i="32"/>
  <c r="E24" i="32"/>
  <c r="E55" i="32"/>
  <c r="H46" i="31"/>
  <c r="F46" i="31"/>
  <c r="D46" i="31"/>
  <c r="D55" i="29"/>
  <c r="F55" i="29"/>
  <c r="J54" i="28"/>
  <c r="J42" i="43"/>
  <c r="J68" i="42"/>
  <c r="C68" i="32"/>
  <c r="E68" i="32"/>
  <c r="J34" i="32"/>
  <c r="J33" i="32"/>
  <c r="J32" i="32"/>
  <c r="J36" i="32"/>
  <c r="J35" i="32"/>
  <c r="J37" i="32"/>
  <c r="C38" i="32"/>
  <c r="J31" i="32"/>
  <c r="J7" i="32"/>
  <c r="J6" i="32"/>
  <c r="K13" i="31"/>
  <c r="K34" i="31"/>
  <c r="K5" i="31"/>
  <c r="K43" i="31"/>
  <c r="K28" i="31"/>
  <c r="K35" i="31"/>
  <c r="K12" i="31"/>
  <c r="K42" i="31"/>
  <c r="K18" i="31"/>
  <c r="K33" i="31"/>
  <c r="K25" i="31"/>
  <c r="K17" i="31"/>
  <c r="K9" i="31"/>
  <c r="K40" i="31"/>
  <c r="K24" i="31"/>
  <c r="K16" i="31"/>
  <c r="K8" i="31"/>
  <c r="K39" i="31"/>
  <c r="K23" i="31"/>
  <c r="K15" i="31"/>
  <c r="K7" i="31"/>
  <c r="K38" i="31"/>
  <c r="K22" i="31"/>
  <c r="K14" i="31"/>
  <c r="K6" i="31"/>
  <c r="K41" i="31"/>
  <c r="K32" i="31"/>
  <c r="K31" i="31"/>
  <c r="K30" i="31"/>
  <c r="K26" i="31"/>
  <c r="K44" i="31"/>
  <c r="K27" i="31"/>
  <c r="K45" i="31"/>
  <c r="K37" i="31"/>
  <c r="K19" i="31"/>
  <c r="K29" i="31"/>
  <c r="K36" i="31"/>
  <c r="K11" i="31"/>
  <c r="K21" i="31"/>
  <c r="K20" i="31"/>
  <c r="D45" i="30"/>
  <c r="H45" i="30"/>
  <c r="J45" i="30"/>
  <c r="K33" i="29"/>
  <c r="K34" i="29"/>
  <c r="K14" i="29"/>
  <c r="K20" i="29"/>
  <c r="K31" i="29"/>
  <c r="K6" i="29"/>
  <c r="K12" i="29"/>
  <c r="K25" i="29"/>
  <c r="K53" i="29"/>
  <c r="K27" i="29"/>
  <c r="K17" i="29"/>
  <c r="K45" i="29"/>
  <c r="K19" i="29"/>
  <c r="K9" i="29"/>
  <c r="K29" i="29"/>
  <c r="K50" i="29"/>
  <c r="K16" i="29"/>
  <c r="K52" i="29"/>
  <c r="K42" i="29"/>
  <c r="K8" i="29"/>
  <c r="K44" i="29"/>
  <c r="K47" i="29"/>
  <c r="K54" i="29"/>
  <c r="K36" i="29"/>
  <c r="K49" i="29"/>
  <c r="K39" i="29"/>
  <c r="K40" i="29"/>
  <c r="K38" i="29"/>
  <c r="K21" i="29"/>
  <c r="K51" i="29"/>
  <c r="K26" i="29"/>
  <c r="K48" i="29"/>
  <c r="K23" i="29"/>
  <c r="K30" i="29"/>
  <c r="K13" i="29"/>
  <c r="K43" i="29"/>
  <c r="K18" i="29"/>
  <c r="K15" i="29"/>
  <c r="K22" i="29"/>
  <c r="K5" i="29"/>
  <c r="K35" i="29"/>
  <c r="K10" i="29"/>
  <c r="K32" i="29"/>
  <c r="K46" i="29"/>
  <c r="K37" i="29"/>
  <c r="K28" i="29"/>
  <c r="K11" i="29"/>
  <c r="K41" i="29"/>
  <c r="K24" i="29"/>
  <c r="I41" i="25"/>
  <c r="I40" i="25"/>
  <c r="I38" i="25"/>
  <c r="I37" i="25"/>
  <c r="I36" i="25"/>
  <c r="I35" i="25"/>
  <c r="I34" i="25"/>
  <c r="I32" i="25"/>
  <c r="I31" i="25"/>
  <c r="I30" i="25"/>
  <c r="I29" i="25"/>
  <c r="I28" i="25"/>
  <c r="I27" i="25"/>
  <c r="H42" i="25"/>
  <c r="D42" i="25"/>
  <c r="E41" i="25" s="1"/>
  <c r="F16" i="25"/>
  <c r="D16" i="25"/>
  <c r="F10" i="25"/>
  <c r="D10" i="25"/>
  <c r="I66" i="24"/>
  <c r="I65" i="24"/>
  <c r="I64" i="24"/>
  <c r="I63" i="24"/>
  <c r="I62" i="24"/>
  <c r="I61" i="24"/>
  <c r="I60" i="24"/>
  <c r="I59" i="24"/>
  <c r="I58" i="24"/>
  <c r="I57" i="24"/>
  <c r="I56" i="24"/>
  <c r="I55" i="24"/>
  <c r="H67" i="24"/>
  <c r="D67" i="24"/>
  <c r="E62" i="24" s="1"/>
  <c r="F67" i="24"/>
  <c r="G66" i="24" s="1"/>
  <c r="B67" i="24"/>
  <c r="D47" i="24"/>
  <c r="E46" i="24" s="1"/>
  <c r="F47" i="24"/>
  <c r="H47" i="24"/>
  <c r="B47" i="24"/>
  <c r="C42" i="24" s="1"/>
  <c r="I25" i="24"/>
  <c r="I24" i="24"/>
  <c r="I23" i="24"/>
  <c r="I22" i="24"/>
  <c r="I21" i="24"/>
  <c r="I20" i="24"/>
  <c r="I19" i="24"/>
  <c r="H26" i="24"/>
  <c r="D26" i="24"/>
  <c r="E20" i="24" s="1"/>
  <c r="F26" i="24"/>
  <c r="G21" i="24" s="1"/>
  <c r="B26" i="24"/>
  <c r="C22" i="24" s="1"/>
  <c r="D11" i="24"/>
  <c r="F11" i="24"/>
  <c r="H11" i="24"/>
  <c r="B11" i="24"/>
  <c r="C4" i="24" s="1"/>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I53" i="23"/>
  <c r="E53" i="23"/>
  <c r="F52" i="23" s="1"/>
  <c r="G53" i="23"/>
  <c r="H52" i="23" s="1"/>
  <c r="C53" i="23"/>
  <c r="D51" i="23" s="1"/>
  <c r="C56" i="24" l="1"/>
  <c r="C64" i="24"/>
  <c r="C66" i="24"/>
  <c r="C59" i="24"/>
  <c r="C57" i="24"/>
  <c r="C65" i="24"/>
  <c r="C58" i="24"/>
  <c r="C63" i="24"/>
  <c r="C60" i="24"/>
  <c r="C62" i="24"/>
  <c r="C55" i="24"/>
  <c r="C61" i="24"/>
  <c r="G25" i="24"/>
  <c r="E55" i="24"/>
  <c r="D13" i="23"/>
  <c r="E21" i="24"/>
  <c r="D44" i="23"/>
  <c r="J8" i="32"/>
  <c r="F19" i="25"/>
  <c r="I43" i="24"/>
  <c r="I35" i="24"/>
  <c r="I38" i="24"/>
  <c r="I44" i="24"/>
  <c r="I42" i="24"/>
  <c r="I41" i="24"/>
  <c r="I40" i="24"/>
  <c r="I39" i="24"/>
  <c r="I46" i="24"/>
  <c r="I45" i="24"/>
  <c r="I37" i="24"/>
  <c r="I36" i="24"/>
  <c r="G39" i="24"/>
  <c r="G44" i="24"/>
  <c r="G46" i="24"/>
  <c r="G38" i="24"/>
  <c r="G36" i="24"/>
  <c r="G45" i="24"/>
  <c r="J45" i="24" s="1"/>
  <c r="G37" i="24"/>
  <c r="G43" i="24"/>
  <c r="G35" i="24"/>
  <c r="G42" i="24"/>
  <c r="G41" i="24"/>
  <c r="G40" i="24"/>
  <c r="J40" i="24" s="1"/>
  <c r="I7" i="24"/>
  <c r="I6" i="24"/>
  <c r="I5" i="24"/>
  <c r="I4" i="24"/>
  <c r="I10" i="24"/>
  <c r="I8" i="24"/>
  <c r="I9" i="24"/>
  <c r="G6" i="24"/>
  <c r="G5" i="24"/>
  <c r="G4" i="24"/>
  <c r="G10" i="24"/>
  <c r="G9" i="24"/>
  <c r="G8" i="24"/>
  <c r="G7" i="24"/>
  <c r="D12" i="23"/>
  <c r="J38" i="32"/>
  <c r="K46" i="31"/>
  <c r="K55" i="29"/>
  <c r="E56" i="24"/>
  <c r="I39" i="25"/>
  <c r="B42" i="25"/>
  <c r="C27" i="25" s="1"/>
  <c r="E57" i="24"/>
  <c r="E63" i="24"/>
  <c r="G23" i="24"/>
  <c r="G24" i="24"/>
  <c r="I26" i="24"/>
  <c r="J24" i="24" s="1"/>
  <c r="H16" i="23"/>
  <c r="H29" i="23"/>
  <c r="H25" i="23"/>
  <c r="F13" i="23"/>
  <c r="D45" i="23"/>
  <c r="D52" i="23"/>
  <c r="D5" i="23"/>
  <c r="D19" i="25"/>
  <c r="E12" i="25" s="1"/>
  <c r="F42" i="25"/>
  <c r="G29" i="25" s="1"/>
  <c r="I33" i="25"/>
  <c r="E33" i="25"/>
  <c r="E34" i="25"/>
  <c r="E35" i="25"/>
  <c r="E28" i="25"/>
  <c r="E37" i="25"/>
  <c r="E38" i="25"/>
  <c r="E29" i="25"/>
  <c r="E31" i="25"/>
  <c r="E39" i="25"/>
  <c r="E32" i="25"/>
  <c r="E40" i="25"/>
  <c r="E27" i="25"/>
  <c r="E36" i="25"/>
  <c r="E30" i="25"/>
  <c r="H19" i="25"/>
  <c r="E64" i="24"/>
  <c r="E65" i="24"/>
  <c r="C19" i="24"/>
  <c r="E66" i="24"/>
  <c r="G59" i="24"/>
  <c r="G60" i="24"/>
  <c r="G61" i="24"/>
  <c r="G62" i="24"/>
  <c r="E58" i="24"/>
  <c r="E59" i="24"/>
  <c r="E60" i="24"/>
  <c r="E61" i="24"/>
  <c r="G63" i="24"/>
  <c r="G56" i="24"/>
  <c r="G64" i="24"/>
  <c r="G55" i="24"/>
  <c r="G57" i="24"/>
  <c r="G65" i="24"/>
  <c r="G58" i="24"/>
  <c r="I67" i="24"/>
  <c r="J62" i="24" s="1"/>
  <c r="E39" i="24"/>
  <c r="E40" i="24"/>
  <c r="E41" i="24"/>
  <c r="E42" i="24"/>
  <c r="E35" i="24"/>
  <c r="E43" i="24"/>
  <c r="E36" i="24"/>
  <c r="E44" i="24"/>
  <c r="E37" i="24"/>
  <c r="E45" i="24"/>
  <c r="E38" i="24"/>
  <c r="C45" i="24"/>
  <c r="C37" i="24"/>
  <c r="C43" i="24"/>
  <c r="C44" i="24"/>
  <c r="C35" i="24"/>
  <c r="C36" i="24"/>
  <c r="C38" i="24"/>
  <c r="C46" i="24"/>
  <c r="C39" i="24"/>
  <c r="C40" i="24"/>
  <c r="C41" i="24"/>
  <c r="C20" i="24"/>
  <c r="E22" i="24"/>
  <c r="E23" i="24"/>
  <c r="G19" i="24"/>
  <c r="G20" i="24"/>
  <c r="G22" i="24"/>
  <c r="E25" i="24"/>
  <c r="E19" i="24"/>
  <c r="E24" i="24"/>
  <c r="C21" i="24"/>
  <c r="C23" i="24"/>
  <c r="C24" i="24"/>
  <c r="C25" i="24"/>
  <c r="H30" i="23"/>
  <c r="D20" i="23"/>
  <c r="F45" i="23"/>
  <c r="H39" i="23"/>
  <c r="D29" i="23"/>
  <c r="H5" i="23"/>
  <c r="H40" i="23"/>
  <c r="D36" i="23"/>
  <c r="H14" i="23"/>
  <c r="H41" i="23"/>
  <c r="D37" i="23"/>
  <c r="H15" i="23"/>
  <c r="J53" i="23"/>
  <c r="K38" i="23" s="1"/>
  <c r="H6" i="23"/>
  <c r="H17" i="23"/>
  <c r="H31" i="23"/>
  <c r="H45" i="23"/>
  <c r="H7" i="23"/>
  <c r="H21" i="23"/>
  <c r="H32" i="23"/>
  <c r="H46" i="23"/>
  <c r="H8" i="23"/>
  <c r="H22" i="23"/>
  <c r="H33" i="23"/>
  <c r="H47" i="23"/>
  <c r="H9" i="23"/>
  <c r="H23" i="23"/>
  <c r="H37" i="23"/>
  <c r="H48" i="23"/>
  <c r="H13" i="23"/>
  <c r="H24" i="23"/>
  <c r="H38" i="23"/>
  <c r="H49" i="23"/>
  <c r="F21" i="23"/>
  <c r="F29" i="23"/>
  <c r="F30" i="23"/>
  <c r="F14" i="23"/>
  <c r="F22" i="23"/>
  <c r="F5" i="23"/>
  <c r="F37" i="23"/>
  <c r="F46" i="23"/>
  <c r="F6" i="23"/>
  <c r="F38" i="23"/>
  <c r="D21" i="23"/>
  <c r="D28" i="23"/>
  <c r="H10" i="23"/>
  <c r="H18" i="23"/>
  <c r="H26" i="23"/>
  <c r="H34" i="23"/>
  <c r="H42" i="23"/>
  <c r="H50" i="23"/>
  <c r="H11" i="23"/>
  <c r="H19" i="23"/>
  <c r="H27" i="23"/>
  <c r="H35" i="23"/>
  <c r="H43" i="23"/>
  <c r="H51" i="23"/>
  <c r="H12" i="23"/>
  <c r="H20" i="23"/>
  <c r="H28" i="23"/>
  <c r="H36" i="23"/>
  <c r="H44" i="23"/>
  <c r="F7" i="23"/>
  <c r="F15" i="23"/>
  <c r="F23" i="23"/>
  <c r="F31" i="23"/>
  <c r="F39" i="23"/>
  <c r="F47" i="23"/>
  <c r="F8" i="23"/>
  <c r="F16" i="23"/>
  <c r="F24" i="23"/>
  <c r="F32" i="23"/>
  <c r="F40" i="23"/>
  <c r="F48" i="23"/>
  <c r="F9" i="23"/>
  <c r="F17" i="23"/>
  <c r="F25" i="23"/>
  <c r="F33" i="23"/>
  <c r="F41" i="23"/>
  <c r="F49" i="23"/>
  <c r="F10" i="23"/>
  <c r="F18" i="23"/>
  <c r="F26" i="23"/>
  <c r="F34" i="23"/>
  <c r="F42" i="23"/>
  <c r="F50" i="23"/>
  <c r="F11" i="23"/>
  <c r="F19" i="23"/>
  <c r="F27" i="23"/>
  <c r="F35" i="23"/>
  <c r="F43" i="23"/>
  <c r="F51" i="23"/>
  <c r="F12" i="23"/>
  <c r="F20" i="23"/>
  <c r="F28" i="23"/>
  <c r="F36" i="23"/>
  <c r="F44" i="23"/>
  <c r="D6" i="23"/>
  <c r="D30" i="23"/>
  <c r="D23" i="23"/>
  <c r="D47" i="23"/>
  <c r="D16" i="23"/>
  <c r="D40" i="23"/>
  <c r="D9" i="23"/>
  <c r="D17" i="23"/>
  <c r="D25" i="23"/>
  <c r="D33" i="23"/>
  <c r="D41" i="23"/>
  <c r="D49" i="23"/>
  <c r="D14" i="23"/>
  <c r="D38" i="23"/>
  <c r="D7" i="23"/>
  <c r="D31" i="23"/>
  <c r="D24" i="23"/>
  <c r="D48" i="23"/>
  <c r="D10" i="23"/>
  <c r="D18" i="23"/>
  <c r="D26" i="23"/>
  <c r="D34" i="23"/>
  <c r="D42" i="23"/>
  <c r="D50" i="23"/>
  <c r="D22" i="23"/>
  <c r="D46" i="23"/>
  <c r="D15" i="23"/>
  <c r="D39" i="23"/>
  <c r="D8" i="23"/>
  <c r="D32" i="23"/>
  <c r="D11" i="23"/>
  <c r="D19" i="23"/>
  <c r="D27" i="23"/>
  <c r="D35" i="23"/>
  <c r="D43" i="23"/>
  <c r="F22" i="22"/>
  <c r="E52" i="22"/>
  <c r="F51" i="22" s="1"/>
  <c r="G52" i="22"/>
  <c r="H21" i="22" s="1"/>
  <c r="I52" i="22"/>
  <c r="C52" i="22"/>
  <c r="D51" i="22" s="1"/>
  <c r="E84" i="21"/>
  <c r="E83" i="21"/>
  <c r="E82" i="21"/>
  <c r="E81" i="21"/>
  <c r="E80" i="21"/>
  <c r="E79" i="21"/>
  <c r="E78" i="21"/>
  <c r="E77" i="21"/>
  <c r="E76" i="21"/>
  <c r="E75" i="21"/>
  <c r="E74" i="21"/>
  <c r="E73" i="21"/>
  <c r="E72" i="21"/>
  <c r="E71" i="21"/>
  <c r="E70" i="21"/>
  <c r="E69" i="21"/>
  <c r="E68" i="21"/>
  <c r="E67" i="21"/>
  <c r="E64" i="21"/>
  <c r="E63" i="21"/>
  <c r="E62" i="21"/>
  <c r="E61" i="21"/>
  <c r="E60" i="21"/>
  <c r="E59" i="21"/>
  <c r="E58" i="21"/>
  <c r="E57" i="21"/>
  <c r="E56" i="21"/>
  <c r="E55" i="21"/>
  <c r="E54" i="21"/>
  <c r="E53" i="21"/>
  <c r="E52" i="21"/>
  <c r="E51" i="21"/>
  <c r="E49" i="21"/>
  <c r="E48" i="21"/>
  <c r="E47" i="21"/>
  <c r="E46" i="21"/>
  <c r="E45" i="21"/>
  <c r="E44" i="21"/>
  <c r="E38" i="21"/>
  <c r="E37" i="21"/>
  <c r="E36" i="21"/>
  <c r="E35" i="21"/>
  <c r="E34" i="21"/>
  <c r="E33" i="21"/>
  <c r="E32" i="21"/>
  <c r="E31" i="21"/>
  <c r="E30" i="21"/>
  <c r="E29" i="21"/>
  <c r="E28" i="21"/>
  <c r="E27" i="21"/>
  <c r="E26" i="21"/>
  <c r="E25" i="21"/>
  <c r="E24" i="21"/>
  <c r="E23" i="21"/>
  <c r="E22" i="21"/>
  <c r="E18" i="21"/>
  <c r="E17" i="21"/>
  <c r="E16" i="21"/>
  <c r="E15" i="21"/>
  <c r="E14" i="21"/>
  <c r="E13" i="21"/>
  <c r="E12" i="21"/>
  <c r="E11" i="21"/>
  <c r="E10" i="21"/>
  <c r="E9" i="21"/>
  <c r="E8" i="21"/>
  <c r="E7" i="21"/>
  <c r="E6" i="21"/>
  <c r="E5" i="21"/>
  <c r="E4" i="21"/>
  <c r="E3" i="21"/>
  <c r="C88" i="21"/>
  <c r="D86" i="21" s="1"/>
  <c r="J26" i="20"/>
  <c r="J25" i="20"/>
  <c r="J24" i="20"/>
  <c r="J23" i="20"/>
  <c r="J22" i="20"/>
  <c r="J21" i="20"/>
  <c r="J20" i="20"/>
  <c r="J19" i="20"/>
  <c r="J18" i="20"/>
  <c r="J17" i="20"/>
  <c r="J16" i="20"/>
  <c r="J15" i="20"/>
  <c r="J14" i="20"/>
  <c r="J13" i="20"/>
  <c r="J12" i="20"/>
  <c r="J11" i="20"/>
  <c r="J10" i="20"/>
  <c r="J9" i="20"/>
  <c r="J8" i="20"/>
  <c r="J7" i="20"/>
  <c r="J6" i="20"/>
  <c r="J5" i="20"/>
  <c r="I27" i="20"/>
  <c r="E27" i="20"/>
  <c r="F22" i="20" s="1"/>
  <c r="G27" i="20"/>
  <c r="H24" i="20" s="1"/>
  <c r="C27" i="20"/>
  <c r="D20" i="20" s="1"/>
  <c r="C32" i="25" l="1"/>
  <c r="J42" i="24"/>
  <c r="J43" i="24"/>
  <c r="F30" i="22"/>
  <c r="F21" i="22"/>
  <c r="J51" i="22"/>
  <c r="J43" i="22"/>
  <c r="J35" i="22"/>
  <c r="J27" i="22"/>
  <c r="J19" i="22"/>
  <c r="J11" i="22"/>
  <c r="J50" i="22"/>
  <c r="J42" i="22"/>
  <c r="J34" i="22"/>
  <c r="J26" i="22"/>
  <c r="J18" i="22"/>
  <c r="J10" i="22"/>
  <c r="J49" i="22"/>
  <c r="J41" i="22"/>
  <c r="J33" i="22"/>
  <c r="J25" i="22"/>
  <c r="J17" i="22"/>
  <c r="J9" i="22"/>
  <c r="J48" i="22"/>
  <c r="J40" i="22"/>
  <c r="J32" i="22"/>
  <c r="J24" i="22"/>
  <c r="J16" i="22"/>
  <c r="J8" i="22"/>
  <c r="J47" i="22"/>
  <c r="J39" i="22"/>
  <c r="J31" i="22"/>
  <c r="J23" i="22"/>
  <c r="J15" i="22"/>
  <c r="J7" i="22"/>
  <c r="J46" i="22"/>
  <c r="J38" i="22"/>
  <c r="J30" i="22"/>
  <c r="J22" i="22"/>
  <c r="J14" i="22"/>
  <c r="J6" i="22"/>
  <c r="J45" i="22"/>
  <c r="J37" i="22"/>
  <c r="J29" i="22"/>
  <c r="J21" i="22"/>
  <c r="K21" i="22" s="1"/>
  <c r="J13" i="22"/>
  <c r="J5" i="22"/>
  <c r="J44" i="22"/>
  <c r="J36" i="22"/>
  <c r="J28" i="22"/>
  <c r="J20" i="22"/>
  <c r="J12" i="22"/>
  <c r="J4" i="22"/>
  <c r="E7" i="25"/>
  <c r="I42" i="25"/>
  <c r="J29" i="25" s="1"/>
  <c r="J37" i="24"/>
  <c r="J38" i="24"/>
  <c r="J46" i="24"/>
  <c r="J44" i="24"/>
  <c r="J35" i="24"/>
  <c r="J39" i="24"/>
  <c r="J6" i="24"/>
  <c r="J7" i="24"/>
  <c r="K6" i="23"/>
  <c r="C38" i="25"/>
  <c r="C30" i="25"/>
  <c r="I16" i="25"/>
  <c r="I8" i="25"/>
  <c r="I15" i="25"/>
  <c r="I14" i="25"/>
  <c r="I6" i="25"/>
  <c r="I13" i="25"/>
  <c r="I7" i="25"/>
  <c r="I5" i="25"/>
  <c r="I12" i="25"/>
  <c r="I4" i="25"/>
  <c r="I18" i="25"/>
  <c r="I11" i="25"/>
  <c r="I17" i="25"/>
  <c r="I9" i="25"/>
  <c r="I10" i="25"/>
  <c r="G16" i="25"/>
  <c r="G8" i="25"/>
  <c r="G15" i="25"/>
  <c r="G7" i="25"/>
  <c r="G6" i="25"/>
  <c r="G4" i="25"/>
  <c r="G11" i="25"/>
  <c r="G9" i="25"/>
  <c r="G14" i="25"/>
  <c r="G13" i="25"/>
  <c r="G5" i="25"/>
  <c r="G12" i="25"/>
  <c r="G18" i="25"/>
  <c r="G17" i="25"/>
  <c r="G10" i="25"/>
  <c r="E17" i="25"/>
  <c r="E9" i="25"/>
  <c r="E10" i="25"/>
  <c r="E14" i="25"/>
  <c r="E8" i="25"/>
  <c r="J41" i="24"/>
  <c r="J36" i="24"/>
  <c r="J8" i="24"/>
  <c r="J9" i="24"/>
  <c r="J10" i="24"/>
  <c r="J4" i="24"/>
  <c r="J5" i="24"/>
  <c r="K25" i="23"/>
  <c r="C36" i="25"/>
  <c r="C35" i="25"/>
  <c r="C34" i="25"/>
  <c r="C28" i="25"/>
  <c r="C39" i="25"/>
  <c r="C33" i="25"/>
  <c r="C31" i="25"/>
  <c r="C37" i="25"/>
  <c r="C41" i="25"/>
  <c r="C29" i="25"/>
  <c r="C40" i="25"/>
  <c r="J22" i="24"/>
  <c r="J20" i="24"/>
  <c r="J25" i="24"/>
  <c r="J21" i="24"/>
  <c r="F32" i="22"/>
  <c r="D6" i="22"/>
  <c r="D22" i="22"/>
  <c r="F40" i="22"/>
  <c r="D7" i="22"/>
  <c r="D40" i="22"/>
  <c r="F8" i="22"/>
  <c r="D47" i="22"/>
  <c r="F9" i="22"/>
  <c r="F41" i="22"/>
  <c r="D48" i="22"/>
  <c r="F12" i="22"/>
  <c r="F44" i="22"/>
  <c r="D49" i="22"/>
  <c r="F20" i="22"/>
  <c r="H20" i="22"/>
  <c r="J23" i="24"/>
  <c r="J19" i="24"/>
  <c r="K28" i="23"/>
  <c r="K18" i="23"/>
  <c r="H15" i="20"/>
  <c r="H25" i="20"/>
  <c r="G35" i="25"/>
  <c r="G41" i="25"/>
  <c r="G27" i="25"/>
  <c r="G34" i="25"/>
  <c r="G32" i="25"/>
  <c r="G28" i="25"/>
  <c r="G30" i="25"/>
  <c r="G38" i="25"/>
  <c r="G33" i="25"/>
  <c r="G39" i="25"/>
  <c r="G40" i="25"/>
  <c r="E5" i="25"/>
  <c r="E4" i="25"/>
  <c r="E15" i="25"/>
  <c r="E18" i="25"/>
  <c r="E13" i="25"/>
  <c r="E11" i="25"/>
  <c r="E6" i="25"/>
  <c r="G37" i="25"/>
  <c r="G36" i="25"/>
  <c r="E16" i="25"/>
  <c r="G31" i="25"/>
  <c r="E42" i="25"/>
  <c r="E67" i="24"/>
  <c r="G67" i="24"/>
  <c r="C67" i="24"/>
  <c r="I47" i="24"/>
  <c r="J60" i="24"/>
  <c r="J58" i="24"/>
  <c r="J65" i="24"/>
  <c r="J57" i="24"/>
  <c r="J59" i="24"/>
  <c r="J64" i="24"/>
  <c r="J61" i="24"/>
  <c r="J56" i="24"/>
  <c r="J63" i="24"/>
  <c r="J55" i="24"/>
  <c r="J66" i="24"/>
  <c r="C26" i="24"/>
  <c r="G26" i="24"/>
  <c r="E26" i="24"/>
  <c r="I11" i="24"/>
  <c r="D53" i="23"/>
  <c r="K8" i="23"/>
  <c r="F53" i="23"/>
  <c r="H53" i="23"/>
  <c r="K31" i="23"/>
  <c r="K24" i="23"/>
  <c r="K43" i="23"/>
  <c r="K48" i="23"/>
  <c r="K39" i="23"/>
  <c r="K51" i="23"/>
  <c r="K50" i="23"/>
  <c r="K30" i="23"/>
  <c r="K20" i="23"/>
  <c r="K16" i="23"/>
  <c r="K7" i="23"/>
  <c r="K23" i="23"/>
  <c r="K34" i="23"/>
  <c r="K15" i="23"/>
  <c r="K26" i="23"/>
  <c r="K47" i="23"/>
  <c r="K35" i="23"/>
  <c r="K10" i="23"/>
  <c r="K17" i="23"/>
  <c r="K40" i="23"/>
  <c r="K32" i="23"/>
  <c r="K52" i="23"/>
  <c r="K27" i="23"/>
  <c r="K29" i="23"/>
  <c r="K49" i="23"/>
  <c r="K9" i="23"/>
  <c r="K41" i="23"/>
  <c r="K44" i="23"/>
  <c r="K19" i="23"/>
  <c r="K5" i="23"/>
  <c r="K13" i="23"/>
  <c r="K37" i="23"/>
  <c r="K36" i="23"/>
  <c r="K11" i="23"/>
  <c r="K22" i="23"/>
  <c r="K45" i="23"/>
  <c r="K14" i="23"/>
  <c r="K12" i="23"/>
  <c r="K42" i="23"/>
  <c r="K46" i="23"/>
  <c r="K21" i="23"/>
  <c r="K33" i="23"/>
  <c r="D23" i="22"/>
  <c r="D24" i="22"/>
  <c r="D30" i="22"/>
  <c r="F31" i="22"/>
  <c r="H28" i="22"/>
  <c r="H29" i="22"/>
  <c r="H4" i="22"/>
  <c r="H36" i="22"/>
  <c r="H5" i="22"/>
  <c r="H37" i="22"/>
  <c r="H12" i="22"/>
  <c r="H44" i="22"/>
  <c r="H13" i="22"/>
  <c r="H45" i="22"/>
  <c r="H14" i="22"/>
  <c r="H46" i="22"/>
  <c r="H23" i="22"/>
  <c r="H8" i="22"/>
  <c r="H16" i="22"/>
  <c r="H24" i="22"/>
  <c r="H32" i="22"/>
  <c r="H40" i="22"/>
  <c r="H48" i="22"/>
  <c r="H6" i="22"/>
  <c r="H38" i="22"/>
  <c r="H31" i="22"/>
  <c r="H9" i="22"/>
  <c r="H17" i="22"/>
  <c r="H25" i="22"/>
  <c r="H33" i="22"/>
  <c r="H41" i="22"/>
  <c r="H49" i="22"/>
  <c r="H22" i="22"/>
  <c r="H7" i="22"/>
  <c r="H47" i="22"/>
  <c r="H10" i="22"/>
  <c r="H18" i="22"/>
  <c r="H26" i="22"/>
  <c r="H34" i="22"/>
  <c r="H42" i="22"/>
  <c r="H50" i="22"/>
  <c r="H30" i="22"/>
  <c r="H15" i="22"/>
  <c r="H39" i="22"/>
  <c r="K39" i="22" s="1"/>
  <c r="H11" i="22"/>
  <c r="H19" i="22"/>
  <c r="H27" i="22"/>
  <c r="H35" i="22"/>
  <c r="H43" i="22"/>
  <c r="H51" i="22"/>
  <c r="F13" i="22"/>
  <c r="F23" i="22"/>
  <c r="F33" i="22"/>
  <c r="F45" i="22"/>
  <c r="F4" i="22"/>
  <c r="F14" i="22"/>
  <c r="F24" i="22"/>
  <c r="F36" i="22"/>
  <c r="F46" i="22"/>
  <c r="F5" i="22"/>
  <c r="F15" i="22"/>
  <c r="F25" i="22"/>
  <c r="F37" i="22"/>
  <c r="F47" i="22"/>
  <c r="F6" i="22"/>
  <c r="F16" i="22"/>
  <c r="F28" i="22"/>
  <c r="F38" i="22"/>
  <c r="F48" i="22"/>
  <c r="F7" i="22"/>
  <c r="F17" i="22"/>
  <c r="F29" i="22"/>
  <c r="F39" i="22"/>
  <c r="F49" i="22"/>
  <c r="F10" i="22"/>
  <c r="F18" i="22"/>
  <c r="F26" i="22"/>
  <c r="F34" i="22"/>
  <c r="F42" i="22"/>
  <c r="F50" i="22"/>
  <c r="F11" i="22"/>
  <c r="F19" i="22"/>
  <c r="F27" i="22"/>
  <c r="F35" i="22"/>
  <c r="F43" i="22"/>
  <c r="D31" i="22"/>
  <c r="D14" i="22"/>
  <c r="D32" i="22"/>
  <c r="D8" i="22"/>
  <c r="D15" i="22"/>
  <c r="D38" i="22"/>
  <c r="D16" i="22"/>
  <c r="D39" i="22"/>
  <c r="D43" i="22"/>
  <c r="D17" i="22"/>
  <c r="D41" i="22"/>
  <c r="D26" i="22"/>
  <c r="D11" i="22"/>
  <c r="D19" i="22"/>
  <c r="D27" i="22"/>
  <c r="D35" i="22"/>
  <c r="D44" i="22"/>
  <c r="D9" i="22"/>
  <c r="D33" i="22"/>
  <c r="D18" i="22"/>
  <c r="D4" i="22"/>
  <c r="D12" i="22"/>
  <c r="D20" i="22"/>
  <c r="D28" i="22"/>
  <c r="D36" i="22"/>
  <c r="D45" i="22"/>
  <c r="D25" i="22"/>
  <c r="D10" i="22"/>
  <c r="D34" i="22"/>
  <c r="D5" i="22"/>
  <c r="D13" i="22"/>
  <c r="D21" i="22"/>
  <c r="D29" i="22"/>
  <c r="D37" i="22"/>
  <c r="D46" i="22"/>
  <c r="D42" i="22"/>
  <c r="D50" i="22"/>
  <c r="D53" i="21"/>
  <c r="D21" i="21"/>
  <c r="D24" i="21"/>
  <c r="D55" i="21"/>
  <c r="D23" i="21"/>
  <c r="D56" i="21"/>
  <c r="D57" i="21"/>
  <c r="D25" i="21"/>
  <c r="D5" i="21"/>
  <c r="D37" i="21"/>
  <c r="D69" i="21"/>
  <c r="D7" i="21"/>
  <c r="D39" i="21"/>
  <c r="D71" i="21"/>
  <c r="D8" i="21"/>
  <c r="D40" i="21"/>
  <c r="D72" i="21"/>
  <c r="D9" i="21"/>
  <c r="D41" i="21"/>
  <c r="D73" i="21"/>
  <c r="D13" i="21"/>
  <c r="D29" i="21"/>
  <c r="D45" i="21"/>
  <c r="D61" i="21"/>
  <c r="D79" i="21"/>
  <c r="D15" i="21"/>
  <c r="D31" i="21"/>
  <c r="D47" i="21"/>
  <c r="D63" i="21"/>
  <c r="D80" i="21"/>
  <c r="D16" i="21"/>
  <c r="D32" i="21"/>
  <c r="D48" i="21"/>
  <c r="D64" i="21"/>
  <c r="D81" i="21"/>
  <c r="D17" i="21"/>
  <c r="D33" i="21"/>
  <c r="D49" i="21"/>
  <c r="D65" i="21"/>
  <c r="D87" i="21"/>
  <c r="D10" i="21"/>
  <c r="D26" i="21"/>
  <c r="D42" i="21"/>
  <c r="D58" i="21"/>
  <c r="D74" i="21"/>
  <c r="D3" i="21"/>
  <c r="D11" i="21"/>
  <c r="D19" i="21"/>
  <c r="D27" i="21"/>
  <c r="D35" i="21"/>
  <c r="D43" i="21"/>
  <c r="D51" i="21"/>
  <c r="D59" i="21"/>
  <c r="D67" i="21"/>
  <c r="D75" i="21"/>
  <c r="D83" i="21"/>
  <c r="D18" i="21"/>
  <c r="D34" i="21"/>
  <c r="D50" i="21"/>
  <c r="D66" i="21"/>
  <c r="D82" i="21"/>
  <c r="D4" i="21"/>
  <c r="D12" i="21"/>
  <c r="D20" i="21"/>
  <c r="D28" i="21"/>
  <c r="D36" i="21"/>
  <c r="D44" i="21"/>
  <c r="D52" i="21"/>
  <c r="D60" i="21"/>
  <c r="D68" i="21"/>
  <c r="D76" i="21"/>
  <c r="D84" i="21"/>
  <c r="D77" i="21"/>
  <c r="D85" i="21"/>
  <c r="D6" i="21"/>
  <c r="D14" i="21"/>
  <c r="D22" i="21"/>
  <c r="D30" i="21"/>
  <c r="D38" i="21"/>
  <c r="D46" i="21"/>
  <c r="D54" i="21"/>
  <c r="D62" i="21"/>
  <c r="D70" i="21"/>
  <c r="D78" i="21"/>
  <c r="J27" i="20"/>
  <c r="K8" i="20" s="1"/>
  <c r="H6" i="20"/>
  <c r="H7" i="20"/>
  <c r="H26" i="20"/>
  <c r="H9" i="20"/>
  <c r="H18" i="20"/>
  <c r="H10" i="20"/>
  <c r="H11" i="20"/>
  <c r="H20" i="20"/>
  <c r="H19" i="20"/>
  <c r="H12" i="20"/>
  <c r="H21" i="20"/>
  <c r="H17" i="20"/>
  <c r="H13" i="20"/>
  <c r="H22" i="20"/>
  <c r="H5" i="20"/>
  <c r="H14" i="20"/>
  <c r="H23" i="20"/>
  <c r="D5" i="20"/>
  <c r="H8" i="20"/>
  <c r="H16" i="20"/>
  <c r="F17" i="20"/>
  <c r="F18" i="20"/>
  <c r="F26" i="20"/>
  <c r="F7" i="20"/>
  <c r="F15" i="20"/>
  <c r="F23" i="20"/>
  <c r="F8" i="20"/>
  <c r="F16" i="20"/>
  <c r="F24" i="20"/>
  <c r="F9" i="20"/>
  <c r="F25" i="20"/>
  <c r="F10" i="20"/>
  <c r="F11" i="20"/>
  <c r="F19" i="20"/>
  <c r="F12" i="20"/>
  <c r="F20" i="20"/>
  <c r="F5" i="20"/>
  <c r="F13" i="20"/>
  <c r="F21" i="20"/>
  <c r="F6" i="20"/>
  <c r="F14" i="20"/>
  <c r="D18" i="20"/>
  <c r="D21" i="20"/>
  <c r="D22" i="20"/>
  <c r="D15" i="20"/>
  <c r="D17" i="20"/>
  <c r="D13" i="20"/>
  <c r="D6" i="20"/>
  <c r="D14" i="20"/>
  <c r="D7" i="20"/>
  <c r="D23" i="20"/>
  <c r="D8" i="20"/>
  <c r="D16" i="20"/>
  <c r="D24" i="20"/>
  <c r="D9" i="20"/>
  <c r="D25" i="20"/>
  <c r="D10" i="20"/>
  <c r="D26" i="20"/>
  <c r="D11" i="20"/>
  <c r="D19" i="20"/>
  <c r="D12" i="20"/>
  <c r="E26" i="19"/>
  <c r="F20" i="19" s="1"/>
  <c r="G26" i="19"/>
  <c r="H23" i="19" s="1"/>
  <c r="I26" i="19"/>
  <c r="C26" i="19"/>
  <c r="D19" i="19" s="1"/>
  <c r="F13" i="19" l="1"/>
  <c r="K30" i="22"/>
  <c r="K38" i="22"/>
  <c r="K51" i="22"/>
  <c r="K6" i="22"/>
  <c r="J32" i="25"/>
  <c r="J9" i="25"/>
  <c r="K14" i="22"/>
  <c r="K46" i="22"/>
  <c r="K33" i="22"/>
  <c r="K10" i="22"/>
  <c r="K45" i="22"/>
  <c r="D14" i="19"/>
  <c r="D5" i="19"/>
  <c r="D15" i="19"/>
  <c r="J33" i="25"/>
  <c r="J41" i="25"/>
  <c r="K28" i="22"/>
  <c r="J34" i="25"/>
  <c r="J40" i="25"/>
  <c r="J35" i="25"/>
  <c r="J27" i="25"/>
  <c r="J38" i="25"/>
  <c r="J30" i="25"/>
  <c r="J39" i="25"/>
  <c r="J36" i="25"/>
  <c r="J37" i="25"/>
  <c r="J31" i="25"/>
  <c r="J28" i="25"/>
  <c r="J12" i="25"/>
  <c r="J17" i="25"/>
  <c r="J15" i="25"/>
  <c r="J8" i="25"/>
  <c r="J6" i="25"/>
  <c r="J16" i="25"/>
  <c r="J11" i="25"/>
  <c r="J4" i="25"/>
  <c r="C42" i="25"/>
  <c r="J18" i="25"/>
  <c r="J10" i="25"/>
  <c r="J7" i="25"/>
  <c r="J5" i="25"/>
  <c r="J13" i="25"/>
  <c r="J14" i="25"/>
  <c r="E19" i="25"/>
  <c r="J26" i="24"/>
  <c r="K36" i="22"/>
  <c r="K4" i="22"/>
  <c r="K48" i="22"/>
  <c r="K13" i="22"/>
  <c r="K15" i="22"/>
  <c r="K25" i="22"/>
  <c r="K37" i="22"/>
  <c r="D4" i="19"/>
  <c r="D20" i="19"/>
  <c r="D21" i="19"/>
  <c r="D22" i="19"/>
  <c r="K17" i="22"/>
  <c r="K9" i="22"/>
  <c r="K32" i="22"/>
  <c r="K27" i="22"/>
  <c r="K42" i="22"/>
  <c r="K22" i="22"/>
  <c r="K24" i="22"/>
  <c r="K43" i="22"/>
  <c r="K19" i="22"/>
  <c r="K31" i="22"/>
  <c r="K34" i="22"/>
  <c r="K29" i="22"/>
  <c r="K16" i="22"/>
  <c r="K47" i="22"/>
  <c r="K44" i="22"/>
  <c r="K5" i="22"/>
  <c r="K40" i="22"/>
  <c r="K35" i="22"/>
  <c r="K12" i="22"/>
  <c r="K11" i="22"/>
  <c r="K26" i="22"/>
  <c r="K49" i="22"/>
  <c r="K8" i="22"/>
  <c r="K23" i="22"/>
  <c r="K20" i="22"/>
  <c r="K50" i="22"/>
  <c r="K18" i="22"/>
  <c r="K41" i="22"/>
  <c r="K7" i="22"/>
  <c r="F22" i="19"/>
  <c r="F23" i="19"/>
  <c r="D6" i="19"/>
  <c r="F5" i="19"/>
  <c r="F24" i="19"/>
  <c r="D7" i="19"/>
  <c r="F6" i="19"/>
  <c r="F21" i="19"/>
  <c r="D13" i="19"/>
  <c r="F7" i="19"/>
  <c r="F8" i="19"/>
  <c r="K23" i="20"/>
  <c r="K21" i="20"/>
  <c r="K18" i="20"/>
  <c r="K10" i="20"/>
  <c r="K15" i="20"/>
  <c r="G42" i="25"/>
  <c r="I19" i="25"/>
  <c r="J67" i="24"/>
  <c r="K53" i="23"/>
  <c r="F52" i="22"/>
  <c r="J52" i="22"/>
  <c r="D52" i="22"/>
  <c r="K12" i="20"/>
  <c r="K22" i="20"/>
  <c r="K9" i="20"/>
  <c r="K6" i="20"/>
  <c r="K16" i="20"/>
  <c r="K11" i="20"/>
  <c r="K7" i="20"/>
  <c r="K25" i="20"/>
  <c r="K13" i="20"/>
  <c r="K26" i="20"/>
  <c r="K14" i="20"/>
  <c r="K17" i="20"/>
  <c r="K20" i="20"/>
  <c r="K24" i="20"/>
  <c r="K5" i="20"/>
  <c r="K19" i="20"/>
  <c r="F27" i="20"/>
  <c r="H27" i="20"/>
  <c r="D27" i="20"/>
  <c r="J4" i="19"/>
  <c r="J12" i="19"/>
  <c r="J20" i="19"/>
  <c r="J5" i="19"/>
  <c r="J13" i="19"/>
  <c r="J21" i="19"/>
  <c r="J6" i="19"/>
  <c r="J14" i="19"/>
  <c r="J22" i="19"/>
  <c r="J7" i="19"/>
  <c r="J15" i="19"/>
  <c r="J23" i="19"/>
  <c r="K23" i="19" s="1"/>
  <c r="J8" i="19"/>
  <c r="J16" i="19"/>
  <c r="J24" i="19"/>
  <c r="J9" i="19"/>
  <c r="J17" i="19"/>
  <c r="J25" i="19"/>
  <c r="J10" i="19"/>
  <c r="J18" i="19"/>
  <c r="J11" i="19"/>
  <c r="J19" i="19"/>
  <c r="H24" i="19"/>
  <c r="K24" i="19" s="1"/>
  <c r="H16" i="19"/>
  <c r="H9" i="19"/>
  <c r="H18" i="19"/>
  <c r="H19" i="19"/>
  <c r="H11" i="19"/>
  <c r="H20" i="19"/>
  <c r="H14" i="19"/>
  <c r="H6" i="19"/>
  <c r="K6" i="19" s="1"/>
  <c r="H17" i="19"/>
  <c r="H10" i="19"/>
  <c r="H12" i="19"/>
  <c r="K12" i="19" s="1"/>
  <c r="H21" i="19"/>
  <c r="H5" i="19"/>
  <c r="H25" i="19"/>
  <c r="H8" i="19"/>
  <c r="K8" i="19" s="1"/>
  <c r="H4" i="19"/>
  <c r="H13" i="19"/>
  <c r="H22" i="19"/>
  <c r="H7" i="19"/>
  <c r="K7" i="19" s="1"/>
  <c r="H15" i="19"/>
  <c r="K15" i="19" s="1"/>
  <c r="F14" i="19"/>
  <c r="F15" i="19"/>
  <c r="F16" i="19"/>
  <c r="F9" i="19"/>
  <c r="F17" i="19"/>
  <c r="F25" i="19"/>
  <c r="F10" i="19"/>
  <c r="F18" i="19"/>
  <c r="F11" i="19"/>
  <c r="F19" i="19"/>
  <c r="F4" i="19"/>
  <c r="F12" i="19"/>
  <c r="D12" i="19"/>
  <c r="D23" i="19"/>
  <c r="D8" i="19"/>
  <c r="D16" i="19"/>
  <c r="D24" i="19"/>
  <c r="D9" i="19"/>
  <c r="D17" i="19"/>
  <c r="D25" i="19"/>
  <c r="D10" i="19"/>
  <c r="D18" i="19"/>
  <c r="D11" i="19"/>
  <c r="J41" i="18"/>
  <c r="J56" i="18"/>
  <c r="J55" i="18"/>
  <c r="J54" i="18"/>
  <c r="J53" i="18"/>
  <c r="J52" i="18"/>
  <c r="J51" i="18"/>
  <c r="J50" i="18"/>
  <c r="J49" i="18"/>
  <c r="J48" i="18"/>
  <c r="J47" i="18"/>
  <c r="J46" i="18"/>
  <c r="J45" i="18"/>
  <c r="J44" i="18"/>
  <c r="J43" i="18"/>
  <c r="J42"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J10" i="18"/>
  <c r="J9" i="18"/>
  <c r="J8" i="18"/>
  <c r="J7" i="18"/>
  <c r="J6" i="18"/>
  <c r="J5" i="18"/>
  <c r="G57" i="18"/>
  <c r="H54" i="18" s="1"/>
  <c r="E57" i="18"/>
  <c r="F49" i="18" s="1"/>
  <c r="C57" i="18"/>
  <c r="D51" i="18" s="1"/>
  <c r="I56" i="17"/>
  <c r="G56" i="17"/>
  <c r="K9" i="19" l="1"/>
  <c r="K13" i="19"/>
  <c r="K16" i="19"/>
  <c r="K27" i="20"/>
  <c r="K21" i="19"/>
  <c r="K19" i="19"/>
  <c r="J42" i="25"/>
  <c r="K5" i="19"/>
  <c r="K18" i="19"/>
  <c r="K22" i="19"/>
  <c r="K10" i="19"/>
  <c r="K17" i="19"/>
  <c r="K4" i="19"/>
  <c r="K14" i="19"/>
  <c r="K25" i="19"/>
  <c r="K20" i="19"/>
  <c r="K11" i="19"/>
  <c r="J52" i="17"/>
  <c r="J44" i="17"/>
  <c r="J36" i="17"/>
  <c r="J28" i="17"/>
  <c r="J20" i="17"/>
  <c r="J12" i="17"/>
  <c r="J4" i="17"/>
  <c r="J41" i="17"/>
  <c r="J17" i="17"/>
  <c r="J38" i="17"/>
  <c r="J6" i="17"/>
  <c r="J5" i="17"/>
  <c r="J51" i="17"/>
  <c r="J43" i="17"/>
  <c r="J35" i="17"/>
  <c r="J27" i="17"/>
  <c r="J19" i="17"/>
  <c r="J11" i="17"/>
  <c r="J33" i="17"/>
  <c r="J9" i="17"/>
  <c r="J30" i="17"/>
  <c r="J50" i="17"/>
  <c r="J42" i="17"/>
  <c r="J34" i="17"/>
  <c r="J26" i="17"/>
  <c r="J18" i="17"/>
  <c r="J10" i="17"/>
  <c r="J49" i="17"/>
  <c r="J25" i="17"/>
  <c r="J46" i="17"/>
  <c r="J14" i="17"/>
  <c r="J48" i="17"/>
  <c r="J40" i="17"/>
  <c r="J32" i="17"/>
  <c r="J24" i="17"/>
  <c r="J16" i="17"/>
  <c r="J8" i="17"/>
  <c r="J55" i="17"/>
  <c r="J47" i="17"/>
  <c r="J39" i="17"/>
  <c r="J31" i="17"/>
  <c r="J23" i="17"/>
  <c r="J15" i="17"/>
  <c r="J7" i="17"/>
  <c r="J54" i="17"/>
  <c r="J22" i="17"/>
  <c r="J53" i="17"/>
  <c r="J45" i="17"/>
  <c r="J37" i="17"/>
  <c r="J29" i="17"/>
  <c r="J21" i="17"/>
  <c r="J13" i="17"/>
  <c r="H48" i="17"/>
  <c r="H40" i="17"/>
  <c r="H32" i="17"/>
  <c r="H24" i="17"/>
  <c r="H16" i="17"/>
  <c r="H8" i="17"/>
  <c r="H38" i="17"/>
  <c r="H53" i="17"/>
  <c r="H45" i="17"/>
  <c r="H37" i="17"/>
  <c r="H29" i="17"/>
  <c r="H13" i="17"/>
  <c r="H5" i="17"/>
  <c r="H44" i="17"/>
  <c r="K44" i="17" s="1"/>
  <c r="H28" i="17"/>
  <c r="H20" i="17"/>
  <c r="H51" i="17"/>
  <c r="K51" i="17" s="1"/>
  <c r="H27" i="17"/>
  <c r="H55" i="17"/>
  <c r="H47" i="17"/>
  <c r="H39" i="17"/>
  <c r="H31" i="17"/>
  <c r="H23" i="17"/>
  <c r="H15" i="17"/>
  <c r="H7" i="17"/>
  <c r="H22" i="17"/>
  <c r="K22" i="17" s="1"/>
  <c r="H4" i="17"/>
  <c r="K4" i="17" s="1"/>
  <c r="H35" i="17"/>
  <c r="H11" i="17"/>
  <c r="H54" i="17"/>
  <c r="H46" i="17"/>
  <c r="H30" i="17"/>
  <c r="H14" i="17"/>
  <c r="H6" i="17"/>
  <c r="H50" i="17"/>
  <c r="H42" i="17"/>
  <c r="H34" i="17"/>
  <c r="H26" i="17"/>
  <c r="H18" i="17"/>
  <c r="H10" i="17"/>
  <c r="H49" i="17"/>
  <c r="H41" i="17"/>
  <c r="H33" i="17"/>
  <c r="H25" i="17"/>
  <c r="H17" i="17"/>
  <c r="K17" i="17" s="1"/>
  <c r="H9" i="17"/>
  <c r="H21" i="17"/>
  <c r="K21" i="17" s="1"/>
  <c r="H52" i="17"/>
  <c r="H36" i="17"/>
  <c r="H12" i="17"/>
  <c r="K12" i="17" s="1"/>
  <c r="H43" i="17"/>
  <c r="H19" i="17"/>
  <c r="D26" i="19"/>
  <c r="D12" i="18"/>
  <c r="J26" i="19"/>
  <c r="F26" i="19"/>
  <c r="D20" i="18"/>
  <c r="D28" i="18"/>
  <c r="D36" i="18"/>
  <c r="D44" i="18"/>
  <c r="D52" i="18"/>
  <c r="F16" i="18"/>
  <c r="F33" i="18"/>
  <c r="H12" i="18"/>
  <c r="F34" i="18"/>
  <c r="F42" i="18"/>
  <c r="F43" i="18"/>
  <c r="F6" i="18"/>
  <c r="F52" i="18"/>
  <c r="F7" i="18"/>
  <c r="F53" i="18"/>
  <c r="F15" i="18"/>
  <c r="D5" i="18"/>
  <c r="D13" i="18"/>
  <c r="D21" i="18"/>
  <c r="D29" i="18"/>
  <c r="D37" i="18"/>
  <c r="D45" i="18"/>
  <c r="D53" i="18"/>
  <c r="D6" i="18"/>
  <c r="D14" i="18"/>
  <c r="D22" i="18"/>
  <c r="D30" i="18"/>
  <c r="D38" i="18"/>
  <c r="D46" i="18"/>
  <c r="D54" i="18"/>
  <c r="D7" i="18"/>
  <c r="D15" i="18"/>
  <c r="D23" i="18"/>
  <c r="D31" i="18"/>
  <c r="D39" i="18"/>
  <c r="D47" i="18"/>
  <c r="D55" i="18"/>
  <c r="D8" i="18"/>
  <c r="D16" i="18"/>
  <c r="D24" i="18"/>
  <c r="D32" i="18"/>
  <c r="D40" i="18"/>
  <c r="D48" i="18"/>
  <c r="D56" i="18"/>
  <c r="D9" i="18"/>
  <c r="D17" i="18"/>
  <c r="D25" i="18"/>
  <c r="D33" i="18"/>
  <c r="D41" i="18"/>
  <c r="D49" i="18"/>
  <c r="D10" i="18"/>
  <c r="D18" i="18"/>
  <c r="D26" i="18"/>
  <c r="D34" i="18"/>
  <c r="D42" i="18"/>
  <c r="D50" i="18"/>
  <c r="D11" i="18"/>
  <c r="D19" i="18"/>
  <c r="D27" i="18"/>
  <c r="D35" i="18"/>
  <c r="D43" i="18"/>
  <c r="H35" i="18"/>
  <c r="H19" i="18"/>
  <c r="H20" i="18"/>
  <c r="H55" i="18"/>
  <c r="F24" i="18"/>
  <c r="H9" i="18"/>
  <c r="H28" i="18"/>
  <c r="H56" i="18"/>
  <c r="F25" i="18"/>
  <c r="H10" i="18"/>
  <c r="H33" i="18"/>
  <c r="J57" i="18"/>
  <c r="K40" i="18" s="1"/>
  <c r="H17" i="18"/>
  <c r="H36" i="18"/>
  <c r="H18" i="18"/>
  <c r="H44" i="18"/>
  <c r="H51" i="18"/>
  <c r="H11" i="18"/>
  <c r="H34" i="18"/>
  <c r="H25" i="18"/>
  <c r="H41" i="18"/>
  <c r="H26" i="18"/>
  <c r="H42" i="18"/>
  <c r="H27" i="18"/>
  <c r="H43" i="18"/>
  <c r="H5" i="18"/>
  <c r="H13" i="18"/>
  <c r="H21" i="18"/>
  <c r="H29" i="18"/>
  <c r="H37" i="18"/>
  <c r="H47" i="18"/>
  <c r="H6" i="18"/>
  <c r="H14" i="18"/>
  <c r="H22" i="18"/>
  <c r="H30" i="18"/>
  <c r="H38" i="18"/>
  <c r="H48" i="18"/>
  <c r="H7" i="18"/>
  <c r="H15" i="18"/>
  <c r="H23" i="18"/>
  <c r="H31" i="18"/>
  <c r="H39" i="18"/>
  <c r="H49" i="18"/>
  <c r="H8" i="18"/>
  <c r="H16" i="18"/>
  <c r="H24" i="18"/>
  <c r="H32" i="18"/>
  <c r="H40" i="18"/>
  <c r="H50" i="18"/>
  <c r="F8" i="18"/>
  <c r="F17" i="18"/>
  <c r="F26" i="18"/>
  <c r="F35" i="18"/>
  <c r="F44" i="18"/>
  <c r="F55" i="18"/>
  <c r="F9" i="18"/>
  <c r="F18" i="18"/>
  <c r="F27" i="18"/>
  <c r="F36" i="18"/>
  <c r="F45" i="18"/>
  <c r="F10" i="18"/>
  <c r="F19" i="18"/>
  <c r="F28" i="18"/>
  <c r="F37" i="18"/>
  <c r="F47" i="18"/>
  <c r="F11" i="18"/>
  <c r="F20" i="18"/>
  <c r="F29" i="18"/>
  <c r="F39" i="18"/>
  <c r="F48" i="18"/>
  <c r="F12" i="18"/>
  <c r="F21" i="18"/>
  <c r="F31" i="18"/>
  <c r="F40" i="18"/>
  <c r="F50" i="18"/>
  <c r="F5" i="18"/>
  <c r="F13" i="18"/>
  <c r="F23" i="18"/>
  <c r="F32" i="18"/>
  <c r="F41" i="18"/>
  <c r="F51" i="18"/>
  <c r="H52" i="18"/>
  <c r="H45" i="18"/>
  <c r="H53" i="18"/>
  <c r="H46" i="18"/>
  <c r="F14" i="18"/>
  <c r="F22" i="18"/>
  <c r="F30" i="18"/>
  <c r="F38" i="18"/>
  <c r="F46" i="18"/>
  <c r="F54" i="18"/>
  <c r="F56" i="18"/>
  <c r="K42" i="17" l="1"/>
  <c r="K35" i="17"/>
  <c r="K47" i="17"/>
  <c r="K43" i="17"/>
  <c r="K50" i="17"/>
  <c r="K55" i="17"/>
  <c r="K36" i="17"/>
  <c r="K10" i="17"/>
  <c r="K18" i="17"/>
  <c r="K23" i="17"/>
  <c r="K38" i="17"/>
  <c r="K11" i="17"/>
  <c r="K5" i="17"/>
  <c r="K16" i="17"/>
  <c r="K25" i="17"/>
  <c r="K13" i="17"/>
  <c r="K24" i="17"/>
  <c r="K33" i="17"/>
  <c r="K29" i="17"/>
  <c r="K32" i="17"/>
  <c r="K6" i="17"/>
  <c r="K37" i="17"/>
  <c r="K40" i="17"/>
  <c r="K49" i="17"/>
  <c r="K7" i="17"/>
  <c r="K19" i="17"/>
  <c r="K52" i="17"/>
  <c r="K28" i="17"/>
  <c r="K9" i="17"/>
  <c r="K26" i="17"/>
  <c r="K31" i="17"/>
  <c r="K21" i="18"/>
  <c r="K42" i="18"/>
  <c r="K48" i="17"/>
  <c r="K30" i="17"/>
  <c r="K15" i="17"/>
  <c r="K20" i="17"/>
  <c r="K53" i="17"/>
  <c r="K46" i="17"/>
  <c r="K41" i="17"/>
  <c r="K27" i="17"/>
  <c r="K54" i="17"/>
  <c r="K8" i="17"/>
  <c r="K14" i="17"/>
  <c r="K45" i="17"/>
  <c r="K34" i="17"/>
  <c r="K39" i="17"/>
  <c r="K48" i="18"/>
  <c r="K23" i="18"/>
  <c r="K39" i="18"/>
  <c r="K56" i="18"/>
  <c r="K51" i="18"/>
  <c r="K28" i="18"/>
  <c r="K9" i="18"/>
  <c r="K8" i="18"/>
  <c r="K44" i="18"/>
  <c r="K52" i="18"/>
  <c r="K12" i="18"/>
  <c r="K50" i="18"/>
  <c r="K49" i="18"/>
  <c r="K35" i="18"/>
  <c r="K18" i="18"/>
  <c r="K30" i="18"/>
  <c r="K54" i="18"/>
  <c r="K15" i="18"/>
  <c r="K53" i="18"/>
  <c r="K47" i="18"/>
  <c r="K43" i="18"/>
  <c r="K37" i="18"/>
  <c r="K34" i="18"/>
  <c r="K32" i="18"/>
  <c r="K31" i="18"/>
  <c r="K13" i="18"/>
  <c r="K17" i="18"/>
  <c r="K10" i="18"/>
  <c r="K20" i="18"/>
  <c r="F57" i="18"/>
  <c r="K29" i="18"/>
  <c r="D57" i="18"/>
  <c r="K27" i="18"/>
  <c r="K45" i="18"/>
  <c r="K25" i="18"/>
  <c r="K41" i="18"/>
  <c r="K6" i="18"/>
  <c r="K5" i="18"/>
  <c r="K19" i="18"/>
  <c r="K55" i="18"/>
  <c r="K36" i="18"/>
  <c r="K16" i="18"/>
  <c r="K33" i="18"/>
  <c r="K22" i="18"/>
  <c r="K24" i="18"/>
  <c r="K11" i="18"/>
  <c r="K46" i="18"/>
  <c r="K26" i="18"/>
  <c r="K7" i="18"/>
  <c r="K14" i="18"/>
  <c r="K38" i="18"/>
  <c r="H57" i="18"/>
  <c r="J56" i="17"/>
  <c r="K57" i="18" l="1"/>
  <c r="J5" i="16" l="1"/>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10" i="16"/>
  <c r="J9" i="16"/>
  <c r="J8" i="16"/>
  <c r="J7" i="16"/>
  <c r="J6" i="16"/>
  <c r="I41" i="16"/>
  <c r="E41" i="16"/>
  <c r="F40" i="16" s="1"/>
  <c r="G41" i="16"/>
  <c r="H36" i="16" s="1"/>
  <c r="C41" i="16"/>
  <c r="D40" i="16" s="1"/>
  <c r="G23" i="15"/>
  <c r="G24" i="15"/>
  <c r="G150" i="15"/>
  <c r="G149" i="15" s="1"/>
  <c r="G148" i="15"/>
  <c r="G147" i="15"/>
  <c r="G145" i="15"/>
  <c r="G144" i="15" s="1"/>
  <c r="G141" i="15"/>
  <c r="G140" i="15"/>
  <c r="G139" i="15"/>
  <c r="G138" i="15"/>
  <c r="G136" i="15"/>
  <c r="G135" i="15"/>
  <c r="G133" i="15"/>
  <c r="G132" i="15"/>
  <c r="G129" i="15"/>
  <c r="G128" i="15"/>
  <c r="G127" i="15"/>
  <c r="G126" i="15"/>
  <c r="G124" i="15"/>
  <c r="G123" i="15"/>
  <c r="G122" i="15"/>
  <c r="G121" i="15"/>
  <c r="G120" i="15" s="1"/>
  <c r="G119" i="15"/>
  <c r="G118" i="15"/>
  <c r="G117" i="15" s="1"/>
  <c r="G116" i="15"/>
  <c r="G115" i="15"/>
  <c r="G114" i="15"/>
  <c r="G113" i="15"/>
  <c r="G111" i="15"/>
  <c r="G110" i="15"/>
  <c r="G109" i="15"/>
  <c r="G107" i="15"/>
  <c r="G106" i="15"/>
  <c r="G105" i="15"/>
  <c r="G104" i="15"/>
  <c r="G103" i="15"/>
  <c r="G102" i="15"/>
  <c r="G101" i="15"/>
  <c r="G100" i="15"/>
  <c r="G99" i="15"/>
  <c r="G98" i="15"/>
  <c r="G97" i="15"/>
  <c r="G95" i="15"/>
  <c r="G94" i="15"/>
  <c r="G93" i="15"/>
  <c r="G92" i="15"/>
  <c r="G91" i="15"/>
  <c r="G90" i="15"/>
  <c r="G89" i="15"/>
  <c r="G87" i="15"/>
  <c r="G86" i="15"/>
  <c r="G85" i="15"/>
  <c r="G84" i="15"/>
  <c r="G83" i="15"/>
  <c r="G82" i="15"/>
  <c r="G81" i="15" s="1"/>
  <c r="G79" i="15"/>
  <c r="G78" i="15" s="1"/>
  <c r="G77" i="15"/>
  <c r="G76" i="15"/>
  <c r="G75" i="15"/>
  <c r="G74" i="15"/>
  <c r="G72" i="15"/>
  <c r="G71" i="15"/>
  <c r="G70" i="15"/>
  <c r="G69" i="15" s="1"/>
  <c r="G68" i="15"/>
  <c r="G66" i="15"/>
  <c r="G65" i="15"/>
  <c r="G64" i="15"/>
  <c r="G63" i="15"/>
  <c r="G62" i="15"/>
  <c r="G61" i="15"/>
  <c r="G60" i="15"/>
  <c r="G59" i="15"/>
  <c r="G58" i="15" s="1"/>
  <c r="G57" i="15" s="1"/>
  <c r="G55" i="15"/>
  <c r="G54" i="15" s="1"/>
  <c r="G53" i="15"/>
  <c r="G52" i="15"/>
  <c r="G51" i="15" s="1"/>
  <c r="G50" i="15"/>
  <c r="G49" i="15"/>
  <c r="G47" i="15"/>
  <c r="G46" i="15"/>
  <c r="G45" i="15" s="1"/>
  <c r="G44" i="15"/>
  <c r="G43" i="15"/>
  <c r="G41" i="15"/>
  <c r="G38" i="15" s="1"/>
  <c r="G35" i="15"/>
  <c r="G34" i="15" s="1"/>
  <c r="G33" i="15"/>
  <c r="G31" i="15" s="1"/>
  <c r="G30" i="15"/>
  <c r="G29" i="15" s="1"/>
  <c r="G28" i="15"/>
  <c r="G27" i="15" s="1"/>
  <c r="G26" i="15"/>
  <c r="G25" i="15" s="1"/>
  <c r="G21" i="15"/>
  <c r="G20" i="15"/>
  <c r="G18" i="15"/>
  <c r="G17" i="15"/>
  <c r="G16" i="15"/>
  <c r="G14" i="15"/>
  <c r="G13" i="15" s="1"/>
  <c r="G12" i="15"/>
  <c r="G11" i="15" s="1"/>
  <c r="G10" i="15"/>
  <c r="G9" i="15"/>
  <c r="G8" i="15"/>
  <c r="G7" i="15"/>
  <c r="G5" i="15"/>
  <c r="G15" i="15" l="1"/>
  <c r="G73" i="15"/>
  <c r="G112" i="15"/>
  <c r="G22" i="15"/>
  <c r="G134" i="15"/>
  <c r="G131" i="15"/>
  <c r="G125" i="15"/>
  <c r="G108" i="15"/>
  <c r="G96" i="15"/>
  <c r="G88" i="15"/>
  <c r="G67" i="15"/>
  <c r="G56" i="15" s="1"/>
  <c r="G48" i="15"/>
  <c r="G42" i="15"/>
  <c r="G19" i="15"/>
  <c r="G6" i="15"/>
  <c r="D14" i="16"/>
  <c r="D27" i="16"/>
  <c r="D5" i="16"/>
  <c r="D17" i="16"/>
  <c r="D28" i="16"/>
  <c r="D6" i="16"/>
  <c r="D18" i="16"/>
  <c r="D30" i="16"/>
  <c r="D7" i="16"/>
  <c r="D20" i="16"/>
  <c r="D33" i="16"/>
  <c r="D10" i="16"/>
  <c r="D21" i="16"/>
  <c r="D34" i="16"/>
  <c r="D11" i="16"/>
  <c r="D22" i="16"/>
  <c r="D36" i="16"/>
  <c r="D12" i="16"/>
  <c r="D25" i="16"/>
  <c r="D37" i="16"/>
  <c r="D13" i="16"/>
  <c r="D26" i="16"/>
  <c r="D38" i="16"/>
  <c r="F26" i="16"/>
  <c r="F25" i="16"/>
  <c r="D9" i="16"/>
  <c r="D19" i="16"/>
  <c r="D29" i="16"/>
  <c r="H39" i="16"/>
  <c r="H6" i="16"/>
  <c r="H21" i="16"/>
  <c r="H37" i="16"/>
  <c r="H7" i="16"/>
  <c r="H23" i="16"/>
  <c r="H38" i="16"/>
  <c r="H9" i="16"/>
  <c r="H13" i="16"/>
  <c r="H25" i="16"/>
  <c r="H40" i="16"/>
  <c r="H14" i="16"/>
  <c r="H29" i="16"/>
  <c r="H15" i="16"/>
  <c r="H30" i="16"/>
  <c r="H31" i="16"/>
  <c r="H24" i="16"/>
  <c r="H16" i="16"/>
  <c r="H5" i="16"/>
  <c r="H17" i="16"/>
  <c r="H32" i="16"/>
  <c r="H8" i="16"/>
  <c r="H22" i="16"/>
  <c r="H33" i="16"/>
  <c r="F33" i="16"/>
  <c r="F34" i="16"/>
  <c r="F9" i="16"/>
  <c r="F10" i="16"/>
  <c r="F17" i="16"/>
  <c r="F18" i="16"/>
  <c r="D35" i="16"/>
  <c r="D15" i="16"/>
  <c r="D23" i="16"/>
  <c r="D31" i="16"/>
  <c r="D39" i="16"/>
  <c r="D8" i="16"/>
  <c r="D16" i="16"/>
  <c r="D24" i="16"/>
  <c r="D32" i="16"/>
  <c r="H10" i="16"/>
  <c r="H18" i="16"/>
  <c r="H26" i="16"/>
  <c r="H34" i="16"/>
  <c r="H11" i="16"/>
  <c r="H19" i="16"/>
  <c r="H27" i="16"/>
  <c r="H35" i="16"/>
  <c r="H12" i="16"/>
  <c r="H20" i="16"/>
  <c r="H28" i="16"/>
  <c r="F11" i="16"/>
  <c r="F19" i="16"/>
  <c r="F27" i="16"/>
  <c r="F35" i="16"/>
  <c r="F12" i="16"/>
  <c r="F20" i="16"/>
  <c r="F28" i="16"/>
  <c r="F36" i="16"/>
  <c r="F5" i="16"/>
  <c r="F13" i="16"/>
  <c r="F21" i="16"/>
  <c r="F29" i="16"/>
  <c r="F37" i="16"/>
  <c r="F6" i="16"/>
  <c r="F14" i="16"/>
  <c r="F22" i="16"/>
  <c r="F30" i="16"/>
  <c r="F38" i="16"/>
  <c r="F7" i="16"/>
  <c r="F15" i="16"/>
  <c r="F23" i="16"/>
  <c r="F31" i="16"/>
  <c r="F39" i="16"/>
  <c r="F8" i="16"/>
  <c r="F16" i="16"/>
  <c r="F24" i="16"/>
  <c r="F32" i="16"/>
  <c r="J41" i="16"/>
  <c r="K10" i="16" s="1"/>
  <c r="J5" i="14"/>
  <c r="G80" i="15" l="1"/>
  <c r="G152" i="15" s="1"/>
  <c r="K5" i="16"/>
  <c r="D41" i="16"/>
  <c r="H41" i="16"/>
  <c r="K24" i="16"/>
  <c r="K39" i="16"/>
  <c r="K28" i="16"/>
  <c r="K25" i="16"/>
  <c r="K35" i="16"/>
  <c r="K11" i="16"/>
  <c r="K16" i="16"/>
  <c r="K8" i="16"/>
  <c r="K17" i="16"/>
  <c r="K38" i="16"/>
  <c r="K18" i="16"/>
  <c r="K30" i="16"/>
  <c r="K19" i="16"/>
  <c r="K21" i="16"/>
  <c r="K13" i="16"/>
  <c r="K9" i="16"/>
  <c r="K31" i="16"/>
  <c r="K22" i="16"/>
  <c r="K33" i="16"/>
  <c r="K14" i="16"/>
  <c r="K23" i="16"/>
  <c r="K20" i="16"/>
  <c r="K6" i="16"/>
  <c r="K34" i="16"/>
  <c r="K15" i="16"/>
  <c r="K27" i="16"/>
  <c r="K40" i="16"/>
  <c r="K36" i="16"/>
  <c r="K37" i="16"/>
  <c r="K26" i="16"/>
  <c r="K7" i="16"/>
  <c r="K32" i="16"/>
  <c r="K12" i="16"/>
  <c r="K29" i="16"/>
  <c r="F41" i="16"/>
  <c r="K41" i="16" l="1"/>
  <c r="I127" i="14" l="1"/>
  <c r="H40" i="12"/>
  <c r="I36" i="12" s="1"/>
  <c r="F40" i="12"/>
  <c r="G39" i="12" s="1"/>
  <c r="D40" i="12"/>
  <c r="E36" i="12" s="1"/>
  <c r="B40" i="12"/>
  <c r="C39" i="12" s="1"/>
  <c r="I25" i="12"/>
  <c r="I24" i="12"/>
  <c r="I23" i="12"/>
  <c r="I22" i="12"/>
  <c r="I21" i="12"/>
  <c r="I20" i="12"/>
  <c r="I19" i="12"/>
  <c r="H26" i="12"/>
  <c r="F26" i="12"/>
  <c r="G21" i="12" s="1"/>
  <c r="D26" i="12"/>
  <c r="E22" i="12" s="1"/>
  <c r="B26" i="12"/>
  <c r="C22" i="12" s="1"/>
  <c r="H11" i="12"/>
  <c r="F11" i="12"/>
  <c r="D11" i="12"/>
  <c r="I39" i="11"/>
  <c r="I38" i="11"/>
  <c r="I37" i="11"/>
  <c r="I36" i="11"/>
  <c r="I35" i="11"/>
  <c r="I34" i="11"/>
  <c r="I33" i="11"/>
  <c r="H40" i="11"/>
  <c r="F40" i="11"/>
  <c r="G35" i="11" s="1"/>
  <c r="D40" i="11"/>
  <c r="E35" i="11" s="1"/>
  <c r="B40" i="11"/>
  <c r="C35" i="11" s="1"/>
  <c r="H25" i="11"/>
  <c r="F25" i="11"/>
  <c r="I7" i="11"/>
  <c r="I6" i="11"/>
  <c r="I5" i="11"/>
  <c r="H8" i="11"/>
  <c r="F8" i="11"/>
  <c r="G5" i="11" s="1"/>
  <c r="D8" i="11"/>
  <c r="E6" i="11" s="1"/>
  <c r="B8" i="11"/>
  <c r="C5" i="11" s="1"/>
  <c r="E127" i="14" l="1"/>
  <c r="G127" i="14"/>
  <c r="G35" i="12"/>
  <c r="E37" i="12"/>
  <c r="G36" i="12"/>
  <c r="E38" i="12"/>
  <c r="G37" i="12"/>
  <c r="J36" i="12"/>
  <c r="E39" i="12"/>
  <c r="G38" i="12"/>
  <c r="I7" i="12"/>
  <c r="I6" i="12"/>
  <c r="I5" i="12"/>
  <c r="I4" i="12"/>
  <c r="I10" i="12"/>
  <c r="I9" i="12"/>
  <c r="I8" i="12"/>
  <c r="G6" i="12"/>
  <c r="G4" i="12"/>
  <c r="G5" i="12"/>
  <c r="G7" i="12"/>
  <c r="J7" i="12" s="1"/>
  <c r="G10" i="12"/>
  <c r="G9" i="12"/>
  <c r="G8" i="12"/>
  <c r="I21" i="11"/>
  <c r="I19" i="11"/>
  <c r="I18" i="11"/>
  <c r="I20" i="11"/>
  <c r="I24" i="11"/>
  <c r="I23" i="11"/>
  <c r="I22" i="11"/>
  <c r="G19" i="11"/>
  <c r="G18" i="11"/>
  <c r="G24" i="11"/>
  <c r="G22" i="11"/>
  <c r="G21" i="11"/>
  <c r="G23" i="11"/>
  <c r="G20" i="11"/>
  <c r="J20" i="11" s="1"/>
  <c r="I35" i="12"/>
  <c r="J35" i="12" s="1"/>
  <c r="C24" i="12"/>
  <c r="G19" i="12"/>
  <c r="G22" i="12"/>
  <c r="G20" i="12"/>
  <c r="G24" i="12"/>
  <c r="I37" i="12"/>
  <c r="I38" i="12"/>
  <c r="I39" i="12"/>
  <c r="J39" i="12" s="1"/>
  <c r="G33" i="11"/>
  <c r="G38" i="11"/>
  <c r="G39" i="11"/>
  <c r="E35" i="12"/>
  <c r="C35" i="12"/>
  <c r="C36" i="12"/>
  <c r="C38" i="12"/>
  <c r="C37" i="12"/>
  <c r="C23" i="12"/>
  <c r="G23" i="12"/>
  <c r="G25" i="12"/>
  <c r="I26" i="12"/>
  <c r="J20" i="12" s="1"/>
  <c r="C25" i="12"/>
  <c r="C20" i="12"/>
  <c r="C21" i="12"/>
  <c r="E23" i="12"/>
  <c r="E24" i="12"/>
  <c r="E25" i="12"/>
  <c r="E20" i="12"/>
  <c r="E21" i="12"/>
  <c r="E19" i="12"/>
  <c r="C19" i="12"/>
  <c r="C37" i="11"/>
  <c r="E36" i="11"/>
  <c r="C36" i="11"/>
  <c r="E37" i="11"/>
  <c r="G34" i="11"/>
  <c r="G36" i="11"/>
  <c r="G37" i="11"/>
  <c r="E39" i="11"/>
  <c r="E38" i="11"/>
  <c r="E33" i="11"/>
  <c r="C38" i="11"/>
  <c r="E34" i="11"/>
  <c r="I40" i="11"/>
  <c r="C39" i="11"/>
  <c r="C33" i="11"/>
  <c r="C34" i="11"/>
  <c r="C7" i="11"/>
  <c r="C6" i="11"/>
  <c r="E7" i="11"/>
  <c r="I8" i="11"/>
  <c r="J7" i="11" s="1"/>
  <c r="G6" i="11"/>
  <c r="G7" i="11"/>
  <c r="E5" i="11"/>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I46" i="10"/>
  <c r="J43" i="10" s="1"/>
  <c r="G46" i="10"/>
  <c r="H41" i="10" s="1"/>
  <c r="E46" i="10"/>
  <c r="F45" i="10" s="1"/>
  <c r="C46" i="10"/>
  <c r="D42" i="10" s="1"/>
  <c r="I25" i="11" l="1"/>
  <c r="J6" i="12"/>
  <c r="J127" i="14"/>
  <c r="F10" i="14"/>
  <c r="F17" i="14"/>
  <c r="F24" i="14"/>
  <c r="F32" i="14"/>
  <c r="F40" i="14"/>
  <c r="F48" i="14"/>
  <c r="F55" i="14"/>
  <c r="F63" i="14"/>
  <c r="F71" i="14"/>
  <c r="F79" i="14"/>
  <c r="F87" i="14"/>
  <c r="F94" i="14"/>
  <c r="F102" i="14"/>
  <c r="F108" i="14"/>
  <c r="F115" i="14"/>
  <c r="F123" i="14"/>
  <c r="F14" i="14"/>
  <c r="F21" i="14"/>
  <c r="F30" i="14"/>
  <c r="F39" i="14"/>
  <c r="F49" i="14"/>
  <c r="F57" i="14"/>
  <c r="F66" i="14"/>
  <c r="F75" i="14"/>
  <c r="F84" i="14"/>
  <c r="F92" i="14"/>
  <c r="F101" i="14"/>
  <c r="F117" i="14"/>
  <c r="F125" i="14"/>
  <c r="F15" i="14"/>
  <c r="F22" i="14"/>
  <c r="F31" i="14"/>
  <c r="F41" i="14"/>
  <c r="F50" i="14"/>
  <c r="F58" i="14"/>
  <c r="F67" i="14"/>
  <c r="F76" i="14"/>
  <c r="F85" i="14"/>
  <c r="F93" i="14"/>
  <c r="F103" i="14"/>
  <c r="F109" i="14"/>
  <c r="F118" i="14"/>
  <c r="F6" i="14"/>
  <c r="F16" i="14"/>
  <c r="F23" i="14"/>
  <c r="F33" i="14"/>
  <c r="F42" i="14"/>
  <c r="F59" i="14"/>
  <c r="F68" i="14"/>
  <c r="F77" i="14"/>
  <c r="F86" i="14"/>
  <c r="F95" i="14"/>
  <c r="F104" i="14"/>
  <c r="F110" i="14"/>
  <c r="F119" i="14"/>
  <c r="F12" i="14"/>
  <c r="F19" i="14"/>
  <c r="F28" i="14"/>
  <c r="F37" i="14"/>
  <c r="F46" i="14"/>
  <c r="F54" i="14"/>
  <c r="F64" i="14"/>
  <c r="F73" i="14"/>
  <c r="F82" i="14"/>
  <c r="F90" i="14"/>
  <c r="F99" i="14"/>
  <c r="F127" i="14"/>
  <c r="F34" i="14"/>
  <c r="F51" i="14"/>
  <c r="F69" i="14"/>
  <c r="F88" i="14"/>
  <c r="F105" i="14"/>
  <c r="F120" i="14"/>
  <c r="F18" i="14"/>
  <c r="F35" i="14"/>
  <c r="F52" i="14"/>
  <c r="F70" i="14"/>
  <c r="F106" i="14"/>
  <c r="F121" i="14"/>
  <c r="F126" i="14"/>
  <c r="F36" i="14"/>
  <c r="F53" i="14"/>
  <c r="F72" i="14"/>
  <c r="F89" i="14"/>
  <c r="F122" i="14"/>
  <c r="F5" i="14"/>
  <c r="F11" i="14"/>
  <c r="F27" i="14"/>
  <c r="F45" i="14"/>
  <c r="F62" i="14"/>
  <c r="F81" i="14"/>
  <c r="F98" i="14"/>
  <c r="F113" i="14"/>
  <c r="F20" i="14"/>
  <c r="F56" i="14"/>
  <c r="F91" i="14"/>
  <c r="F124" i="14"/>
  <c r="F26" i="14"/>
  <c r="F97" i="14"/>
  <c r="F74" i="14"/>
  <c r="F25" i="14"/>
  <c r="F60" i="14"/>
  <c r="F96" i="14"/>
  <c r="F61" i="14"/>
  <c r="F38" i="14"/>
  <c r="F29" i="14"/>
  <c r="F65" i="14"/>
  <c r="F100" i="14"/>
  <c r="F107" i="14"/>
  <c r="F7" i="14"/>
  <c r="F43" i="14"/>
  <c r="F78" i="14"/>
  <c r="F111" i="14"/>
  <c r="F8" i="14"/>
  <c r="F44" i="14"/>
  <c r="F80" i="14"/>
  <c r="F112" i="14"/>
  <c r="F47" i="14"/>
  <c r="F83" i="14"/>
  <c r="F116" i="14"/>
  <c r="F13" i="14"/>
  <c r="H6" i="14"/>
  <c r="H15" i="14"/>
  <c r="H21" i="14"/>
  <c r="H29" i="14"/>
  <c r="H37" i="14"/>
  <c r="H45" i="14"/>
  <c r="H52" i="14"/>
  <c r="H60" i="14"/>
  <c r="H68" i="14"/>
  <c r="H76" i="14"/>
  <c r="H84" i="14"/>
  <c r="H91" i="14"/>
  <c r="H99" i="14"/>
  <c r="H112" i="14"/>
  <c r="H120" i="14"/>
  <c r="H7" i="14"/>
  <c r="H16" i="14"/>
  <c r="H8" i="14"/>
  <c r="H23" i="14"/>
  <c r="H31" i="14"/>
  <c r="H39" i="14"/>
  <c r="H47" i="14"/>
  <c r="H54" i="14"/>
  <c r="H62" i="14"/>
  <c r="H70" i="14"/>
  <c r="H78" i="14"/>
  <c r="H86" i="14"/>
  <c r="H93" i="14"/>
  <c r="H101" i="14"/>
  <c r="H107" i="14"/>
  <c r="H122" i="14"/>
  <c r="H13" i="14"/>
  <c r="H19" i="14"/>
  <c r="H27" i="14"/>
  <c r="H35" i="14"/>
  <c r="H43" i="14"/>
  <c r="H58" i="14"/>
  <c r="H66" i="14"/>
  <c r="H74" i="14"/>
  <c r="H82" i="14"/>
  <c r="H89" i="14"/>
  <c r="H97" i="14"/>
  <c r="H105" i="14"/>
  <c r="H110" i="14"/>
  <c r="H118" i="14"/>
  <c r="H125" i="14"/>
  <c r="H17" i="14"/>
  <c r="H28" i="14"/>
  <c r="H41" i="14"/>
  <c r="H53" i="14"/>
  <c r="H65" i="14"/>
  <c r="H79" i="14"/>
  <c r="H90" i="14"/>
  <c r="H103" i="14"/>
  <c r="H113" i="14"/>
  <c r="H124" i="14"/>
  <c r="H18" i="14"/>
  <c r="H32" i="14"/>
  <c r="H46" i="14"/>
  <c r="H59" i="14"/>
  <c r="H73" i="14"/>
  <c r="H88" i="14"/>
  <c r="H102" i="14"/>
  <c r="H115" i="14"/>
  <c r="H127" i="14"/>
  <c r="H33" i="14"/>
  <c r="H48" i="14"/>
  <c r="H61" i="14"/>
  <c r="H75" i="14"/>
  <c r="H104" i="14"/>
  <c r="H116" i="14"/>
  <c r="H5" i="14"/>
  <c r="H20" i="14"/>
  <c r="H34" i="14"/>
  <c r="H49" i="14"/>
  <c r="H63" i="14"/>
  <c r="H77" i="14"/>
  <c r="H92" i="14"/>
  <c r="H106" i="14"/>
  <c r="H117" i="14"/>
  <c r="H12" i="14"/>
  <c r="H26" i="14"/>
  <c r="H42" i="14"/>
  <c r="H56" i="14"/>
  <c r="H71" i="14"/>
  <c r="H85" i="14"/>
  <c r="H98" i="14"/>
  <c r="H109" i="14"/>
  <c r="H36" i="14"/>
  <c r="H64" i="14"/>
  <c r="H94" i="14"/>
  <c r="H119" i="14"/>
  <c r="H10" i="14"/>
  <c r="H38" i="14"/>
  <c r="H67" i="14"/>
  <c r="H95" i="14"/>
  <c r="H121" i="14"/>
  <c r="H11" i="14"/>
  <c r="H40" i="14"/>
  <c r="H69" i="14"/>
  <c r="H96" i="14"/>
  <c r="H123" i="14"/>
  <c r="H25" i="14"/>
  <c r="H55" i="14"/>
  <c r="H83" i="14"/>
  <c r="H14" i="14"/>
  <c r="H72" i="14"/>
  <c r="H81" i="14"/>
  <c r="H22" i="14"/>
  <c r="H80" i="14"/>
  <c r="H24" i="14"/>
  <c r="H30" i="14"/>
  <c r="H87" i="14"/>
  <c r="H44" i="14"/>
  <c r="H100" i="14"/>
  <c r="H126" i="14"/>
  <c r="H50" i="14"/>
  <c r="H51" i="14"/>
  <c r="H108" i="14"/>
  <c r="H57" i="14"/>
  <c r="H111" i="14"/>
  <c r="H114" i="14"/>
  <c r="F114" i="14"/>
  <c r="J37" i="12"/>
  <c r="J19" i="11"/>
  <c r="J21" i="11"/>
  <c r="E8" i="11"/>
  <c r="J45" i="10"/>
  <c r="J44" i="10"/>
  <c r="H19" i="10"/>
  <c r="J38" i="12"/>
  <c r="G26" i="12"/>
  <c r="E40" i="12"/>
  <c r="J10" i="12"/>
  <c r="J8" i="12"/>
  <c r="J9" i="12"/>
  <c r="J5" i="12"/>
  <c r="J4" i="12"/>
  <c r="J35" i="11"/>
  <c r="J36" i="11"/>
  <c r="J37" i="11"/>
  <c r="J39" i="11"/>
  <c r="J38" i="11"/>
  <c r="J33" i="11"/>
  <c r="J34" i="11"/>
  <c r="J22" i="11"/>
  <c r="J23" i="11"/>
  <c r="J24" i="11"/>
  <c r="J18" i="11"/>
  <c r="C8" i="11"/>
  <c r="J41" i="10"/>
  <c r="I40" i="12"/>
  <c r="F22" i="10"/>
  <c r="H30" i="10"/>
  <c r="J13" i="10"/>
  <c r="J16" i="10"/>
  <c r="H43" i="10"/>
  <c r="J19" i="12"/>
  <c r="J25" i="12"/>
  <c r="J24" i="12"/>
  <c r="J5" i="10"/>
  <c r="J7" i="10"/>
  <c r="D35" i="10"/>
  <c r="G40" i="12"/>
  <c r="C40" i="12"/>
  <c r="J23" i="12"/>
  <c r="J22" i="12"/>
  <c r="J21" i="12"/>
  <c r="E26" i="12"/>
  <c r="C26" i="12"/>
  <c r="I11" i="12"/>
  <c r="G40" i="11"/>
  <c r="E40" i="11"/>
  <c r="C40" i="11"/>
  <c r="G8" i="11"/>
  <c r="J6" i="11"/>
  <c r="J5" i="11"/>
  <c r="F35" i="10"/>
  <c r="H5" i="10"/>
  <c r="H14" i="10"/>
  <c r="J21" i="10"/>
  <c r="H20" i="10"/>
  <c r="D30" i="10"/>
  <c r="H27" i="10"/>
  <c r="J29" i="10"/>
  <c r="J23" i="10"/>
  <c r="J25" i="10"/>
  <c r="J31" i="10"/>
  <c r="J9" i="10"/>
  <c r="J32" i="10"/>
  <c r="J14" i="10"/>
  <c r="J33" i="10"/>
  <c r="F36" i="10"/>
  <c r="F37" i="10"/>
  <c r="H31" i="10"/>
  <c r="F44" i="10"/>
  <c r="H36" i="10"/>
  <c r="J17" i="10"/>
  <c r="J36" i="10"/>
  <c r="H15" i="10"/>
  <c r="H39" i="10"/>
  <c r="H18" i="10"/>
  <c r="H42" i="10"/>
  <c r="D36" i="10"/>
  <c r="D37" i="10"/>
  <c r="F5" i="10"/>
  <c r="H6" i="10"/>
  <c r="H28" i="10"/>
  <c r="F12" i="10"/>
  <c r="H11" i="10"/>
  <c r="H29" i="10"/>
  <c r="J6" i="10"/>
  <c r="J22" i="10"/>
  <c r="J37" i="10"/>
  <c r="F19" i="10"/>
  <c r="F20" i="10"/>
  <c r="F21" i="10"/>
  <c r="F6" i="10"/>
  <c r="F26" i="10"/>
  <c r="F10" i="10"/>
  <c r="F30" i="10"/>
  <c r="H7" i="10"/>
  <c r="H21" i="10"/>
  <c r="H37" i="10"/>
  <c r="D5" i="10"/>
  <c r="F11" i="10"/>
  <c r="F34" i="10"/>
  <c r="H10" i="10"/>
  <c r="H26" i="10"/>
  <c r="H38" i="10"/>
  <c r="J12" i="10"/>
  <c r="J24" i="10"/>
  <c r="J38" i="10"/>
  <c r="D14" i="10"/>
  <c r="D19" i="10"/>
  <c r="D20" i="10"/>
  <c r="D21" i="10"/>
  <c r="D6" i="10"/>
  <c r="D27" i="10"/>
  <c r="F27" i="10"/>
  <c r="F14" i="10"/>
  <c r="H44" i="10"/>
  <c r="D22" i="10"/>
  <c r="D38" i="10"/>
  <c r="D11" i="10"/>
  <c r="D43" i="10"/>
  <c r="F13" i="10"/>
  <c r="F38" i="10"/>
  <c r="D12" i="10"/>
  <c r="D28" i="10"/>
  <c r="D44" i="10"/>
  <c r="F28" i="10"/>
  <c r="F42" i="10"/>
  <c r="H12" i="10"/>
  <c r="H22" i="10"/>
  <c r="H34" i="10"/>
  <c r="D13" i="10"/>
  <c r="D29" i="10"/>
  <c r="D45" i="10"/>
  <c r="F18" i="10"/>
  <c r="F29" i="10"/>
  <c r="F43" i="10"/>
  <c r="H13" i="10"/>
  <c r="H23" i="10"/>
  <c r="H35" i="10"/>
  <c r="H45" i="10"/>
  <c r="J15" i="10"/>
  <c r="J28" i="10"/>
  <c r="J39" i="10"/>
  <c r="J8" i="10"/>
  <c r="J20" i="10"/>
  <c r="J30" i="10"/>
  <c r="J40" i="10"/>
  <c r="H8" i="10"/>
  <c r="H16" i="10"/>
  <c r="H24" i="10"/>
  <c r="H32" i="10"/>
  <c r="H40" i="10"/>
  <c r="H9" i="10"/>
  <c r="H17" i="10"/>
  <c r="H25" i="10"/>
  <c r="H33" i="10"/>
  <c r="F7" i="10"/>
  <c r="F15" i="10"/>
  <c r="F23" i="10"/>
  <c r="F31" i="10"/>
  <c r="F39" i="10"/>
  <c r="F8" i="10"/>
  <c r="F16" i="10"/>
  <c r="F24" i="10"/>
  <c r="F32" i="10"/>
  <c r="F40" i="10"/>
  <c r="F9" i="10"/>
  <c r="F17" i="10"/>
  <c r="F25" i="10"/>
  <c r="F33" i="10"/>
  <c r="F41" i="10"/>
  <c r="D7" i="10"/>
  <c r="D15" i="10"/>
  <c r="D23" i="10"/>
  <c r="D31" i="10"/>
  <c r="D39" i="10"/>
  <c r="D8" i="10"/>
  <c r="D16" i="10"/>
  <c r="D24" i="10"/>
  <c r="D32" i="10"/>
  <c r="D40" i="10"/>
  <c r="D9" i="10"/>
  <c r="D17" i="10"/>
  <c r="D25" i="10"/>
  <c r="D33" i="10"/>
  <c r="D41" i="10"/>
  <c r="D10" i="10"/>
  <c r="D18" i="10"/>
  <c r="D26" i="10"/>
  <c r="D34" i="10"/>
  <c r="K46" i="10"/>
  <c r="L17" i="10" s="1"/>
  <c r="J10" i="10"/>
  <c r="J18" i="10"/>
  <c r="J26" i="10"/>
  <c r="J34" i="10"/>
  <c r="J42" i="10"/>
  <c r="J11" i="10"/>
  <c r="J19" i="10"/>
  <c r="J27" i="10"/>
  <c r="J35" i="10"/>
  <c r="I45" i="9"/>
  <c r="G45" i="9"/>
  <c r="E45" i="9"/>
  <c r="C45" i="9"/>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I55" i="8"/>
  <c r="J53" i="8" s="1"/>
  <c r="G55" i="8"/>
  <c r="E55" i="8"/>
  <c r="F51" i="8" s="1"/>
  <c r="C55" i="8"/>
  <c r="D48" i="8" s="1"/>
  <c r="H54" i="7"/>
  <c r="I54" i="7"/>
  <c r="K127" i="14" l="1"/>
  <c r="K117" i="14"/>
  <c r="K126" i="14"/>
  <c r="K123" i="14"/>
  <c r="K125" i="14"/>
  <c r="K118" i="14"/>
  <c r="K119" i="14"/>
  <c r="K120" i="14"/>
  <c r="K116" i="14"/>
  <c r="K115" i="14"/>
  <c r="K122" i="14"/>
  <c r="K124" i="14"/>
  <c r="K121" i="14"/>
  <c r="K5" i="14"/>
  <c r="K81" i="14"/>
  <c r="K35" i="14"/>
  <c r="K100" i="14"/>
  <c r="K68" i="14"/>
  <c r="K8" i="14"/>
  <c r="K86" i="14"/>
  <c r="K21" i="14"/>
  <c r="K85" i="14"/>
  <c r="K40" i="14"/>
  <c r="K105" i="14"/>
  <c r="K76" i="14"/>
  <c r="K25" i="14"/>
  <c r="K63" i="14"/>
  <c r="K49" i="14"/>
  <c r="K112" i="14"/>
  <c r="K38" i="14"/>
  <c r="K7" i="14"/>
  <c r="K67" i="14"/>
  <c r="K13" i="14"/>
  <c r="K61" i="14"/>
  <c r="K30" i="14"/>
  <c r="K101" i="14"/>
  <c r="K26" i="14"/>
  <c r="K89" i="14"/>
  <c r="K43" i="14"/>
  <c r="K92" i="14"/>
  <c r="K23" i="14"/>
  <c r="K95" i="14"/>
  <c r="K52" i="14"/>
  <c r="K48" i="14"/>
  <c r="K110" i="14"/>
  <c r="K102" i="14"/>
  <c r="K33" i="14"/>
  <c r="K98" i="14"/>
  <c r="K16" i="14"/>
  <c r="K108" i="14"/>
  <c r="K36" i="14"/>
  <c r="K111" i="14"/>
  <c r="K50" i="14"/>
  <c r="K59" i="14"/>
  <c r="K20" i="14"/>
  <c r="K71" i="14"/>
  <c r="K56" i="14"/>
  <c r="K15" i="14"/>
  <c r="K74" i="14"/>
  <c r="K62" i="14"/>
  <c r="K79" i="14"/>
  <c r="K44" i="14"/>
  <c r="K34" i="14"/>
  <c r="K99" i="14"/>
  <c r="K113" i="14"/>
  <c r="K96" i="14"/>
  <c r="K39" i="14"/>
  <c r="K104" i="14"/>
  <c r="K84" i="14"/>
  <c r="K55" i="14"/>
  <c r="K14" i="14"/>
  <c r="K22" i="14"/>
  <c r="K41" i="14"/>
  <c r="K106" i="14"/>
  <c r="K75" i="14"/>
  <c r="K42" i="14"/>
  <c r="K58" i="14"/>
  <c r="K28" i="14"/>
  <c r="K47" i="14"/>
  <c r="K109" i="14"/>
  <c r="K31" i="14"/>
  <c r="K46" i="14"/>
  <c r="K107" i="14"/>
  <c r="K66" i="14"/>
  <c r="K54" i="14"/>
  <c r="K10" i="14"/>
  <c r="K77" i="14"/>
  <c r="K57" i="14"/>
  <c r="K91" i="14"/>
  <c r="K51" i="14"/>
  <c r="K17" i="14"/>
  <c r="K64" i="14"/>
  <c r="K45" i="14"/>
  <c r="K65" i="14"/>
  <c r="K19" i="14"/>
  <c r="K82" i="14"/>
  <c r="K6" i="14"/>
  <c r="K93" i="14"/>
  <c r="K70" i="14"/>
  <c r="K83" i="14"/>
  <c r="K53" i="14"/>
  <c r="K24" i="14"/>
  <c r="K87" i="14"/>
  <c r="K29" i="14"/>
  <c r="K11" i="14"/>
  <c r="K72" i="14"/>
  <c r="K12" i="14"/>
  <c r="K73" i="14"/>
  <c r="K27" i="14"/>
  <c r="K90" i="14"/>
  <c r="K37" i="14"/>
  <c r="K94" i="14"/>
  <c r="K78" i="14"/>
  <c r="K88" i="14"/>
  <c r="K69" i="14"/>
  <c r="K32" i="14"/>
  <c r="K97" i="14"/>
  <c r="K60" i="14"/>
  <c r="K18" i="14"/>
  <c r="K80" i="14"/>
  <c r="K103" i="14"/>
  <c r="K114" i="14"/>
  <c r="J8" i="11"/>
  <c r="H48" i="8"/>
  <c r="H39" i="8"/>
  <c r="H49" i="8"/>
  <c r="F38" i="8"/>
  <c r="J40" i="11"/>
  <c r="J41" i="9"/>
  <c r="J33" i="9"/>
  <c r="J25" i="9"/>
  <c r="J17" i="9"/>
  <c r="J9" i="9"/>
  <c r="J39" i="9"/>
  <c r="J23" i="9"/>
  <c r="J7" i="9"/>
  <c r="J30" i="9"/>
  <c r="J14" i="9"/>
  <c r="J26" i="9"/>
  <c r="J40" i="9"/>
  <c r="J32" i="9"/>
  <c r="J24" i="9"/>
  <c r="J16" i="9"/>
  <c r="J8" i="9"/>
  <c r="J31" i="9"/>
  <c r="J15" i="9"/>
  <c r="J38" i="9"/>
  <c r="J22" i="9"/>
  <c r="J6" i="9"/>
  <c r="J34" i="9"/>
  <c r="J18" i="9"/>
  <c r="J37" i="9"/>
  <c r="J29" i="9"/>
  <c r="J21" i="9"/>
  <c r="J13" i="9"/>
  <c r="J5" i="9"/>
  <c r="J44" i="9"/>
  <c r="J36" i="9"/>
  <c r="J28" i="9"/>
  <c r="J20" i="9"/>
  <c r="J12" i="9"/>
  <c r="J4" i="9"/>
  <c r="J43" i="9"/>
  <c r="J35" i="9"/>
  <c r="J27" i="9"/>
  <c r="J19" i="9"/>
  <c r="J11" i="9"/>
  <c r="J42" i="9"/>
  <c r="J10" i="9"/>
  <c r="H42" i="9"/>
  <c r="H34" i="9"/>
  <c r="H26" i="9"/>
  <c r="H18" i="9"/>
  <c r="H10" i="9"/>
  <c r="H30" i="9"/>
  <c r="H41" i="9"/>
  <c r="H33" i="9"/>
  <c r="H25" i="9"/>
  <c r="H17" i="9"/>
  <c r="H9" i="9"/>
  <c r="H22" i="9"/>
  <c r="H40" i="9"/>
  <c r="H32" i="9"/>
  <c r="H24" i="9"/>
  <c r="K24" i="9" s="1"/>
  <c r="H16" i="9"/>
  <c r="H8" i="9"/>
  <c r="H38" i="9"/>
  <c r="K38" i="9" s="1"/>
  <c r="H6" i="9"/>
  <c r="H39" i="9"/>
  <c r="H31" i="9"/>
  <c r="H23" i="9"/>
  <c r="K23" i="9" s="1"/>
  <c r="H15" i="9"/>
  <c r="H7" i="9"/>
  <c r="H14" i="9"/>
  <c r="K14" i="9" s="1"/>
  <c r="H37" i="9"/>
  <c r="H29" i="9"/>
  <c r="H21" i="9"/>
  <c r="H13" i="9"/>
  <c r="H5" i="9"/>
  <c r="H44" i="9"/>
  <c r="K44" i="9" s="1"/>
  <c r="H36" i="9"/>
  <c r="H28" i="9"/>
  <c r="H20" i="9"/>
  <c r="H12" i="9"/>
  <c r="H4" i="9"/>
  <c r="H43" i="9"/>
  <c r="H35" i="9"/>
  <c r="H27" i="9"/>
  <c r="K27" i="9" s="1"/>
  <c r="H19" i="9"/>
  <c r="H11" i="9"/>
  <c r="J54" i="7"/>
  <c r="J48" i="7"/>
  <c r="K48" i="7" s="1"/>
  <c r="J40" i="7"/>
  <c r="K40" i="7" s="1"/>
  <c r="J32" i="7"/>
  <c r="K32" i="7" s="1"/>
  <c r="J24" i="7"/>
  <c r="K24" i="7" s="1"/>
  <c r="J16" i="7"/>
  <c r="K16" i="7" s="1"/>
  <c r="J8" i="7"/>
  <c r="K8" i="7" s="1"/>
  <c r="J47" i="7"/>
  <c r="K47" i="7" s="1"/>
  <c r="J39" i="7"/>
  <c r="K39" i="7" s="1"/>
  <c r="J31" i="7"/>
  <c r="K31" i="7" s="1"/>
  <c r="J23" i="7"/>
  <c r="K23" i="7" s="1"/>
  <c r="J15" i="7"/>
  <c r="K15" i="7" s="1"/>
  <c r="J7" i="7"/>
  <c r="K7" i="7" s="1"/>
  <c r="J45" i="7"/>
  <c r="K45" i="7" s="1"/>
  <c r="J21" i="7"/>
  <c r="K21" i="7" s="1"/>
  <c r="J5" i="7"/>
  <c r="K5" i="7" s="1"/>
  <c r="J42" i="7"/>
  <c r="K42" i="7" s="1"/>
  <c r="J26" i="7"/>
  <c r="K26" i="7" s="1"/>
  <c r="J10" i="7"/>
  <c r="K10" i="7" s="1"/>
  <c r="J41" i="7"/>
  <c r="K41" i="7" s="1"/>
  <c r="J25" i="7"/>
  <c r="K25" i="7" s="1"/>
  <c r="J9" i="7"/>
  <c r="K9" i="7" s="1"/>
  <c r="J46" i="7"/>
  <c r="K46" i="7" s="1"/>
  <c r="J38" i="7"/>
  <c r="K38" i="7" s="1"/>
  <c r="J30" i="7"/>
  <c r="K30" i="7" s="1"/>
  <c r="J22" i="7"/>
  <c r="K22" i="7" s="1"/>
  <c r="J14" i="7"/>
  <c r="K14" i="7" s="1"/>
  <c r="J6" i="7"/>
  <c r="K6" i="7" s="1"/>
  <c r="J53" i="7"/>
  <c r="K53" i="7" s="1"/>
  <c r="J37" i="7"/>
  <c r="K37" i="7" s="1"/>
  <c r="J29" i="7"/>
  <c r="K29" i="7" s="1"/>
  <c r="J13" i="7"/>
  <c r="K13" i="7" s="1"/>
  <c r="J50" i="7"/>
  <c r="K50" i="7" s="1"/>
  <c r="J34" i="7"/>
  <c r="K34" i="7" s="1"/>
  <c r="J18" i="7"/>
  <c r="K18" i="7" s="1"/>
  <c r="J49" i="7"/>
  <c r="K49" i="7" s="1"/>
  <c r="J33" i="7"/>
  <c r="K33" i="7" s="1"/>
  <c r="J17" i="7"/>
  <c r="K17" i="7" s="1"/>
  <c r="J52" i="7"/>
  <c r="K52" i="7" s="1"/>
  <c r="J44" i="7"/>
  <c r="K44" i="7" s="1"/>
  <c r="J36" i="7"/>
  <c r="K36" i="7" s="1"/>
  <c r="J28" i="7"/>
  <c r="K28" i="7" s="1"/>
  <c r="J20" i="7"/>
  <c r="K20" i="7" s="1"/>
  <c r="J12" i="7"/>
  <c r="K12" i="7" s="1"/>
  <c r="J4" i="7"/>
  <c r="K4" i="7" s="1"/>
  <c r="J51" i="7"/>
  <c r="K51" i="7" s="1"/>
  <c r="J43" i="7"/>
  <c r="K43" i="7" s="1"/>
  <c r="J35" i="7"/>
  <c r="K35" i="7" s="1"/>
  <c r="J27" i="7"/>
  <c r="K27" i="7" s="1"/>
  <c r="J19" i="7"/>
  <c r="K19" i="7" s="1"/>
  <c r="J11" i="7"/>
  <c r="K11" i="7" s="1"/>
  <c r="J26" i="12"/>
  <c r="D17" i="8"/>
  <c r="D20" i="8"/>
  <c r="D52" i="8"/>
  <c r="F54" i="8"/>
  <c r="D21" i="8"/>
  <c r="D53" i="8"/>
  <c r="H26" i="8"/>
  <c r="D49" i="8"/>
  <c r="D29" i="8"/>
  <c r="D33" i="8"/>
  <c r="D36" i="8"/>
  <c r="F20" i="8"/>
  <c r="F13" i="8"/>
  <c r="F14" i="8"/>
  <c r="D5" i="8"/>
  <c r="D37" i="8"/>
  <c r="F36" i="8"/>
  <c r="D13" i="8"/>
  <c r="D45" i="8"/>
  <c r="F37" i="8"/>
  <c r="J34" i="8"/>
  <c r="J54" i="8"/>
  <c r="J15" i="8"/>
  <c r="J31" i="8"/>
  <c r="J47" i="8"/>
  <c r="J17" i="8"/>
  <c r="J33" i="8"/>
  <c r="J49" i="8"/>
  <c r="J6" i="8"/>
  <c r="J9" i="8"/>
  <c r="J25" i="8"/>
  <c r="J41" i="8"/>
  <c r="J50" i="8"/>
  <c r="J38" i="8"/>
  <c r="J7" i="8"/>
  <c r="J23" i="8"/>
  <c r="J39" i="8"/>
  <c r="J10" i="8"/>
  <c r="J26" i="8"/>
  <c r="J42" i="8"/>
  <c r="J18" i="8"/>
  <c r="J22" i="8"/>
  <c r="J14" i="8"/>
  <c r="J30" i="8"/>
  <c r="J46" i="8"/>
  <c r="H27" i="8"/>
  <c r="H50" i="8"/>
  <c r="H10" i="8"/>
  <c r="H33" i="8"/>
  <c r="H51" i="8"/>
  <c r="H11" i="8"/>
  <c r="H34" i="8"/>
  <c r="H17" i="8"/>
  <c r="H35" i="8"/>
  <c r="H9" i="8"/>
  <c r="H41" i="8"/>
  <c r="H19" i="8"/>
  <c r="H42" i="8"/>
  <c r="H18" i="8"/>
  <c r="H25" i="8"/>
  <c r="H43" i="8"/>
  <c r="F22" i="8"/>
  <c r="F45" i="8"/>
  <c r="F5" i="8"/>
  <c r="F28" i="8"/>
  <c r="F46" i="8"/>
  <c r="F21" i="8"/>
  <c r="F44" i="8"/>
  <c r="F6" i="8"/>
  <c r="F29" i="8"/>
  <c r="F52" i="8"/>
  <c r="F12" i="8"/>
  <c r="F30" i="8"/>
  <c r="F53" i="8"/>
  <c r="D18" i="8"/>
  <c r="D34" i="8"/>
  <c r="D50" i="8"/>
  <c r="D9" i="8"/>
  <c r="D25" i="8"/>
  <c r="D41" i="8"/>
  <c r="D10" i="8"/>
  <c r="D26" i="8"/>
  <c r="D42" i="8"/>
  <c r="D12" i="8"/>
  <c r="D28" i="8"/>
  <c r="D44" i="8"/>
  <c r="J8" i="8"/>
  <c r="J16" i="8"/>
  <c r="J24" i="8"/>
  <c r="J32" i="8"/>
  <c r="J40" i="8"/>
  <c r="J48" i="8"/>
  <c r="J11" i="8"/>
  <c r="J19" i="8"/>
  <c r="J27" i="8"/>
  <c r="J35" i="8"/>
  <c r="J43" i="8"/>
  <c r="J51" i="8"/>
  <c r="J12" i="8"/>
  <c r="J20" i="8"/>
  <c r="J28" i="8"/>
  <c r="J36" i="8"/>
  <c r="J44" i="8"/>
  <c r="J52" i="8"/>
  <c r="J5" i="8"/>
  <c r="J13" i="8"/>
  <c r="J21" i="8"/>
  <c r="J29" i="8"/>
  <c r="J37" i="8"/>
  <c r="J45" i="8"/>
  <c r="H12" i="8"/>
  <c r="H28" i="8"/>
  <c r="H36" i="8"/>
  <c r="H44" i="8"/>
  <c r="H52" i="8"/>
  <c r="H5" i="8"/>
  <c r="H13" i="8"/>
  <c r="H21" i="8"/>
  <c r="H29" i="8"/>
  <c r="H37" i="8"/>
  <c r="H45" i="8"/>
  <c r="H53" i="8"/>
  <c r="H6" i="8"/>
  <c r="H14" i="8"/>
  <c r="H22" i="8"/>
  <c r="H30" i="8"/>
  <c r="H38" i="8"/>
  <c r="H46" i="8"/>
  <c r="H54" i="8"/>
  <c r="H20" i="8"/>
  <c r="H7" i="8"/>
  <c r="H15" i="8"/>
  <c r="H23" i="8"/>
  <c r="H31" i="8"/>
  <c r="H47" i="8"/>
  <c r="H8" i="8"/>
  <c r="H16" i="8"/>
  <c r="H24" i="8"/>
  <c r="H32" i="8"/>
  <c r="H40" i="8"/>
  <c r="F7" i="8"/>
  <c r="F31" i="8"/>
  <c r="F8" i="8"/>
  <c r="F16" i="8"/>
  <c r="F24" i="8"/>
  <c r="F32" i="8"/>
  <c r="F40" i="8"/>
  <c r="F48" i="8"/>
  <c r="F9" i="8"/>
  <c r="F17" i="8"/>
  <c r="F25" i="8"/>
  <c r="F33" i="8"/>
  <c r="F41" i="8"/>
  <c r="F49" i="8"/>
  <c r="F23" i="8"/>
  <c r="F47" i="8"/>
  <c r="F10" i="8"/>
  <c r="F18" i="8"/>
  <c r="F26" i="8"/>
  <c r="F34" i="8"/>
  <c r="F42" i="8"/>
  <c r="F50" i="8"/>
  <c r="F15" i="8"/>
  <c r="F39" i="8"/>
  <c r="F11" i="8"/>
  <c r="F19" i="8"/>
  <c r="F27" i="8"/>
  <c r="F35" i="8"/>
  <c r="F43" i="8"/>
  <c r="K55" i="8"/>
  <c r="L45" i="8" s="1"/>
  <c r="D11" i="8"/>
  <c r="D19" i="8"/>
  <c r="D27" i="8"/>
  <c r="D35" i="8"/>
  <c r="D43" i="8"/>
  <c r="D51" i="8"/>
  <c r="D6" i="8"/>
  <c r="D14" i="8"/>
  <c r="D22" i="8"/>
  <c r="D30" i="8"/>
  <c r="D38" i="8"/>
  <c r="D46" i="8"/>
  <c r="D54" i="8"/>
  <c r="D7" i="8"/>
  <c r="D15" i="8"/>
  <c r="D23" i="8"/>
  <c r="D31" i="8"/>
  <c r="D39" i="8"/>
  <c r="D47" i="8"/>
  <c r="D8" i="8"/>
  <c r="D16" i="8"/>
  <c r="D24" i="8"/>
  <c r="D32" i="8"/>
  <c r="D40" i="8"/>
  <c r="J46" i="10"/>
  <c r="H46" i="10"/>
  <c r="F46" i="10"/>
  <c r="L41" i="10"/>
  <c r="L42" i="10"/>
  <c r="L22" i="10"/>
  <c r="L34" i="10"/>
  <c r="L39" i="10"/>
  <c r="L33" i="10"/>
  <c r="L31" i="10"/>
  <c r="L15" i="10"/>
  <c r="L6" i="10"/>
  <c r="L19" i="10"/>
  <c r="D46" i="10"/>
  <c r="L40" i="10"/>
  <c r="L35" i="10"/>
  <c r="L21" i="10"/>
  <c r="L44" i="10"/>
  <c r="L25" i="10"/>
  <c r="L28" i="10"/>
  <c r="L7" i="10"/>
  <c r="L9" i="10"/>
  <c r="L13" i="10"/>
  <c r="L18" i="10"/>
  <c r="L20" i="10"/>
  <c r="L5" i="10"/>
  <c r="L11" i="10"/>
  <c r="L26" i="10"/>
  <c r="L37" i="10"/>
  <c r="L45" i="10"/>
  <c r="L10" i="10"/>
  <c r="L43" i="10"/>
  <c r="L36" i="10"/>
  <c r="L14" i="10"/>
  <c r="L38" i="10"/>
  <c r="L29" i="10"/>
  <c r="L24" i="10"/>
  <c r="L8" i="10"/>
  <c r="L23" i="10"/>
  <c r="L27" i="10"/>
  <c r="L32" i="10"/>
  <c r="L16" i="10"/>
  <c r="L30" i="10"/>
  <c r="L12" i="10"/>
  <c r="K32" i="9" l="1"/>
  <c r="J45" i="9"/>
  <c r="K12" i="9"/>
  <c r="K29" i="9"/>
  <c r="K17" i="9"/>
  <c r="K15" i="9"/>
  <c r="K41" i="9"/>
  <c r="K35" i="9"/>
  <c r="K5" i="9"/>
  <c r="K30" i="9"/>
  <c r="K33" i="9"/>
  <c r="K43" i="9"/>
  <c r="K13" i="9"/>
  <c r="K31" i="9"/>
  <c r="K40" i="9"/>
  <c r="K10" i="9"/>
  <c r="K4" i="9"/>
  <c r="K21" i="9"/>
  <c r="K22" i="9"/>
  <c r="D55" i="8"/>
  <c r="K39" i="9"/>
  <c r="K18" i="9"/>
  <c r="K6" i="9"/>
  <c r="K9" i="9"/>
  <c r="K26" i="9"/>
  <c r="K37" i="9"/>
  <c r="K34" i="9"/>
  <c r="K11" i="9"/>
  <c r="K28" i="9"/>
  <c r="K8" i="9"/>
  <c r="K25" i="9"/>
  <c r="K42" i="9"/>
  <c r="K20" i="9"/>
  <c r="K19" i="9"/>
  <c r="K36" i="9"/>
  <c r="K7" i="9"/>
  <c r="K16" i="9"/>
  <c r="J55" i="8"/>
  <c r="H55" i="8"/>
  <c r="F55" i="8"/>
  <c r="L52" i="8"/>
  <c r="L47" i="8"/>
  <c r="L35" i="8"/>
  <c r="L5" i="8"/>
  <c r="L50" i="8"/>
  <c r="L33" i="8"/>
  <c r="L9" i="8"/>
  <c r="L6" i="8"/>
  <c r="L34" i="8"/>
  <c r="L10" i="8"/>
  <c r="L41" i="8"/>
  <c r="L17" i="8"/>
  <c r="L30" i="8"/>
  <c r="L42" i="8"/>
  <c r="L26" i="8"/>
  <c r="L18" i="8"/>
  <c r="L49" i="8"/>
  <c r="L25" i="8"/>
  <c r="L22" i="8"/>
  <c r="L54" i="8"/>
  <c r="L46" i="8"/>
  <c r="L38" i="8"/>
  <c r="L14" i="8"/>
  <c r="L44" i="8"/>
  <c r="L27" i="8"/>
  <c r="L31" i="8"/>
  <c r="L53" i="8"/>
  <c r="L36" i="8"/>
  <c r="L19" i="8"/>
  <c r="L23" i="8"/>
  <c r="L28" i="8"/>
  <c r="L7" i="8"/>
  <c r="L29" i="8"/>
  <c r="L12" i="8"/>
  <c r="L32" i="8"/>
  <c r="L48" i="8"/>
  <c r="L15" i="8"/>
  <c r="L37" i="8"/>
  <c r="L20" i="8"/>
  <c r="L21" i="8"/>
  <c r="L51" i="8"/>
  <c r="L24" i="8"/>
  <c r="L8" i="8"/>
  <c r="L11" i="8"/>
  <c r="L40" i="8"/>
  <c r="L13" i="8"/>
  <c r="L43" i="8"/>
  <c r="L16" i="8"/>
  <c r="L39" i="8"/>
  <c r="L46" i="10"/>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G57" i="5"/>
  <c r="G58" i="5"/>
  <c r="H58" i="5" s="1"/>
  <c r="D154" i="5"/>
  <c r="E154" i="5"/>
  <c r="F154" i="5"/>
  <c r="C154" i="5"/>
  <c r="D149" i="5"/>
  <c r="E149" i="5"/>
  <c r="F149" i="5"/>
  <c r="C149" i="5"/>
  <c r="D138" i="5"/>
  <c r="E138" i="5"/>
  <c r="F138" i="5"/>
  <c r="C138" i="5"/>
  <c r="D134" i="5"/>
  <c r="E134" i="5"/>
  <c r="F134" i="5"/>
  <c r="C134" i="5"/>
  <c r="D127" i="5"/>
  <c r="E127" i="5"/>
  <c r="F127" i="5"/>
  <c r="C127" i="5"/>
  <c r="D122" i="5"/>
  <c r="E122" i="5"/>
  <c r="F122" i="5"/>
  <c r="C122" i="5"/>
  <c r="D119" i="5"/>
  <c r="E119" i="5"/>
  <c r="F119" i="5"/>
  <c r="C119" i="5"/>
  <c r="D114" i="5"/>
  <c r="E114" i="5"/>
  <c r="F114" i="5"/>
  <c r="C114" i="5"/>
  <c r="F110" i="5"/>
  <c r="G110" i="5" s="1"/>
  <c r="D98" i="5"/>
  <c r="E98" i="5"/>
  <c r="F98" i="5"/>
  <c r="C98" i="5"/>
  <c r="D90" i="5"/>
  <c r="E90" i="5"/>
  <c r="F90" i="5"/>
  <c r="C90" i="5"/>
  <c r="D82" i="5"/>
  <c r="E82" i="5"/>
  <c r="F82" i="5"/>
  <c r="C82" i="5"/>
  <c r="D78" i="5"/>
  <c r="E78" i="5"/>
  <c r="F78" i="5"/>
  <c r="C78" i="5"/>
  <c r="D73" i="5"/>
  <c r="E73" i="5"/>
  <c r="C73" i="5"/>
  <c r="D69" i="5"/>
  <c r="E69" i="5"/>
  <c r="F69" i="5"/>
  <c r="F67" i="5" s="1"/>
  <c r="C69" i="5"/>
  <c r="G24" i="5"/>
  <c r="H24" i="5" s="1"/>
  <c r="F51" i="5"/>
  <c r="E51" i="5"/>
  <c r="D51" i="5"/>
  <c r="C51" i="5"/>
  <c r="F48" i="5"/>
  <c r="E48" i="5"/>
  <c r="D48" i="5"/>
  <c r="C48" i="5"/>
  <c r="F45" i="5"/>
  <c r="E45" i="5"/>
  <c r="D45" i="5"/>
  <c r="C45" i="5"/>
  <c r="F42" i="5"/>
  <c r="E42" i="5"/>
  <c r="D42" i="5"/>
  <c r="C42" i="5"/>
  <c r="F26" i="5"/>
  <c r="E26" i="5"/>
  <c r="D26" i="5"/>
  <c r="C26" i="5"/>
  <c r="F21" i="5"/>
  <c r="E21" i="5"/>
  <c r="D21" i="5"/>
  <c r="C21" i="5"/>
  <c r="D18" i="5"/>
  <c r="E18" i="5"/>
  <c r="F18" i="5"/>
  <c r="C18" i="5"/>
  <c r="D14" i="5"/>
  <c r="E14" i="5"/>
  <c r="F14" i="5"/>
  <c r="C14" i="5"/>
  <c r="F54" i="5"/>
  <c r="E54" i="5"/>
  <c r="D54" i="5"/>
  <c r="C54" i="5"/>
  <c r="F33" i="5"/>
  <c r="E33" i="5"/>
  <c r="D33" i="5"/>
  <c r="C33" i="5"/>
  <c r="F28" i="5"/>
  <c r="E28" i="5"/>
  <c r="D28" i="5"/>
  <c r="C28" i="5"/>
  <c r="F12" i="5"/>
  <c r="E12" i="5"/>
  <c r="D12" i="5"/>
  <c r="C12" i="5"/>
  <c r="F10" i="5"/>
  <c r="E10" i="5"/>
  <c r="D10" i="5"/>
  <c r="C10" i="5"/>
  <c r="D5" i="5"/>
  <c r="E5" i="5"/>
  <c r="F5" i="5"/>
  <c r="C5" i="5"/>
  <c r="F3" i="5"/>
  <c r="E3" i="5"/>
  <c r="D3" i="5"/>
  <c r="C3" i="5"/>
  <c r="G51" i="5" l="1"/>
  <c r="G119" i="5"/>
  <c r="H119" i="5" s="1"/>
  <c r="G154" i="5"/>
  <c r="H30" i="5"/>
  <c r="G138" i="5"/>
  <c r="H138" i="5" s="1"/>
  <c r="G134" i="5"/>
  <c r="H134" i="5" s="1"/>
  <c r="G98" i="5"/>
  <c r="H98" i="5" s="1"/>
  <c r="F81" i="5"/>
  <c r="F157" i="5" s="1"/>
  <c r="G78" i="5"/>
  <c r="H78" i="5" s="1"/>
  <c r="G69" i="5"/>
  <c r="H69" i="5" s="1"/>
  <c r="G33" i="5"/>
  <c r="H33" i="5" s="1"/>
  <c r="G10" i="5"/>
  <c r="H10" i="5" s="1"/>
  <c r="G3" i="5"/>
  <c r="H3" i="5" s="1"/>
  <c r="H154" i="5"/>
  <c r="G149" i="5"/>
  <c r="H149" i="5" s="1"/>
  <c r="G114" i="5"/>
  <c r="H114" i="5" s="1"/>
  <c r="H110" i="5"/>
  <c r="D81" i="5"/>
  <c r="E81" i="5"/>
  <c r="G73" i="5"/>
  <c r="H73" i="5" s="1"/>
  <c r="C67" i="5"/>
  <c r="C56" i="5" s="1"/>
  <c r="C157" i="5" s="1"/>
  <c r="E67" i="5"/>
  <c r="E56" i="5" s="1"/>
  <c r="D67" i="5"/>
  <c r="D56" i="5" s="1"/>
  <c r="D157" i="5" s="1"/>
  <c r="G54" i="5"/>
  <c r="H54" i="5" s="1"/>
  <c r="H51" i="5"/>
  <c r="G48" i="5"/>
  <c r="H48" i="5" s="1"/>
  <c r="G42" i="5"/>
  <c r="H42" i="5" s="1"/>
  <c r="H38" i="5"/>
  <c r="H35" i="5"/>
  <c r="G28" i="5"/>
  <c r="H28" i="5" s="1"/>
  <c r="G21" i="5"/>
  <c r="H21" i="5" s="1"/>
  <c r="G14" i="5"/>
  <c r="H14" i="5" s="1"/>
  <c r="G12" i="5"/>
  <c r="H12" i="5" s="1"/>
  <c r="F56" i="5"/>
  <c r="G18" i="5"/>
  <c r="H18" i="5" s="1"/>
  <c r="G45" i="5"/>
  <c r="H45" i="5" s="1"/>
  <c r="G82" i="5"/>
  <c r="H82" i="5" s="1"/>
  <c r="G122" i="5"/>
  <c r="H122" i="5" s="1"/>
  <c r="G5" i="5"/>
  <c r="H5" i="5" s="1"/>
  <c r="G26" i="5"/>
  <c r="H26" i="5" s="1"/>
  <c r="G90" i="5"/>
  <c r="H90" i="5" s="1"/>
  <c r="G127" i="5"/>
  <c r="H127" i="5" s="1"/>
  <c r="C81" i="5"/>
  <c r="H57" i="5"/>
  <c r="L55" i="8"/>
  <c r="G156" i="5"/>
  <c r="G155" i="5"/>
  <c r="H155" i="5" s="1"/>
  <c r="G153" i="5"/>
  <c r="H153" i="5" s="1"/>
  <c r="G152" i="5"/>
  <c r="H152" i="5" s="1"/>
  <c r="G151" i="5"/>
  <c r="H151" i="5" s="1"/>
  <c r="G150" i="5"/>
  <c r="H150" i="5" s="1"/>
  <c r="G148" i="5"/>
  <c r="H148" i="5" s="1"/>
  <c r="G147" i="5"/>
  <c r="H147" i="5" s="1"/>
  <c r="G144" i="5"/>
  <c r="H144" i="5" s="1"/>
  <c r="G143" i="5"/>
  <c r="H143" i="5" s="1"/>
  <c r="G141" i="5"/>
  <c r="H141" i="5" s="1"/>
  <c r="G140" i="5"/>
  <c r="H140" i="5" s="1"/>
  <c r="G139" i="5"/>
  <c r="H139" i="5" s="1"/>
  <c r="G137" i="5"/>
  <c r="H137" i="5" s="1"/>
  <c r="G135" i="5"/>
  <c r="H135" i="5" s="1"/>
  <c r="G133" i="5"/>
  <c r="H133" i="5" s="1"/>
  <c r="G131" i="5"/>
  <c r="H131" i="5" s="1"/>
  <c r="G130" i="5"/>
  <c r="H130" i="5" s="1"/>
  <c r="G129" i="5"/>
  <c r="H129" i="5" s="1"/>
  <c r="G128" i="5"/>
  <c r="H128" i="5" s="1"/>
  <c r="G125" i="5"/>
  <c r="H125" i="5" s="1"/>
  <c r="G124" i="5"/>
  <c r="H124" i="5" s="1"/>
  <c r="G123" i="5"/>
  <c r="H123" i="5" s="1"/>
  <c r="G121" i="5"/>
  <c r="H121" i="5" s="1"/>
  <c r="G120" i="5"/>
  <c r="H120" i="5" s="1"/>
  <c r="G118" i="5"/>
  <c r="H118" i="5" s="1"/>
  <c r="G117" i="5"/>
  <c r="H117" i="5" s="1"/>
  <c r="G116" i="5"/>
  <c r="H116" i="5" s="1"/>
  <c r="G115" i="5"/>
  <c r="H115" i="5" s="1"/>
  <c r="G113" i="5"/>
  <c r="H113" i="5" s="1"/>
  <c r="G112" i="5"/>
  <c r="H112" i="5" s="1"/>
  <c r="G111" i="5"/>
  <c r="H111" i="5" s="1"/>
  <c r="G109" i="5"/>
  <c r="H109" i="5" s="1"/>
  <c r="G108" i="5"/>
  <c r="H108" i="5" s="1"/>
  <c r="G107" i="5"/>
  <c r="H107" i="5" s="1"/>
  <c r="G106" i="5"/>
  <c r="H106" i="5" s="1"/>
  <c r="G105" i="5"/>
  <c r="H105" i="5" s="1"/>
  <c r="G104" i="5"/>
  <c r="H104" i="5" s="1"/>
  <c r="G103" i="5"/>
  <c r="H103" i="5" s="1"/>
  <c r="G102" i="5"/>
  <c r="H102" i="5" s="1"/>
  <c r="G101" i="5"/>
  <c r="H101" i="5" s="1"/>
  <c r="G100" i="5"/>
  <c r="H100" i="5" s="1"/>
  <c r="G99" i="5"/>
  <c r="H99" i="5" s="1"/>
  <c r="G97" i="5"/>
  <c r="H97" i="5" s="1"/>
  <c r="G96" i="5"/>
  <c r="H96" i="5" s="1"/>
  <c r="G95" i="5"/>
  <c r="H95" i="5" s="1"/>
  <c r="G94" i="5"/>
  <c r="H94" i="5" s="1"/>
  <c r="G93" i="5"/>
  <c r="H93" i="5" s="1"/>
  <c r="G92" i="5"/>
  <c r="H92" i="5" s="1"/>
  <c r="G91" i="5"/>
  <c r="H91" i="5" s="1"/>
  <c r="G88" i="5"/>
  <c r="H88" i="5" s="1"/>
  <c r="G87" i="5"/>
  <c r="H87" i="5" s="1"/>
  <c r="G86" i="5"/>
  <c r="H86" i="5" s="1"/>
  <c r="G85" i="5"/>
  <c r="H85" i="5" s="1"/>
  <c r="G84" i="5"/>
  <c r="H84" i="5" s="1"/>
  <c r="G83" i="5"/>
  <c r="H83" i="5" s="1"/>
  <c r="G80" i="5"/>
  <c r="H80" i="5" s="1"/>
  <c r="G79" i="5"/>
  <c r="H79" i="5" s="1"/>
  <c r="G77" i="5"/>
  <c r="H77" i="5" s="1"/>
  <c r="G76" i="5"/>
  <c r="H76" i="5" s="1"/>
  <c r="G75" i="5"/>
  <c r="H75" i="5" s="1"/>
  <c r="G74" i="5"/>
  <c r="H74" i="5" s="1"/>
  <c r="G72" i="5"/>
  <c r="H72" i="5" s="1"/>
  <c r="G71" i="5"/>
  <c r="H71" i="5" s="1"/>
  <c r="G70" i="5"/>
  <c r="H70" i="5" s="1"/>
  <c r="G68" i="5"/>
  <c r="H68" i="5" s="1"/>
  <c r="H66" i="5"/>
  <c r="H65" i="5"/>
  <c r="H64" i="5"/>
  <c r="H63" i="5"/>
  <c r="H62" i="5"/>
  <c r="H61" i="5"/>
  <c r="H60" i="5"/>
  <c r="H59" i="5"/>
  <c r="G55" i="5"/>
  <c r="H55" i="5" s="1"/>
  <c r="G53" i="5"/>
  <c r="H53" i="5" s="1"/>
  <c r="G52" i="5"/>
  <c r="H52" i="5" s="1"/>
  <c r="G50" i="5"/>
  <c r="H50" i="5" s="1"/>
  <c r="G49" i="5"/>
  <c r="H49" i="5" s="1"/>
  <c r="G47" i="5"/>
  <c r="H47" i="5" s="1"/>
  <c r="G46" i="5"/>
  <c r="H46" i="5" s="1"/>
  <c r="G44" i="5"/>
  <c r="H44" i="5" s="1"/>
  <c r="G43" i="5"/>
  <c r="H43" i="5" s="1"/>
  <c r="G41" i="5"/>
  <c r="H41" i="5" s="1"/>
  <c r="H37" i="5"/>
  <c r="G34" i="5"/>
  <c r="H34" i="5" s="1"/>
  <c r="G31" i="5"/>
  <c r="H31" i="5" s="1"/>
  <c r="G29" i="5"/>
  <c r="H29" i="5" s="1"/>
  <c r="G27" i="5"/>
  <c r="H27" i="5" s="1"/>
  <c r="G25" i="5"/>
  <c r="H25" i="5" s="1"/>
  <c r="G23" i="5"/>
  <c r="H23" i="5" s="1"/>
  <c r="G22" i="5"/>
  <c r="H22" i="5" s="1"/>
  <c r="G20" i="5"/>
  <c r="H20" i="5" s="1"/>
  <c r="G19" i="5"/>
  <c r="H19" i="5" s="1"/>
  <c r="G17" i="5"/>
  <c r="H17" i="5" s="1"/>
  <c r="G16" i="5"/>
  <c r="H16" i="5" s="1"/>
  <c r="G15" i="5"/>
  <c r="H15" i="5" s="1"/>
  <c r="G13" i="5"/>
  <c r="H13" i="5" s="1"/>
  <c r="G11" i="5"/>
  <c r="H11" i="5" s="1"/>
  <c r="H9" i="5"/>
  <c r="H8" i="5"/>
  <c r="H7" i="5"/>
  <c r="G6" i="5"/>
  <c r="H6" i="5" s="1"/>
  <c r="G4" i="5"/>
  <c r="H4" i="5" s="1"/>
  <c r="E157" i="5" l="1"/>
  <c r="G67" i="5"/>
  <c r="H67" i="5" s="1"/>
  <c r="G56" i="5"/>
  <c r="H56" i="5" s="1"/>
  <c r="G81" i="5"/>
  <c r="H81" i="5" s="1"/>
  <c r="H156" i="5"/>
  <c r="E42" i="4"/>
  <c r="C42" i="4"/>
  <c r="D42" i="4"/>
  <c r="B42" i="4"/>
  <c r="F41" i="4"/>
  <c r="F40" i="4"/>
  <c r="J30" i="4"/>
  <c r="J29" i="4"/>
  <c r="J18" i="4"/>
  <c r="J17" i="4"/>
  <c r="H31" i="4"/>
  <c r="F31" i="4"/>
  <c r="D31" i="4"/>
  <c r="B31" i="4"/>
  <c r="H19" i="4"/>
  <c r="F19" i="4"/>
  <c r="D19" i="4"/>
  <c r="B19" i="4"/>
  <c r="J6" i="4"/>
  <c r="J5" i="4"/>
  <c r="H7" i="4"/>
  <c r="F7" i="4"/>
  <c r="D7" i="4"/>
  <c r="B7" i="4"/>
  <c r="G157" i="5" l="1"/>
  <c r="H157" i="5" s="1"/>
  <c r="E29" i="4"/>
  <c r="E30" i="4"/>
  <c r="J31" i="4"/>
  <c r="K29" i="4" s="1"/>
  <c r="C30" i="4"/>
  <c r="C29" i="4"/>
  <c r="I18" i="4"/>
  <c r="I17" i="4"/>
  <c r="G17" i="4"/>
  <c r="G18" i="4"/>
  <c r="E17" i="4"/>
  <c r="E18" i="4"/>
  <c r="J19" i="4"/>
  <c r="K18" i="4" s="1"/>
  <c r="C18" i="4"/>
  <c r="C17" i="4"/>
  <c r="J7" i="4"/>
  <c r="I30" i="4"/>
  <c r="I29" i="4"/>
  <c r="I31" i="4" s="1"/>
  <c r="G30" i="4"/>
  <c r="G31" i="4"/>
  <c r="F42" i="4"/>
  <c r="G41" i="4" s="1"/>
  <c r="F16" i="43"/>
  <c r="F19" i="43" s="1"/>
  <c r="D16" i="43"/>
  <c r="B16" i="43"/>
  <c r="D10" i="43"/>
  <c r="B10" i="43"/>
  <c r="E10" i="42"/>
  <c r="C10" i="42"/>
  <c r="E9" i="42"/>
  <c r="C9" i="42"/>
  <c r="E8" i="42"/>
  <c r="C8" i="42"/>
  <c r="E7" i="42"/>
  <c r="C7" i="42"/>
  <c r="E6" i="42"/>
  <c r="C6" i="42"/>
  <c r="E5" i="42"/>
  <c r="C5" i="42"/>
  <c r="E4" i="42"/>
  <c r="C4" i="42"/>
  <c r="H26" i="37"/>
  <c r="C56" i="35"/>
  <c r="D8" i="35" s="1"/>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5" i="35"/>
  <c r="F4" i="35"/>
  <c r="F18" i="34"/>
  <c r="E18" i="34"/>
  <c r="D18" i="34"/>
  <c r="C18" i="34"/>
  <c r="F15" i="34"/>
  <c r="E15" i="34"/>
  <c r="D15" i="34"/>
  <c r="C15" i="34"/>
  <c r="F11" i="34"/>
  <c r="E11" i="34"/>
  <c r="D11" i="34"/>
  <c r="C11" i="34"/>
  <c r="G6" i="34"/>
  <c r="F6" i="34"/>
  <c r="E6" i="34"/>
  <c r="D6" i="34"/>
  <c r="C6" i="34"/>
  <c r="B24" i="32"/>
  <c r="K6" i="4"/>
  <c r="K5" i="4"/>
  <c r="K7" i="4" s="1"/>
  <c r="I6" i="4"/>
  <c r="I7" i="4"/>
  <c r="I5" i="4"/>
  <c r="G6" i="4"/>
  <c r="G5" i="4"/>
  <c r="E6" i="4"/>
  <c r="E5" i="4"/>
  <c r="C6" i="4"/>
  <c r="C5" i="4"/>
  <c r="B16" i="25"/>
  <c r="B10" i="25"/>
  <c r="B25" i="11"/>
  <c r="C24" i="11" s="1"/>
  <c r="D25" i="11"/>
  <c r="E21" i="11" s="1"/>
  <c r="E7" i="12"/>
  <c r="B11" i="12"/>
  <c r="C7" i="12" s="1"/>
  <c r="E5" i="12"/>
  <c r="E9" i="12"/>
  <c r="C56" i="17"/>
  <c r="D5" i="17" s="1"/>
  <c r="E56" i="17"/>
  <c r="H52" i="22"/>
  <c r="E4" i="24"/>
  <c r="C5" i="24"/>
  <c r="E5" i="24"/>
  <c r="C6" i="24"/>
  <c r="E6" i="24"/>
  <c r="C7" i="24"/>
  <c r="E7" i="24"/>
  <c r="C8" i="24"/>
  <c r="E8" i="24"/>
  <c r="C9" i="24"/>
  <c r="E9" i="24"/>
  <c r="C10" i="24"/>
  <c r="E10" i="24"/>
  <c r="D4" i="9"/>
  <c r="F4" i="9"/>
  <c r="D5" i="9"/>
  <c r="F5" i="9"/>
  <c r="D6" i="9"/>
  <c r="F6" i="9"/>
  <c r="D7" i="9"/>
  <c r="F7" i="9"/>
  <c r="D8" i="9"/>
  <c r="F8" i="9"/>
  <c r="D9" i="9"/>
  <c r="F9" i="9"/>
  <c r="D10" i="9"/>
  <c r="F10" i="9"/>
  <c r="D11" i="9"/>
  <c r="F11" i="9"/>
  <c r="D12" i="9"/>
  <c r="F12" i="9"/>
  <c r="D13" i="9"/>
  <c r="F13" i="9"/>
  <c r="D14" i="9"/>
  <c r="F14" i="9"/>
  <c r="D15" i="9"/>
  <c r="F15" i="9"/>
  <c r="D16" i="9"/>
  <c r="F16" i="9"/>
  <c r="D17" i="9"/>
  <c r="F17" i="9"/>
  <c r="D18" i="9"/>
  <c r="F18" i="9"/>
  <c r="D19" i="9"/>
  <c r="F19" i="9"/>
  <c r="D20" i="9"/>
  <c r="F20" i="9"/>
  <c r="D21" i="9"/>
  <c r="F21" i="9"/>
  <c r="D22" i="9"/>
  <c r="F22" i="9"/>
  <c r="D23" i="9"/>
  <c r="F23" i="9"/>
  <c r="D24" i="9"/>
  <c r="F24" i="9"/>
  <c r="D25" i="9"/>
  <c r="F25" i="9"/>
  <c r="D26" i="9"/>
  <c r="F26" i="9"/>
  <c r="D27" i="9"/>
  <c r="F27" i="9"/>
  <c r="D28" i="9"/>
  <c r="F28" i="9"/>
  <c r="D29" i="9"/>
  <c r="F29" i="9"/>
  <c r="D30" i="9"/>
  <c r="F30" i="9"/>
  <c r="D31" i="9"/>
  <c r="F31" i="9"/>
  <c r="D32" i="9"/>
  <c r="F32" i="9"/>
  <c r="D33" i="9"/>
  <c r="F33" i="9"/>
  <c r="D34" i="9"/>
  <c r="F34" i="9"/>
  <c r="D35" i="9"/>
  <c r="F35" i="9"/>
  <c r="D36" i="9"/>
  <c r="F36" i="9"/>
  <c r="D37" i="9"/>
  <c r="F37" i="9"/>
  <c r="D38" i="9"/>
  <c r="F38" i="9"/>
  <c r="D39" i="9"/>
  <c r="F39" i="9"/>
  <c r="D40" i="9"/>
  <c r="F40" i="9"/>
  <c r="D41" i="9"/>
  <c r="F41" i="9"/>
  <c r="D42" i="9"/>
  <c r="F42" i="9"/>
  <c r="D43" i="9"/>
  <c r="F43" i="9"/>
  <c r="D44" i="9"/>
  <c r="F44" i="9"/>
  <c r="E4" i="12"/>
  <c r="B19" i="43" l="1"/>
  <c r="D19" i="43"/>
  <c r="D137" i="34"/>
  <c r="C137" i="34"/>
  <c r="E137" i="34"/>
  <c r="F137" i="34"/>
  <c r="E23" i="11"/>
  <c r="G40" i="4"/>
  <c r="G42" i="4" s="1"/>
  <c r="E31" i="4"/>
  <c r="K30" i="4"/>
  <c r="K31" i="4" s="1"/>
  <c r="C31" i="4"/>
  <c r="I19" i="4"/>
  <c r="G19" i="4"/>
  <c r="E19" i="4"/>
  <c r="K17" i="4"/>
  <c r="K19" i="4" s="1"/>
  <c r="C19" i="4"/>
  <c r="G7" i="4"/>
  <c r="D53" i="35"/>
  <c r="C6" i="12"/>
  <c r="C11" i="42"/>
  <c r="D55" i="35"/>
  <c r="D20" i="35"/>
  <c r="D9" i="35"/>
  <c r="D41" i="35"/>
  <c r="D43" i="35"/>
  <c r="D12" i="35"/>
  <c r="D31" i="35"/>
  <c r="D36" i="35"/>
  <c r="D35" i="35"/>
  <c r="D26" i="35"/>
  <c r="D54" i="35"/>
  <c r="D34" i="35"/>
  <c r="D27" i="35"/>
  <c r="D13" i="35"/>
  <c r="D18" i="35"/>
  <c r="D49" i="35"/>
  <c r="D10" i="35"/>
  <c r="D32" i="35"/>
  <c r="D44" i="35"/>
  <c r="D46" i="35"/>
  <c r="D40" i="35"/>
  <c r="D4" i="35"/>
  <c r="D15" i="35"/>
  <c r="D21" i="35"/>
  <c r="D14" i="35"/>
  <c r="D37" i="35"/>
  <c r="D7" i="35"/>
  <c r="D25" i="35"/>
  <c r="D47" i="35"/>
  <c r="D51" i="35"/>
  <c r="D22" i="35"/>
  <c r="D50" i="35"/>
  <c r="D38" i="35"/>
  <c r="D19" i="35"/>
  <c r="D5" i="35"/>
  <c r="D23" i="35"/>
  <c r="D30" i="35"/>
  <c r="D52" i="35"/>
  <c r="D29" i="35"/>
  <c r="D28" i="35"/>
  <c r="D17" i="35"/>
  <c r="D16" i="35"/>
  <c r="E10" i="43"/>
  <c r="C10" i="43"/>
  <c r="E11" i="42"/>
  <c r="G11" i="42"/>
  <c r="H51" i="40"/>
  <c r="D33" i="35"/>
  <c r="D6" i="35"/>
  <c r="D42" i="35"/>
  <c r="D45" i="35"/>
  <c r="D39" i="35"/>
  <c r="D11" i="35"/>
  <c r="D24" i="35"/>
  <c r="D48" i="35"/>
  <c r="H56" i="35"/>
  <c r="F56" i="35"/>
  <c r="G68" i="32"/>
  <c r="C19" i="32"/>
  <c r="C18" i="32"/>
  <c r="C17" i="32"/>
  <c r="C23" i="32"/>
  <c r="C22" i="32"/>
  <c r="C21" i="32"/>
  <c r="C20" i="32"/>
  <c r="G24" i="32"/>
  <c r="H54" i="28"/>
  <c r="E22" i="11"/>
  <c r="C18" i="11"/>
  <c r="C19" i="11"/>
  <c r="C23" i="11"/>
  <c r="H45" i="9"/>
  <c r="F45" i="9"/>
  <c r="D45" i="9"/>
  <c r="B19" i="25"/>
  <c r="C6" i="25" s="1"/>
  <c r="G19" i="25"/>
  <c r="G47" i="24"/>
  <c r="E47" i="24"/>
  <c r="C11" i="24"/>
  <c r="G11" i="24"/>
  <c r="E11" i="24"/>
  <c r="H26" i="19"/>
  <c r="H56" i="17"/>
  <c r="F55" i="17"/>
  <c r="F47" i="17"/>
  <c r="F39" i="17"/>
  <c r="F31" i="17"/>
  <c r="F23" i="17"/>
  <c r="F15" i="17"/>
  <c r="F7" i="17"/>
  <c r="F6" i="17"/>
  <c r="F42" i="17"/>
  <c r="F33" i="17"/>
  <c r="F40" i="17"/>
  <c r="F8" i="17"/>
  <c r="F54" i="17"/>
  <c r="F46" i="17"/>
  <c r="F38" i="17"/>
  <c r="F30" i="17"/>
  <c r="F22" i="17"/>
  <c r="F14" i="17"/>
  <c r="F50" i="17"/>
  <c r="F49" i="17"/>
  <c r="F17" i="17"/>
  <c r="F24" i="17"/>
  <c r="F53" i="17"/>
  <c r="F45" i="17"/>
  <c r="F37" i="17"/>
  <c r="F29" i="17"/>
  <c r="F21" i="17"/>
  <c r="F13" i="17"/>
  <c r="F5" i="17"/>
  <c r="F26" i="17"/>
  <c r="F10" i="17"/>
  <c r="F41" i="17"/>
  <c r="F9" i="17"/>
  <c r="F32" i="17"/>
  <c r="F52" i="17"/>
  <c r="F44" i="17"/>
  <c r="F36" i="17"/>
  <c r="F28" i="17"/>
  <c r="F20" i="17"/>
  <c r="F12" i="17"/>
  <c r="F4" i="17"/>
  <c r="F51" i="17"/>
  <c r="F43" i="17"/>
  <c r="F35" i="17"/>
  <c r="F27" i="17"/>
  <c r="F19" i="17"/>
  <c r="F11" i="17"/>
  <c r="F34" i="17"/>
  <c r="F18" i="17"/>
  <c r="F25" i="17"/>
  <c r="F48" i="17"/>
  <c r="F16" i="17"/>
  <c r="D37" i="17"/>
  <c r="D26" i="17"/>
  <c r="D19" i="17"/>
  <c r="D13" i="17"/>
  <c r="D11" i="17"/>
  <c r="D36" i="17"/>
  <c r="D52" i="17"/>
  <c r="D17" i="17"/>
  <c r="D28" i="17"/>
  <c r="D39" i="17"/>
  <c r="D33" i="17"/>
  <c r="D29" i="17"/>
  <c r="D15" i="17"/>
  <c r="D38" i="17"/>
  <c r="D51" i="17"/>
  <c r="D7" i="17"/>
  <c r="D22" i="17"/>
  <c r="D12" i="17"/>
  <c r="D50" i="17"/>
  <c r="D42" i="17"/>
  <c r="D55" i="17"/>
  <c r="D45" i="17"/>
  <c r="D47" i="17"/>
  <c r="D35" i="17"/>
  <c r="D34" i="17"/>
  <c r="D43" i="17"/>
  <c r="D44" i="17"/>
  <c r="C10" i="12"/>
  <c r="G11" i="12"/>
  <c r="C8" i="12"/>
  <c r="C5" i="12"/>
  <c r="C9" i="12"/>
  <c r="G25" i="11"/>
  <c r="E24" i="11"/>
  <c r="C7" i="4"/>
  <c r="E7" i="4"/>
  <c r="D48" i="17"/>
  <c r="D21" i="17"/>
  <c r="D6" i="17"/>
  <c r="D14" i="17"/>
  <c r="D4" i="17"/>
  <c r="D27" i="17"/>
  <c r="D9" i="17"/>
  <c r="E8" i="12"/>
  <c r="D40" i="17"/>
  <c r="D20" i="17"/>
  <c r="C22" i="11"/>
  <c r="D16" i="17"/>
  <c r="C20" i="11"/>
  <c r="D31" i="17"/>
  <c r="D46" i="17"/>
  <c r="D24" i="17"/>
  <c r="D41" i="17"/>
  <c r="C21" i="11"/>
  <c r="D32" i="17"/>
  <c r="D30" i="17"/>
  <c r="E18" i="11"/>
  <c r="D8" i="17"/>
  <c r="C4" i="12"/>
  <c r="D54" i="17"/>
  <c r="E20" i="11"/>
  <c r="D49" i="17"/>
  <c r="E6" i="12"/>
  <c r="E10" i="12"/>
  <c r="D25" i="17"/>
  <c r="D53" i="17"/>
  <c r="E19" i="11"/>
  <c r="D18" i="17"/>
  <c r="D10" i="17"/>
  <c r="D23" i="17"/>
  <c r="G18" i="43" l="1"/>
  <c r="J18" i="43" s="1"/>
  <c r="G11" i="43"/>
  <c r="J11" i="43" s="1"/>
  <c r="G17" i="43"/>
  <c r="J17" i="43" s="1"/>
  <c r="G9" i="43"/>
  <c r="J9" i="43" s="1"/>
  <c r="G16" i="43"/>
  <c r="J16" i="43" s="1"/>
  <c r="G8" i="43"/>
  <c r="J8" i="43" s="1"/>
  <c r="G15" i="43"/>
  <c r="J15" i="43" s="1"/>
  <c r="G7" i="43"/>
  <c r="J7" i="43" s="1"/>
  <c r="G14" i="43"/>
  <c r="J14" i="43" s="1"/>
  <c r="G6" i="43"/>
  <c r="J6" i="43" s="1"/>
  <c r="G13" i="43"/>
  <c r="J13" i="43" s="1"/>
  <c r="G5" i="43"/>
  <c r="J5" i="43" s="1"/>
  <c r="G12" i="43"/>
  <c r="J12" i="43" s="1"/>
  <c r="G4" i="43"/>
  <c r="J4" i="43" s="1"/>
  <c r="G10" i="43"/>
  <c r="J10" i="43" s="1"/>
  <c r="C10" i="25"/>
  <c r="C16" i="25"/>
  <c r="C8" i="25"/>
  <c r="C5" i="25"/>
  <c r="C11" i="25"/>
  <c r="C14" i="25"/>
  <c r="D56" i="35"/>
  <c r="E18" i="43"/>
  <c r="E11" i="43"/>
  <c r="E17" i="43"/>
  <c r="E14" i="43"/>
  <c r="E6" i="43"/>
  <c r="E8" i="43"/>
  <c r="E12" i="43"/>
  <c r="E15" i="43"/>
  <c r="E13" i="43"/>
  <c r="E9" i="43"/>
  <c r="E5" i="43"/>
  <c r="E4" i="43"/>
  <c r="E7" i="43"/>
  <c r="E16" i="43"/>
  <c r="C16" i="43"/>
  <c r="C8" i="43"/>
  <c r="C13" i="43"/>
  <c r="C11" i="43"/>
  <c r="C9" i="43"/>
  <c r="C6" i="43"/>
  <c r="C15" i="43"/>
  <c r="C12" i="43"/>
  <c r="C17" i="43"/>
  <c r="C5" i="43"/>
  <c r="C14" i="43"/>
  <c r="C18" i="43"/>
  <c r="C7" i="43"/>
  <c r="C4" i="43"/>
  <c r="C24" i="32"/>
  <c r="C4" i="25"/>
  <c r="C17" i="25"/>
  <c r="C13" i="25"/>
  <c r="C9" i="25"/>
  <c r="C12" i="25"/>
  <c r="C15" i="25"/>
  <c r="C7" i="25"/>
  <c r="C18" i="25"/>
  <c r="F56" i="17"/>
  <c r="D56" i="17"/>
  <c r="C11" i="12"/>
  <c r="E11" i="12"/>
  <c r="C25" i="11"/>
  <c r="E25" i="11"/>
  <c r="C19" i="43" l="1"/>
  <c r="G19" i="43"/>
  <c r="E19" i="43"/>
  <c r="C19" i="25"/>
  <c r="D88" i="21"/>
  <c r="C47" i="24"/>
</calcChain>
</file>

<file path=xl/sharedStrings.xml><?xml version="1.0" encoding="utf-8"?>
<sst xmlns="http://schemas.openxmlformats.org/spreadsheetml/2006/main" count="3115" uniqueCount="912">
  <si>
    <t>02</t>
  </si>
  <si>
    <t>06</t>
  </si>
  <si>
    <t>00.00</t>
  </si>
  <si>
    <t>01.00</t>
  </si>
  <si>
    <t>02.00</t>
  </si>
  <si>
    <t>03.00</t>
  </si>
  <si>
    <t>04.00</t>
  </si>
  <si>
    <t>05.00</t>
  </si>
  <si>
    <t>06.00</t>
  </si>
  <si>
    <t>07.00</t>
  </si>
  <si>
    <t>08.00</t>
  </si>
  <si>
    <t>09.00</t>
  </si>
  <si>
    <t>10.00</t>
  </si>
  <si>
    <t>11.00</t>
  </si>
  <si>
    <t>12.00</t>
  </si>
  <si>
    <t>00.01</t>
  </si>
  <si>
    <t>00.02</t>
  </si>
  <si>
    <t>00.99</t>
  </si>
  <si>
    <t>01.01</t>
  </si>
  <si>
    <t>01.02</t>
  </si>
  <si>
    <t>01.03</t>
  </si>
  <si>
    <t>01.99</t>
  </si>
  <si>
    <t>02.01</t>
  </si>
  <si>
    <t>02.02</t>
  </si>
  <si>
    <t>02.03</t>
  </si>
  <si>
    <t>02.04</t>
  </si>
  <si>
    <t>02.05</t>
  </si>
  <si>
    <t>02.99</t>
  </si>
  <si>
    <t>06.01</t>
  </si>
  <si>
    <t>06.02</t>
  </si>
  <si>
    <t>06.03</t>
  </si>
  <si>
    <t>06.04</t>
  </si>
  <si>
    <t>06.05</t>
  </si>
  <si>
    <t>06.06</t>
  </si>
  <si>
    <t>06.07</t>
  </si>
  <si>
    <t>06.08</t>
  </si>
  <si>
    <t>06.09</t>
  </si>
  <si>
    <t>06.10</t>
  </si>
  <si>
    <t>06.11</t>
  </si>
  <si>
    <t>06.12</t>
  </si>
  <si>
    <t>06.13</t>
  </si>
  <si>
    <t>06.14</t>
  </si>
  <si>
    <t>06.15</t>
  </si>
  <si>
    <t>06.99</t>
  </si>
  <si>
    <t>12.01</t>
  </si>
  <si>
    <t>12.02</t>
  </si>
  <si>
    <t>12.03</t>
  </si>
  <si>
    <t>12.04</t>
  </si>
  <si>
    <t>12.99</t>
  </si>
  <si>
    <t>14.01</t>
  </si>
  <si>
    <t>14.02</t>
  </si>
  <si>
    <t>14.03</t>
  </si>
  <si>
    <t>14.04</t>
  </si>
  <si>
    <t>14.05</t>
  </si>
  <si>
    <t>14.06</t>
  </si>
  <si>
    <t>14.07</t>
  </si>
  <si>
    <t>14.08</t>
  </si>
  <si>
    <t>14.09</t>
  </si>
  <si>
    <t>14.10</t>
  </si>
  <si>
    <t>14.11</t>
  </si>
  <si>
    <t>14.12</t>
  </si>
  <si>
    <t>14.99</t>
  </si>
  <si>
    <t>17.01</t>
  </si>
  <si>
    <t>17.02</t>
  </si>
  <si>
    <t>17.03</t>
  </si>
  <si>
    <t>17.04</t>
  </si>
  <si>
    <t>17.05</t>
  </si>
  <si>
    <t>17.06</t>
  </si>
  <si>
    <t>17.07</t>
  </si>
  <si>
    <t>17.08</t>
  </si>
  <si>
    <t>17.99</t>
  </si>
  <si>
    <t>18.01</t>
  </si>
  <si>
    <t>18.02</t>
  </si>
  <si>
    <t>18.03</t>
  </si>
  <si>
    <t>18.04</t>
  </si>
  <si>
    <t>18.05</t>
  </si>
  <si>
    <t>18.06</t>
  </si>
  <si>
    <t>18.99</t>
  </si>
  <si>
    <t>20.01</t>
  </si>
  <si>
    <t>20.02</t>
  </si>
  <si>
    <t>20.99</t>
  </si>
  <si>
    <t>13.00</t>
  </si>
  <si>
    <t>14.00</t>
  </si>
  <si>
    <t>15.00</t>
  </si>
  <si>
    <t>16.00</t>
  </si>
  <si>
    <t>17.00</t>
  </si>
  <si>
    <t>18.00</t>
  </si>
  <si>
    <t>19.00</t>
  </si>
  <si>
    <t>20.00</t>
  </si>
  <si>
    <t>99.00</t>
  </si>
  <si>
    <t>03</t>
  </si>
  <si>
    <t>04</t>
  </si>
  <si>
    <t>05</t>
  </si>
  <si>
    <t>07</t>
  </si>
  <si>
    <t>08</t>
  </si>
  <si>
    <t>09</t>
  </si>
  <si>
    <t>Nace</t>
  </si>
  <si>
    <t>84.1</t>
  </si>
  <si>
    <t>84.11</t>
  </si>
  <si>
    <t>84.2</t>
  </si>
  <si>
    <t>84.23</t>
  </si>
  <si>
    <t>84.24</t>
  </si>
  <si>
    <t>85.1</t>
  </si>
  <si>
    <t>85.2</t>
  </si>
  <si>
    <t>85.3</t>
  </si>
  <si>
    <t>85.4</t>
  </si>
  <si>
    <t>85.5</t>
  </si>
  <si>
    <t>85.6</t>
  </si>
  <si>
    <t>90-93</t>
  </si>
  <si>
    <t>TOTAAL</t>
  </si>
  <si>
    <t>N</t>
  </si>
  <si>
    <t>%</t>
  </si>
  <si>
    <t>00</t>
  </si>
  <si>
    <t>10</t>
  </si>
  <si>
    <t>11</t>
  </si>
  <si>
    <t>12</t>
  </si>
  <si>
    <t>13</t>
  </si>
  <si>
    <t>14</t>
  </si>
  <si>
    <t>15</t>
  </si>
  <si>
    <t>18</t>
  </si>
  <si>
    <t>19</t>
  </si>
  <si>
    <t>20</t>
  </si>
  <si>
    <t>21</t>
  </si>
  <si>
    <t>29</t>
  </si>
  <si>
    <t>30</t>
  </si>
  <si>
    <t>31</t>
  </si>
  <si>
    <t>39</t>
  </si>
  <si>
    <t>40</t>
  </si>
  <si>
    <t>41</t>
  </si>
  <si>
    <t>42</t>
  </si>
  <si>
    <t>43</t>
  </si>
  <si>
    <t>48</t>
  </si>
  <si>
    <t>49</t>
  </si>
  <si>
    <t>50</t>
  </si>
  <si>
    <t>51</t>
  </si>
  <si>
    <t>52</t>
  </si>
  <si>
    <t>53</t>
  </si>
  <si>
    <t>54</t>
  </si>
  <si>
    <t>58</t>
  </si>
  <si>
    <t>59</t>
  </si>
  <si>
    <t>60</t>
  </si>
  <si>
    <t>61</t>
  </si>
  <si>
    <t>62</t>
  </si>
  <si>
    <t>63</t>
  </si>
  <si>
    <t>64</t>
  </si>
  <si>
    <t>65</t>
  </si>
  <si>
    <t>68</t>
  </si>
  <si>
    <t>69</t>
  </si>
  <si>
    <t>70</t>
  </si>
  <si>
    <t>71</t>
  </si>
  <si>
    <t>78</t>
  </si>
  <si>
    <t>99</t>
  </si>
  <si>
    <t>Location et exploitation de logements sociaux</t>
  </si>
  <si>
    <t>84.3</t>
  </si>
  <si>
    <t>021</t>
  </si>
  <si>
    <t>031</t>
  </si>
  <si>
    <t>1. Totaal van de ongevallen</t>
  </si>
  <si>
    <t>Tabel B1: Verdeling van de gevolgen van het geheel van de arbeidsongevallen, naar stand van het dossier - 2012</t>
  </si>
  <si>
    <t>Tabel B2: Verdeling van de gevolgen van de ongevallen op de arbeidsplaats, naar stand van het dossier - 2012</t>
  </si>
  <si>
    <t>Tabel B3: Verdeling van de gevolgen van de ongevallen op de weg naar en van het werk, naar stand van het dossier - 2012</t>
  </si>
  <si>
    <t>Tabel B4: Verdeling van de gevolgen van de ongevallen overkomen buiten de uitoefening van de dienst, maar veroorzaakt door een derde wegens het door het slachtoffer uitgeoefend ambt, naar stand van het dossier - 2012</t>
  </si>
  <si>
    <t>Tabel B5: Verdeling van de ongevallen volgens de activiteitssector van de administratie (Nace-Bel-code), naar arbeidsplaats of arbeidsweg -  2012</t>
  </si>
  <si>
    <t>2. Ongevallen op de arbeidsplaats</t>
  </si>
  <si>
    <t>Tabel B6: Verdeling van de arbeidsongevallen volgens het soort letsel - 2008 tot 2012</t>
  </si>
  <si>
    <t>Tabel B7: Verdeling van de arbeidsongevallen volgens het soort letsel, naar gevolgen - 2012</t>
  </si>
  <si>
    <t>Tabel B8: Verdeling van de arbeidsongevallen volgens het verwond deel van het lichaam - 2008 tot 2012</t>
  </si>
  <si>
    <t>Tabel B9: Verdeling van de arbeidsongevallen volgens het verwond deel van het lichaam, naar gevolgen - 2012</t>
  </si>
  <si>
    <t>Tabel B10: Verdeling van de arbeidsongevallen volgens het geslacht van het slachtoffer en de gevolgen van het ongeval - 2012</t>
  </si>
  <si>
    <t>Tabel B11: Verdeling van de arbeidsongevallen volgens de leeftijd van het slachtoffer - 2008 tot 2012</t>
  </si>
  <si>
    <t>Tabel B12: Verdeling van de arbeidsongevallen volgens de leeftijd van het slachtoffer en de gevolgen van het ongeval - 2012</t>
  </si>
  <si>
    <t>Tabel B13: Verdeling van de arbeidsongevallen volgens de anciënniteit van het slachtoffer - 2008 tot 2012</t>
  </si>
  <si>
    <t>Tabel B14: Verdeling van de arbeidsongevallen volgens de anciënniteit van het slachtoffer en de gevolgen van het ongeval - 2012</t>
  </si>
  <si>
    <t>Tabel B15: Verdeling van de arbeidsongevallen volgens de beroepscategorie van het slachtoffer - 2008 tot 2012</t>
  </si>
  <si>
    <t>Tabel B17: Verdeling van de arbeidsongevallen volgens het beroep van het slachtoffer, naar gevolgen - 2012</t>
  </si>
  <si>
    <t>Tabel B18: Verdeling van de arbeidsongevallen volgens de activiteitssector van de administratie (Nace-Bel-code), naar de gevolgen van het ongeval - 2012</t>
  </si>
  <si>
    <t>Tabel B19: Verdeling van de arbeidsongevallen volgens het soort werk en de gevolgen van het ongeval - 2012</t>
  </si>
  <si>
    <t>Tabel B20: Verdeling van de arbeidsongevallen volgens de afwijkende gebeurtenis - 2008 tot 2012</t>
  </si>
  <si>
    <t>Tabel B21: Verdeling van de arbeidsongevallen volgens de afwijkende gebeurtenis en de gevolgen van het ongeval - 2012</t>
  </si>
  <si>
    <t>Tabel B22: Verdeling van de arbeidsongevallen volgens het bij de afwijkende gebeurtenis betrokken voorwerp - 2008 tot 2012</t>
  </si>
  <si>
    <t>Tabel B23: Verdeling van de arbeidsongevallen volgens het bij de afwijkende gebeurtenis betrokken voorwerp en de gevolgen van het ongeval - 2012</t>
  </si>
  <si>
    <t>Tabel B24: Verdeling van de arbeidsongevallen volgens het bij de afwijkende gebeurtenis betrokken voorwerp in 2 code-elementen * - 2012</t>
  </si>
  <si>
    <t>Tabel B25: Verdeling van de arbeidsongevallen volgens de wijze van verwonding - 2008 tot 2012</t>
  </si>
  <si>
    <t>Tabel B26: Verdeling van de arbeidsongevallen volgens de wijze van verwonding en de gevolgen van het ongeval - 2012</t>
  </si>
  <si>
    <t>Tabel B27: Verdeling van de arbeidsongevallen volgens de dag waarop het ongeval gebeurde - 2008 tot 2012</t>
  </si>
  <si>
    <t>Tabel B28: Verdeling van de arbeidsongevallen volgens de dag waarop het ongeval gebeurde, naar gevolgen - 2012</t>
  </si>
  <si>
    <t>Tabel B29: Verdeling van de arbeidsongevallen volgens de maand waarin het ongeval gebeurde - 2008 tot 2012</t>
  </si>
  <si>
    <t>Tabel B30: Verdeling van de arbeidsongevallen volgens de maand waarin het ongeval gebeurde, naar gevolgen - 2012</t>
  </si>
  <si>
    <t>Tabel B31: Verdeling van de arbeidsongevallen volgens de provincie waar het ongeval gebeurde - 2008 tot 2012</t>
  </si>
  <si>
    <t>Tabel B32: Verdeling van de arbeidsongevallen volgens de provincie waar het ongeval gebeurde, naar gevolgen - 2012</t>
  </si>
  <si>
    <t>3. Ongevallen op de weg naar en van het werk</t>
  </si>
  <si>
    <t>Tabel B33: Verdeling van de ongevallen op de weg naar en van het werk volgens het soort letsel - 2008 tot 2012</t>
  </si>
  <si>
    <t>Tabel B34: Verdeling van de ongevallen op de weg naar en van het werk volgens het soort letsel, naar gevolgen - 2012</t>
  </si>
  <si>
    <t>Tabel B35: Verdeling van de ongevallen op de weg naar en van het werk volgens het verwond deel van het lichaam - 2008 tot 2012</t>
  </si>
  <si>
    <t>Tabel B36: Verdeling van de ongevallen op de weg naar en van het werk volgens het verwond deel van het lichaam, naar gevolgen - 2012</t>
  </si>
  <si>
    <t>Tabel B37: Verdeling van de ongevallen op de weg naar en van het werk volgens het geslacht van het slachtoffer en de gevolgen van het ongeval - 2012</t>
  </si>
  <si>
    <t>Tabel B38: Verdeling van de ongevallen op de weg naar en van het werk volgens de leeftijd van het slachtoffer - 2008 tot 2012</t>
  </si>
  <si>
    <t>Tabel B39: Verdeling van de ongevallen op de weg naar en van het werk volgens de leeftijd van het slachtoffer en de gevolgen van het ongeval - 2012</t>
  </si>
  <si>
    <t>Tabel B40: Verdeling van de ongevallen op de weg van en naar het werk volgens de anciënniteit van het slachtoffer en de gevolgen van het ongeval - 2012</t>
  </si>
  <si>
    <t>Tabel B41: Verdeling van de ongevallen op de weg van en naar het werk volgens de activiteitssector van het slachtoffer - 2008 tot 2012</t>
  </si>
  <si>
    <t>Tabel B42: Verdeling van de arbeidsongevallen volgens de activiteitssector van de administratie (Nace-Bel-code), naar de gevolgen van het ongeval - 2012</t>
  </si>
  <si>
    <t>Tabel B43: Verdeling van de ongevallen op de weg naar en van het werk volgens de afwijkende gebeurtenis - 2008 tot 2012</t>
  </si>
  <si>
    <t>Tabel B44: Verdeling van de ongevallen op de weg naar en van het werk volgens de afwijkende gebeurtenis en de gevolgen van het ongeval - 2012</t>
  </si>
  <si>
    <t>Tabel B45: Verdeling van de ongevallen op de weg naar en van het werk volgens het bij de afwijkende gebeurtenis betrokken voorwerp - 2008 tot 2012</t>
  </si>
  <si>
    <t>Tabel B46: Verdeling van de ongevallen op de weg naar en van het werk volgens het bij de afwijkende gebeurtenis betrokken voorwerp en de gevolgen van het ongeval - 2012</t>
  </si>
  <si>
    <t>Tabel B47: Verdeling van de ongevallen op de weg naar en van het werk volgens het bij de afwijkende gebeurtenis betrokken voorwerp in 2 code-elementen * - 2012</t>
  </si>
  <si>
    <t>Tabel B48: Verdeling van de ongevallen op de weg naar en van het werk volgens de wijze van verwonding - 2008 tot 2012</t>
  </si>
  <si>
    <t>Tabel B49: Verdeling van de ongevallen op de weg naar en van het werk volgens de wijze van verwonding en de gevolgen van het ongeval - 2012</t>
  </si>
  <si>
    <t>Tabel B50: Verdeling van de ongevallen op de weg naar en van het werk volgens de dag waarop het ongeval gebeurde - 2008 tot 2012</t>
  </si>
  <si>
    <t>Tabel B51: Verdeling van de ongevallen op de weg naar en van het werk volgens de dag waarop het ongeval gebeurde, naar gevolgen - 2012</t>
  </si>
  <si>
    <t>Tabel B52: Verdeling van de ongevallen op de weg naar en van het werk volgens de maand waarin het ongeval gebeurde - 2008 tot 2012</t>
  </si>
  <si>
    <t>Tabel B53: Verdeling van de ongevallen op de weg naar en van het werk volgens de maand waarin het ongeval gebeurde, naar gevolgen - 2009</t>
  </si>
  <si>
    <t>Tabel B54: Verdeling van de ongevallen op de weg naar en van het werk volgens de provincie waar het ongeval gebeurde - 2008 tot 2012</t>
  </si>
  <si>
    <t>Tabel B55: Verdeling van de ongevallen op weg naar en van het werk volgens de provincie waar het ongeval gebeurde, naar gevolgen - 2012</t>
  </si>
  <si>
    <t>Stand van het dossier</t>
  </si>
  <si>
    <t>Gevolg van het ongeval</t>
  </si>
  <si>
    <t>ZG</t>
  </si>
  <si>
    <t>TO</t>
  </si>
  <si>
    <t>BO</t>
  </si>
  <si>
    <t>Dodelijk</t>
  </si>
  <si>
    <t>Aanvaard</t>
  </si>
  <si>
    <t>Geweigerd</t>
  </si>
  <si>
    <t>Commentaar:</t>
  </si>
  <si>
    <t>ZG: zonder gevolg, TO: tijdelijke ongeschiktheid, BO: voorziene blijvende ongeschiktheid</t>
  </si>
  <si>
    <t>Omschrijving</t>
  </si>
  <si>
    <t>N arbeidsplaats</t>
  </si>
  <si>
    <t>N op de weg naar of van het werk</t>
  </si>
  <si>
    <t>N AO overkomen buiten de uitoefening van de dienst</t>
  </si>
  <si>
    <t>N onbekend</t>
  </si>
  <si>
    <t>N totaal</t>
  </si>
  <si>
    <t>% arbeidsplaats</t>
  </si>
  <si>
    <t>Drukkerijen, reproductie van opgenomen media</t>
  </si>
  <si>
    <t>Overige drukkerijen</t>
  </si>
  <si>
    <t>Productie en distributie van elektriciteit, gas, stoom en gekoelde lucht</t>
  </si>
  <si>
    <t>Productie van elektriciteit</t>
  </si>
  <si>
    <t>Transmissie van elektriciteit</t>
  </si>
  <si>
    <t>Distributie van elektriciteit</t>
  </si>
  <si>
    <t>Handel in elektriciteit</t>
  </si>
  <si>
    <t>Winning, behandeling en distributie van water</t>
  </si>
  <si>
    <t>Afvalwaterafvoer</t>
  </si>
  <si>
    <t>Inzameling, verwerking en verwijdering van afval; terugwinning</t>
  </si>
  <si>
    <t>Inzameling van ongevaarlijk afval</t>
  </si>
  <si>
    <t>Behandeling en verwijdering van ongevaarlijk afval, m.u.v. slib en vloeibare afvalstoffen</t>
  </si>
  <si>
    <t>Overige verwerking en verwijdering van ongevaarlijk afval</t>
  </si>
  <si>
    <t>Vervoer te land en vervoer via pijpleidingen</t>
  </si>
  <si>
    <t>Goederenvervoer per spoor</t>
  </si>
  <si>
    <t>Overig personenvervoer te land, n.e.g.</t>
  </si>
  <si>
    <t>Opslag en vervoerondersteunende activiteiten</t>
  </si>
  <si>
    <t>Diensten in verband met vervoer over water</t>
  </si>
  <si>
    <t>Diensten in verband met de luchtvaart</t>
  </si>
  <si>
    <t>Posterijen en koeriers</t>
  </si>
  <si>
    <t>Postdiensten in het kader van de universele dienstverplichting</t>
  </si>
  <si>
    <t>Verschaffen van accommodatie</t>
  </si>
  <si>
    <t>Overige accommodatie</t>
  </si>
  <si>
    <t>Eet- en drinkgelegenheden</t>
  </si>
  <si>
    <t>Catering</t>
  </si>
  <si>
    <t>Programmeren en uitzenden van radio- en televisieprogramma's</t>
  </si>
  <si>
    <t>Uitzenden van radioprogramma's</t>
  </si>
  <si>
    <t>Programmeren en uitzenden van televisieprogramma's</t>
  </si>
  <si>
    <t>Telecommunicatie</t>
  </si>
  <si>
    <t>Draadgebonden telecommunicatie</t>
  </si>
  <si>
    <t>Ontwerpen en programmeren van computerprogramma's, computerconsultancy-activiteiten en aanverwante activiteiten</t>
  </si>
  <si>
    <t>Computerconsultancy-activiteiten</t>
  </si>
  <si>
    <t>Overige diensten op het gebied van informatietechnologie en computer</t>
  </si>
  <si>
    <t>Financiële dienstverlening, exclusief verzekeringen en pensioenfondsen</t>
  </si>
  <si>
    <t>Verstrekken van hypothecair krediet</t>
  </si>
  <si>
    <t>Overige kredietvertsrekking, n.e.g.</t>
  </si>
  <si>
    <t>Overige financiële dienstverlening</t>
  </si>
  <si>
    <t>Exploitatie van en handel in onroerend goed</t>
  </si>
  <si>
    <t>Handel in eigen onroerend goed</t>
  </si>
  <si>
    <t>Architecten en ingenieurs; technische testen en toetsen</t>
  </si>
  <si>
    <t>Ingenieurs en aanverwante technische adviseurs, exclusief landmeters</t>
  </si>
  <si>
    <t>Overige technische testen en toetsen</t>
  </si>
  <si>
    <t>Speur- en ontwikkelingswerk op wetenschappelijk gebied</t>
  </si>
  <si>
    <t>Overig speur- en ontwikkelingswerk op natuurwetenschappelijk  gebied</t>
  </si>
  <si>
    <t>Speur- en ontwikkelingswerk op het gebied van de maatschappij- en geesteswetenschappen</t>
  </si>
  <si>
    <t>Terbeschikkingstelling van personeel</t>
  </si>
  <si>
    <t>Arbeidsbemiddeling</t>
  </si>
  <si>
    <t>Andere vormen van arbeidsbemiddeling</t>
  </si>
  <si>
    <t>Diensten in verband met gebouwen; landschapsverzorging</t>
  </si>
  <si>
    <t>Landschapsverzorging</t>
  </si>
  <si>
    <t>Openbaar bestuur en defensie; verplichte sociale verzekeringen</t>
  </si>
  <si>
    <t>Openbaar bestuur</t>
  </si>
  <si>
    <t>Algemeen overheidsbestuur</t>
  </si>
  <si>
    <t>Federale overheid</t>
  </si>
  <si>
    <t>Overheden van gemeenschappen en gewesten</t>
  </si>
  <si>
    <t>Provinciale overheid</t>
  </si>
  <si>
    <t>Gemeentelijke overheid, met uitzondering van het O.C.M.W.</t>
  </si>
  <si>
    <t>Openbare Centra voor Maatschappelijk Welzijn (O.C.M.W.)</t>
  </si>
  <si>
    <t>Overig algemeen overheidsbestuur</t>
  </si>
  <si>
    <t>Openbaar bestuur op het gebied van gezondheidszorg, onderwijs, cultuur en andere sociale dienstverlening, m.u.v. sociale verzekeringen</t>
  </si>
  <si>
    <t>Openbaar bestuur op het gebied van het bedrijfsleven; stimuleren van het bedrijfsleven</t>
  </si>
  <si>
    <t>Algemene overheidsdiensten</t>
  </si>
  <si>
    <t>Buitenlandse zaken</t>
  </si>
  <si>
    <t>Justitie</t>
  </si>
  <si>
    <t>Rechtbanken</t>
  </si>
  <si>
    <t>Strafinrichtingen</t>
  </si>
  <si>
    <t>Overige activiteiten met betrekking tot justitie</t>
  </si>
  <si>
    <t>Openbare orde en civiele veiligheid</t>
  </si>
  <si>
    <t>Federale Politie</t>
  </si>
  <si>
    <t>Lokale Politie</t>
  </si>
  <si>
    <t>Overige openbare orde en civiele veiligheid</t>
  </si>
  <si>
    <t>Brandweer</t>
  </si>
  <si>
    <t>Verplichte sociale verzekeringen</t>
  </si>
  <si>
    <t>Verplichte sociale verzekeringen, met uitzondering van ziekenfondsen</t>
  </si>
  <si>
    <t>Ziekenfondsen en zorgkassen</t>
  </si>
  <si>
    <t>Onderwijs</t>
  </si>
  <si>
    <t>Kleuteronderwijs</t>
  </si>
  <si>
    <t>Gewoon kleuteronderwijs ingericht door de Gemeenschappen</t>
  </si>
  <si>
    <t>Provinciaal gesubsidieerd gewoon kleuteronderwijs</t>
  </si>
  <si>
    <t>Gemeentelijk gesubsidieerd gewoon kleuteronderwijs</t>
  </si>
  <si>
    <t>Vrij gesubsidieerd gewoon kleuteronderwijs</t>
  </si>
  <si>
    <t>Buitengewoon officieel kleuteronderwijs</t>
  </si>
  <si>
    <t>Vrij gesubsidieerd buitengewoon kleuteronderwijs</t>
  </si>
  <si>
    <t>Gewoon kleuteronderwijs, n.e.g.</t>
  </si>
  <si>
    <t>Lager onderwijs</t>
  </si>
  <si>
    <t>Gewoon lager onderwijs ingericht door de Gemeenschappen</t>
  </si>
  <si>
    <t>Provinciaal gesubsidieerd gewoon lager onderwijs</t>
  </si>
  <si>
    <t>Gemeentelijk gesubsidieerd gewoon lager onderwijs</t>
  </si>
  <si>
    <t>Vrij gesubsidieerd gewoon lager onderwijs</t>
  </si>
  <si>
    <t>Buitengewoon officieel lager onderwijs</t>
  </si>
  <si>
    <t>Vrij gesubsidieerd buitengewoon lager onderwijs</t>
  </si>
  <si>
    <t>Alfabetiseringsprogramma's ten behoeve van volwassenen</t>
  </si>
  <si>
    <t>Secundair onderwijs</t>
  </si>
  <si>
    <t>Gewoon algemeen secundair onderwijs ingericht door de Gemeenschappen</t>
  </si>
  <si>
    <t>Provinciaal gesubsidieerd gewoon algemeen secundair onderwijs</t>
  </si>
  <si>
    <t>Gemeentelijk gesubsidieerd gewoon algemeen secundair onderwijs</t>
  </si>
  <si>
    <t>Vrij gesubsidieerd gewoon algemeen secundair onderwijs</t>
  </si>
  <si>
    <t>Gewoon technisch en beroepssecundair onderwijs ingericht door de Gemeenschappen</t>
  </si>
  <si>
    <t>Provinciaal gesubsidieerd gewoon technisch en beroepssecundair onderwijs</t>
  </si>
  <si>
    <t>Gemeentelijk gesubsidieerd gewoon technisch en beroepssecundair onderwijs</t>
  </si>
  <si>
    <t>Vrij gesubsidieerd gewoon technisch en beroepssecundair onderwijs</t>
  </si>
  <si>
    <t>Buitengewoon officieel secundair onderwijs</t>
  </si>
  <si>
    <t>Vrij gesubsidieerd buitengewoon secundair onderwijs</t>
  </si>
  <si>
    <t>Technisch, beroeps- en buitengewoon secundair onderwijs, n.e.g.</t>
  </si>
  <si>
    <t>Hoger onderwijs en post-secundair niet-hoger onderwijs</t>
  </si>
  <si>
    <t>Officieel hoger onderwijs</t>
  </si>
  <si>
    <t>Vrij gesubsidieerd hoger onderwijs</t>
  </si>
  <si>
    <t>Hoger onderwijs, n.e.g.</t>
  </si>
  <si>
    <t>Overig onderwijs</t>
  </si>
  <si>
    <t>Cultureel onderwijs</t>
  </si>
  <si>
    <t>Onderwijs voor sociale promotie</t>
  </si>
  <si>
    <t>Beroepsopleiding</t>
  </si>
  <si>
    <t>Overige vormen van onderwijs</t>
  </si>
  <si>
    <t>Onderwijsondersteunende activiteiten</t>
  </si>
  <si>
    <t>Activiteiten van Centra voor Leerlingbegeleiding (C.L.B.)</t>
  </si>
  <si>
    <t>Overige onderwijsondersteunende dienstverlening</t>
  </si>
  <si>
    <t>Menselijke gezondheidszorg</t>
  </si>
  <si>
    <t>Algemene ziekenhuizen, m.u.v. geriatrische en gespecialiseerde ziekenhuizen</t>
  </si>
  <si>
    <t>Psychiatrische ziekenhuizen</t>
  </si>
  <si>
    <t>Praktijken van specialisten</t>
  </si>
  <si>
    <t>Activiteiten van medische laboratoria</t>
  </si>
  <si>
    <t>Maatschappelijke dienstverlening met huisvesting</t>
  </si>
  <si>
    <t>Rust- en verzorgingstehuizen (R.V.T.)</t>
  </si>
  <si>
    <t>Instellingen met huisvesting voor minderjarigen met een mentale handicap</t>
  </si>
  <si>
    <t>Rusthuizen voor ouderen (R.O.B.)</t>
  </si>
  <si>
    <t>Serviceflats voor ouderen</t>
  </si>
  <si>
    <t>Integrale jeugdhulp met huisvesting</t>
  </si>
  <si>
    <t>Overige maatschappelijke dienstverlening met huisvesting, n.e.g.</t>
  </si>
  <si>
    <t>Maatschappelijke dienstverlening zonder huisvesting</t>
  </si>
  <si>
    <t>Kinderdagverblijven en crèches</t>
  </si>
  <si>
    <t>Overige kinderopvang</t>
  </si>
  <si>
    <t>Algemeen welzijnswerk zonder huisvesting</t>
  </si>
  <si>
    <t>Creatieve activiteiten, kunst en amusement</t>
  </si>
  <si>
    <t>Beoefening van uitvoerende kunsten door artistieke ensembles</t>
  </si>
  <si>
    <t>Exploitatie van schouwburgen, concertzalen en dergelijke</t>
  </si>
  <si>
    <t>Bibliotheken,mediatheken en ludotheken</t>
  </si>
  <si>
    <t>Musea</t>
  </si>
  <si>
    <t>Exploitatie van monumenten en dergelijke toeristenattracties</t>
  </si>
  <si>
    <t>Beheer en instandhouding  van natuurgebieden</t>
  </si>
  <si>
    <t>Loterijen en kansspelen</t>
  </si>
  <si>
    <t>Exploitatie van sportaccommodaties</t>
  </si>
  <si>
    <t>Exploitatie van recreatiedomeinen</t>
  </si>
  <si>
    <t>Overige recreatie- en ontspanningsactiviteiten, n.e.g.</t>
  </si>
  <si>
    <t>Verenigingen</t>
  </si>
  <si>
    <t>Bedrijfs- en werkgeversorganisaties</t>
  </si>
  <si>
    <t>Beroepsorganisaties</t>
  </si>
  <si>
    <t>Religieuze organisaties</t>
  </si>
  <si>
    <t>Overige verenigingen, n.e.g.</t>
  </si>
  <si>
    <t>Overige persoonlijke diensten</t>
  </si>
  <si>
    <t>Beheer van kerkhoven en activiteiten van crematoria</t>
  </si>
  <si>
    <t>Onbekend</t>
  </si>
  <si>
    <t>(1) De weergegeven cijfers houden een overschatting in voor de betreffende Nace-code, daar het niet uitsluitend gaat om zuiver administratieve taken, maar ook taken op het gebied van onder meer de maatschappelijke dienstverlening (Nace 87-88) en kunst, amusement en recreatie (Nace 90-93).</t>
  </si>
  <si>
    <t>Code</t>
  </si>
  <si>
    <t>Soort letsel</t>
  </si>
  <si>
    <t>Verschil 2011-2012 in %</t>
  </si>
  <si>
    <t>Onbekend letsel: informatie ontbreekt</t>
  </si>
  <si>
    <t>Wonden en oppervlakkige letsels</t>
  </si>
  <si>
    <t>Oppervlakkige letsels</t>
  </si>
  <si>
    <t>Open wonden</t>
  </si>
  <si>
    <t>Vleeswonden met verlies van weefsel</t>
  </si>
  <si>
    <t>Andere soorten wonden en oppervlakkige letsels</t>
  </si>
  <si>
    <t>Botbreuken</t>
  </si>
  <si>
    <t>Gesloten botbreuken</t>
  </si>
  <si>
    <t>Open botbreuken</t>
  </si>
  <si>
    <t>Andere soorten botbreuken</t>
  </si>
  <si>
    <t>Ontwrichtingen, verstuikingen en verrekkingen</t>
  </si>
  <si>
    <t>Ontwrichtingen</t>
  </si>
  <si>
    <t>Verstuikingen en verrekkingen</t>
  </si>
  <si>
    <t>Andere soorten ontwrichtingen, verstuikingen en verrekkingen</t>
  </si>
  <si>
    <t>Traumatische amputaties</t>
  </si>
  <si>
    <t>Afzettingen</t>
  </si>
  <si>
    <t>Schuddingen en inwendige letsels</t>
  </si>
  <si>
    <t>Schuddingen</t>
  </si>
  <si>
    <t>Inwendige letsels</t>
  </si>
  <si>
    <t>Schuddingen en inwendige letsels die in afwezigheid van behandeling levensbedreigend kunnen zijn</t>
  </si>
  <si>
    <t>Schadelijke effecten van elektriciteit</t>
  </si>
  <si>
    <t>Andere soorten schuddingen en inwendige letsels</t>
  </si>
  <si>
    <t>Verbrandingen, brandplekken en bevriezing</t>
  </si>
  <si>
    <t>Brandplekken (thermische - door kokende vloeistof) en verbrandingen</t>
  </si>
  <si>
    <t>Chemische verbrandingen (corrosie)</t>
  </si>
  <si>
    <t>Bevriezing</t>
  </si>
  <si>
    <t>Andere soorten verbrandingen, brandplekken door kokende vloeistof en bevriezing</t>
  </si>
  <si>
    <t>Vergiftigingen en infecties</t>
  </si>
  <si>
    <t>Acute vergiftigingen</t>
  </si>
  <si>
    <t>Acute infecties</t>
  </si>
  <si>
    <t>Andere soorten vergiftigingen en infecties</t>
  </si>
  <si>
    <t>Verdrinking en verstikking</t>
  </si>
  <si>
    <t>Verstikking</t>
  </si>
  <si>
    <t>Verdrinking en niet dodelijke onderdompeling</t>
  </si>
  <si>
    <t>Andere soorten verdrinking en verstikking</t>
  </si>
  <si>
    <t>Effecten van lawaai, trillingen en druk</t>
  </si>
  <si>
    <t>Acuut gehoorverlies</t>
  </si>
  <si>
    <t>Effecten van druk</t>
  </si>
  <si>
    <t>Andere effecten van lawaai, trillingen en druk</t>
  </si>
  <si>
    <t>Effecten van extreme temperaturen, licht en straling</t>
  </si>
  <si>
    <t>Hitte en zonnesteken</t>
  </si>
  <si>
    <t>Effecten van straling (niet-thermische)</t>
  </si>
  <si>
    <t>Effecten van temperatuurdaling</t>
  </si>
  <si>
    <t>Andere effecten van extreme temperaturen, licht en straling</t>
  </si>
  <si>
    <t>Shocks</t>
  </si>
  <si>
    <t>Shocks na agressie en bedreigingen</t>
  </si>
  <si>
    <t>Traumatische shocks</t>
  </si>
  <si>
    <t>Andere soorten shocks</t>
  </si>
  <si>
    <t>Multipele letsels</t>
  </si>
  <si>
    <t>Andere, niet onder andere punten opgenomen gespecificeerde letsels</t>
  </si>
  <si>
    <t>Verwond deel van het lichaam</t>
  </si>
  <si>
    <t>Verwond deel van het lichaam niet gespecificeerd</t>
  </si>
  <si>
    <t>Hoofd, niet nader gespecificeerd</t>
  </si>
  <si>
    <t>Hoofd (caput), hersenen en hersenzenuwen en -bloedvaten</t>
  </si>
  <si>
    <t>Aangezicht</t>
  </si>
  <si>
    <t>Oog/ogen</t>
  </si>
  <si>
    <t>Oor/oren</t>
  </si>
  <si>
    <t>Tanden</t>
  </si>
  <si>
    <t>Hoofd, diverse plaatsen gewond</t>
  </si>
  <si>
    <t>Hoofd, andere hierboven niet genoemde delen</t>
  </si>
  <si>
    <t>Hals, inclusief ruggengraat en halswervels</t>
  </si>
  <si>
    <t>Hals, andere hierboven niet genoemde delen</t>
  </si>
  <si>
    <t>Rug, inclusief ruggengraat en rugwervels</t>
  </si>
  <si>
    <t>Rug, andere hierboven niet genoemde delen</t>
  </si>
  <si>
    <t>Romp en organen, niet gespecificeerd</t>
  </si>
  <si>
    <t>Borstkas, ribben met gewrichten en schouderbladen</t>
  </si>
  <si>
    <t>Borststreek met organen</t>
  </si>
  <si>
    <t>Bekken en buik met organen</t>
  </si>
  <si>
    <t>Romp, diverse plaatsen gewond</t>
  </si>
  <si>
    <t>Romp, andere hierboven niet genoemde delen</t>
  </si>
  <si>
    <t>Bovenste ledematen, niet nader gespecificeerd</t>
  </si>
  <si>
    <t>Schouder en schoudergewrichten</t>
  </si>
  <si>
    <t>Arm, inclusief elleboog</t>
  </si>
  <si>
    <t>Hand</t>
  </si>
  <si>
    <t>Vinger(s)</t>
  </si>
  <si>
    <t>Pols</t>
  </si>
  <si>
    <t>Bovenste ledematen, diverse plaatsen gewond</t>
  </si>
  <si>
    <t>Bovenste ledematen, andere hierboven niet genoemde delen</t>
  </si>
  <si>
    <t>Onderste ledematen, niet nader gespecificeerd</t>
  </si>
  <si>
    <t>Heup en heupgewricht</t>
  </si>
  <si>
    <t>Been, inclusief knie</t>
  </si>
  <si>
    <t>Enkel</t>
  </si>
  <si>
    <t>Voet</t>
  </si>
  <si>
    <t>Teen/tenen</t>
  </si>
  <si>
    <t>Onderste ledematen, diverse plaatsen gewond</t>
  </si>
  <si>
    <t>Onderste ledematen, andere hierboven niet genoemde delen</t>
  </si>
  <si>
    <t>Gehele lichaam en diverse plaatsen, niet nader gespecificeerd</t>
  </si>
  <si>
    <t>Gehele lichaam (systemische gevolgen)</t>
  </si>
  <si>
    <t>Diverse plaatsen van het lichaam gewond</t>
  </si>
  <si>
    <t>Andere hierboven niet genoemde delen van het lichaam verwond</t>
  </si>
  <si>
    <t>Gevolgen van het ongeval</t>
  </si>
  <si>
    <t>Geslacht van het slachtoffer</t>
  </si>
  <si>
    <t>Mannen</t>
  </si>
  <si>
    <t>Vrouwen</t>
  </si>
  <si>
    <t>Leeftijd van het slachtoffer</t>
  </si>
  <si>
    <t>15-19 jaar</t>
  </si>
  <si>
    <t>20-29 jaar</t>
  </si>
  <si>
    <t>30-39 jaar</t>
  </si>
  <si>
    <t>40-49 jaar</t>
  </si>
  <si>
    <t>50-59 jaar</t>
  </si>
  <si>
    <t>60 jaar en ouder</t>
  </si>
  <si>
    <t>Anciënniteit in de administratie</t>
  </si>
  <si>
    <t xml:space="preserve">Verschil 2011-2012 in % </t>
  </si>
  <si>
    <t>Minder dan 1 jaar</t>
  </si>
  <si>
    <t>1 tot minder dan 5 jaar</t>
  </si>
  <si>
    <t>5 tot minder dan 10 jaar</t>
  </si>
  <si>
    <t>10 tot minder dan 20 jaar</t>
  </si>
  <si>
    <t>20 tot minder dan 30 jaar</t>
  </si>
  <si>
    <t>30 jaar en meer</t>
  </si>
  <si>
    <t>Beroepscategorie</t>
  </si>
  <si>
    <t>Statutair</t>
  </si>
  <si>
    <t>Contractueel</t>
  </si>
  <si>
    <t>Stagiair</t>
  </si>
  <si>
    <t>Andere</t>
  </si>
  <si>
    <t>ISCO code</t>
  </si>
  <si>
    <t xml:space="preserve">Beroep van het slachtoffer </t>
  </si>
  <si>
    <t>Officieren</t>
  </si>
  <si>
    <t>Onderofficieren</t>
  </si>
  <si>
    <t>Andere rangen</t>
  </si>
  <si>
    <t>Leden van wetgevende en uitvoerende macht , hogere kaderleden van het openbaar bestuur</t>
  </si>
  <si>
    <t>Directeurs van grote ondernemingen</t>
  </si>
  <si>
    <t>Managers op het gebied van zakelijke dienstverlening  en op administratief gebied</t>
  </si>
  <si>
    <t>Managers op het gebied van verkoop, marketing, reclame, public relations en  speur- en ontwikkelingswerk</t>
  </si>
  <si>
    <t>Managers op het gebied van land-en bosbouw , visserij en aquacultuur</t>
  </si>
  <si>
    <t>Managers in de industrie, de delfstoffenwinning, de bouwnijverheid en de logistiek</t>
  </si>
  <si>
    <t>Managers op het gebied van informatie- en communicatietechnologie (ICT)</t>
  </si>
  <si>
    <t>Managers op het gebied van professionele diensten</t>
  </si>
  <si>
    <t>Hotel- en restaurantmanagers</t>
  </si>
  <si>
    <t>Managers op het gebied van andere diensten</t>
  </si>
  <si>
    <t>Natuur- en aardwetenschappers</t>
  </si>
  <si>
    <t>Biowetenschappers</t>
  </si>
  <si>
    <t>Ingenieurs (met uitzondering van elektrotechnisch ingenieurs)</t>
  </si>
  <si>
    <t>Ingenieurs op het gebied van de elektrotechnologie</t>
  </si>
  <si>
    <t>Architecten, planologen, landmeters en designers</t>
  </si>
  <si>
    <t>Artsen</t>
  </si>
  <si>
    <t>Verpleegkundig kaderpersoneel en  vroedvrouwen</t>
  </si>
  <si>
    <t>Specialisten op het gebied van de traditionele en de alternatieve geneeskunde</t>
  </si>
  <si>
    <t>Dierenartsen</t>
  </si>
  <si>
    <t>Andere specialisten op het gebied van de gezondheidszorg</t>
  </si>
  <si>
    <t>Professoren en andere docenten in het hoger onderwijs</t>
  </si>
  <si>
    <t>Leraren in beroepsgerichte vakken in het secundair onderwijs</t>
  </si>
  <si>
    <t>Leraren in algemene vakken in het secundair onderwijs</t>
  </si>
  <si>
    <t>Onderwijzers  in het lager- en kleuteronderwijs</t>
  </si>
  <si>
    <t>Andere onderwijsdeskundigen</t>
  </si>
  <si>
    <t>Specialisten op financieel gebied</t>
  </si>
  <si>
    <t>Specialisten op het gebied van organisatie en bestuur</t>
  </si>
  <si>
    <t>Specialisten op het gebied van de verkoop, reclame, marketing en public relations</t>
  </si>
  <si>
    <t>Software- en applicatieontwikkelaars en ?analisten</t>
  </si>
  <si>
    <t>Databank- en netwerkspecialisten</t>
  </si>
  <si>
    <t>Juristen</t>
  </si>
  <si>
    <t>Bibliothecarissen, archivarissen en conservatoren</t>
  </si>
  <si>
    <t>Sociaal wetenschappers, theologen en bedienaars van de eredienst</t>
  </si>
  <si>
    <t>Auteurs, journalisten en taalkundigen</t>
  </si>
  <si>
    <t>Scheppende en uitvoerende kunstenaars</t>
  </si>
  <si>
    <t>Technici op het gebied van natuur- en technische wetenschappen</t>
  </si>
  <si>
    <t>Toezichthoudend personeel in de mijnbouw, de industrie en de bouwnijverheid</t>
  </si>
  <si>
    <t>Technici voor het beheer en de controle van industriële processen</t>
  </si>
  <si>
    <t>Technici op het gebied van biowetenschappen, landbouw en bosbouw</t>
  </si>
  <si>
    <t>Bestuurders en technici voor schepen en luchtvaartuigen en luchtverkeersleiders</t>
  </si>
  <si>
    <t>Technici op medisch en farmaceutisch gebied</t>
  </si>
  <si>
    <t>Verpleegkundigen en assistent-vroedvrouwen</t>
  </si>
  <si>
    <t>Beoefenaars van de traditionele en de alternatieve geneeskunde</t>
  </si>
  <si>
    <t>Ander ondersteunend personeel op het gebied van de gezondheidszorg</t>
  </si>
  <si>
    <t>Ondersteunend personeel op financieel en wiskundig gebied</t>
  </si>
  <si>
    <t>In- en verkopers en commissionairs</t>
  </si>
  <si>
    <t>Zakelijke dienstverleners</t>
  </si>
  <si>
    <t>Administratieve secretaressen en gespecialiseerde secretaressen</t>
  </si>
  <si>
    <t>Ambtenaren douane, belastingen, sociale uitkeringen, vergunningen en politie-inspecteurs</t>
  </si>
  <si>
    <t>Ondersteunend personeel op juridisch, maatschappelijk en religieus gebied</t>
  </si>
  <si>
    <t>Vakspecialisten op het gebied van sport en fitness</t>
  </si>
  <si>
    <t>Vakspecialisten op artistiek, cultureel en culinair gebied</t>
  </si>
  <si>
    <t>Technici op het gebied van  informatie- en communicatietechnologie en gebruikersondersteuning</t>
  </si>
  <si>
    <t>Telecommunicatie-, radio- en televisietechnici</t>
  </si>
  <si>
    <t>Administratief medewerkers, algemeen</t>
  </si>
  <si>
    <t>Secretariaatsmedewerkers, algemeen</t>
  </si>
  <si>
    <t>Typisten</t>
  </si>
  <si>
    <t>Loketbedienden, incasseerders en dergelijke</t>
  </si>
  <si>
    <t>Klanteninformatieverstrekkers</t>
  </si>
  <si>
    <t>Administratief personeel in de boekhouding, financiën, loonadministratie en dergelijke</t>
  </si>
  <si>
    <t>Magazijniers en logistiek medewerkers</t>
  </si>
  <si>
    <t>Ander administratief personeel</t>
  </si>
  <si>
    <t>Reisbegeleiders, conducteurs, reisleiders en gidsen</t>
  </si>
  <si>
    <t>Koks</t>
  </si>
  <si>
    <t>Kelners en barmannen</t>
  </si>
  <si>
    <t>Kappers, schoonheidsspecialisten en dergelijke</t>
  </si>
  <si>
    <t>Toezichthouders van huishoudelijk personeel en conciërges</t>
  </si>
  <si>
    <t>Andere verleners van persoonlijke diensten</t>
  </si>
  <si>
    <t>Markthandelaars en straathandelaars (uitsluitend in voedingsmiddelen)</t>
  </si>
  <si>
    <t>Winkeliers en verkopers in winkels</t>
  </si>
  <si>
    <t>Kassiers en ticketverkopers</t>
  </si>
  <si>
    <t>Andere verkopers</t>
  </si>
  <si>
    <t>Verzorgend personeel in kinderdagverblijven, créches en dergelijke, onthaalmoeders en onderwijsassistenten</t>
  </si>
  <si>
    <t>Verzorgend personeel in de gezondheidszorg</t>
  </si>
  <si>
    <t>Personeel op het gebied van de openbare orde en de veiligheid</t>
  </si>
  <si>
    <t>Tuinders en akkerbouwers</t>
  </si>
  <si>
    <t>Veetelers</t>
  </si>
  <si>
    <t>Producenten met een gemengd bedrijf</t>
  </si>
  <si>
    <t>Bosbouwers en dergelijke</t>
  </si>
  <si>
    <t>Vissers, jagers en vallenzetters</t>
  </si>
  <si>
    <t>Landbouwers, om te voorzien in eigen levensonderhoud</t>
  </si>
  <si>
    <t>Producenten met een gemengd bedrijf, om te voorzien in eigen levensonderhoud</t>
  </si>
  <si>
    <t>Vissers, jagers, vallenzetters en verzamelaars, om te voorzien in eigen levensonderhoud</t>
  </si>
  <si>
    <t>Bouwarbeiders ruwbouw</t>
  </si>
  <si>
    <t>Bouwarbeiders afwerking</t>
  </si>
  <si>
    <t>Schilders, reinigers van bouwwerken en dergelijke</t>
  </si>
  <si>
    <t>Plaat- en constructiewerkers, metaalgieters en lassers en dergelijke</t>
  </si>
  <si>
    <t>Smeden, gereedschapsmakers en dergelijke</t>
  </si>
  <si>
    <t>Monteurs en reparateurs van motorvoertuigen, vliegtuigmotoren, industriële en landbouwmachines en fietsen</t>
  </si>
  <si>
    <t>Ambachtslieden</t>
  </si>
  <si>
    <t>Drukkerijmedewerkers</t>
  </si>
  <si>
    <t>Installateurs en reparateurs van elektrische apparatuur en leidingen</t>
  </si>
  <si>
    <t>Installateurs en reparateurs op het gebied van elektronica en informatie- en communicatietechnologie</t>
  </si>
  <si>
    <t>Ambachtslieden in de voedingsindustrie</t>
  </si>
  <si>
    <t>Houtbehandelaars, meubelmakers en instellers en bedieners van houtbewerkingsmachines</t>
  </si>
  <si>
    <t>Kleermakers, stoffeerders, schoenmakers en dergelijke</t>
  </si>
  <si>
    <t>Andere ambachtslieden</t>
  </si>
  <si>
    <t>Bedieners van mijninstallaties en installaties voor de verwerking van delfstoffen</t>
  </si>
  <si>
    <t>Bedieners van metaalbewerkings- en metaalverwerkingsinstallaties en van installaties voor de oppervlaktebehan</t>
  </si>
  <si>
    <t>Bedieners van machines voor de vervaardiging van producten van textiel, bont en leer</t>
  </si>
  <si>
    <t>Bedieners van machines voor de vervaardiging van voedings- en genotmiddelen</t>
  </si>
  <si>
    <t>Bedieners van andere vaste machines en installaties</t>
  </si>
  <si>
    <t>Assembleurs</t>
  </si>
  <si>
    <t>Treinmachinisten en dergelijke</t>
  </si>
  <si>
    <t>Chauffeurs van auto's en bestelwagens en bestuurders van motorrijwielen</t>
  </si>
  <si>
    <t>Vrachtwagen- en buschauffeurs</t>
  </si>
  <si>
    <t>Bedieners van mobiele installaties zoals land- en bosbouwmachines, grondverzetmachines, kranen, heftrucks en dergelijke</t>
  </si>
  <si>
    <t>Dekpersoneel op schepen en dergelijke</t>
  </si>
  <si>
    <t>Huishoudelijke hulpen en schoonmakers in particuliere huishoudens, hotels en kantoren</t>
  </si>
  <si>
    <t>Autowassers, ruitenwassers, wasserijpersoneel en andere handarbeiders voor het reinigen van tapijten, zwembaden, koeltorens, graffiti en dergelijke</t>
  </si>
  <si>
    <t>Ongeschoolde arbeiders in de land- en bosbouw en de visserij</t>
  </si>
  <si>
    <t>Ongeschoolde arbeiders in de mijnbouw, de bouwnijverheid en civieltechnische werken</t>
  </si>
  <si>
    <t>Ongeschoolde arbeiders in de industrie</t>
  </si>
  <si>
    <t>Ongeschoolde arbeiders op het gebied van transport en opslag</t>
  </si>
  <si>
    <t>Medewerkers sneldienstrestauratie</t>
  </si>
  <si>
    <t>Op straat uitgeoefende dienstverlenende beroepen zoals schoenpoetsers, loopjongens, verspreiders van flyers en dergelijke</t>
  </si>
  <si>
    <t>Vuilnisophalers en -verwerkers</t>
  </si>
  <si>
    <t>Andere elementaire beroepen</t>
  </si>
  <si>
    <t>Totaal</t>
  </si>
  <si>
    <t>ESAO code</t>
  </si>
  <si>
    <t>Soort werk</t>
  </si>
  <si>
    <t>Geen informatie</t>
  </si>
  <si>
    <t>Productie, verwerking, bewerking, opslag - ongeacht de aard - niet gespecificeerd</t>
  </si>
  <si>
    <t>Productie, verwerking, bewerking - ongeacht de aard</t>
  </si>
  <si>
    <t>Opslag - ongeacht de aard</t>
  </si>
  <si>
    <t>Overige soorten werk, behorend tot groep 10, hierboven niet vermeld</t>
  </si>
  <si>
    <t>Grondverzet, bouw, onderhoud, sloop - niet gespecificeerd</t>
  </si>
  <si>
    <t>Grondverzet</t>
  </si>
  <si>
    <t>Nieuwbouw - gebouw</t>
  </si>
  <si>
    <t>Nieuwbouw - kunstwerken, infrastructuur, wegen, bruggen, dammen, havens</t>
  </si>
  <si>
    <t>Renovatie, reparatie, aanbouw, onderhoud - ongeacht het soort bouwwerk</t>
  </si>
  <si>
    <t>Sloop - ongeacht het soort bouwwerk</t>
  </si>
  <si>
    <t>Overige soorten werk, behorend tot groep 20, hierboven niet vermeld</t>
  </si>
  <si>
    <t>Werk in de landbouw, bosbouw, tuinbouw, visteelt, met levende dieren - niet gespecificeerd</t>
  </si>
  <si>
    <t>Werk in de landbouw - grondbewerking</t>
  </si>
  <si>
    <t>Werk in de landbouw - met gewassen, tuinbouw</t>
  </si>
  <si>
    <t>Werk in de landbouw - op/met levende dieren</t>
  </si>
  <si>
    <t>Werk in de bosbouw</t>
  </si>
  <si>
    <t>Werk in de visteelt, visserij</t>
  </si>
  <si>
    <t>Overige soorten werk, behorend tot groep 30, hierboven niet vermeld</t>
  </si>
  <si>
    <t>Zakelijke en/of persoonlijke dienstverlening; hoofdarbeid - niet gespecificeerd</t>
  </si>
  <si>
    <t>Dienstverlening, verzorging, bijstand, aan personen</t>
  </si>
  <si>
    <t>Hoofdarbeid - onderwijs, opleiding, informatieverwerking, kantoorwerk, organisatie en management</t>
  </si>
  <si>
    <t>Commerciële werkzaamheden - inkoop, verkoop, bijbehorende dienstverlening</t>
  </si>
  <si>
    <t>Overige soorten werk, behorend tot groep 40, hierboven niet vermeld</t>
  </si>
  <si>
    <t>Werkzaamheden in verband met de onder 10, 20, 30 en 40 aangegeven activiteiten - niet gespecificeerd</t>
  </si>
  <si>
    <t>Plaatsing, voorbereiding, installatie, montage, losmaken, demontage</t>
  </si>
  <si>
    <t>Onderhoud, reparatie, regeling, afstelling</t>
  </si>
  <si>
    <t>Schoonmaken van ruimten, machines - industrieel of handmatig</t>
  </si>
  <si>
    <t>Afvalbeheer, verwijdering, behandeling van afval ongeacht de aard</t>
  </si>
  <si>
    <t>Bewaking, inspectie, van fabricageprocédés, ruimten, transportmiddelen, apparatuur - met of zonder controlemiddelen</t>
  </si>
  <si>
    <t>Overige soorten werk, behorend tot groep 50, hierboven niet vermeld</t>
  </si>
  <si>
    <t>Verkeer, sportbeoefening, kunst - niet gespecificeerd</t>
  </si>
  <si>
    <t>Verkeer, ook in vervoermiddelen</t>
  </si>
  <si>
    <t>Sportbeoefening, kunst</t>
  </si>
  <si>
    <t>Overige soorten werk, behorend tot groep 60, hierboven niet vermeld</t>
  </si>
  <si>
    <t>Overige soorten werk, niet in deze lijst vermeld</t>
  </si>
  <si>
    <t>Afwijkende gebeurtenis</t>
  </si>
  <si>
    <t>Afwijkende gebeurtenis als gevolg van een elektrische storing, explosie, brand - niet gespecificeerd</t>
  </si>
  <si>
    <t>Elektrische storing door een defect in de installatie - met indirect contact als gevolg</t>
  </si>
  <si>
    <t>Elektrische storing - met direct contact als gevolg</t>
  </si>
  <si>
    <t>Explosie</t>
  </si>
  <si>
    <t>Brand, vuurzee</t>
  </si>
  <si>
    <t>Overige afwijkende gebeurtenissen, behorend tot groep 10, hierboven niet vermeld</t>
  </si>
  <si>
    <t>Afwijkende gebeurtenis door overlopen, kantelen, lekken, leeglopen, verdampen, vrijkomen - niet gespecificeerd</t>
  </si>
  <si>
    <t>In vaste toestand - overlopen, kantelen</t>
  </si>
  <si>
    <t>In vloeibare toestand - lekken, sijpelen, leeglopen, spatten, sproeien</t>
  </si>
  <si>
    <t>In gasvormige toestand - verdampen, aërosolvorming, gasvorming</t>
  </si>
  <si>
    <t>In poedervorm - rookontwikkeling, stof, deeltjes</t>
  </si>
  <si>
    <t>Overige afwijkende gebeurtenissen, behorend tot groep 20, hierboven niet vermeld</t>
  </si>
  <si>
    <t>Breken, barsten, glijden, vallen, instorten van het betrokken voorwerp - niet gespecificeerd</t>
  </si>
  <si>
    <t>Breken van materiaal, op de voegen of verbindingen</t>
  </si>
  <si>
    <t>Breken, barsten, waarbij scherven/spanen ontstaan (hout, glas, metaal, steen, kunststof, overige)</t>
  </si>
  <si>
    <t>Glijden, vallen, instorten van het betrokken voorwerp - hoger gelegen (op het slachtoffer vallend)</t>
  </si>
  <si>
    <t>Glijden, vallen, instorten van het betrokken voorwerp - lager gelegen (het slachtoffer meeslepend)</t>
  </si>
  <si>
    <t>Glijden, vallen, instorten van het betrokken voorwerp - op gelijke hoogte gelegen</t>
  </si>
  <si>
    <t>Overige afwijkende gebeurtenissen, behorend tot groep 30, hierboven niet vermeld</t>
  </si>
  <si>
    <t>Verlies van controle (geheel of gedeeltelijk) over een machine, vervoer- of transportmiddel, handgereedschap, voorwerp, dier - niet gespecificeerd</t>
  </si>
  <si>
    <t>Verlies van controle (geheel of gedeeltelijk) - over een machine (inclusief onbedoeld starten) en over het met de machine bewerkte materiaal</t>
  </si>
  <si>
    <t>Verlies van controle (geheel of gedeeltelijk) - over een vervoer- of transportmiddel (al dan niet gemotoriseerd)</t>
  </si>
  <si>
    <t>Verlies van controle (geheel of gedeeltelijk) - over een handgereedschap (al dan niet gemotoriseerd) en over het met het gereedschap bewerkte materiaal</t>
  </si>
  <si>
    <t>Verlies van controle (geheel of gedeeltelijk) - over een voorwerp (dat wordt gedragen, verplaatst, gehanteerd enz.)</t>
  </si>
  <si>
    <t>Verlies van controle (geheel of gedeeltelijk) - over een dier</t>
  </si>
  <si>
    <t>Overige afwijkende gebeurtenissen, behorend tot groep 40, hierboven niet vermeld</t>
  </si>
  <si>
    <t>Uitglijden of struikelen met val, vallen van personen - niet gespecificeerd</t>
  </si>
  <si>
    <t>Vallen van personen - van hoogte</t>
  </si>
  <si>
    <t>Uitglijden of struikelen met val, vallen van personen - op ± dezelfde hoogte</t>
  </si>
  <si>
    <t>Overige afwijkende gebeurtenissen, behorend tot groep 50, hierboven niet vermeld</t>
  </si>
  <si>
    <t>Bewegen van het lichaam zonder fysieke belasting (doorgaans leidend tot uitwendig letsel) - niet gespecificeerd</t>
  </si>
  <si>
    <t>Op een snijdend voorwerp stappen</t>
  </si>
  <si>
    <t>Knielen, gaan zitten, tegen iets leunen</t>
  </si>
  <si>
    <t>Door een voorwerp of de vaart daarvan gegrepen of meegesleept worden</t>
  </si>
  <si>
    <t>Ongecoördineerde, onbeheerste of verkeerde bewegingen</t>
  </si>
  <si>
    <t>Overige afwijkende gebeurtenissen, behorend tot groep 60, hierboven niet vermeld</t>
  </si>
  <si>
    <t>Bewegen van het lichaam met of zonder fysieke belasting (doorgaans leidend tot inwendig letsel) - niet gespecificeerd</t>
  </si>
  <si>
    <t>Optillen, dragen, opstaan</t>
  </si>
  <si>
    <t>Duwen, trekken</t>
  </si>
  <si>
    <t>Neerzetten, bukken</t>
  </si>
  <si>
    <t>Buigen, draaien, zich omdraaien</t>
  </si>
  <si>
    <t>Zwaarbeladen lopen, misstap of uitglijden zonder vallen</t>
  </si>
  <si>
    <t>Overige afwijkende gebeurtenissen, behorend tot groep 70, hierboven niet vermeld</t>
  </si>
  <si>
    <t>Verrassing, schrik, geweldpleging, agressie, bedreiging, aanwezig zijn - niet gespecificeerd</t>
  </si>
  <si>
    <t>Verrassing, schrik</t>
  </si>
  <si>
    <t>Geweldpleging, agressie, bedreiging tussen personeelsleden van de werkgever</t>
  </si>
  <si>
    <t>Geweldpleging, agressie, bedreiging door buitenstaanders jegens de slachtoffers in het kader van hun beroepsuitoefening (bankoverval, buschauffeurs enz.)</t>
  </si>
  <si>
    <t>Aangevallen, omvergelopen worden - door een dier</t>
  </si>
  <si>
    <t>Aanwezig zijn van het slachtoffer of van een ander waardoor gevaar voor de persoon zelf en eventueel ook voor anderen ontstaat</t>
  </si>
  <si>
    <t>Overige afwijkende gebeurtenissen, behorend tot groep 80, hierboven niet vermeld</t>
  </si>
  <si>
    <t>Overige afwijkende gebeurtenissen, niet in deze lijst vermeld</t>
  </si>
  <si>
    <t>Bij de afwijkende gebeurtenis betrokken voorwerp</t>
  </si>
  <si>
    <t>Geen betrokken voorwerp of geen informatie</t>
  </si>
  <si>
    <t xml:space="preserve">Gebouwen, oppervlakken - gelijkvloers (binnen of buiten, vast of verplaatsbaar, tijdelijk of permanent) </t>
  </si>
  <si>
    <t xml:space="preserve">Gebouwen, constructies, oppervlakken - bovengronds (binnen of buiten) </t>
  </si>
  <si>
    <t xml:space="preserve">Gebouwen, constructies, oppervlakken - ondergronds (binnen of buiten) </t>
  </si>
  <si>
    <t xml:space="preserve">Distributiesystemen voor materialen, aanvoer, leidingen </t>
  </si>
  <si>
    <t xml:space="preserve">Motoren, systemen voor transmissie en opslag van energie </t>
  </si>
  <si>
    <t xml:space="preserve">Handgereedschap - niet gemotoriseerd </t>
  </si>
  <si>
    <t>Mechanisch gereedschap met de hand bediend</t>
  </si>
  <si>
    <t xml:space="preserve">Handgereedschap - zonder aanduiding over aandrijving </t>
  </si>
  <si>
    <t xml:space="preserve">Machines en uitrusting - draagbaar of verplaatsbaar </t>
  </si>
  <si>
    <t xml:space="preserve">Machines en uitrusting - vast gemonteerd </t>
  </si>
  <si>
    <t xml:space="preserve">Systemen voor gesloten of open transport en opslag </t>
  </si>
  <si>
    <t xml:space="preserve">Voertuigen voor transport over land </t>
  </si>
  <si>
    <t xml:space="preserve">Overige transportvoertuigen </t>
  </si>
  <si>
    <t xml:space="preserve">Materialen, objecten, producten, onderdelen van machines of voer- en vaartuigen, breukmateriaal, stof </t>
  </si>
  <si>
    <t xml:space="preserve">Chemische stoffen, explosieven, radioactieve stoffen, biologische stoffen </t>
  </si>
  <si>
    <t xml:space="preserve">Veiligheidssystemen en veiligheidsuitrusting </t>
  </si>
  <si>
    <t xml:space="preserve">Kantooruitrusting en persoonlijke uitrusting, sportuitrusting, wapens, huishoudelijke apparaten </t>
  </si>
  <si>
    <t xml:space="preserve">Levende organismen en mensen </t>
  </si>
  <si>
    <t>Bulkafval</t>
  </si>
  <si>
    <t xml:space="preserve">Fysische verschijnselen en natuurlijke elementen </t>
  </si>
  <si>
    <t>Overige betrokken voorwerpen, niet in deze lijst vermeld</t>
  </si>
  <si>
    <t>Kantooruitrusting en persoonlijke uitrusting, sportuitrusting, wapens, huishoudelijke apparaten</t>
  </si>
  <si>
    <t>% totaal</t>
  </si>
  <si>
    <t>% binnen groep</t>
  </si>
  <si>
    <t>Geen betrokken voorwerp</t>
  </si>
  <si>
    <t>Overige situaties, behorend tot groep 00, hierboven niet vermeld</t>
  </si>
  <si>
    <t>Gebouwen, oppervlakken - gelijkvloers (binnen of buiten, vast of verplaatsbaar, tijdelijk of permanent) - niet gespecificeerd</t>
  </si>
  <si>
    <t>Elementen van gebouwen, constructies - deuren, muren, wanden, ramen enz., en obstakels die als zodanig bedoeld zijn</t>
  </si>
  <si>
    <t xml:space="preserve">Oppervlakken of loopruimten - harde vloeren (binnen of buiten, landbouwgrond, sportterreinen, incl. gladde vloeren) </t>
  </si>
  <si>
    <t>Oppervlakken of loopruimten gelijkvloers - drijvend</t>
  </si>
  <si>
    <t xml:space="preserve">Overige constructies, oppervlakken - gelijkvloers, behorend tot groep 01, maar hierboven niet vermeld </t>
  </si>
  <si>
    <t>Gebouwen, constructies, oppervlakken - bovengronds (binnen of buiten) - niet gespecificeerd</t>
  </si>
  <si>
    <t>Bovengrondse delen van gebouwen (dakconstructies, terrassen, openingen, trappen, laadbordessen)</t>
  </si>
  <si>
    <t>Bovengrondse delen van gebouwen (incl. loopplatform, vaste ladders, lichtmasten)</t>
  </si>
  <si>
    <t>Bovengrondse delen van gebouwen (incl. steigers, beweegbare ladders, gondel, hefplatform)</t>
  </si>
  <si>
    <t>Bovengrondse delen van gebouwen (incl. tijdelijke steigers, harnas, bootsmansstoeltje)</t>
  </si>
  <si>
    <t>Bovengrondse delen van gebouwen (incl. boorplatform, steigers op lichters)</t>
  </si>
  <si>
    <t xml:space="preserve">Gebouwen, constructies, oppervlakken - bovengronds, overige, behorend tot groep 02, maar hierboven niet vermeld </t>
  </si>
  <si>
    <t>Distributiesystemen voor materialen, aanvoer, leidingen</t>
  </si>
  <si>
    <t>Motoren, systemen voor transmissie en opslag van energie</t>
  </si>
  <si>
    <t>Handgereedschap - niet gemotoriseerd - niet gespecificeerd</t>
  </si>
  <si>
    <t>Handgereedschap - niet gemotoriseerd - voor zagen</t>
  </si>
  <si>
    <t>Handgereedschap - niet gemotoriseerd - voor snijden, afsnijden (incl. scharen, kniptangen, snoeischaren)</t>
  </si>
  <si>
    <t>Handgereedschap - niet gemotoriseerd - voor slijpen, steken, doorknippen, afsnijden, maaien</t>
  </si>
  <si>
    <t>Handgereedschap - niet gemotoriseerd - voor krabben, polijsten, schuren</t>
  </si>
  <si>
    <t>Handgereedschap - niet gemotoriseerd - voor boren, draaien, schroeven</t>
  </si>
  <si>
    <t>Handgereedschap - niet gemotoriseerd - voor spijkeren, klinken, nieten</t>
  </si>
  <si>
    <t>Handgereedschap - niet gemotoriseerd - voor naaien, breien</t>
  </si>
  <si>
    <t>Handgereedschap - niet gemotoriseerd - voor lassen, lijmen</t>
  </si>
  <si>
    <t>Handgereedschap - niet gemotoriseerd - voor extractie van materialen en grondbewerking (incl. landbouwwerktuigen)</t>
  </si>
  <si>
    <t>Handgereedschap - niet gemotoriseerd - voor poetsen, smeren, wassen, schoonmaken</t>
  </si>
  <si>
    <t>Handgereedschap - niet gemotoriseerd - voor schilderen</t>
  </si>
  <si>
    <t>Handgereedschap - niet gemotoriseerd - voor vasthouden, grijpen</t>
  </si>
  <si>
    <t>Handgereedschap - niet gemotoriseerd - voor keukenwerkzaamheden (m.u.v. messen)</t>
  </si>
  <si>
    <t>Handgereedschap - niet gemotoriseerd - voor medische en chirurgische doeleinden - prikken, snijden</t>
  </si>
  <si>
    <t>Handgereedschap - niet gemotoriseerd - niet snijden, voor medische en chirurgische doeleinden - overig</t>
  </si>
  <si>
    <t xml:space="preserve">Handgereedschap - niet gemotoriseerd - voor overige werkzaamheden, behorend tot groep 06, maar hierboven niet vermeld </t>
  </si>
  <si>
    <t>Voertuigen voor transport over land - niet gespecificeerd</t>
  </si>
  <si>
    <t>Zware voertuigen - vrachtwagens, zwaar vervoer: bussen, touringcars (personenvervoer)</t>
  </si>
  <si>
    <t>Lichte voertuigen - vracht- of personenvervoer</t>
  </si>
  <si>
    <t>Voertuigen - met twee of drie wielen, al dan niet gemotoriseerd</t>
  </si>
  <si>
    <t>Overige voertuigen voor transport over land:</t>
  </si>
  <si>
    <t xml:space="preserve">Voertuigen voor transport over land, overige, bekend, behorend tot groep 12, maar hierboven niet vermeld </t>
  </si>
  <si>
    <t>Materialen, objecten, producten, onderdelen van machines of voer- en vaartuigen, breukmateriaal, stof - niet gespecificeerd</t>
  </si>
  <si>
    <t>Bouwmaterialen - groot en klein: geprefabriceerde elementen, bekistingen, liggers, balken, bouwstenen, dakpannen enz.</t>
  </si>
  <si>
    <t>Samenstellende delen en onderdelen van machines, voertuigen</t>
  </si>
  <si>
    <t>Bewerkte stukken of elementen, machinewerktuigen (incl. deeltjes en splinters afkomstig van deze voorwerpen)</t>
  </si>
  <si>
    <t>Assemblage-elementen: schroeven, spijkers, bouten enz.</t>
  </si>
  <si>
    <t>Deeltjes, stof, scherven, stukjes, spatten, splinters en andere breukdeeltjes</t>
  </si>
  <si>
    <t>Landbouwproducten - (incl. graankorrels, stro, overige landbouwproducten)</t>
  </si>
  <si>
    <t>Producten - voor de landbouw, veeteelt (incl. meststoffen, veevoeder)</t>
  </si>
  <si>
    <t>Opgeslagen producten - incl. voorwerpen en verpakkingen in opslag</t>
  </si>
  <si>
    <t xml:space="preserve">Opgeslagen producten - op rollen of spoelen </t>
  </si>
  <si>
    <t>Lasten - d.m.v. mechanische transportmiddelen verplaatst</t>
  </si>
  <si>
    <t>Lasten, hangend aan hefinstallaties, kraan</t>
  </si>
  <si>
    <t>Lasten - met de hand verplaatst</t>
  </si>
  <si>
    <t xml:space="preserve">Materialen, objecten, producten, onderdelen van machines, overige, behorend tot groep 14, maar hierboven niet vermeld </t>
  </si>
  <si>
    <t>Kantooruitrusting en persoonlijke uitrusting, sportuitrusting, wapens, huishoudelijke apparaten - niet gespecificeerd</t>
  </si>
  <si>
    <t>Meubilair</t>
  </si>
  <si>
    <t>Apparatuur - informatica, bureautica, reprografie, communicatie</t>
  </si>
  <si>
    <t>Benodigdheden - voor onderwijs, schrijven, tekenen</t>
  </si>
  <si>
    <t>Artikelen en uitrusting voor sport en spel</t>
  </si>
  <si>
    <t>Wapens</t>
  </si>
  <si>
    <t>Persoonlijke bezittingen, kleding</t>
  </si>
  <si>
    <t>Muziekinstrumenten</t>
  </si>
  <si>
    <t>Huishoudelijke apparaten, gebruiksartikelen, voorwerpen, linnengoed (voor professioneel gebruik)</t>
  </si>
  <si>
    <t xml:space="preserve">Kantooruitrusting en persoonlijke uitrusting, sportuitrusting, wapens, overige, behorend tot groep 17, maar hierboven niet vermeld </t>
  </si>
  <si>
    <t>Levende organismen en mensen - niet gespecificeerd</t>
  </si>
  <si>
    <t>Bomen, planten, kweekproducten</t>
  </si>
  <si>
    <t>Dieren - huisdieren, vee</t>
  </si>
  <si>
    <t>Dieren - wilde dieren, insecten, slangen</t>
  </si>
  <si>
    <t>Micro-organismen</t>
  </si>
  <si>
    <t>Virussen</t>
  </si>
  <si>
    <t>Mensen</t>
  </si>
  <si>
    <t xml:space="preserve">Levende organismen, overige, behorend tot groep 18, maar hierboven niet vermeld </t>
  </si>
  <si>
    <t xml:space="preserve">Bulkafval </t>
  </si>
  <si>
    <t>Fysische verschijnselen en natuurlijke elementen</t>
  </si>
  <si>
    <t>* 2 code-elementen worden enkel getoond indien de groep minstens 5% van de ongevallen vertegenwoordigt.</t>
  </si>
  <si>
    <t>Contact - wijze van verwonding</t>
  </si>
  <si>
    <t>Onbekend / Geen informatie</t>
  </si>
  <si>
    <t>Contact met elektrische stroom, temperatuur, gevaarlijke stof - niet gespecificeerd</t>
  </si>
  <si>
    <t>Indirect contact met vlamboog, bliksem (passief)</t>
  </si>
  <si>
    <t>Direct contact met elektriciteit, een elektrische ontlading op het lichaam krijgen</t>
  </si>
  <si>
    <t>Contact met open vlam of met voorwerp of omgeving - heet of brandend</t>
  </si>
  <si>
    <t>Contact met voorwerp of omgeving - koud of bevroren</t>
  </si>
  <si>
    <t>Contact met gevaarlijke stoffen - via de neus, mond, ademhaling</t>
  </si>
  <si>
    <t>Contact met gevaarlijke stoffen - op of via de huid of de ogen</t>
  </si>
  <si>
    <t>Contact met gevaarlijke stoffen - via de spijsvertering door inslikken, opeten</t>
  </si>
  <si>
    <t>Overige contacten - wijzen van verwonding, behorend tot groep 10, hierboven niet vermeld</t>
  </si>
  <si>
    <t>Verdrinking, begraving, insluiting - niet gespecificeerd</t>
  </si>
  <si>
    <t>Verdrinking in een vloeistof</t>
  </si>
  <si>
    <t>Begraving door een vaste stof</t>
  </si>
  <si>
    <t>Insluiting of omgeving door gassen of zwevende deeltjes</t>
  </si>
  <si>
    <t>Overige contacten - wijzen van verwonding, behorend tot groep 20, hierboven niet vermeld</t>
  </si>
  <si>
    <t>Verplettering door verticale of horizontale beweging op of tegen een onbeweeglijk voorwerp (het slachtoffer beweegt) - niet gespecificeerd</t>
  </si>
  <si>
    <t>Verticale beweging, verplettering op/tegen (gevolg van een val)</t>
  </si>
  <si>
    <t>Horizontale beweging, verplettering op/tegen</t>
  </si>
  <si>
    <t>Overige contacten - wijzen van verwonding, behorend tot groep 30, hierboven niet vermeld</t>
  </si>
  <si>
    <t>Stoot door een bewegend voorwerp, botsing - niet gespecificeerd</t>
  </si>
  <si>
    <t>Stoot door voorwerp - weggeslingerd</t>
  </si>
  <si>
    <t>Stoot door voorwerp - vallend</t>
  </si>
  <si>
    <t>Stoot door voorwerp - zwaaiend</t>
  </si>
  <si>
    <t>Stoot door voorwerp, voertuigen daaronder begrepen - draaiend, bewegend, zich verplaatsend</t>
  </si>
  <si>
    <t>Botsing met een bewegend voorwerp, voertuigen daaronder begrepen - botsing met een persoon (het slachtoffer beweegt ook)</t>
  </si>
  <si>
    <t>Overige contacten - wijzen van verwonding, behorend tot groep 40, hierboven niet vermeld</t>
  </si>
  <si>
    <t>Contact met een snijdend, puntig, hard of ruw voorwerp - niet gespecificeerd</t>
  </si>
  <si>
    <t>Contact met een snijdend voorwerp (mes enz.)</t>
  </si>
  <si>
    <t>Contact met een puntig voorwerp (spijker, puntig gereedschap)</t>
  </si>
  <si>
    <t>Contact met een hard of ruw voorwerp</t>
  </si>
  <si>
    <t>Overige contacten - wijzen van verwonding, behorend tot groep 50, hierboven niet vermeld</t>
  </si>
  <si>
    <t>Beknelling, verplettering enz. - niet gespecificeerd</t>
  </si>
  <si>
    <t>Beknelling, verplettering - in</t>
  </si>
  <si>
    <t>Beknelling, verplettering - onder</t>
  </si>
  <si>
    <t>Beknelling, verplettering - tussen</t>
  </si>
  <si>
    <t>Afrukken, afsnijden van een lichaamsdeel, een hand, een vinger</t>
  </si>
  <si>
    <t>Overige contacten - wijzen van verwonding, behorend tot groep 60, hierboven niet vermeld</t>
  </si>
  <si>
    <t>Fysieke belasting van het lichaam, psychische belasting - niet gespecificeerd</t>
  </si>
  <si>
    <t>Fysieke belasting - van het bewegingsapparaat</t>
  </si>
  <si>
    <t>Fysieke belasting - door straling, lawaai, licht, druk</t>
  </si>
  <si>
    <t>Psychische belasting, psychische shock</t>
  </si>
  <si>
    <t>Overige contacten - wijzen van verwonding, behorend tot groep 70, hierboven niet vermeld</t>
  </si>
  <si>
    <t>Beet, trap enz. (van dier of mens) - niet gespecificeerd</t>
  </si>
  <si>
    <t>Beet van</t>
  </si>
  <si>
    <t>Steek van een insect, vis</t>
  </si>
  <si>
    <t>Klap, trap, kopstoot, wurging</t>
  </si>
  <si>
    <t>Overige contacten - wijzen van verwonding, behorend tot groep 80, hierboven niet vermeld</t>
  </si>
  <si>
    <t>Overige contacten - wijzen van verwonding, niet in deze lijst vermeld</t>
  </si>
  <si>
    <t>Contact - Wijze van verwonding</t>
  </si>
  <si>
    <t>Dag van de week</t>
  </si>
  <si>
    <t>Maandag</t>
  </si>
  <si>
    <t>Dinsdag</t>
  </si>
  <si>
    <t>Woensdag</t>
  </si>
  <si>
    <t>Donderdag</t>
  </si>
  <si>
    <t>Vrijdag</t>
  </si>
  <si>
    <t>Zaterdag</t>
  </si>
  <si>
    <t>Zondag</t>
  </si>
  <si>
    <t>Maand</t>
  </si>
  <si>
    <t>Januari</t>
  </si>
  <si>
    <t>Februari</t>
  </si>
  <si>
    <t>Maart</t>
  </si>
  <si>
    <t>April</t>
  </si>
  <si>
    <t>Mei</t>
  </si>
  <si>
    <t>Juni</t>
  </si>
  <si>
    <t>Juli</t>
  </si>
  <si>
    <t>Augustus</t>
  </si>
  <si>
    <t>September</t>
  </si>
  <si>
    <t>Oktober</t>
  </si>
  <si>
    <t>November</t>
  </si>
  <si>
    <t>December</t>
  </si>
  <si>
    <t>Gewest en provincie</t>
  </si>
  <si>
    <t>BRUSSELS GEWEST</t>
  </si>
  <si>
    <t>Antwerpen</t>
  </si>
  <si>
    <t>Limburg</t>
  </si>
  <si>
    <t>Oost-Vlaanderen</t>
  </si>
  <si>
    <t>Vlaams-Brabant</t>
  </si>
  <si>
    <t>West-Vlaanderen</t>
  </si>
  <si>
    <t>VLAAMSE GEWEST</t>
  </si>
  <si>
    <t>Waals-Brabant</t>
  </si>
  <si>
    <t>Henegouwen</t>
  </si>
  <si>
    <t>Luik</t>
  </si>
  <si>
    <t>Luxemburg</t>
  </si>
  <si>
    <t>Namen</t>
  </si>
  <si>
    <t>WAALSE GEWEST</t>
  </si>
  <si>
    <t>Buitenland</t>
  </si>
  <si>
    <t>Gevolg van de ongeval</t>
  </si>
  <si>
    <t>Leeftijd</t>
  </si>
  <si>
    <t>Tabel B40: Verdeling van de ongevallen op de weg naar en van het werk volgens de anciënniteit van het slachtoffer en de gevolgen van het ongeval - 2012</t>
  </si>
  <si>
    <t>Tabel B41: Verdeling van de ongevallen op de weg naar en van het werk volgens de beroepscategorie van het slachtoffer - 2008 tot 2012</t>
  </si>
  <si>
    <t>Fysische verschijnselen en natuurlijke elementen - niet gespecificeerd</t>
  </si>
  <si>
    <t>Fysische verschijnselen - lawaai, natuurlijke straling, (licht, lichtboog, overdruk, onderdruk, druk enz.)</t>
  </si>
  <si>
    <t>Natuurlijke en atmosferische elementen (incl. watervlaktes, modder, regen, hagel, sneeuw, ijzel, windstoot enz.)</t>
  </si>
  <si>
    <t>20.03</t>
  </si>
  <si>
    <t>Natuurrampen (incl. overstroming, vulkanisme, aardbeving, vloedgolf, vuur, brand)</t>
  </si>
  <si>
    <t xml:space="preserve">Fysische verschijnselen en natuurlijke elementen, overige, behorend tot groep 20, maar hierboven niet vermeld </t>
  </si>
  <si>
    <t>Tabel B53: Verdeling van de ongevallen op de weg naar en van het werk volgens de maand waarin het ongeval gebeurde, naar gevolgen - 2012</t>
  </si>
  <si>
    <t>Tabel B54: Verdeling van de ongevallen volgens de provincie waar het ongeval gebeurde - 2008 tot 2012</t>
  </si>
  <si>
    <t>Tabel B55: Verdeling van de ongevallen volgens de provincie waar het ongeval gebeurde, naar gevolgen - 2012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</si>
</sst>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0"/>
      <name val="Arial"/>
    </font>
    <font>
      <sz val="11"/>
      <color theme="1"/>
      <name val="Calibri"/>
      <family val="2"/>
      <scheme val="minor"/>
    </font>
    <font>
      <sz val="10"/>
      <name val="Arial"/>
      <family val="2"/>
    </font>
    <font>
      <b/>
      <sz val="11"/>
      <name val="Microsoft Sans Serif"/>
      <family val="2"/>
    </font>
    <font>
      <sz val="11"/>
      <name val="Microsoft Sans Serif"/>
      <family val="2"/>
    </font>
    <font>
      <b/>
      <i/>
      <sz val="11"/>
      <name val="Microsoft Sans Serif"/>
      <family val="2"/>
    </font>
    <font>
      <sz val="11"/>
      <color indexed="8"/>
      <name val="Microsoft Sans Serif"/>
      <family val="2"/>
    </font>
    <font>
      <b/>
      <sz val="11"/>
      <color indexed="8"/>
      <name val="Microsoft Sans Serif"/>
      <family val="2"/>
    </font>
    <font>
      <b/>
      <i/>
      <sz val="11"/>
      <color indexed="8"/>
      <name val="Microsoft Sans Serif"/>
      <family val="2"/>
    </font>
    <font>
      <sz val="11"/>
      <name val="Arial"/>
      <family val="2"/>
    </font>
    <font>
      <u/>
      <sz val="10"/>
      <name val="Microsoft Sans Serif"/>
      <family val="2"/>
    </font>
    <font>
      <sz val="10"/>
      <name val="Microsoft Sans Serif"/>
      <family val="2"/>
    </font>
    <font>
      <b/>
      <sz val="10"/>
      <name val="Microsoft Sans Serif"/>
      <family val="2"/>
    </font>
    <font>
      <b/>
      <u/>
      <sz val="11"/>
      <name val="Microsoft Sans Serif"/>
      <family val="2"/>
    </font>
    <font>
      <b/>
      <sz val="10"/>
      <name val="Arial"/>
      <family val="2"/>
    </font>
    <font>
      <b/>
      <i/>
      <sz val="10"/>
      <name val="Microsoft Sans Serif"/>
      <family val="2"/>
    </font>
    <font>
      <b/>
      <u/>
      <sz val="10"/>
      <name val="Microsoft Sans Serif"/>
      <family val="2"/>
    </font>
    <font>
      <b/>
      <sz val="11"/>
      <name val="Arial"/>
      <family val="2"/>
    </font>
    <font>
      <sz val="10"/>
      <color indexed="8"/>
      <name val="Arial"/>
      <family val="2"/>
    </font>
    <font>
      <b/>
      <sz val="10"/>
      <name val="MS Sans Serif"/>
      <family val="2"/>
    </font>
    <font>
      <sz val="10"/>
      <name val="MS Sans Serif"/>
      <family val="2"/>
    </font>
    <font>
      <sz val="10"/>
      <color indexed="8"/>
      <name val="MS Sans Serif"/>
      <family val="2"/>
    </font>
    <font>
      <sz val="10"/>
      <color indexed="12"/>
      <name val="MS Sans Serif"/>
      <family val="2"/>
    </font>
    <font>
      <b/>
      <sz val="10"/>
      <color indexed="8"/>
      <name val="MS Sans Serif"/>
      <family val="2"/>
    </font>
    <font>
      <b/>
      <sz val="9"/>
      <name val="MS Sans Serif"/>
      <family val="2"/>
    </font>
    <font>
      <sz val="10"/>
      <color indexed="8"/>
      <name val="Microsoft Sans Serif"/>
      <family val="2"/>
    </font>
    <font>
      <b/>
      <sz val="10"/>
      <color indexed="8"/>
      <name val="Microsoft Sans Serif"/>
      <family val="2"/>
    </font>
    <font>
      <sz val="9"/>
      <name val="Microsoft Sans Serif"/>
      <family val="2"/>
    </font>
    <font>
      <b/>
      <i/>
      <sz val="9"/>
      <name val="Microsoft Sans Serif"/>
      <family val="2"/>
    </font>
    <font>
      <sz val="10"/>
      <name val="Tahoma"/>
      <family val="2"/>
    </font>
    <font>
      <b/>
      <sz val="10"/>
      <color indexed="8"/>
      <name val="Tahoma"/>
      <family val="2"/>
    </font>
    <font>
      <b/>
      <sz val="10"/>
      <name val="Tahoma"/>
      <family val="2"/>
    </font>
    <font>
      <b/>
      <u/>
      <sz val="9"/>
      <name val="Microsoft Sans Serif"/>
      <family val="2"/>
    </font>
    <font>
      <b/>
      <sz val="9"/>
      <name val="Microsoft Sans Serif"/>
      <family val="2"/>
    </font>
    <font>
      <i/>
      <sz val="10"/>
      <name val="MS Sans Serif"/>
      <family val="2"/>
    </font>
    <font>
      <sz val="10"/>
      <color indexed="10"/>
      <name val="Microsoft Sans Serif"/>
      <family val="2"/>
    </font>
    <font>
      <sz val="11"/>
      <color indexed="10"/>
      <name val="Microsoft Sans Serif"/>
      <family val="2"/>
    </font>
    <font>
      <b/>
      <sz val="12"/>
      <name val="Microsoft Sans Serif"/>
      <family val="2"/>
    </font>
    <font>
      <sz val="10"/>
      <color indexed="8"/>
      <name val="Tahoma"/>
      <family val="2"/>
    </font>
    <font>
      <u/>
      <sz val="10"/>
      <color theme="10"/>
      <name val="Arial"/>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31">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thin">
        <color indexed="64"/>
      </left>
      <right/>
      <top style="medium">
        <color indexed="8"/>
      </top>
      <bottom style="medium">
        <color indexed="8"/>
      </bottom>
      <diagonal/>
    </border>
    <border>
      <left style="thin">
        <color indexed="64"/>
      </left>
      <right style="medium">
        <color indexed="64"/>
      </right>
      <top style="medium">
        <color indexed="8"/>
      </top>
      <bottom style="medium">
        <color indexed="8"/>
      </bottom>
      <diagonal/>
    </border>
    <border>
      <left style="medium">
        <color indexed="64"/>
      </left>
      <right style="thin">
        <color indexed="64"/>
      </right>
      <top style="medium">
        <color indexed="8"/>
      </top>
      <bottom style="medium">
        <color indexed="8"/>
      </bottom>
      <diagonal/>
    </border>
    <border>
      <left style="thin">
        <color indexed="64"/>
      </left>
      <right style="medium">
        <color indexed="8"/>
      </right>
      <top style="medium">
        <color indexed="8"/>
      </top>
      <bottom style="medium">
        <color indexed="8"/>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medium">
        <color indexed="8"/>
      </top>
      <bottom/>
      <diagonal/>
    </border>
    <border>
      <left style="thin">
        <color indexed="64"/>
      </left>
      <right style="medium">
        <color indexed="64"/>
      </right>
      <top style="medium">
        <color indexed="8"/>
      </top>
      <bottom/>
      <diagonal/>
    </border>
    <border>
      <left style="medium">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style="medium">
        <color indexed="64"/>
      </left>
      <right style="thin">
        <color indexed="64"/>
      </right>
      <top style="thin">
        <color indexed="8"/>
      </top>
      <bottom style="medium">
        <color indexed="8"/>
      </bottom>
      <diagonal/>
    </border>
    <border>
      <left style="thin">
        <color indexed="64"/>
      </left>
      <right style="medium">
        <color indexed="8"/>
      </right>
      <top style="thin">
        <color indexed="8"/>
      </top>
      <bottom style="thin">
        <color indexed="8"/>
      </bottom>
      <diagonal/>
    </border>
    <border>
      <left style="medium">
        <color indexed="8"/>
      </left>
      <right/>
      <top style="thin">
        <color indexed="8"/>
      </top>
      <bottom/>
      <diagonal/>
    </border>
    <border>
      <left style="thin">
        <color indexed="64"/>
      </left>
      <right style="medium">
        <color indexed="64"/>
      </right>
      <top style="thin">
        <color indexed="8"/>
      </top>
      <bottom/>
      <diagonal/>
    </border>
    <border>
      <left style="thin">
        <color indexed="8"/>
      </left>
      <right/>
      <top style="thin">
        <color indexed="8"/>
      </top>
      <bottom/>
      <diagonal/>
    </border>
    <border>
      <left style="thin">
        <color indexed="64"/>
      </left>
      <right/>
      <top style="thin">
        <color indexed="8"/>
      </top>
      <bottom/>
      <diagonal/>
    </border>
    <border>
      <left style="medium">
        <color indexed="64"/>
      </left>
      <right style="thin">
        <color indexed="64"/>
      </right>
      <top style="thin">
        <color indexed="8"/>
      </top>
      <bottom/>
      <diagonal/>
    </border>
    <border>
      <left style="thin">
        <color indexed="64"/>
      </left>
      <right style="medium">
        <color indexed="8"/>
      </right>
      <top style="thin">
        <color indexed="8"/>
      </top>
      <bottom/>
      <diagonal/>
    </border>
    <border>
      <left style="medium">
        <color indexed="8"/>
      </left>
      <right/>
      <top style="medium">
        <color indexed="8"/>
      </top>
      <bottom style="thin">
        <color indexed="8"/>
      </bottom>
      <diagonal/>
    </border>
    <border>
      <left style="thin">
        <color indexed="64"/>
      </left>
      <right style="medium">
        <color indexed="64"/>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top style="medium">
        <color indexed="8"/>
      </top>
      <bottom style="thin">
        <color indexed="8"/>
      </bottom>
      <diagonal/>
    </border>
    <border>
      <left style="medium">
        <color indexed="64"/>
      </left>
      <right style="thin">
        <color indexed="64"/>
      </right>
      <top style="medium">
        <color indexed="8"/>
      </top>
      <bottom style="thin">
        <color indexed="8"/>
      </bottom>
      <diagonal/>
    </border>
    <border>
      <left style="thin">
        <color indexed="64"/>
      </left>
      <right style="medium">
        <color indexed="8"/>
      </right>
      <top style="medium">
        <color indexed="8"/>
      </top>
      <bottom style="thin">
        <color indexed="8"/>
      </bottom>
      <diagonal/>
    </border>
    <border>
      <left style="thin">
        <color indexed="8"/>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thin">
        <color indexed="8"/>
      </left>
      <right/>
      <top style="medium">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8"/>
      </left>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8"/>
      </left>
      <right/>
      <top/>
      <bottom style="thin">
        <color indexed="64"/>
      </bottom>
      <diagonal/>
    </border>
    <border>
      <left style="thin">
        <color indexed="8"/>
      </left>
      <right style="thin">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style="thin">
        <color indexed="64"/>
      </right>
      <top style="medium">
        <color indexed="8"/>
      </top>
      <bottom style="medium">
        <color indexed="8"/>
      </bottom>
      <diagonal/>
    </border>
    <border>
      <left/>
      <right/>
      <top style="medium">
        <color indexed="8"/>
      </top>
      <bottom/>
      <diagonal/>
    </border>
    <border>
      <left style="medium">
        <color indexed="8"/>
      </left>
      <right/>
      <top style="thin">
        <color indexed="64"/>
      </top>
      <bottom style="thin">
        <color indexed="64"/>
      </bottom>
      <diagonal/>
    </border>
    <border>
      <left/>
      <right style="medium">
        <color indexed="64"/>
      </right>
      <top/>
      <bottom/>
      <diagonal/>
    </border>
    <border>
      <left style="thin">
        <color indexed="8"/>
      </left>
      <right style="thin">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s>
  <cellStyleXfs count="7">
    <xf numFmtId="0" fontId="0" fillId="0" borderId="0"/>
    <xf numFmtId="0" fontId="2" fillId="0" borderId="0" applyProtection="0"/>
    <xf numFmtId="0" fontId="2" fillId="0" borderId="0" applyProtection="0"/>
    <xf numFmtId="9" fontId="2" fillId="0" borderId="0" applyFont="0" applyFill="0" applyBorder="0" applyAlignment="0" applyProtection="0"/>
    <xf numFmtId="0" fontId="18" fillId="0" borderId="0"/>
    <xf numFmtId="0" fontId="1" fillId="0" borderId="0"/>
    <xf numFmtId="0" fontId="39" fillId="0" borderId="0" applyNumberFormat="0" applyFill="0" applyBorder="0" applyAlignment="0" applyProtection="0"/>
  </cellStyleXfs>
  <cellXfs count="1002">
    <xf numFmtId="0" fontId="0" fillId="0" borderId="0" xfId="0"/>
    <xf numFmtId="0" fontId="4" fillId="0" borderId="0" xfId="0" applyFont="1" applyAlignment="1">
      <alignment vertical="center"/>
    </xf>
    <xf numFmtId="0" fontId="5" fillId="0" borderId="2" xfId="0" applyFont="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vertical="center" wrapText="1"/>
    </xf>
    <xf numFmtId="3" fontId="4" fillId="2" borderId="3" xfId="0" applyNumberFormat="1" applyFont="1" applyFill="1" applyBorder="1" applyAlignment="1">
      <alignment horizontal="right" vertical="center" wrapText="1"/>
    </xf>
    <xf numFmtId="164" fontId="5" fillId="2" borderId="6" xfId="0" applyNumberFormat="1" applyFont="1" applyFill="1" applyBorder="1" applyAlignment="1">
      <alignment vertical="center" wrapText="1"/>
    </xf>
    <xf numFmtId="164" fontId="5" fillId="2" borderId="6" xfId="0" applyNumberFormat="1"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wrapText="1"/>
    </xf>
    <xf numFmtId="0" fontId="3" fillId="0" borderId="9" xfId="0" applyFont="1" applyFill="1" applyBorder="1" applyAlignment="1">
      <alignment horizontal="center" vertical="center"/>
    </xf>
    <xf numFmtId="0" fontId="3" fillId="0" borderId="10" xfId="0" applyFont="1" applyFill="1" applyBorder="1" applyAlignment="1">
      <alignment vertical="center" wrapText="1"/>
    </xf>
    <xf numFmtId="3" fontId="4" fillId="0" borderId="9" xfId="0" applyNumberFormat="1" applyFont="1" applyFill="1" applyBorder="1" applyAlignment="1">
      <alignment horizontal="right" vertical="center" wrapText="1"/>
    </xf>
    <xf numFmtId="164" fontId="5" fillId="0" borderId="12" xfId="0" applyNumberFormat="1" applyFont="1" applyFill="1" applyBorder="1" applyAlignment="1">
      <alignment vertical="center" wrapText="1"/>
    </xf>
    <xf numFmtId="164" fontId="5" fillId="0" borderId="12"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13" xfId="0" applyFont="1" applyFill="1" applyBorder="1" applyAlignment="1">
      <alignment vertical="center" wrapText="1"/>
    </xf>
    <xf numFmtId="3" fontId="4" fillId="0" borderId="1" xfId="0" applyNumberFormat="1" applyFont="1" applyFill="1" applyBorder="1" applyAlignment="1">
      <alignment horizontal="right" vertical="center" wrapText="1"/>
    </xf>
    <xf numFmtId="164" fontId="5" fillId="0" borderId="2" xfId="0" applyNumberFormat="1" applyFont="1" applyFill="1" applyBorder="1" applyAlignment="1">
      <alignment vertical="center" wrapText="1"/>
    </xf>
    <xf numFmtId="164" fontId="5" fillId="0" borderId="2" xfId="0" applyNumberFormat="1"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wrapText="1"/>
    </xf>
    <xf numFmtId="3" fontId="4" fillId="2" borderId="17" xfId="0" applyNumberFormat="1" applyFont="1" applyFill="1" applyBorder="1" applyAlignment="1">
      <alignment horizontal="right" vertical="center" wrapText="1"/>
    </xf>
    <xf numFmtId="0" fontId="3" fillId="0" borderId="18" xfId="0" applyFont="1" applyFill="1" applyBorder="1" applyAlignment="1">
      <alignment horizontal="center" vertical="center"/>
    </xf>
    <xf numFmtId="0" fontId="3" fillId="0" borderId="19" xfId="0" applyFont="1" applyFill="1" applyBorder="1" applyAlignment="1">
      <alignment vertical="center" wrapText="1"/>
    </xf>
    <xf numFmtId="0" fontId="3" fillId="2" borderId="17" xfId="0" applyFont="1" applyFill="1" applyBorder="1" applyAlignment="1">
      <alignment horizontal="center" vertical="center"/>
    </xf>
    <xf numFmtId="0" fontId="3" fillId="2" borderId="20" xfId="0" applyFont="1" applyFill="1" applyBorder="1" applyAlignment="1">
      <alignment vertical="center" wrapText="1"/>
    </xf>
    <xf numFmtId="0" fontId="3" fillId="2" borderId="21" xfId="0" applyFont="1" applyFill="1" applyBorder="1" applyAlignment="1">
      <alignment horizontal="center" vertical="center"/>
    </xf>
    <xf numFmtId="0" fontId="3" fillId="2" borderId="22" xfId="0" applyFont="1" applyFill="1" applyBorder="1" applyAlignment="1">
      <alignment vertical="center" wrapText="1"/>
    </xf>
    <xf numFmtId="3" fontId="4" fillId="2" borderId="21" xfId="0" applyNumberFormat="1" applyFont="1" applyFill="1" applyBorder="1" applyAlignment="1">
      <alignment horizontal="right" vertical="center" wrapText="1"/>
    </xf>
    <xf numFmtId="3" fontId="3" fillId="0" borderId="21" xfId="0" applyNumberFormat="1" applyFont="1" applyFill="1" applyBorder="1" applyAlignment="1">
      <alignment horizontal="right" vertical="center"/>
    </xf>
    <xf numFmtId="9" fontId="5" fillId="0" borderId="24" xfId="0" applyNumberFormat="1" applyFont="1" applyFill="1" applyBorder="1" applyAlignment="1">
      <alignment vertical="center" wrapText="1"/>
    </xf>
    <xf numFmtId="9" fontId="5" fillId="0" borderId="24" xfId="0" applyNumberFormat="1" applyFont="1" applyFill="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13" xfId="0" applyFont="1" applyBorder="1" applyAlignment="1">
      <alignment horizontal="center" vertical="center" wrapText="1"/>
    </xf>
    <xf numFmtId="164" fontId="5" fillId="2" borderId="4" xfId="0" applyNumberFormat="1" applyFont="1" applyFill="1" applyBorder="1" applyAlignment="1">
      <alignment vertical="center" wrapText="1"/>
    </xf>
    <xf numFmtId="164" fontId="5" fillId="0" borderId="10" xfId="0" applyNumberFormat="1" applyFont="1" applyFill="1" applyBorder="1" applyAlignment="1">
      <alignment vertical="center" wrapText="1"/>
    </xf>
    <xf numFmtId="164" fontId="5" fillId="0" borderId="13" xfId="0" applyNumberFormat="1" applyFont="1" applyFill="1" applyBorder="1" applyAlignment="1">
      <alignment vertical="center" wrapText="1"/>
    </xf>
    <xf numFmtId="9" fontId="5" fillId="0" borderId="22" xfId="0" applyNumberFormat="1" applyFont="1" applyFill="1" applyBorder="1" applyAlignment="1">
      <alignment vertical="center" wrapText="1"/>
    </xf>
    <xf numFmtId="0" fontId="4" fillId="0" borderId="0" xfId="0" applyFont="1" applyFill="1" applyAlignment="1">
      <alignment vertical="center"/>
    </xf>
    <xf numFmtId="0" fontId="3" fillId="0" borderId="28" xfId="0" applyFont="1" applyBorder="1" applyAlignment="1">
      <alignment horizontal="center" vertical="center" wrapText="1"/>
    </xf>
    <xf numFmtId="49" fontId="3" fillId="2" borderId="17" xfId="0" applyNumberFormat="1" applyFont="1" applyFill="1" applyBorder="1" applyAlignment="1">
      <alignment horizontal="center" vertical="center"/>
    </xf>
    <xf numFmtId="3" fontId="6" fillId="2" borderId="17" xfId="0" applyNumberFormat="1" applyFont="1" applyFill="1" applyBorder="1" applyAlignment="1">
      <alignment vertical="center"/>
    </xf>
    <xf numFmtId="164" fontId="5" fillId="2" borderId="24" xfId="0" applyNumberFormat="1" applyFont="1" applyFill="1" applyBorder="1" applyAlignment="1">
      <alignment vertical="center"/>
    </xf>
    <xf numFmtId="3" fontId="6" fillId="2" borderId="3" xfId="0" applyNumberFormat="1" applyFont="1" applyFill="1" applyBorder="1" applyAlignment="1">
      <alignment vertical="center"/>
    </xf>
    <xf numFmtId="49" fontId="3" fillId="2" borderId="7" xfId="0" applyNumberFormat="1" applyFont="1" applyFill="1" applyBorder="1" applyAlignment="1">
      <alignment horizontal="center" vertical="center"/>
    </xf>
    <xf numFmtId="164" fontId="5" fillId="2" borderId="29" xfId="0" applyNumberFormat="1" applyFont="1" applyFill="1" applyBorder="1" applyAlignment="1">
      <alignment vertical="center"/>
    </xf>
    <xf numFmtId="49" fontId="3" fillId="0" borderId="9" xfId="0" applyNumberFormat="1" applyFont="1" applyFill="1" applyBorder="1" applyAlignment="1">
      <alignment horizontal="center" vertical="center"/>
    </xf>
    <xf numFmtId="3" fontId="6" fillId="0" borderId="9" xfId="0" applyNumberFormat="1" applyFont="1" applyFill="1" applyBorder="1" applyAlignment="1">
      <alignment vertical="center"/>
    </xf>
    <xf numFmtId="49" fontId="3" fillId="0" borderId="1" xfId="0" applyNumberFormat="1" applyFont="1" applyFill="1" applyBorder="1" applyAlignment="1">
      <alignment horizontal="center" vertical="center"/>
    </xf>
    <xf numFmtId="3" fontId="6" fillId="0" borderId="1" xfId="0" applyNumberFormat="1" applyFont="1" applyFill="1" applyBorder="1" applyAlignment="1">
      <alignment vertical="center"/>
    </xf>
    <xf numFmtId="49" fontId="3" fillId="2" borderId="15" xfId="0" applyNumberFormat="1" applyFont="1" applyFill="1" applyBorder="1" applyAlignment="1">
      <alignment horizontal="center" vertical="center"/>
    </xf>
    <xf numFmtId="164" fontId="5" fillId="2" borderId="30" xfId="0" applyNumberFormat="1" applyFont="1" applyFill="1" applyBorder="1" applyAlignment="1">
      <alignment vertical="center"/>
    </xf>
    <xf numFmtId="49" fontId="3" fillId="0" borderId="18" xfId="0" applyNumberFormat="1" applyFont="1" applyFill="1" applyBorder="1" applyAlignment="1">
      <alignment horizontal="center" vertical="center"/>
    </xf>
    <xf numFmtId="0" fontId="3" fillId="0" borderId="0" xfId="0" applyFont="1" applyFill="1" applyAlignment="1">
      <alignment vertical="center" wrapText="1"/>
    </xf>
    <xf numFmtId="3" fontId="3" fillId="0" borderId="21" xfId="0" applyNumberFormat="1" applyFont="1" applyFill="1" applyBorder="1" applyAlignment="1">
      <alignment vertical="center"/>
    </xf>
    <xf numFmtId="49" fontId="4" fillId="0" borderId="0" xfId="0" applyNumberFormat="1" applyFont="1" applyFill="1" applyAlignment="1">
      <alignment horizontal="center" vertical="center"/>
    </xf>
    <xf numFmtId="3" fontId="6" fillId="0" borderId="18" xfId="0" applyNumberFormat="1" applyFont="1" applyFill="1" applyBorder="1" applyAlignment="1">
      <alignment vertical="center"/>
    </xf>
    <xf numFmtId="164" fontId="5" fillId="0" borderId="31" xfId="0" applyNumberFormat="1" applyFont="1" applyFill="1" applyBorder="1" applyAlignment="1">
      <alignment vertical="center"/>
    </xf>
    <xf numFmtId="3" fontId="7" fillId="0" borderId="21" xfId="0" applyNumberFormat="1" applyFont="1" applyFill="1" applyBorder="1" applyAlignment="1">
      <alignment vertical="center"/>
    </xf>
    <xf numFmtId="0" fontId="3" fillId="0" borderId="32" xfId="0" applyFont="1" applyBorder="1" applyAlignment="1">
      <alignment horizontal="left" vertical="center"/>
    </xf>
    <xf numFmtId="3" fontId="6" fillId="0" borderId="7" xfId="0" applyNumberFormat="1" applyFont="1" applyBorder="1" applyAlignment="1">
      <alignment vertical="center"/>
    </xf>
    <xf numFmtId="164" fontId="5" fillId="0" borderId="29" xfId="0" applyNumberFormat="1" applyFont="1" applyBorder="1" applyAlignment="1">
      <alignment vertical="center"/>
    </xf>
    <xf numFmtId="0" fontId="3" fillId="0" borderId="26" xfId="0" applyFont="1" applyBorder="1" applyAlignment="1">
      <alignment horizontal="left" vertical="center"/>
    </xf>
    <xf numFmtId="3" fontId="6" fillId="0" borderId="9" xfId="0" applyNumberFormat="1" applyFont="1" applyBorder="1" applyAlignment="1">
      <alignment vertical="center"/>
    </xf>
    <xf numFmtId="164" fontId="5" fillId="0" borderId="12" xfId="0" applyNumberFormat="1" applyFont="1" applyBorder="1" applyAlignment="1">
      <alignment vertical="center"/>
    </xf>
    <xf numFmtId="0" fontId="3" fillId="0" borderId="27" xfId="0" applyFont="1" applyBorder="1" applyAlignment="1">
      <alignment horizontal="left" vertical="center"/>
    </xf>
    <xf numFmtId="3" fontId="6" fillId="0" borderId="1" xfId="0" applyNumberFormat="1" applyFont="1" applyBorder="1" applyAlignment="1">
      <alignment vertical="center"/>
    </xf>
    <xf numFmtId="164" fontId="5" fillId="0" borderId="2" xfId="0" applyNumberFormat="1" applyFont="1" applyBorder="1" applyAlignment="1">
      <alignment vertical="center"/>
    </xf>
    <xf numFmtId="0" fontId="3" fillId="0" borderId="33" xfId="0" applyFont="1" applyBorder="1" applyAlignment="1">
      <alignment horizontal="center" vertical="center"/>
    </xf>
    <xf numFmtId="3" fontId="7" fillId="0" borderId="21" xfId="0" applyNumberFormat="1" applyFont="1" applyBorder="1" applyAlignment="1">
      <alignment vertical="center"/>
    </xf>
    <xf numFmtId="9" fontId="5" fillId="0" borderId="24" xfId="0" applyNumberFormat="1" applyFont="1" applyBorder="1" applyAlignment="1">
      <alignment vertical="center"/>
    </xf>
    <xf numFmtId="3" fontId="3"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0" fontId="7" fillId="0" borderId="12" xfId="0" applyFont="1" applyBorder="1" applyAlignment="1">
      <alignment vertical="center" wrapText="1"/>
    </xf>
    <xf numFmtId="3" fontId="4" fillId="0" borderId="9" xfId="0" applyNumberFormat="1" applyFont="1" applyBorder="1" applyAlignment="1">
      <alignment vertical="center"/>
    </xf>
    <xf numFmtId="3" fontId="4" fillId="0" borderId="18" xfId="0" applyNumberFormat="1" applyFont="1" applyBorder="1" applyAlignment="1">
      <alignment vertical="center"/>
    </xf>
    <xf numFmtId="3" fontId="3" fillId="0" borderId="35" xfId="0" applyNumberFormat="1" applyFont="1" applyBorder="1" applyAlignment="1">
      <alignment vertical="center"/>
    </xf>
    <xf numFmtId="0" fontId="5" fillId="0" borderId="0" xfId="0" applyFont="1" applyAlignment="1">
      <alignment vertical="center"/>
    </xf>
    <xf numFmtId="0" fontId="3" fillId="0" borderId="0" xfId="0" applyFont="1" applyAlignment="1">
      <alignment horizontal="center" vertical="center"/>
    </xf>
    <xf numFmtId="3" fontId="4" fillId="0" borderId="1" xfId="0" applyNumberFormat="1" applyFont="1" applyFill="1" applyBorder="1" applyAlignment="1">
      <alignment vertical="center"/>
    </xf>
    <xf numFmtId="164" fontId="5" fillId="0" borderId="36" xfId="0" applyNumberFormat="1" applyFont="1" applyBorder="1" applyAlignment="1">
      <alignment vertical="center"/>
    </xf>
    <xf numFmtId="3" fontId="4" fillId="0" borderId="1" xfId="0" applyNumberFormat="1" applyFont="1" applyBorder="1" applyAlignment="1">
      <alignment vertical="center"/>
    </xf>
    <xf numFmtId="0" fontId="9" fillId="0" borderId="0" xfId="0" applyFont="1"/>
    <xf numFmtId="0" fontId="3" fillId="0" borderId="37" xfId="0" applyFont="1" applyBorder="1" applyAlignment="1">
      <alignment horizontal="center" vertical="center" wrapText="1"/>
    </xf>
    <xf numFmtId="3" fontId="3" fillId="2" borderId="21" xfId="0" applyNumberFormat="1" applyFont="1" applyFill="1" applyBorder="1" applyAlignment="1">
      <alignment vertical="center"/>
    </xf>
    <xf numFmtId="3" fontId="4" fillId="0" borderId="7" xfId="0" applyNumberFormat="1" applyFont="1" applyFill="1" applyBorder="1" applyAlignment="1">
      <alignment vertical="center"/>
    </xf>
    <xf numFmtId="164" fontId="5" fillId="0" borderId="29" xfId="0" applyNumberFormat="1" applyFont="1" applyFill="1" applyBorder="1" applyAlignment="1">
      <alignment vertical="center"/>
    </xf>
    <xf numFmtId="3" fontId="4" fillId="0" borderId="9" xfId="0" applyNumberFormat="1" applyFont="1" applyFill="1" applyBorder="1" applyAlignment="1">
      <alignment vertical="center"/>
    </xf>
    <xf numFmtId="0" fontId="7" fillId="0" borderId="35" xfId="0" applyFont="1" applyFill="1" applyBorder="1" applyAlignment="1">
      <alignment horizontal="center" vertical="center"/>
    </xf>
    <xf numFmtId="3" fontId="3" fillId="0" borderId="21" xfId="0" applyNumberFormat="1" applyFont="1" applyBorder="1" applyAlignment="1">
      <alignment vertical="center"/>
    </xf>
    <xf numFmtId="0" fontId="11" fillId="0" borderId="0" xfId="0" applyFont="1"/>
    <xf numFmtId="3" fontId="4" fillId="0" borderId="7" xfId="0" applyNumberFormat="1" applyFont="1" applyBorder="1" applyAlignment="1">
      <alignment vertical="center"/>
    </xf>
    <xf numFmtId="0" fontId="3" fillId="0" borderId="26"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3" fillId="0" borderId="32" xfId="0" applyFont="1" applyBorder="1"/>
    <xf numFmtId="3" fontId="4" fillId="0" borderId="7" xfId="0" applyNumberFormat="1" applyFont="1" applyBorder="1"/>
    <xf numFmtId="164" fontId="5" fillId="0" borderId="29" xfId="0" applyNumberFormat="1" applyFont="1" applyBorder="1"/>
    <xf numFmtId="0" fontId="3" fillId="0" borderId="26" xfId="0" applyFont="1" applyBorder="1"/>
    <xf numFmtId="3" fontId="4" fillId="0" borderId="9" xfId="0" applyNumberFormat="1" applyFont="1" applyBorder="1"/>
    <xf numFmtId="164" fontId="5" fillId="0" borderId="12" xfId="0" applyNumberFormat="1" applyFont="1" applyBorder="1"/>
    <xf numFmtId="3" fontId="4" fillId="0" borderId="1" xfId="0" applyNumberFormat="1" applyFont="1" applyBorder="1"/>
    <xf numFmtId="164" fontId="5" fillId="0" borderId="2" xfId="0" applyNumberFormat="1" applyFont="1" applyBorder="1"/>
    <xf numFmtId="0" fontId="3" fillId="0" borderId="33" xfId="0" applyFont="1" applyBorder="1" applyAlignment="1">
      <alignment horizontal="center"/>
    </xf>
    <xf numFmtId="3" fontId="3" fillId="0" borderId="21" xfId="0" applyNumberFormat="1" applyFont="1" applyBorder="1"/>
    <xf numFmtId="9" fontId="5" fillId="0" borderId="24" xfId="0" applyNumberFormat="1" applyFont="1" applyBorder="1"/>
    <xf numFmtId="0" fontId="4" fillId="0" borderId="0" xfId="0" applyFont="1"/>
    <xf numFmtId="0" fontId="5" fillId="0" borderId="0" xfId="0" applyFont="1"/>
    <xf numFmtId="164" fontId="5" fillId="0" borderId="32" xfId="0" applyNumberFormat="1" applyFont="1" applyBorder="1" applyAlignment="1">
      <alignment horizontal="center" vertical="center"/>
    </xf>
    <xf numFmtId="164" fontId="5" fillId="0" borderId="26" xfId="0" applyNumberFormat="1" applyFont="1" applyBorder="1" applyAlignment="1">
      <alignment horizontal="center" vertical="center"/>
    </xf>
    <xf numFmtId="164" fontId="5" fillId="0" borderId="27" xfId="0" applyNumberFormat="1" applyFont="1" applyBorder="1" applyAlignment="1">
      <alignment horizontal="center" vertical="center"/>
    </xf>
    <xf numFmtId="164" fontId="5" fillId="0" borderId="33" xfId="0" applyNumberFormat="1" applyFont="1" applyBorder="1" applyAlignment="1">
      <alignment horizontal="center" vertical="center"/>
    </xf>
    <xf numFmtId="164" fontId="5" fillId="0" borderId="32" xfId="0" applyNumberFormat="1" applyFont="1" applyBorder="1" applyAlignment="1">
      <alignment horizontal="center"/>
    </xf>
    <xf numFmtId="164" fontId="5" fillId="0" borderId="26" xfId="0" applyNumberFormat="1" applyFont="1" applyBorder="1" applyAlignment="1">
      <alignment horizontal="center"/>
    </xf>
    <xf numFmtId="3" fontId="4" fillId="0" borderId="18" xfId="0" applyNumberFormat="1" applyFont="1" applyBorder="1"/>
    <xf numFmtId="164" fontId="5" fillId="0" borderId="31" xfId="0" applyNumberFormat="1" applyFont="1" applyBorder="1"/>
    <xf numFmtId="164" fontId="5" fillId="0" borderId="33" xfId="0" applyNumberFormat="1" applyFont="1" applyBorder="1" applyAlignment="1">
      <alignment horizont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1" xfId="0" applyFont="1" applyBorder="1" applyAlignment="1">
      <alignment horizontal="center" vertical="center" wrapText="1"/>
    </xf>
    <xf numFmtId="49" fontId="3" fillId="2" borderId="17" xfId="0" applyNumberFormat="1" applyFont="1" applyFill="1" applyBorder="1" applyAlignment="1">
      <alignment horizontal="center" vertical="center" wrapText="1"/>
    </xf>
    <xf numFmtId="164" fontId="8" fillId="2" borderId="6" xfId="0" applyNumberFormat="1" applyFont="1" applyFill="1" applyBorder="1" applyAlignment="1">
      <alignment vertical="center"/>
    </xf>
    <xf numFmtId="0" fontId="3" fillId="2" borderId="7" xfId="0" applyFont="1" applyFill="1" applyBorder="1" applyAlignment="1">
      <alignment horizontal="center" vertical="center" wrapText="1"/>
    </xf>
    <xf numFmtId="164" fontId="8" fillId="0" borderId="12" xfId="0" applyNumberFormat="1" applyFont="1" applyFill="1" applyBorder="1" applyAlignment="1">
      <alignment vertical="center"/>
    </xf>
    <xf numFmtId="164" fontId="8" fillId="0" borderId="2" xfId="0" applyNumberFormat="1" applyFont="1" applyFill="1" applyBorder="1" applyAlignment="1">
      <alignment vertical="center"/>
    </xf>
    <xf numFmtId="0" fontId="3" fillId="2" borderId="15" xfId="0" applyFont="1" applyFill="1" applyBorder="1" applyAlignment="1">
      <alignment horizontal="center" vertical="center" wrapText="1"/>
    </xf>
    <xf numFmtId="3" fontId="6" fillId="2" borderId="7" xfId="0" applyNumberFormat="1" applyFont="1" applyFill="1" applyBorder="1" applyAlignment="1">
      <alignment vertical="center"/>
    </xf>
    <xf numFmtId="0" fontId="3" fillId="0" borderId="9" xfId="0" applyFont="1" applyFill="1" applyBorder="1" applyAlignment="1">
      <alignment horizontal="center" vertical="center" wrapText="1"/>
    </xf>
    <xf numFmtId="164" fontId="8" fillId="2" borderId="30" xfId="0" applyNumberFormat="1" applyFont="1" applyFill="1" applyBorder="1" applyAlignment="1">
      <alignment vertical="center"/>
    </xf>
    <xf numFmtId="3" fontId="4" fillId="0" borderId="0" xfId="0" applyNumberFormat="1" applyFont="1" applyAlignment="1">
      <alignment vertical="center"/>
    </xf>
    <xf numFmtId="164" fontId="8" fillId="0" borderId="31" xfId="0" applyNumberFormat="1" applyFont="1" applyFill="1" applyBorder="1" applyAlignment="1">
      <alignment vertical="center"/>
    </xf>
    <xf numFmtId="0" fontId="3" fillId="2" borderId="21" xfId="0" applyFont="1" applyFill="1" applyBorder="1" applyAlignment="1">
      <alignment horizontal="center" vertical="center" wrapText="1"/>
    </xf>
    <xf numFmtId="3" fontId="6" fillId="2" borderId="21" xfId="0" applyNumberFormat="1" applyFont="1" applyFill="1" applyBorder="1" applyAlignment="1">
      <alignment vertical="center"/>
    </xf>
    <xf numFmtId="164" fontId="8" fillId="2" borderId="24" xfId="0" applyNumberFormat="1" applyFont="1" applyFill="1" applyBorder="1" applyAlignment="1">
      <alignment vertical="center"/>
    </xf>
    <xf numFmtId="0" fontId="13" fillId="0" borderId="0" xfId="0" applyFont="1" applyAlignment="1">
      <alignment vertical="center"/>
    </xf>
    <xf numFmtId="164" fontId="8" fillId="2" borderId="29" xfId="0" applyNumberFormat="1" applyFont="1" applyFill="1" applyBorder="1" applyAlignment="1">
      <alignment vertical="center"/>
    </xf>
    <xf numFmtId="3" fontId="3" fillId="0" borderId="28"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49" fontId="3" fillId="0" borderId="17" xfId="0" applyNumberFormat="1" applyFont="1" applyFill="1" applyBorder="1" applyAlignment="1">
      <alignment horizontal="center" vertical="center"/>
    </xf>
    <xf numFmtId="3" fontId="6" fillId="0" borderId="3" xfId="0" applyNumberFormat="1" applyFont="1" applyBorder="1" applyAlignment="1">
      <alignment vertical="center"/>
    </xf>
    <xf numFmtId="164" fontId="8" fillId="0" borderId="6" xfId="0" applyNumberFormat="1" applyFont="1" applyBorder="1" applyAlignment="1">
      <alignment vertical="center"/>
    </xf>
    <xf numFmtId="164" fontId="8" fillId="0" borderId="12" xfId="0" applyNumberFormat="1" applyFont="1" applyBorder="1" applyAlignment="1">
      <alignment vertical="center"/>
    </xf>
    <xf numFmtId="164" fontId="8" fillId="0" borderId="2" xfId="0" applyNumberFormat="1" applyFont="1" applyBorder="1" applyAlignment="1">
      <alignment vertical="center"/>
    </xf>
    <xf numFmtId="0" fontId="4" fillId="0" borderId="21" xfId="0" applyFont="1" applyBorder="1" applyAlignment="1">
      <alignment vertical="center"/>
    </xf>
    <xf numFmtId="0" fontId="3" fillId="0" borderId="22" xfId="0" applyFont="1" applyBorder="1" applyAlignment="1">
      <alignment horizontal="center" vertical="center"/>
    </xf>
    <xf numFmtId="9" fontId="8" fillId="0" borderId="24" xfId="0" applyNumberFormat="1" applyFont="1" applyBorder="1" applyAlignment="1">
      <alignment vertical="center"/>
    </xf>
    <xf numFmtId="3" fontId="9" fillId="0" borderId="0" xfId="0" applyNumberFormat="1" applyFont="1"/>
    <xf numFmtId="164" fontId="8" fillId="0" borderId="34" xfId="0" applyNumberFormat="1" applyFont="1" applyBorder="1" applyAlignment="1">
      <alignment vertical="center"/>
    </xf>
    <xf numFmtId="0" fontId="12" fillId="0" borderId="28"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5" fillId="0" borderId="31" xfId="0" applyFont="1" applyBorder="1" applyAlignment="1">
      <alignment horizontal="center" vertical="center" wrapText="1"/>
    </xf>
    <xf numFmtId="0" fontId="12" fillId="0" borderId="41" xfId="0" applyFont="1" applyBorder="1" applyAlignment="1">
      <alignment horizontal="center"/>
    </xf>
    <xf numFmtId="0" fontId="12" fillId="0" borderId="38" xfId="0" applyFont="1" applyBorder="1" applyAlignment="1">
      <alignment horizontal="center"/>
    </xf>
    <xf numFmtId="0" fontId="12" fillId="0" borderId="42" xfId="0" applyFont="1" applyBorder="1" applyAlignment="1">
      <alignment horizontal="center"/>
    </xf>
    <xf numFmtId="0" fontId="14" fillId="0" borderId="0" xfId="0" applyFont="1"/>
    <xf numFmtId="0" fontId="16" fillId="0" borderId="0" xfId="0" applyFont="1" applyBorder="1" applyAlignment="1">
      <alignment horizontal="left"/>
    </xf>
    <xf numFmtId="0" fontId="11" fillId="0" borderId="0" xfId="0" applyFont="1" applyBorder="1" applyAlignment="1">
      <alignment horizontal="left"/>
    </xf>
    <xf numFmtId="0" fontId="3" fillId="0" borderId="35" xfId="0" applyFont="1" applyBorder="1" applyAlignment="1">
      <alignment horizontal="center" vertical="center"/>
    </xf>
    <xf numFmtId="0" fontId="3" fillId="0" borderId="0" xfId="0" applyFont="1" applyFill="1" applyAlignment="1">
      <alignment vertical="center"/>
    </xf>
    <xf numFmtId="0" fontId="5" fillId="0" borderId="36" xfId="0" applyFont="1" applyBorder="1" applyAlignment="1">
      <alignment horizontal="center" vertical="center"/>
    </xf>
    <xf numFmtId="0" fontId="3" fillId="0" borderId="43" xfId="0" applyFont="1" applyBorder="1" applyAlignment="1">
      <alignment horizontal="left" vertical="center"/>
    </xf>
    <xf numFmtId="3" fontId="7" fillId="0" borderId="7" xfId="0" applyNumberFormat="1" applyFont="1" applyBorder="1" applyAlignment="1">
      <alignment vertical="center"/>
    </xf>
    <xf numFmtId="0" fontId="3" fillId="0" borderId="44" xfId="0" applyFont="1" applyBorder="1" applyAlignment="1">
      <alignment horizontal="left" vertical="center"/>
    </xf>
    <xf numFmtId="164" fontId="5" fillId="0" borderId="24" xfId="0" applyNumberFormat="1" applyFont="1" applyBorder="1" applyAlignment="1">
      <alignment vertical="center"/>
    </xf>
    <xf numFmtId="0" fontId="3" fillId="0" borderId="43" xfId="0" applyFont="1" applyBorder="1" applyAlignment="1">
      <alignment vertical="center"/>
    </xf>
    <xf numFmtId="164" fontId="8" fillId="0" borderId="29" xfId="0" applyNumberFormat="1" applyFont="1" applyBorder="1" applyAlignment="1">
      <alignment vertical="center"/>
    </xf>
    <xf numFmtId="9" fontId="8" fillId="0" borderId="29" xfId="0" applyNumberFormat="1" applyFont="1" applyBorder="1" applyAlignment="1">
      <alignment vertical="center"/>
    </xf>
    <xf numFmtId="0" fontId="3" fillId="0" borderId="44" xfId="0" applyFont="1" applyBorder="1" applyAlignment="1">
      <alignment vertical="center"/>
    </xf>
    <xf numFmtId="3" fontId="7" fillId="0" borderId="9" xfId="0" applyNumberFormat="1" applyFont="1" applyBorder="1" applyAlignment="1">
      <alignment vertical="center"/>
    </xf>
    <xf numFmtId="9" fontId="8" fillId="0" borderId="12" xfId="0" applyNumberFormat="1" applyFont="1" applyBorder="1" applyAlignment="1">
      <alignment vertical="center"/>
    </xf>
    <xf numFmtId="164" fontId="8" fillId="0" borderId="31" xfId="0" applyNumberFormat="1" applyFont="1" applyBorder="1" applyAlignment="1">
      <alignment vertical="center"/>
    </xf>
    <xf numFmtId="164" fontId="8" fillId="0" borderId="24" xfId="0" applyNumberFormat="1" applyFont="1" applyBorder="1" applyAlignment="1">
      <alignment vertical="center"/>
    </xf>
    <xf numFmtId="0" fontId="3" fillId="0" borderId="0" xfId="0" applyFont="1" applyBorder="1" applyAlignment="1">
      <alignment horizontal="center" vertical="center"/>
    </xf>
    <xf numFmtId="3" fontId="3" fillId="0" borderId="0" xfId="0" applyNumberFormat="1" applyFont="1" applyBorder="1" applyAlignment="1">
      <alignment vertical="center"/>
    </xf>
    <xf numFmtId="9" fontId="8" fillId="0" borderId="0" xfId="0" applyNumberFormat="1" applyFont="1" applyBorder="1" applyAlignment="1">
      <alignment vertical="center"/>
    </xf>
    <xf numFmtId="164" fontId="8" fillId="0" borderId="0" xfId="0" applyNumberFormat="1" applyFont="1" applyBorder="1" applyAlignment="1">
      <alignment horizontal="center" vertical="center"/>
    </xf>
    <xf numFmtId="3" fontId="3" fillId="0" borderId="9" xfId="0" applyNumberFormat="1" applyFont="1" applyBorder="1" applyAlignment="1">
      <alignment vertical="center"/>
    </xf>
    <xf numFmtId="3" fontId="3" fillId="0" borderId="18" xfId="0" applyNumberFormat="1" applyFont="1" applyBorder="1" applyAlignment="1">
      <alignment vertical="center"/>
    </xf>
    <xf numFmtId="164" fontId="5" fillId="0" borderId="0" xfId="0" applyNumberFormat="1" applyFont="1" applyBorder="1" applyAlignment="1">
      <alignment vertical="center"/>
    </xf>
    <xf numFmtId="3" fontId="3" fillId="0" borderId="7" xfId="0" applyNumberFormat="1" applyFont="1" applyBorder="1" applyAlignment="1">
      <alignment vertical="center"/>
    </xf>
    <xf numFmtId="164" fontId="5" fillId="0" borderId="6" xfId="0" applyNumberFormat="1" applyFont="1" applyBorder="1" applyAlignment="1">
      <alignment vertical="center"/>
    </xf>
    <xf numFmtId="164" fontId="8" fillId="2" borderId="34" xfId="0" applyNumberFormat="1" applyFont="1" applyFill="1" applyBorder="1" applyAlignment="1">
      <alignment vertical="center"/>
    </xf>
    <xf numFmtId="164" fontId="5" fillId="2" borderId="34" xfId="0" applyNumberFormat="1" applyFont="1" applyFill="1" applyBorder="1" applyAlignment="1">
      <alignment vertical="center"/>
    </xf>
    <xf numFmtId="164" fontId="5" fillId="0" borderId="31" xfId="0" applyNumberFormat="1" applyFont="1" applyBorder="1" applyAlignment="1">
      <alignment vertical="center"/>
    </xf>
    <xf numFmtId="0" fontId="7" fillId="0" borderId="0" xfId="0" applyFont="1" applyFill="1" applyBorder="1" applyAlignment="1">
      <alignment horizontal="center" vertical="center"/>
    </xf>
    <xf numFmtId="9" fontId="5" fillId="0" borderId="0" xfId="0" applyNumberFormat="1" applyFont="1" applyBorder="1" applyAlignment="1">
      <alignment vertical="center"/>
    </xf>
    <xf numFmtId="164" fontId="5" fillId="0" borderId="0" xfId="0" applyNumberFormat="1" applyFont="1" applyFill="1" applyBorder="1" applyAlignment="1">
      <alignment horizontal="center" vertical="center"/>
    </xf>
    <xf numFmtId="0" fontId="0" fillId="0" borderId="0" xfId="0" applyNumberFormat="1"/>
    <xf numFmtId="3" fontId="12" fillId="0" borderId="21" xfId="0" applyNumberFormat="1" applyFont="1" applyBorder="1"/>
    <xf numFmtId="3" fontId="4" fillId="2" borderId="45" xfId="0" applyNumberFormat="1" applyFont="1" applyFill="1" applyBorder="1" applyAlignment="1">
      <alignment vertical="center"/>
    </xf>
    <xf numFmtId="3" fontId="4" fillId="2" borderId="46" xfId="0" applyNumberFormat="1" applyFont="1" applyFill="1" applyBorder="1" applyAlignment="1">
      <alignment vertical="center"/>
    </xf>
    <xf numFmtId="164" fontId="5" fillId="2" borderId="47" xfId="0" applyNumberFormat="1" applyFont="1" applyFill="1" applyBorder="1" applyAlignment="1">
      <alignment vertical="center" wrapText="1"/>
    </xf>
    <xf numFmtId="164" fontId="5" fillId="2" borderId="48" xfId="0" applyNumberFormat="1" applyFont="1" applyFill="1" applyBorder="1" applyAlignment="1">
      <alignment vertical="center" wrapText="1"/>
    </xf>
    <xf numFmtId="3" fontId="3" fillId="2" borderId="49" xfId="0" applyNumberFormat="1" applyFont="1" applyFill="1" applyBorder="1" applyAlignment="1">
      <alignment horizontal="right" vertical="center" wrapText="1"/>
    </xf>
    <xf numFmtId="164" fontId="5" fillId="2" borderId="50" xfId="0" applyNumberFormat="1" applyFont="1" applyFill="1" applyBorder="1" applyAlignment="1">
      <alignment vertical="center" wrapText="1"/>
    </xf>
    <xf numFmtId="3" fontId="4" fillId="2" borderId="51" xfId="0" applyNumberFormat="1" applyFont="1" applyFill="1" applyBorder="1" applyAlignment="1">
      <alignment vertical="center"/>
    </xf>
    <xf numFmtId="3" fontId="4" fillId="2" borderId="52" xfId="0" applyNumberFormat="1" applyFont="1" applyFill="1" applyBorder="1" applyAlignment="1">
      <alignment vertical="center"/>
    </xf>
    <xf numFmtId="164" fontId="5" fillId="2" borderId="53" xfId="0" applyNumberFormat="1" applyFont="1" applyFill="1" applyBorder="1" applyAlignment="1">
      <alignment vertical="center" wrapText="1"/>
    </xf>
    <xf numFmtId="164" fontId="5" fillId="2" borderId="54" xfId="0" applyNumberFormat="1" applyFont="1" applyFill="1" applyBorder="1" applyAlignment="1">
      <alignment vertical="center" wrapText="1"/>
    </xf>
    <xf numFmtId="3" fontId="3" fillId="2" borderId="55" xfId="0" applyNumberFormat="1" applyFont="1" applyFill="1" applyBorder="1" applyAlignment="1">
      <alignment horizontal="right" vertical="center" wrapText="1"/>
    </xf>
    <xf numFmtId="164" fontId="5" fillId="2" borderId="56" xfId="0" applyNumberFormat="1" applyFont="1" applyFill="1" applyBorder="1" applyAlignment="1">
      <alignment vertical="center" wrapText="1"/>
    </xf>
    <xf numFmtId="3" fontId="4" fillId="0" borderId="57" xfId="0" applyNumberFormat="1" applyFont="1" applyFill="1" applyBorder="1" applyAlignment="1">
      <alignment vertical="center"/>
    </xf>
    <xf numFmtId="3" fontId="4" fillId="0" borderId="58" xfId="0" applyNumberFormat="1" applyFont="1" applyFill="1" applyBorder="1" applyAlignment="1">
      <alignment vertical="center"/>
    </xf>
    <xf numFmtId="164" fontId="5" fillId="0" borderId="59" xfId="0" applyNumberFormat="1" applyFont="1" applyFill="1" applyBorder="1" applyAlignment="1">
      <alignment vertical="center" wrapText="1"/>
    </xf>
    <xf numFmtId="164" fontId="5" fillId="0" borderId="60" xfId="0" applyNumberFormat="1" applyFont="1" applyFill="1" applyBorder="1" applyAlignment="1">
      <alignment vertical="center" wrapText="1"/>
    </xf>
    <xf numFmtId="3" fontId="3" fillId="0" borderId="61" xfId="0" applyNumberFormat="1" applyFont="1" applyFill="1" applyBorder="1" applyAlignment="1">
      <alignment horizontal="right" vertical="center" wrapText="1"/>
    </xf>
    <xf numFmtId="3" fontId="4" fillId="0" borderId="62" xfId="0" applyNumberFormat="1" applyFont="1" applyFill="1" applyBorder="1" applyAlignment="1">
      <alignment vertical="center"/>
    </xf>
    <xf numFmtId="3" fontId="4" fillId="0" borderId="63" xfId="0" applyNumberFormat="1" applyFont="1" applyFill="1" applyBorder="1" applyAlignment="1">
      <alignment vertical="center"/>
    </xf>
    <xf numFmtId="164" fontId="5" fillId="0" borderId="64" xfId="0" applyNumberFormat="1" applyFont="1" applyFill="1" applyBorder="1" applyAlignment="1">
      <alignment vertical="center" wrapText="1"/>
    </xf>
    <xf numFmtId="164" fontId="5" fillId="0" borderId="65" xfId="0" applyNumberFormat="1" applyFont="1" applyFill="1" applyBorder="1" applyAlignment="1">
      <alignment vertical="center" wrapText="1"/>
    </xf>
    <xf numFmtId="3" fontId="3" fillId="0" borderId="66" xfId="0" applyNumberFormat="1" applyFont="1" applyFill="1" applyBorder="1" applyAlignment="1">
      <alignment horizontal="right" vertical="center" wrapText="1"/>
    </xf>
    <xf numFmtId="9" fontId="5" fillId="0" borderId="47" xfId="0" applyNumberFormat="1" applyFont="1" applyFill="1" applyBorder="1" applyAlignment="1">
      <alignment vertical="center" wrapText="1"/>
    </xf>
    <xf numFmtId="9" fontId="5" fillId="0" borderId="48" xfId="0" applyNumberFormat="1" applyFont="1" applyFill="1" applyBorder="1" applyAlignment="1">
      <alignment vertical="center" wrapText="1"/>
    </xf>
    <xf numFmtId="3" fontId="3" fillId="0" borderId="49" xfId="0" applyNumberFormat="1" applyFont="1" applyFill="1" applyBorder="1" applyAlignment="1">
      <alignment horizontal="right" vertical="center" wrapText="1"/>
    </xf>
    <xf numFmtId="9" fontId="5" fillId="0" borderId="50" xfId="0" applyNumberFormat="1" applyFont="1" applyFill="1" applyBorder="1" applyAlignment="1">
      <alignment vertical="center" wrapText="1"/>
    </xf>
    <xf numFmtId="3" fontId="3" fillId="0" borderId="45" xfId="0" applyNumberFormat="1" applyFont="1" applyFill="1" applyBorder="1" applyAlignment="1">
      <alignment vertical="center"/>
    </xf>
    <xf numFmtId="0" fontId="4" fillId="2" borderId="49" xfId="0" applyNumberFormat="1" applyFont="1" applyFill="1" applyBorder="1" applyAlignment="1">
      <alignment vertical="center"/>
    </xf>
    <xf numFmtId="9" fontId="5" fillId="2" borderId="48" xfId="0" applyNumberFormat="1" applyFont="1" applyFill="1" applyBorder="1" applyAlignment="1">
      <alignment vertical="center" wrapText="1"/>
    </xf>
    <xf numFmtId="0" fontId="4" fillId="2" borderId="55" xfId="0" applyNumberFormat="1" applyFont="1" applyFill="1" applyBorder="1" applyAlignment="1">
      <alignment vertical="center"/>
    </xf>
    <xf numFmtId="9" fontId="5" fillId="2" borderId="54" xfId="0" applyNumberFormat="1" applyFont="1" applyFill="1" applyBorder="1" applyAlignment="1">
      <alignment vertical="center" wrapText="1"/>
    </xf>
    <xf numFmtId="0" fontId="4" fillId="0" borderId="61" xfId="0" applyNumberFormat="1" applyFont="1" applyFill="1" applyBorder="1" applyAlignment="1">
      <alignment vertical="center"/>
    </xf>
    <xf numFmtId="9" fontId="5" fillId="0" borderId="60" xfId="0" applyNumberFormat="1" applyFont="1" applyFill="1" applyBorder="1" applyAlignment="1">
      <alignment vertical="center" wrapText="1"/>
    </xf>
    <xf numFmtId="0" fontId="4" fillId="0" borderId="66" xfId="0" applyNumberFormat="1" applyFont="1" applyFill="1" applyBorder="1" applyAlignment="1">
      <alignment vertical="center"/>
    </xf>
    <xf numFmtId="9" fontId="5" fillId="0" borderId="65" xfId="0" applyNumberFormat="1" applyFont="1" applyFill="1" applyBorder="1" applyAlignment="1">
      <alignment vertical="center" wrapText="1"/>
    </xf>
    <xf numFmtId="0" fontId="3" fillId="0" borderId="49" xfId="0" applyNumberFormat="1" applyFont="1" applyFill="1" applyBorder="1" applyAlignment="1">
      <alignment vertical="center"/>
    </xf>
    <xf numFmtId="3" fontId="4" fillId="2" borderId="49" xfId="0" applyNumberFormat="1" applyFont="1" applyFill="1" applyBorder="1" applyAlignment="1">
      <alignment vertical="center"/>
    </xf>
    <xf numFmtId="3" fontId="4" fillId="2" borderId="55" xfId="0" applyNumberFormat="1" applyFont="1" applyFill="1" applyBorder="1" applyAlignment="1">
      <alignment vertical="center"/>
    </xf>
    <xf numFmtId="3" fontId="4" fillId="0" borderId="61" xfId="0" applyNumberFormat="1" applyFont="1" applyFill="1" applyBorder="1" applyAlignment="1">
      <alignment vertical="center"/>
    </xf>
    <xf numFmtId="3" fontId="4" fillId="0" borderId="66" xfId="0" applyNumberFormat="1" applyFont="1" applyFill="1" applyBorder="1" applyAlignment="1">
      <alignment vertical="center"/>
    </xf>
    <xf numFmtId="164" fontId="5" fillId="0" borderId="67" xfId="0" applyNumberFormat="1" applyFont="1" applyFill="1" applyBorder="1" applyAlignment="1">
      <alignment vertical="center" wrapText="1"/>
    </xf>
    <xf numFmtId="3" fontId="4" fillId="0" borderId="68" xfId="0" applyNumberFormat="1" applyFont="1" applyFill="1" applyBorder="1" applyAlignment="1">
      <alignment vertical="center"/>
    </xf>
    <xf numFmtId="164" fontId="5" fillId="0" borderId="69" xfId="0" applyNumberFormat="1" applyFont="1" applyFill="1" applyBorder="1" applyAlignment="1">
      <alignment vertical="center" wrapText="1"/>
    </xf>
    <xf numFmtId="3" fontId="4" fillId="0" borderId="70" xfId="0" applyNumberFormat="1" applyFont="1" applyFill="1" applyBorder="1" applyAlignment="1">
      <alignment vertical="center"/>
    </xf>
    <xf numFmtId="164" fontId="5" fillId="0" borderId="71" xfId="0" applyNumberFormat="1" applyFont="1" applyFill="1" applyBorder="1" applyAlignment="1">
      <alignment vertical="center" wrapText="1"/>
    </xf>
    <xf numFmtId="3" fontId="4" fillId="0" borderId="72" xfId="0" applyNumberFormat="1" applyFont="1" applyFill="1" applyBorder="1" applyAlignment="1">
      <alignment vertical="center"/>
    </xf>
    <xf numFmtId="0" fontId="4" fillId="0" borderId="72" xfId="0" applyNumberFormat="1" applyFont="1" applyFill="1" applyBorder="1" applyAlignment="1">
      <alignment vertical="center"/>
    </xf>
    <xf numFmtId="9" fontId="5" fillId="0" borderId="69" xfId="0" applyNumberFormat="1" applyFont="1" applyFill="1" applyBorder="1" applyAlignment="1">
      <alignment vertical="center" wrapText="1"/>
    </xf>
    <xf numFmtId="3" fontId="3" fillId="0" borderId="72" xfId="0" applyNumberFormat="1" applyFont="1" applyFill="1" applyBorder="1" applyAlignment="1">
      <alignment horizontal="right" vertical="center" wrapText="1"/>
    </xf>
    <xf numFmtId="164" fontId="5" fillId="0" borderId="73" xfId="0" applyNumberFormat="1" applyFont="1" applyFill="1" applyBorder="1" applyAlignment="1">
      <alignment vertical="center" wrapText="1"/>
    </xf>
    <xf numFmtId="3" fontId="4" fillId="2" borderId="74" xfId="0" applyNumberFormat="1" applyFont="1" applyFill="1" applyBorder="1" applyAlignment="1">
      <alignment vertical="center"/>
    </xf>
    <xf numFmtId="164" fontId="5" fillId="2" borderId="75" xfId="0" applyNumberFormat="1" applyFont="1" applyFill="1" applyBorder="1" applyAlignment="1">
      <alignment vertical="center" wrapText="1"/>
    </xf>
    <xf numFmtId="3" fontId="4" fillId="2" borderId="76" xfId="0" applyNumberFormat="1" applyFont="1" applyFill="1" applyBorder="1" applyAlignment="1">
      <alignment vertical="center"/>
    </xf>
    <xf numFmtId="164" fontId="5" fillId="2" borderId="77" xfId="0" applyNumberFormat="1" applyFont="1" applyFill="1" applyBorder="1" applyAlignment="1">
      <alignment vertical="center" wrapText="1"/>
    </xf>
    <xf numFmtId="3" fontId="4" fillId="2" borderId="78" xfId="0" applyNumberFormat="1" applyFont="1" applyFill="1" applyBorder="1" applyAlignment="1">
      <alignment vertical="center"/>
    </xf>
    <xf numFmtId="0" fontId="4" fillId="2" borderId="78" xfId="0" applyNumberFormat="1" applyFont="1" applyFill="1" applyBorder="1" applyAlignment="1">
      <alignment vertical="center"/>
    </xf>
    <xf numFmtId="9" fontId="5" fillId="2" borderId="75" xfId="0" applyNumberFormat="1" applyFont="1" applyFill="1" applyBorder="1" applyAlignment="1">
      <alignment vertical="center" wrapText="1"/>
    </xf>
    <xf numFmtId="3" fontId="3" fillId="2" borderId="78" xfId="0" applyNumberFormat="1" applyFont="1" applyFill="1" applyBorder="1" applyAlignment="1">
      <alignment horizontal="right" vertical="center" wrapText="1"/>
    </xf>
    <xf numFmtId="164" fontId="5" fillId="2" borderId="79" xfId="0" applyNumberFormat="1" applyFont="1" applyFill="1" applyBorder="1" applyAlignment="1">
      <alignment vertical="center" wrapText="1"/>
    </xf>
    <xf numFmtId="3" fontId="3" fillId="0" borderId="35" xfId="0" applyNumberFormat="1" applyFont="1" applyFill="1" applyBorder="1" applyAlignment="1">
      <alignment vertical="center"/>
    </xf>
    <xf numFmtId="0" fontId="3" fillId="0" borderId="21" xfId="0" applyNumberFormat="1" applyFont="1" applyFill="1" applyBorder="1" applyAlignment="1">
      <alignment vertical="center"/>
    </xf>
    <xf numFmtId="3" fontId="3" fillId="0" borderId="21" xfId="0" applyNumberFormat="1" applyFont="1" applyFill="1" applyBorder="1" applyAlignment="1">
      <alignment horizontal="right" vertical="center" wrapText="1"/>
    </xf>
    <xf numFmtId="3" fontId="4" fillId="0" borderId="0" xfId="0" applyNumberFormat="1" applyFont="1" applyFill="1" applyAlignment="1">
      <alignment vertical="center"/>
    </xf>
    <xf numFmtId="3" fontId="3" fillId="0" borderId="81" xfId="0" applyNumberFormat="1" applyFont="1" applyFill="1" applyBorder="1" applyAlignment="1">
      <alignment vertical="center"/>
    </xf>
    <xf numFmtId="3" fontId="3" fillId="0" borderId="82" xfId="0" applyNumberFormat="1" applyFont="1" applyFill="1" applyBorder="1" applyAlignment="1">
      <alignment vertical="center"/>
    </xf>
    <xf numFmtId="3" fontId="4" fillId="0" borderId="44" xfId="0" applyNumberFormat="1" applyFont="1" applyFill="1" applyBorder="1" applyAlignment="1">
      <alignment vertical="center"/>
    </xf>
    <xf numFmtId="3" fontId="4" fillId="0" borderId="38" xfId="0" applyNumberFormat="1" applyFont="1" applyFill="1" applyBorder="1" applyAlignment="1">
      <alignment vertical="center"/>
    </xf>
    <xf numFmtId="3" fontId="4" fillId="0" borderId="81" xfId="0" applyNumberFormat="1" applyFont="1" applyFill="1" applyBorder="1" applyAlignment="1">
      <alignment vertical="center"/>
    </xf>
    <xf numFmtId="3" fontId="4" fillId="0" borderId="82" xfId="0" applyNumberFormat="1" applyFont="1" applyFill="1" applyBorder="1" applyAlignment="1">
      <alignment vertical="center"/>
    </xf>
    <xf numFmtId="3" fontId="4" fillId="2" borderId="41" xfId="0" applyNumberFormat="1" applyFont="1" applyFill="1" applyBorder="1" applyAlignment="1">
      <alignment vertical="center"/>
    </xf>
    <xf numFmtId="3" fontId="4" fillId="2" borderId="83" xfId="0" applyNumberFormat="1" applyFont="1" applyFill="1" applyBorder="1" applyAlignment="1">
      <alignment vertical="center"/>
    </xf>
    <xf numFmtId="3" fontId="3" fillId="2" borderId="83" xfId="0" applyNumberFormat="1" applyFont="1" applyFill="1" applyBorder="1" applyAlignment="1">
      <alignment vertical="center"/>
    </xf>
    <xf numFmtId="3" fontId="4" fillId="2" borderId="84" xfId="0" applyNumberFormat="1" applyFont="1" applyFill="1" applyBorder="1" applyAlignment="1">
      <alignment vertical="center"/>
    </xf>
    <xf numFmtId="3" fontId="4" fillId="2" borderId="85" xfId="0" applyNumberFormat="1" applyFont="1" applyFill="1" applyBorder="1" applyAlignment="1">
      <alignment vertical="center"/>
    </xf>
    <xf numFmtId="3" fontId="3" fillId="2" borderId="85" xfId="0" applyNumberFormat="1" applyFont="1" applyFill="1" applyBorder="1" applyAlignment="1">
      <alignment vertical="center"/>
    </xf>
    <xf numFmtId="3" fontId="4" fillId="2" borderId="43" xfId="0" applyNumberFormat="1" applyFont="1" applyFill="1" applyBorder="1" applyAlignment="1">
      <alignment vertical="center"/>
    </xf>
    <xf numFmtId="3" fontId="4" fillId="2" borderId="86" xfId="0" applyNumberFormat="1" applyFont="1" applyFill="1" applyBorder="1" applyAlignment="1">
      <alignment vertical="center"/>
    </xf>
    <xf numFmtId="3" fontId="3" fillId="2" borderId="86" xfId="0" applyNumberFormat="1" applyFont="1" applyFill="1" applyBorder="1" applyAlignment="1">
      <alignment vertical="center"/>
    </xf>
    <xf numFmtId="3" fontId="4" fillId="0" borderId="87" xfId="0" applyNumberFormat="1" applyFont="1" applyFill="1" applyBorder="1" applyAlignment="1">
      <alignment vertical="center"/>
    </xf>
    <xf numFmtId="3" fontId="4" fillId="0" borderId="88" xfId="0" applyNumberFormat="1" applyFont="1" applyFill="1" applyBorder="1" applyAlignment="1">
      <alignment vertical="center"/>
    </xf>
    <xf numFmtId="3" fontId="3" fillId="0" borderId="88" xfId="0" applyNumberFormat="1" applyFont="1" applyFill="1" applyBorder="1" applyAlignment="1">
      <alignment vertical="center"/>
    </xf>
    <xf numFmtId="9" fontId="8" fillId="0" borderId="36" xfId="0" applyNumberFormat="1" applyFont="1" applyFill="1" applyBorder="1" applyAlignment="1">
      <alignment vertical="center"/>
    </xf>
    <xf numFmtId="3" fontId="3" fillId="0" borderId="89" xfId="0" applyNumberFormat="1" applyFont="1" applyFill="1" applyBorder="1" applyAlignment="1">
      <alignment vertical="center"/>
    </xf>
    <xf numFmtId="9" fontId="5" fillId="0" borderId="36" xfId="0" applyNumberFormat="1" applyFont="1" applyFill="1" applyBorder="1" applyAlignment="1">
      <alignment vertical="center"/>
    </xf>
    <xf numFmtId="3" fontId="4" fillId="2" borderId="35" xfId="0" applyNumberFormat="1" applyFont="1" applyFill="1" applyBorder="1" applyAlignment="1">
      <alignment vertical="center"/>
    </xf>
    <xf numFmtId="3" fontId="4" fillId="2" borderId="90" xfId="0" applyNumberFormat="1" applyFont="1" applyFill="1" applyBorder="1" applyAlignment="1">
      <alignment vertical="center"/>
    </xf>
    <xf numFmtId="3" fontId="3" fillId="2" borderId="90" xfId="0" applyNumberFormat="1" applyFont="1" applyFill="1" applyBorder="1" applyAlignment="1">
      <alignment vertical="center"/>
    </xf>
    <xf numFmtId="3" fontId="3" fillId="0" borderId="42" xfId="0" applyNumberFormat="1" applyFont="1" applyFill="1" applyBorder="1" applyAlignment="1">
      <alignment vertical="center"/>
    </xf>
    <xf numFmtId="0" fontId="4" fillId="0" borderId="88" xfId="0" applyFont="1" applyBorder="1" applyAlignment="1">
      <alignment vertical="center"/>
    </xf>
    <xf numFmtId="0" fontId="3" fillId="0" borderId="90" xfId="0" applyFont="1" applyBorder="1" applyAlignment="1">
      <alignment vertical="center"/>
    </xf>
    <xf numFmtId="3" fontId="4" fillId="0" borderId="41" xfId="0" applyNumberFormat="1" applyFont="1" applyBorder="1" applyAlignment="1">
      <alignment vertical="center"/>
    </xf>
    <xf numFmtId="3" fontId="4" fillId="0" borderId="44" xfId="0" applyNumberFormat="1" applyFont="1" applyBorder="1" applyAlignment="1">
      <alignment vertical="center"/>
    </xf>
    <xf numFmtId="3" fontId="4" fillId="0" borderId="87" xfId="0" applyNumberFormat="1" applyFont="1" applyBorder="1" applyAlignment="1">
      <alignment vertical="center"/>
    </xf>
    <xf numFmtId="3" fontId="4" fillId="0" borderId="83" xfId="0" applyNumberFormat="1" applyFont="1" applyBorder="1" applyAlignment="1">
      <alignment vertical="center"/>
    </xf>
    <xf numFmtId="3" fontId="4" fillId="0" borderId="81" xfId="0" applyNumberFormat="1" applyFont="1" applyBorder="1" applyAlignment="1">
      <alignment vertical="center"/>
    </xf>
    <xf numFmtId="3" fontId="4" fillId="0" borderId="88" xfId="0" applyNumberFormat="1" applyFont="1" applyBorder="1" applyAlignment="1">
      <alignment vertical="center"/>
    </xf>
    <xf numFmtId="3" fontId="3" fillId="0" borderId="90" xfId="0" applyNumberFormat="1" applyFont="1" applyBorder="1" applyAlignment="1">
      <alignment vertical="center"/>
    </xf>
    <xf numFmtId="3" fontId="3" fillId="0" borderId="83" xfId="0" applyNumberFormat="1" applyFont="1" applyBorder="1" applyAlignment="1">
      <alignment vertical="center"/>
    </xf>
    <xf numFmtId="3" fontId="3" fillId="0" borderId="81" xfId="0" applyNumberFormat="1" applyFont="1" applyBorder="1" applyAlignment="1">
      <alignment vertical="center"/>
    </xf>
    <xf numFmtId="3" fontId="3" fillId="0" borderId="88" xfId="0" applyNumberFormat="1" applyFont="1" applyBorder="1" applyAlignment="1">
      <alignment vertical="center"/>
    </xf>
    <xf numFmtId="3" fontId="3" fillId="0" borderId="0" xfId="0" applyNumberFormat="1" applyFont="1" applyAlignment="1">
      <alignment vertical="center"/>
    </xf>
    <xf numFmtId="3" fontId="17" fillId="0" borderId="0" xfId="0" applyNumberFormat="1" applyFont="1"/>
    <xf numFmtId="9" fontId="8" fillId="0" borderId="36" xfId="0" applyNumberFormat="1" applyFont="1" applyBorder="1" applyAlignment="1">
      <alignment vertical="center"/>
    </xf>
    <xf numFmtId="9" fontId="5" fillId="0" borderId="36" xfId="0" applyNumberFormat="1" applyFont="1" applyBorder="1" applyAlignment="1">
      <alignment vertical="center"/>
    </xf>
    <xf numFmtId="3" fontId="4" fillId="0" borderId="91" xfId="0" applyNumberFormat="1" applyFont="1" applyBorder="1" applyAlignment="1">
      <alignment vertical="center"/>
    </xf>
    <xf numFmtId="3" fontId="4" fillId="0" borderId="92" xfId="0" applyNumberFormat="1" applyFont="1" applyBorder="1" applyAlignment="1">
      <alignment vertical="center"/>
    </xf>
    <xf numFmtId="0" fontId="4" fillId="0" borderId="93" xfId="0" applyNumberFormat="1" applyFont="1" applyBorder="1" applyAlignment="1">
      <alignment vertical="center"/>
    </xf>
    <xf numFmtId="0" fontId="4" fillId="0" borderId="94" xfId="0" applyNumberFormat="1" applyFont="1" applyBorder="1" applyAlignment="1">
      <alignment vertical="center"/>
    </xf>
    <xf numFmtId="0" fontId="3" fillId="0" borderId="96" xfId="0" applyFont="1" applyBorder="1" applyAlignment="1">
      <alignment vertical="center"/>
    </xf>
    <xf numFmtId="3" fontId="4" fillId="0" borderId="41" xfId="0" applyNumberFormat="1" applyFont="1" applyBorder="1"/>
    <xf numFmtId="3" fontId="4" fillId="0" borderId="91" xfId="0" applyNumberFormat="1" applyFont="1" applyBorder="1"/>
    <xf numFmtId="0" fontId="4" fillId="0" borderId="91" xfId="0" applyNumberFormat="1" applyFont="1" applyBorder="1"/>
    <xf numFmtId="3" fontId="4" fillId="0" borderId="44" xfId="0" applyNumberFormat="1" applyFont="1" applyBorder="1"/>
    <xf numFmtId="3" fontId="4" fillId="0" borderId="92" xfId="0" applyNumberFormat="1" applyFont="1" applyBorder="1"/>
    <xf numFmtId="0" fontId="4" fillId="0" borderId="92" xfId="0" applyNumberFormat="1" applyFont="1" applyBorder="1"/>
    <xf numFmtId="3" fontId="4" fillId="0" borderId="87" xfId="0" applyNumberFormat="1" applyFont="1" applyBorder="1"/>
    <xf numFmtId="3" fontId="4" fillId="0" borderId="97" xfId="0" applyNumberFormat="1" applyFont="1" applyBorder="1"/>
    <xf numFmtId="0" fontId="4" fillId="0" borderId="97" xfId="0" applyNumberFormat="1" applyFont="1" applyBorder="1"/>
    <xf numFmtId="3" fontId="3" fillId="0" borderId="35" xfId="0" applyNumberFormat="1" applyFont="1" applyBorder="1"/>
    <xf numFmtId="3" fontId="3" fillId="0" borderId="80" xfId="0" applyNumberFormat="1" applyFont="1" applyBorder="1"/>
    <xf numFmtId="0" fontId="3" fillId="0" borderId="80" xfId="0" applyNumberFormat="1" applyFont="1" applyBorder="1"/>
    <xf numFmtId="3" fontId="6" fillId="2" borderId="40" xfId="0" applyNumberFormat="1" applyFont="1" applyFill="1" applyBorder="1" applyAlignment="1">
      <alignment vertical="center"/>
    </xf>
    <xf numFmtId="3" fontId="4" fillId="0" borderId="84" xfId="0" applyNumberFormat="1" applyFont="1" applyBorder="1" applyAlignment="1">
      <alignment vertical="center"/>
    </xf>
    <xf numFmtId="3" fontId="4" fillId="0" borderId="85" xfId="0" applyNumberFormat="1" applyFont="1" applyBorder="1" applyAlignment="1">
      <alignment vertical="center"/>
    </xf>
    <xf numFmtId="3" fontId="3" fillId="0" borderId="85" xfId="0" applyNumberFormat="1" applyFont="1" applyBorder="1" applyAlignment="1">
      <alignment vertical="center"/>
    </xf>
    <xf numFmtId="3" fontId="4" fillId="0" borderId="38" xfId="0" applyNumberFormat="1" applyFont="1" applyBorder="1" applyAlignment="1">
      <alignment vertical="center"/>
    </xf>
    <xf numFmtId="3" fontId="4" fillId="0" borderId="82" xfId="0" applyNumberFormat="1" applyFont="1" applyBorder="1" applyAlignment="1">
      <alignment vertical="center"/>
    </xf>
    <xf numFmtId="3" fontId="3" fillId="0" borderId="82" xfId="0" applyNumberFormat="1" applyFont="1" applyBorder="1" applyAlignment="1">
      <alignment vertical="center"/>
    </xf>
    <xf numFmtId="3" fontId="3" fillId="0" borderId="42" xfId="0" applyNumberFormat="1" applyFont="1" applyBorder="1" applyAlignment="1">
      <alignment vertical="center"/>
    </xf>
    <xf numFmtId="3" fontId="3" fillId="0" borderId="89" xfId="0" applyNumberFormat="1" applyFont="1" applyBorder="1" applyAlignment="1">
      <alignment vertical="center"/>
    </xf>
    <xf numFmtId="164" fontId="5" fillId="0" borderId="29" xfId="0" applyNumberFormat="1" applyFont="1" applyBorder="1" applyAlignment="1">
      <alignment horizontal="right" vertical="center"/>
    </xf>
    <xf numFmtId="164" fontId="5" fillId="0" borderId="12" xfId="0" applyNumberFormat="1" applyFont="1" applyBorder="1" applyAlignment="1">
      <alignment horizontal="right" vertical="center"/>
    </xf>
    <xf numFmtId="164" fontId="5" fillId="0" borderId="31" xfId="0" applyNumberFormat="1" applyFont="1" applyBorder="1" applyAlignment="1">
      <alignment horizontal="right" vertical="center"/>
    </xf>
    <xf numFmtId="9" fontId="5" fillId="0" borderId="24" xfId="0" applyNumberFormat="1" applyFont="1" applyBorder="1" applyAlignment="1">
      <alignment horizontal="right" vertical="center"/>
    </xf>
    <xf numFmtId="3" fontId="6" fillId="0" borderId="83" xfId="0" applyNumberFormat="1" applyFont="1" applyBorder="1"/>
    <xf numFmtId="3" fontId="6" fillId="0" borderId="82" xfId="0" applyNumberFormat="1" applyFont="1" applyBorder="1"/>
    <xf numFmtId="3" fontId="6" fillId="0" borderId="99" xfId="0" applyNumberFormat="1" applyFont="1" applyBorder="1"/>
    <xf numFmtId="3" fontId="6" fillId="0" borderId="81" xfId="0" applyNumberFormat="1" applyFont="1" applyBorder="1"/>
    <xf numFmtId="3" fontId="6" fillId="0" borderId="100" xfId="0" applyNumberFormat="1" applyFont="1" applyBorder="1"/>
    <xf numFmtId="3" fontId="6" fillId="0" borderId="101" xfId="0" applyNumberFormat="1" applyFont="1" applyBorder="1"/>
    <xf numFmtId="0" fontId="12" fillId="0" borderId="32" xfId="0" applyFont="1" applyBorder="1" applyAlignment="1">
      <alignment horizontal="center" vertical="center" wrapText="1"/>
    </xf>
    <xf numFmtId="0" fontId="12" fillId="0" borderId="27" xfId="0" applyFont="1" applyBorder="1" applyAlignment="1">
      <alignment horizontal="center" vertical="center" wrapText="1"/>
    </xf>
    <xf numFmtId="3" fontId="6" fillId="0" borderId="102" xfId="0" applyNumberFormat="1" applyFont="1" applyBorder="1"/>
    <xf numFmtId="3" fontId="6" fillId="0" borderId="103" xfId="0" applyNumberFormat="1" applyFont="1" applyBorder="1"/>
    <xf numFmtId="3" fontId="7" fillId="0" borderId="90" xfId="0" applyNumberFormat="1" applyFont="1" applyBorder="1"/>
    <xf numFmtId="164" fontId="5" fillId="0" borderId="27" xfId="0" applyNumberFormat="1" applyFont="1" applyBorder="1" applyAlignment="1">
      <alignment horizontal="center"/>
    </xf>
    <xf numFmtId="0" fontId="12" fillId="0" borderId="87" xfId="0" applyFont="1" applyBorder="1" applyAlignment="1">
      <alignment horizontal="center" vertical="center" wrapText="1"/>
    </xf>
    <xf numFmtId="3" fontId="6" fillId="0" borderId="7" xfId="0" applyNumberFormat="1" applyFont="1" applyBorder="1"/>
    <xf numFmtId="3" fontId="6" fillId="0" borderId="9" xfId="0" applyNumberFormat="1" applyFont="1" applyBorder="1"/>
    <xf numFmtId="3" fontId="6" fillId="0" borderId="1" xfId="0" applyNumberFormat="1" applyFont="1" applyBorder="1"/>
    <xf numFmtId="3" fontId="7" fillId="0" borderId="21" xfId="0" applyNumberFormat="1" applyFont="1" applyBorder="1"/>
    <xf numFmtId="3" fontId="4" fillId="0" borderId="32" xfId="0" applyNumberFormat="1" applyFont="1" applyFill="1" applyBorder="1" applyAlignment="1">
      <alignment vertical="center"/>
    </xf>
    <xf numFmtId="3" fontId="4" fillId="0" borderId="26" xfId="0" applyNumberFormat="1" applyFont="1" applyFill="1" applyBorder="1" applyAlignment="1">
      <alignment vertical="center"/>
    </xf>
    <xf numFmtId="3" fontId="4" fillId="0" borderId="27" xfId="0" applyNumberFormat="1" applyFont="1" applyFill="1" applyBorder="1" applyAlignment="1">
      <alignment vertical="center"/>
    </xf>
    <xf numFmtId="164" fontId="8" fillId="2" borderId="6" xfId="0" applyNumberFormat="1" applyFont="1" applyFill="1" applyBorder="1" applyAlignment="1">
      <alignment horizontal="center" vertical="center"/>
    </xf>
    <xf numFmtId="164" fontId="8" fillId="2" borderId="29"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8" fillId="2" borderId="30" xfId="0" applyNumberFormat="1" applyFont="1" applyFill="1" applyBorder="1" applyAlignment="1">
      <alignment horizontal="center" vertical="center"/>
    </xf>
    <xf numFmtId="164" fontId="5" fillId="0" borderId="24" xfId="0" applyNumberFormat="1" applyFont="1" applyBorder="1" applyAlignment="1">
      <alignment horizontal="center" vertical="center"/>
    </xf>
    <xf numFmtId="0" fontId="4" fillId="2" borderId="25" xfId="0" applyFont="1" applyFill="1" applyBorder="1" applyAlignment="1">
      <alignment vertical="center"/>
    </xf>
    <xf numFmtId="0" fontId="4" fillId="2" borderId="32"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2" borderId="98" xfId="0" applyFont="1" applyFill="1" applyBorder="1" applyAlignment="1">
      <alignment vertical="center"/>
    </xf>
    <xf numFmtId="0" fontId="4" fillId="0" borderId="96" xfId="0" applyFont="1" applyFill="1" applyBorder="1" applyAlignment="1">
      <alignment vertical="center"/>
    </xf>
    <xf numFmtId="0" fontId="4" fillId="2" borderId="33" xfId="0" applyFont="1" applyFill="1" applyBorder="1" applyAlignment="1">
      <alignment vertical="center"/>
    </xf>
    <xf numFmtId="0" fontId="3" fillId="0" borderId="104" xfId="0" applyFont="1" applyFill="1" applyBorder="1" applyAlignment="1">
      <alignment vertical="center"/>
    </xf>
    <xf numFmtId="3" fontId="3" fillId="0" borderId="96" xfId="0" applyNumberFormat="1" applyFont="1" applyBorder="1" applyAlignment="1">
      <alignment horizontal="center" vertical="center" wrapText="1"/>
    </xf>
    <xf numFmtId="0" fontId="4" fillId="0" borderId="32" xfId="0" applyFont="1" applyBorder="1" applyAlignment="1">
      <alignment vertical="center"/>
    </xf>
    <xf numFmtId="0" fontId="4" fillId="0" borderId="26" xfId="0" applyFont="1" applyBorder="1" applyAlignment="1">
      <alignment vertical="center"/>
    </xf>
    <xf numFmtId="0" fontId="4" fillId="0" borderId="96" xfId="0" applyFont="1" applyBorder="1" applyAlignment="1">
      <alignment vertical="center"/>
    </xf>
    <xf numFmtId="0" fontId="3" fillId="0" borderId="33" xfId="0" applyFont="1" applyBorder="1" applyAlignment="1">
      <alignment vertical="center"/>
    </xf>
    <xf numFmtId="164" fontId="8" fillId="0" borderId="4" xfId="0" applyNumberFormat="1" applyFont="1" applyBorder="1" applyAlignment="1">
      <alignment vertical="center"/>
    </xf>
    <xf numFmtId="164" fontId="8" fillId="2" borderId="8" xfId="0" applyNumberFormat="1" applyFont="1" applyFill="1" applyBorder="1" applyAlignment="1">
      <alignment vertical="center"/>
    </xf>
    <xf numFmtId="164" fontId="8" fillId="0" borderId="10" xfId="0" applyNumberFormat="1" applyFont="1" applyBorder="1" applyAlignment="1">
      <alignment vertical="center"/>
    </xf>
    <xf numFmtId="164" fontId="8" fillId="0" borderId="13" xfId="0" applyNumberFormat="1" applyFont="1" applyBorder="1" applyAlignment="1">
      <alignment vertical="center"/>
    </xf>
    <xf numFmtId="164" fontId="8" fillId="0" borderId="10" xfId="0" applyNumberFormat="1" applyFont="1" applyFill="1" applyBorder="1" applyAlignment="1">
      <alignment vertical="center"/>
    </xf>
    <xf numFmtId="164" fontId="8" fillId="0" borderId="13" xfId="0" applyNumberFormat="1" applyFont="1" applyFill="1" applyBorder="1" applyAlignment="1">
      <alignment vertical="center"/>
    </xf>
    <xf numFmtId="164" fontId="8" fillId="2" borderId="4" xfId="0" applyNumberFormat="1" applyFont="1" applyFill="1" applyBorder="1" applyAlignment="1">
      <alignment vertical="center"/>
    </xf>
    <xf numFmtId="164" fontId="8" fillId="0" borderId="6"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8" fillId="0" borderId="2" xfId="0" applyNumberFormat="1" applyFont="1" applyBorder="1" applyAlignment="1">
      <alignment horizontal="center" vertical="center"/>
    </xf>
    <xf numFmtId="164" fontId="8" fillId="0" borderId="24" xfId="0" applyNumberFormat="1" applyFont="1" applyBorder="1" applyAlignment="1">
      <alignment horizontal="center" vertical="center"/>
    </xf>
    <xf numFmtId="0" fontId="4" fillId="0" borderId="25" xfId="0" applyFont="1" applyBorder="1" applyAlignment="1">
      <alignment vertical="center"/>
    </xf>
    <xf numFmtId="0" fontId="4" fillId="0" borderId="27" xfId="0" applyFont="1" applyBorder="1" applyAlignment="1">
      <alignment vertical="center"/>
    </xf>
    <xf numFmtId="0" fontId="3" fillId="0" borderId="104" xfId="0" applyFont="1" applyBorder="1" applyAlignment="1">
      <alignment vertical="center"/>
    </xf>
    <xf numFmtId="164" fontId="5" fillId="0" borderId="0" xfId="0" applyNumberFormat="1" applyFont="1" applyBorder="1" applyAlignment="1">
      <alignment horizontal="center" vertical="center"/>
    </xf>
    <xf numFmtId="3" fontId="3" fillId="0" borderId="7" xfId="0" applyNumberFormat="1" applyFont="1" applyFill="1" applyBorder="1" applyAlignment="1">
      <alignment vertical="center"/>
    </xf>
    <xf numFmtId="3" fontId="3" fillId="0" borderId="9" xfId="0" applyNumberFormat="1" applyFont="1" applyFill="1" applyBorder="1" applyAlignment="1">
      <alignment vertical="center"/>
    </xf>
    <xf numFmtId="3" fontId="3" fillId="0" borderId="1" xfId="0" applyNumberFormat="1" applyFont="1" applyFill="1" applyBorder="1" applyAlignment="1">
      <alignment vertical="center"/>
    </xf>
    <xf numFmtId="0" fontId="12" fillId="0" borderId="0" xfId="0" applyFont="1" applyBorder="1" applyAlignment="1">
      <alignment horizontal="center" vertical="center" wrapText="1"/>
    </xf>
    <xf numFmtId="0" fontId="20" fillId="0" borderId="0" xfId="0" applyFont="1"/>
    <xf numFmtId="0" fontId="22" fillId="0" borderId="0" xfId="0" applyFont="1"/>
    <xf numFmtId="0" fontId="19" fillId="0" borderId="0" xfId="0" applyFont="1"/>
    <xf numFmtId="3" fontId="23" fillId="0" borderId="35" xfId="0" applyNumberFormat="1" applyFont="1" applyFill="1" applyBorder="1" applyAlignment="1">
      <alignment vertical="center"/>
    </xf>
    <xf numFmtId="3" fontId="25" fillId="2" borderId="7" xfId="0" applyNumberFormat="1" applyFont="1" applyFill="1" applyBorder="1" applyAlignment="1">
      <alignment vertical="center"/>
    </xf>
    <xf numFmtId="3" fontId="25" fillId="2" borderId="105" xfId="0" applyNumberFormat="1" applyFont="1" applyFill="1" applyBorder="1" applyAlignment="1">
      <alignment vertical="center"/>
    </xf>
    <xf numFmtId="3" fontId="26" fillId="2" borderId="7" xfId="0" applyNumberFormat="1" applyFont="1" applyFill="1" applyBorder="1" applyAlignment="1">
      <alignment vertical="center"/>
    </xf>
    <xf numFmtId="3" fontId="25" fillId="0" borderId="9" xfId="0" applyNumberFormat="1" applyFont="1" applyBorder="1" applyAlignment="1">
      <alignment vertical="center"/>
    </xf>
    <xf numFmtId="3" fontId="25" fillId="0" borderId="106" xfId="0" applyNumberFormat="1" applyFont="1" applyFill="1" applyBorder="1" applyAlignment="1">
      <alignment vertical="center"/>
    </xf>
    <xf numFmtId="3" fontId="25" fillId="0" borderId="9" xfId="0" applyNumberFormat="1" applyFont="1" applyFill="1" applyBorder="1" applyAlignment="1">
      <alignment vertical="center"/>
    </xf>
    <xf numFmtId="3" fontId="26" fillId="0" borderId="9" xfId="0" applyNumberFormat="1" applyFont="1" applyFill="1" applyBorder="1" applyAlignment="1">
      <alignment vertical="center"/>
    </xf>
    <xf numFmtId="3" fontId="25" fillId="0" borderId="1" xfId="0" applyNumberFormat="1" applyFont="1" applyBorder="1" applyAlignment="1">
      <alignment vertical="center"/>
    </xf>
    <xf numFmtId="3" fontId="25" fillId="0" borderId="37" xfId="0" applyNumberFormat="1" applyFont="1" applyFill="1" applyBorder="1" applyAlignment="1">
      <alignment vertical="center"/>
    </xf>
    <xf numFmtId="3" fontId="25" fillId="0" borderId="1" xfId="0" applyNumberFormat="1" applyFont="1" applyFill="1" applyBorder="1" applyAlignment="1">
      <alignment vertical="center"/>
    </xf>
    <xf numFmtId="3" fontId="26" fillId="0" borderId="1" xfId="0" applyNumberFormat="1" applyFont="1" applyFill="1" applyBorder="1" applyAlignment="1">
      <alignment vertical="center"/>
    </xf>
    <xf numFmtId="3" fontId="25" fillId="2" borderId="107" xfId="0" applyNumberFormat="1" applyFont="1" applyFill="1" applyBorder="1" applyAlignment="1">
      <alignment vertical="center"/>
    </xf>
    <xf numFmtId="3" fontId="25" fillId="2" borderId="0" xfId="0" applyNumberFormat="1" applyFont="1" applyFill="1" applyBorder="1" applyAlignment="1">
      <alignment vertical="center"/>
    </xf>
    <xf numFmtId="164" fontId="8" fillId="2" borderId="20" xfId="0" applyNumberFormat="1" applyFont="1" applyFill="1" applyBorder="1" applyAlignment="1">
      <alignment vertical="center"/>
    </xf>
    <xf numFmtId="3" fontId="26" fillId="2" borderId="107" xfId="0" applyNumberFormat="1" applyFont="1" applyFill="1" applyBorder="1" applyAlignment="1">
      <alignment vertical="center"/>
    </xf>
    <xf numFmtId="0" fontId="3" fillId="0" borderId="16" xfId="0" applyFont="1" applyFill="1" applyBorder="1" applyAlignment="1">
      <alignment horizontal="left" vertical="center" wrapText="1"/>
    </xf>
    <xf numFmtId="3" fontId="25" fillId="0" borderId="107" xfId="0" applyNumberFormat="1" applyFont="1" applyBorder="1" applyAlignment="1">
      <alignment vertical="center"/>
    </xf>
    <xf numFmtId="164" fontId="8" fillId="0" borderId="30" xfId="0" applyNumberFormat="1" applyFont="1" applyFill="1" applyBorder="1" applyAlignment="1">
      <alignment vertical="center"/>
    </xf>
    <xf numFmtId="3" fontId="25" fillId="0" borderId="0" xfId="0" applyNumberFormat="1" applyFont="1" applyFill="1" applyBorder="1" applyAlignment="1">
      <alignment vertical="center"/>
    </xf>
    <xf numFmtId="164" fontId="8" fillId="0" borderId="20" xfId="0" applyNumberFormat="1" applyFont="1" applyFill="1" applyBorder="1" applyAlignment="1">
      <alignment vertical="center"/>
    </xf>
    <xf numFmtId="3" fontId="25" fillId="0" borderId="107" xfId="0" applyNumberFormat="1" applyFont="1" applyFill="1" applyBorder="1" applyAlignment="1">
      <alignment vertical="center"/>
    </xf>
    <xf numFmtId="3" fontId="26" fillId="0" borderId="107" xfId="0" applyNumberFormat="1" applyFont="1" applyFill="1" applyBorder="1" applyAlignment="1">
      <alignment vertical="center"/>
    </xf>
    <xf numFmtId="164" fontId="5" fillId="0" borderId="30" xfId="0" applyNumberFormat="1" applyFont="1" applyFill="1" applyBorder="1" applyAlignment="1">
      <alignment vertical="center"/>
    </xf>
    <xf numFmtId="3" fontId="26" fillId="0" borderId="35" xfId="0" applyNumberFormat="1" applyFont="1" applyBorder="1" applyAlignment="1">
      <alignment vertical="center"/>
    </xf>
    <xf numFmtId="49" fontId="3" fillId="0" borderId="21" xfId="0" applyNumberFormat="1" applyFont="1" applyFill="1" applyBorder="1" applyAlignment="1">
      <alignment horizontal="center" vertical="center" wrapText="1"/>
    </xf>
    <xf numFmtId="0" fontId="4" fillId="0" borderId="0" xfId="0" applyFont="1" applyBorder="1" applyAlignment="1">
      <alignment vertical="center"/>
    </xf>
    <xf numFmtId="9" fontId="8" fillId="0" borderId="24" xfId="0" applyNumberFormat="1" applyFont="1" applyFill="1" applyBorder="1" applyAlignment="1">
      <alignment vertical="center"/>
    </xf>
    <xf numFmtId="3" fontId="12" fillId="0" borderId="90" xfId="0" applyNumberFormat="1" applyFont="1" applyBorder="1" applyAlignment="1">
      <alignment vertical="center"/>
    </xf>
    <xf numFmtId="0" fontId="27" fillId="0" borderId="0" xfId="0" applyFont="1"/>
    <xf numFmtId="0" fontId="12" fillId="0" borderId="21" xfId="0" applyFont="1" applyBorder="1" applyAlignment="1">
      <alignment vertical="top" wrapText="1"/>
    </xf>
    <xf numFmtId="0" fontId="12" fillId="0" borderId="23" xfId="0" applyFont="1" applyBorder="1" applyAlignment="1">
      <alignment horizontal="center" vertical="center" wrapText="1"/>
    </xf>
    <xf numFmtId="0" fontId="12" fillId="0" borderId="23" xfId="0" applyFont="1" applyBorder="1" applyAlignment="1">
      <alignment horizontal="center" vertical="center"/>
    </xf>
    <xf numFmtId="0" fontId="15" fillId="0" borderId="23" xfId="0" applyFont="1" applyBorder="1" applyAlignment="1">
      <alignment horizontal="center" vertical="center" wrapText="1"/>
    </xf>
    <xf numFmtId="0" fontId="28" fillId="0" borderId="0" xfId="0" applyFont="1" applyAlignment="1">
      <alignment horizontal="right"/>
    </xf>
    <xf numFmtId="164" fontId="28" fillId="0" borderId="0" xfId="0" applyNumberFormat="1" applyFont="1" applyAlignment="1">
      <alignment horizontal="right"/>
    </xf>
    <xf numFmtId="0" fontId="15" fillId="0" borderId="0" xfId="0" applyFont="1" applyAlignment="1">
      <alignment horizontal="right"/>
    </xf>
    <xf numFmtId="164" fontId="15" fillId="0" borderId="0" xfId="0" applyNumberFormat="1" applyFont="1" applyAlignment="1">
      <alignment horizontal="right"/>
    </xf>
    <xf numFmtId="164" fontId="15" fillId="2" borderId="108" xfId="0" applyNumberFormat="1" applyFont="1" applyFill="1" applyBorder="1" applyAlignment="1">
      <alignment horizontal="right" vertical="top"/>
    </xf>
    <xf numFmtId="164" fontId="15" fillId="2" borderId="34" xfId="0" applyNumberFormat="1" applyFont="1" applyFill="1" applyBorder="1" applyAlignment="1">
      <alignment horizontal="right" vertical="top"/>
    </xf>
    <xf numFmtId="164" fontId="15" fillId="0" borderId="11" xfId="0" applyNumberFormat="1" applyFont="1" applyBorder="1" applyAlignment="1">
      <alignment horizontal="right" vertical="top"/>
    </xf>
    <xf numFmtId="164" fontId="15" fillId="0" borderId="12" xfId="0" applyNumberFormat="1" applyFont="1" applyBorder="1" applyAlignment="1">
      <alignment horizontal="right" vertical="top"/>
    </xf>
    <xf numFmtId="164" fontId="15" fillId="0" borderId="109" xfId="0" applyNumberFormat="1" applyFont="1" applyBorder="1" applyAlignment="1">
      <alignment horizontal="right" vertical="top"/>
    </xf>
    <xf numFmtId="164" fontId="15" fillId="0" borderId="31" xfId="0" applyNumberFormat="1" applyFont="1" applyBorder="1" applyAlignment="1">
      <alignment horizontal="right" vertical="top"/>
    </xf>
    <xf numFmtId="164" fontId="15" fillId="2" borderId="110" xfId="0" applyNumberFormat="1" applyFont="1" applyFill="1" applyBorder="1" applyAlignment="1">
      <alignment horizontal="right" vertical="top"/>
    </xf>
    <xf numFmtId="164" fontId="15" fillId="2" borderId="29" xfId="0" applyNumberFormat="1" applyFont="1" applyFill="1" applyBorder="1" applyAlignment="1">
      <alignment horizontal="right" vertical="top"/>
    </xf>
    <xf numFmtId="164" fontId="15" fillId="0" borderId="14" xfId="0" applyNumberFormat="1" applyFont="1" applyBorder="1" applyAlignment="1">
      <alignment horizontal="right" vertical="top"/>
    </xf>
    <xf numFmtId="164" fontId="15" fillId="0" borderId="2" xfId="0" applyNumberFormat="1" applyFont="1" applyBorder="1" applyAlignment="1">
      <alignment horizontal="right" vertical="top"/>
    </xf>
    <xf numFmtId="3" fontId="12" fillId="0" borderId="23" xfId="0" applyNumberFormat="1" applyFont="1" applyBorder="1" applyAlignment="1">
      <alignment vertical="top"/>
    </xf>
    <xf numFmtId="164" fontId="15" fillId="0" borderId="23" xfId="0" applyNumberFormat="1" applyFont="1" applyBorder="1" applyAlignment="1">
      <alignment horizontal="right" vertical="top"/>
    </xf>
    <xf numFmtId="164" fontId="15" fillId="0" borderId="24" xfId="0" applyNumberFormat="1" applyFont="1" applyBorder="1" applyAlignment="1">
      <alignment horizontal="right" vertical="top"/>
    </xf>
    <xf numFmtId="3" fontId="12" fillId="0" borderId="111" xfId="0" applyNumberFormat="1" applyFont="1" applyBorder="1" applyAlignment="1">
      <alignment vertical="top"/>
    </xf>
    <xf numFmtId="164" fontId="15" fillId="0" borderId="111" xfId="0" applyNumberFormat="1" applyFont="1" applyBorder="1" applyAlignment="1">
      <alignment horizontal="right" vertical="top"/>
    </xf>
    <xf numFmtId="164" fontId="15" fillId="0" borderId="30" xfId="0" applyNumberFormat="1" applyFont="1" applyBorder="1" applyAlignment="1">
      <alignment horizontal="right" vertical="top"/>
    </xf>
    <xf numFmtId="3" fontId="12" fillId="0" borderId="112" xfId="0" applyNumberFormat="1" applyFont="1" applyBorder="1" applyAlignment="1">
      <alignment vertical="top"/>
    </xf>
    <xf numFmtId="9" fontId="15" fillId="0" borderId="112" xfId="0" applyNumberFormat="1" applyFont="1" applyBorder="1" applyAlignment="1">
      <alignment horizontal="right" vertical="top"/>
    </xf>
    <xf numFmtId="164" fontId="15" fillId="0" borderId="36" xfId="0" applyNumberFormat="1" applyFont="1" applyBorder="1" applyAlignment="1">
      <alignment horizontal="right" vertical="top"/>
    </xf>
    <xf numFmtId="3" fontId="25" fillId="0" borderId="11" xfId="0" applyNumberFormat="1" applyFont="1" applyBorder="1" applyAlignment="1">
      <alignment vertical="top"/>
    </xf>
    <xf numFmtId="3" fontId="25" fillId="2" borderId="110" xfId="0" applyNumberFormat="1" applyFont="1" applyFill="1" applyBorder="1" applyAlignment="1">
      <alignment vertical="top"/>
    </xf>
    <xf numFmtId="3" fontId="25" fillId="0" borderId="14" xfId="0" applyNumberFormat="1" applyFont="1" applyBorder="1" applyAlignment="1">
      <alignment vertical="top"/>
    </xf>
    <xf numFmtId="3" fontId="12" fillId="0" borderId="81" xfId="0" applyNumberFormat="1" applyFont="1" applyFill="1" applyBorder="1" applyAlignment="1">
      <alignment vertical="center"/>
    </xf>
    <xf numFmtId="164" fontId="15" fillId="0" borderId="110" xfId="0" applyNumberFormat="1" applyFont="1" applyFill="1" applyBorder="1" applyAlignment="1">
      <alignment horizontal="right" vertical="top"/>
    </xf>
    <xf numFmtId="164" fontId="15" fillId="0" borderId="29" xfId="0" applyNumberFormat="1" applyFont="1" applyFill="1" applyBorder="1" applyAlignment="1">
      <alignment horizontal="right" vertical="top"/>
    </xf>
    <xf numFmtId="3" fontId="12" fillId="0" borderId="83" xfId="0" applyNumberFormat="1" applyFont="1" applyFill="1" applyBorder="1" applyAlignment="1">
      <alignment vertical="center"/>
    </xf>
    <xf numFmtId="164" fontId="15" fillId="0" borderId="11" xfId="0" applyNumberFormat="1" applyFont="1" applyFill="1" applyBorder="1" applyAlignment="1">
      <alignment horizontal="right" vertical="top"/>
    </xf>
    <xf numFmtId="164" fontId="15" fillId="0" borderId="12" xfId="0" applyNumberFormat="1" applyFont="1" applyFill="1" applyBorder="1" applyAlignment="1">
      <alignment horizontal="right" vertical="top"/>
    </xf>
    <xf numFmtId="3" fontId="12" fillId="0" borderId="82" xfId="0" applyNumberFormat="1" applyFont="1" applyFill="1" applyBorder="1" applyAlignment="1">
      <alignment vertical="center"/>
    </xf>
    <xf numFmtId="164" fontId="15" fillId="0" borderId="14" xfId="0" applyNumberFormat="1" applyFont="1" applyFill="1" applyBorder="1" applyAlignment="1">
      <alignment horizontal="right" vertical="top"/>
    </xf>
    <xf numFmtId="164" fontId="15" fillId="0" borderId="2" xfId="0" applyNumberFormat="1" applyFont="1" applyFill="1" applyBorder="1" applyAlignment="1">
      <alignment horizontal="right" vertical="top"/>
    </xf>
    <xf numFmtId="3" fontId="12" fillId="0" borderId="0" xfId="0" applyNumberFormat="1" applyFont="1" applyBorder="1" applyAlignment="1">
      <alignment vertical="center"/>
    </xf>
    <xf numFmtId="164" fontId="15" fillId="0" borderId="112" xfId="0" applyNumberFormat="1" applyFont="1" applyBorder="1" applyAlignment="1">
      <alignment horizontal="right" vertical="top"/>
    </xf>
    <xf numFmtId="0" fontId="7" fillId="0" borderId="0" xfId="0" applyFont="1" applyFill="1" applyBorder="1" applyAlignment="1">
      <alignment vertical="center"/>
    </xf>
    <xf numFmtId="0" fontId="16" fillId="0" borderId="0" xfId="0" applyFont="1" applyAlignment="1">
      <alignment vertical="center"/>
    </xf>
    <xf numFmtId="0" fontId="3" fillId="0" borderId="87" xfId="0" applyFont="1" applyBorder="1"/>
    <xf numFmtId="0" fontId="3" fillId="0" borderId="43" xfId="0" applyFont="1" applyBorder="1"/>
    <xf numFmtId="0" fontId="3" fillId="0" borderId="44" xfId="0" applyFont="1" applyBorder="1"/>
    <xf numFmtId="0" fontId="3" fillId="0" borderId="27" xfId="0" applyFont="1" applyBorder="1" applyAlignment="1">
      <alignment horizontal="left"/>
    </xf>
    <xf numFmtId="0" fontId="3" fillId="2" borderId="35" xfId="0" applyFont="1" applyFill="1" applyBorder="1" applyAlignment="1">
      <alignment horizontal="center" vertical="center" wrapText="1"/>
    </xf>
    <xf numFmtId="0" fontId="3" fillId="0" borderId="43" xfId="0" applyFont="1" applyFill="1" applyBorder="1" applyAlignment="1">
      <alignment vertical="center" wrapText="1"/>
    </xf>
    <xf numFmtId="0" fontId="3" fillId="0" borderId="44" xfId="0" applyFont="1" applyFill="1" applyBorder="1" applyAlignment="1">
      <alignment vertical="center" wrapText="1"/>
    </xf>
    <xf numFmtId="0" fontId="3" fillId="0" borderId="87" xfId="0" applyFont="1" applyFill="1" applyBorder="1" applyAlignment="1">
      <alignment vertical="center" wrapText="1"/>
    </xf>
    <xf numFmtId="0" fontId="3" fillId="0" borderId="41" xfId="0" applyFont="1" applyFill="1" applyBorder="1" applyAlignment="1">
      <alignment vertical="center" wrapText="1"/>
    </xf>
    <xf numFmtId="0" fontId="3" fillId="0" borderId="32" xfId="0" applyFont="1" applyFill="1" applyBorder="1" applyAlignment="1">
      <alignment vertical="center" wrapText="1"/>
    </xf>
    <xf numFmtId="0" fontId="3" fillId="0" borderId="27" xfId="0" applyFont="1" applyFill="1" applyBorder="1" applyAlignment="1">
      <alignment vertical="center" wrapText="1"/>
    </xf>
    <xf numFmtId="0" fontId="3" fillId="2" borderId="19" xfId="0" applyFont="1" applyFill="1" applyBorder="1" applyAlignment="1">
      <alignment vertical="center" wrapText="1"/>
    </xf>
    <xf numFmtId="0" fontId="3" fillId="2" borderId="8"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3" fillId="2" borderId="16"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0" borderId="16" xfId="0" applyFont="1" applyBorder="1" applyAlignment="1">
      <alignment horizontal="left" vertical="center" wrapText="1"/>
    </xf>
    <xf numFmtId="0" fontId="13" fillId="0" borderId="0" xfId="0" applyFont="1" applyBorder="1" applyAlignment="1">
      <alignment horizontal="left"/>
    </xf>
    <xf numFmtId="0" fontId="4" fillId="0" borderId="0" xfId="0" applyFont="1" applyBorder="1" applyAlignment="1">
      <alignment horizontal="left"/>
    </xf>
    <xf numFmtId="0" fontId="3" fillId="0" borderId="2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41" xfId="0" applyFont="1" applyFill="1" applyBorder="1" applyAlignment="1">
      <alignment horizontal="center"/>
    </xf>
    <xf numFmtId="3" fontId="11" fillId="0" borderId="7" xfId="0" applyNumberFormat="1" applyFont="1" applyFill="1" applyBorder="1"/>
    <xf numFmtId="3" fontId="11" fillId="0" borderId="110" xfId="0" applyNumberFormat="1" applyFont="1" applyFill="1" applyBorder="1"/>
    <xf numFmtId="0" fontId="11" fillId="0" borderId="29" xfId="0" applyFont="1" applyFill="1" applyBorder="1"/>
    <xf numFmtId="3" fontId="12" fillId="0" borderId="105" xfId="0" applyNumberFormat="1" applyFont="1" applyFill="1" applyBorder="1"/>
    <xf numFmtId="0" fontId="12" fillId="0" borderId="38" xfId="0" applyFont="1" applyFill="1" applyBorder="1" applyAlignment="1">
      <alignment horizontal="center"/>
    </xf>
    <xf numFmtId="3" fontId="11" fillId="0" borderId="1" xfId="0" applyNumberFormat="1" applyFont="1" applyFill="1" applyBorder="1"/>
    <xf numFmtId="3" fontId="11" fillId="0" borderId="14" xfId="0" applyNumberFormat="1" applyFont="1" applyFill="1" applyBorder="1"/>
    <xf numFmtId="0" fontId="11" fillId="0" borderId="2" xfId="0" applyFont="1" applyFill="1" applyBorder="1"/>
    <xf numFmtId="0" fontId="12" fillId="0" borderId="42" xfId="0" applyFont="1" applyFill="1" applyBorder="1" applyAlignment="1">
      <alignment horizontal="center"/>
    </xf>
    <xf numFmtId="3" fontId="12" fillId="0" borderId="21" xfId="0" applyNumberFormat="1" applyFont="1" applyFill="1" applyBorder="1"/>
    <xf numFmtId="0" fontId="12" fillId="2" borderId="7"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19" xfId="0" applyFont="1" applyBorder="1" applyAlignment="1">
      <alignment horizontal="left" vertical="center" wrapText="1"/>
    </xf>
    <xf numFmtId="0" fontId="12" fillId="2" borderId="8" xfId="0" applyFont="1" applyFill="1" applyBorder="1" applyAlignment="1">
      <alignment horizontal="left" vertical="center" wrapText="1"/>
    </xf>
    <xf numFmtId="0" fontId="12" fillId="0" borderId="13" xfId="0" applyFont="1" applyBorder="1" applyAlignment="1">
      <alignment horizontal="left"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left"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left" vertical="center" wrapText="1"/>
    </xf>
    <xf numFmtId="164" fontId="15" fillId="0" borderId="24" xfId="0" applyNumberFormat="1" applyFont="1" applyFill="1" applyBorder="1" applyAlignment="1">
      <alignment horizontal="center" vertical="center" wrapText="1"/>
    </xf>
    <xf numFmtId="3" fontId="25" fillId="2" borderId="108" xfId="0" applyNumberFormat="1" applyFont="1" applyFill="1" applyBorder="1" applyAlignment="1">
      <alignment vertical="top"/>
    </xf>
    <xf numFmtId="3" fontId="25" fillId="0" borderId="109" xfId="0" applyNumberFormat="1" applyFont="1" applyBorder="1" applyAlignment="1">
      <alignment vertical="top"/>
    </xf>
    <xf numFmtId="0" fontId="33" fillId="2" borderId="11" xfId="1" applyFont="1" applyFill="1" applyBorder="1" applyAlignment="1">
      <alignment vertical="top" wrapText="1"/>
    </xf>
    <xf numFmtId="0" fontId="27" fillId="0" borderId="11" xfId="1" applyFont="1" applyBorder="1" applyAlignment="1">
      <alignment vertical="top" wrapText="1"/>
    </xf>
    <xf numFmtId="0" fontId="27" fillId="0" borderId="109" xfId="1" applyFont="1" applyBorder="1" applyAlignment="1">
      <alignment vertical="top" wrapText="1"/>
    </xf>
    <xf numFmtId="0" fontId="33" fillId="2" borderId="108" xfId="1" applyFont="1" applyFill="1" applyBorder="1" applyAlignment="1">
      <alignment vertical="top" wrapText="1"/>
    </xf>
    <xf numFmtId="0" fontId="33" fillId="2" borderId="7" xfId="1" applyFont="1" applyFill="1" applyBorder="1" applyAlignment="1">
      <alignment vertical="top" wrapText="1"/>
    </xf>
    <xf numFmtId="0" fontId="33" fillId="2" borderId="110" xfId="1" applyFont="1" applyFill="1" applyBorder="1" applyAlignment="1">
      <alignment vertical="top" wrapText="1"/>
    </xf>
    <xf numFmtId="0" fontId="27" fillId="0" borderId="9" xfId="1" applyFont="1" applyBorder="1" applyAlignment="1">
      <alignment vertical="top" wrapText="1"/>
    </xf>
    <xf numFmtId="0" fontId="27" fillId="0" borderId="1" xfId="1" applyFont="1" applyBorder="1" applyAlignment="1">
      <alignment vertical="top" wrapText="1"/>
    </xf>
    <xf numFmtId="0" fontId="27" fillId="0" borderId="14" xfId="1" applyFont="1" applyBorder="1" applyAlignment="1">
      <alignment vertical="top" wrapText="1"/>
    </xf>
    <xf numFmtId="0" fontId="33" fillId="3" borderId="111" xfId="1" applyFont="1" applyFill="1" applyBorder="1" applyAlignment="1">
      <alignment vertical="top" wrapText="1"/>
    </xf>
    <xf numFmtId="0" fontId="33" fillId="3" borderId="21" xfId="1" applyFont="1" applyFill="1" applyBorder="1" applyAlignment="1">
      <alignment horizontal="left" vertical="top" wrapText="1"/>
    </xf>
    <xf numFmtId="0" fontId="33" fillId="3" borderId="23" xfId="1" applyFont="1" applyFill="1" applyBorder="1" applyAlignment="1">
      <alignment vertical="top" wrapText="1"/>
    </xf>
    <xf numFmtId="0" fontId="27" fillId="0" borderId="18" xfId="1" applyFont="1" applyBorder="1" applyAlignment="1">
      <alignment vertical="top" wrapText="1"/>
    </xf>
    <xf numFmtId="0" fontId="33" fillId="3" borderId="40" xfId="1" applyFont="1" applyFill="1" applyBorder="1" applyAlignment="1">
      <alignment horizontal="left" vertical="top" wrapText="1"/>
    </xf>
    <xf numFmtId="0" fontId="33" fillId="3" borderId="112" xfId="1" applyFont="1" applyFill="1" applyBorder="1" applyAlignment="1">
      <alignment vertical="top" wrapText="1"/>
    </xf>
    <xf numFmtId="0" fontId="33" fillId="3" borderId="21" xfId="1" applyFont="1" applyFill="1" applyBorder="1" applyAlignment="1">
      <alignment vertical="top" wrapText="1"/>
    </xf>
    <xf numFmtId="0" fontId="33" fillId="3" borderId="21" xfId="1" quotePrefix="1" applyFont="1" applyFill="1" applyBorder="1" applyAlignment="1">
      <alignment horizontal="left" vertical="top" wrapText="1"/>
    </xf>
    <xf numFmtId="0" fontId="33" fillId="3" borderId="17" xfId="1" quotePrefix="1" applyFont="1" applyFill="1" applyBorder="1" applyAlignment="1">
      <alignment horizontal="left" vertical="top" wrapText="1"/>
    </xf>
    <xf numFmtId="0" fontId="33" fillId="3" borderId="17" xfId="1" applyFont="1" applyFill="1" applyBorder="1" applyAlignment="1">
      <alignment horizontal="left" vertical="top" wrapText="1"/>
    </xf>
    <xf numFmtId="0" fontId="33" fillId="3" borderId="21" xfId="1" quotePrefix="1" applyFont="1" applyFill="1" applyBorder="1" applyAlignment="1">
      <alignment vertical="top" wrapText="1"/>
    </xf>
    <xf numFmtId="0" fontId="4" fillId="3" borderId="0" xfId="0" applyFont="1" applyFill="1" applyAlignment="1">
      <alignment vertical="center"/>
    </xf>
    <xf numFmtId="3" fontId="4" fillId="3" borderId="0" xfId="0" applyNumberFormat="1" applyFont="1" applyFill="1" applyAlignment="1">
      <alignment vertical="center"/>
    </xf>
    <xf numFmtId="0" fontId="27" fillId="0" borderId="0" xfId="0" applyFont="1" applyFill="1"/>
    <xf numFmtId="0" fontId="12" fillId="0" borderId="21" xfId="0" applyFont="1" applyBorder="1" applyAlignment="1">
      <alignment horizontal="left" vertical="top" wrapText="1"/>
    </xf>
    <xf numFmtId="0" fontId="33" fillId="2" borderId="7" xfId="2" applyFont="1" applyFill="1" applyBorder="1" applyAlignment="1">
      <alignment horizontal="left" vertical="top" wrapText="1"/>
    </xf>
    <xf numFmtId="0" fontId="33" fillId="2" borderId="29" xfId="2" applyFont="1" applyFill="1" applyBorder="1" applyAlignment="1">
      <alignment vertical="top" wrapText="1"/>
    </xf>
    <xf numFmtId="0" fontId="27" fillId="0" borderId="9" xfId="2" applyFont="1" applyBorder="1" applyAlignment="1">
      <alignment horizontal="left" vertical="top" wrapText="1"/>
    </xf>
    <xf numFmtId="0" fontId="27" fillId="0" borderId="12" xfId="2" applyFont="1" applyBorder="1" applyAlignment="1">
      <alignment vertical="top" wrapText="1"/>
    </xf>
    <xf numFmtId="0" fontId="27" fillId="0" borderId="1" xfId="2" applyFont="1" applyBorder="1" applyAlignment="1">
      <alignment horizontal="left" vertical="top" wrapText="1"/>
    </xf>
    <xf numFmtId="0" fontId="27" fillId="0" borderId="2" xfId="2" applyFont="1" applyBorder="1" applyAlignment="1">
      <alignment vertical="top" wrapText="1"/>
    </xf>
    <xf numFmtId="0" fontId="33" fillId="0" borderId="21" xfId="2" applyFont="1" applyFill="1" applyBorder="1" applyAlignment="1">
      <alignment horizontal="left" vertical="top" wrapText="1"/>
    </xf>
    <xf numFmtId="0" fontId="33" fillId="0" borderId="24" xfId="2" applyFont="1" applyFill="1" applyBorder="1" applyAlignment="1">
      <alignment vertical="top" wrapText="1"/>
    </xf>
    <xf numFmtId="9" fontId="15" fillId="0" borderId="23" xfId="0" applyNumberFormat="1" applyFont="1" applyBorder="1" applyAlignment="1">
      <alignment horizontal="right" vertical="top"/>
    </xf>
    <xf numFmtId="0" fontId="33" fillId="2" borderId="9" xfId="1" applyFont="1" applyFill="1" applyBorder="1" applyAlignment="1">
      <alignment vertical="top" wrapText="1"/>
    </xf>
    <xf numFmtId="0" fontId="33" fillId="2" borderId="15" xfId="1" applyFont="1" applyFill="1" applyBorder="1" applyAlignment="1">
      <alignment vertical="top" wrapText="1"/>
    </xf>
    <xf numFmtId="0" fontId="33" fillId="3" borderId="17" xfId="1" quotePrefix="1" applyFont="1" applyFill="1" applyBorder="1" applyAlignment="1">
      <alignment vertical="top" wrapText="1"/>
    </xf>
    <xf numFmtId="0" fontId="27" fillId="0" borderId="18" xfId="2" applyFont="1" applyBorder="1" applyAlignment="1">
      <alignment horizontal="left" vertical="top" wrapText="1"/>
    </xf>
    <xf numFmtId="0" fontId="33" fillId="0" borderId="15" xfId="2" quotePrefix="1" applyFont="1" applyFill="1" applyBorder="1" applyAlignment="1">
      <alignment horizontal="left" vertical="top" wrapText="1"/>
    </xf>
    <xf numFmtId="0" fontId="33" fillId="0" borderId="9" xfId="2" quotePrefix="1" applyFont="1" applyFill="1" applyBorder="1" applyAlignment="1">
      <alignment horizontal="left" vertical="top" wrapText="1"/>
    </xf>
    <xf numFmtId="0" fontId="33" fillId="0" borderId="9" xfId="2" applyFont="1" applyFill="1" applyBorder="1" applyAlignment="1">
      <alignment horizontal="left" vertical="top" wrapText="1"/>
    </xf>
    <xf numFmtId="0" fontId="33" fillId="0" borderId="18" xfId="2" applyFont="1" applyFill="1" applyBorder="1" applyAlignment="1">
      <alignment horizontal="left" vertical="top" wrapText="1"/>
    </xf>
    <xf numFmtId="0" fontId="33" fillId="0" borderId="15" xfId="2" applyFont="1" applyFill="1" applyBorder="1" applyAlignment="1">
      <alignment horizontal="left" vertical="top" wrapText="1"/>
    </xf>
    <xf numFmtId="0" fontId="27" fillId="0" borderId="31" xfId="2" applyFont="1" applyBorder="1" applyAlignment="1">
      <alignment vertical="top" wrapText="1"/>
    </xf>
    <xf numFmtId="0" fontId="33" fillId="0" borderId="34" xfId="2" applyFont="1" applyFill="1" applyBorder="1" applyAlignment="1">
      <alignment vertical="top" wrapText="1"/>
    </xf>
    <xf numFmtId="0" fontId="33" fillId="0" borderId="12" xfId="2" applyFont="1" applyFill="1" applyBorder="1" applyAlignment="1">
      <alignment vertical="top" wrapText="1"/>
    </xf>
    <xf numFmtId="0" fontId="33" fillId="0" borderId="31" xfId="2" applyFont="1" applyFill="1" applyBorder="1" applyAlignment="1">
      <alignment vertical="top" wrapText="1"/>
    </xf>
    <xf numFmtId="0" fontId="12" fillId="0" borderId="113" xfId="0" applyFont="1" applyBorder="1" applyAlignment="1">
      <alignment horizontal="center" vertical="center"/>
    </xf>
    <xf numFmtId="0" fontId="12" fillId="0" borderId="24" xfId="0" applyFont="1" applyBorder="1" applyAlignment="1">
      <alignment horizontal="center" vertical="center" wrapText="1"/>
    </xf>
    <xf numFmtId="0" fontId="35" fillId="0" borderId="0" xfId="0" applyFont="1" applyBorder="1" applyAlignment="1">
      <alignment horizontal="left" vertical="center"/>
    </xf>
    <xf numFmtId="0" fontId="36" fillId="0" borderId="0" xfId="0" applyFont="1" applyAlignment="1">
      <alignment vertical="center"/>
    </xf>
    <xf numFmtId="0" fontId="35" fillId="0" borderId="0" xfId="0" applyFont="1"/>
    <xf numFmtId="0" fontId="20" fillId="0" borderId="0" xfId="0" applyFont="1" applyFill="1"/>
    <xf numFmtId="0" fontId="19" fillId="0" borderId="0" xfId="0" applyFont="1" applyFill="1"/>
    <xf numFmtId="0" fontId="32" fillId="0" borderId="0" xfId="0" applyFont="1" applyFill="1" applyBorder="1" applyAlignment="1">
      <alignment horizontal="left"/>
    </xf>
    <xf numFmtId="0" fontId="20" fillId="0" borderId="0" xfId="0" applyNumberFormat="1" applyFont="1" applyFill="1" applyAlignment="1">
      <alignment horizontal="left" vertical="top" wrapText="1"/>
    </xf>
    <xf numFmtId="9" fontId="0" fillId="0" borderId="0" xfId="3" applyFont="1"/>
    <xf numFmtId="3" fontId="20" fillId="0" borderId="26" xfId="0" applyNumberFormat="1" applyFont="1" applyFill="1" applyBorder="1" applyAlignment="1">
      <alignment horizontal="left" vertical="top" wrapText="1"/>
    </xf>
    <xf numFmtId="0" fontId="19" fillId="0" borderId="33" xfId="0" applyNumberFormat="1" applyFont="1" applyFill="1" applyBorder="1" applyAlignment="1">
      <alignment horizontal="center" vertical="center" wrapText="1"/>
    </xf>
    <xf numFmtId="0" fontId="34" fillId="0" borderId="0" xfId="0" applyFont="1" applyFill="1"/>
    <xf numFmtId="0" fontId="3" fillId="0" borderId="12" xfId="0" applyFont="1" applyFill="1" applyBorder="1" applyAlignment="1">
      <alignment vertical="center" wrapText="1"/>
    </xf>
    <xf numFmtId="0" fontId="3" fillId="0" borderId="107" xfId="0" applyFont="1" applyBorder="1" applyAlignment="1">
      <alignment horizontal="left" vertical="center"/>
    </xf>
    <xf numFmtId="3" fontId="7" fillId="0" borderId="40" xfId="0" applyNumberFormat="1" applyFont="1" applyBorder="1" applyAlignment="1">
      <alignment vertical="center"/>
    </xf>
    <xf numFmtId="0" fontId="3" fillId="0" borderId="107" xfId="0" applyFont="1" applyBorder="1" applyAlignment="1">
      <alignment vertical="center"/>
    </xf>
    <xf numFmtId="164" fontId="8" fillId="0" borderId="36" xfId="0" applyNumberFormat="1" applyFont="1" applyBorder="1" applyAlignment="1">
      <alignment vertical="center"/>
    </xf>
    <xf numFmtId="3" fontId="4" fillId="0" borderId="43" xfId="0" applyNumberFormat="1" applyFont="1" applyBorder="1" applyAlignment="1">
      <alignment vertical="center"/>
    </xf>
    <xf numFmtId="3" fontId="4" fillId="0" borderId="116" xfId="0" applyNumberFormat="1" applyFont="1" applyBorder="1" applyAlignment="1">
      <alignment vertical="center"/>
    </xf>
    <xf numFmtId="0" fontId="4" fillId="0" borderId="117" xfId="0" applyNumberFormat="1" applyFont="1" applyBorder="1" applyAlignment="1">
      <alignment vertical="center"/>
    </xf>
    <xf numFmtId="0" fontId="4" fillId="0" borderId="106" xfId="0" applyFont="1" applyBorder="1" applyAlignment="1">
      <alignment vertical="center"/>
    </xf>
    <xf numFmtId="0" fontId="19" fillId="4" borderId="1"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 xfId="0" applyFont="1" applyFill="1" applyBorder="1" applyAlignment="1">
      <alignment horizontal="center" vertical="center"/>
    </xf>
    <xf numFmtId="3" fontId="21" fillId="4" borderId="11" xfId="0" applyNumberFormat="1" applyFont="1" applyFill="1" applyBorder="1"/>
    <xf numFmtId="3" fontId="23" fillId="4" borderId="100" xfId="0" applyNumberFormat="1" applyFont="1" applyFill="1" applyBorder="1"/>
    <xf numFmtId="3" fontId="23" fillId="4" borderId="21" xfId="0" applyNumberFormat="1" applyFont="1" applyFill="1" applyBorder="1"/>
    <xf numFmtId="0" fontId="3" fillId="0" borderId="98" xfId="0" applyFont="1" applyBorder="1" applyAlignment="1">
      <alignment horizontal="left" vertical="center"/>
    </xf>
    <xf numFmtId="0" fontId="3" fillId="0" borderId="39" xfId="0" applyFont="1" applyBorder="1" applyAlignment="1">
      <alignment horizontal="left" vertical="center"/>
    </xf>
    <xf numFmtId="3" fontId="4" fillId="0" borderId="89" xfId="0" applyNumberFormat="1" applyFont="1" applyBorder="1"/>
    <xf numFmtId="3" fontId="7" fillId="0" borderId="113" xfId="0" applyNumberFormat="1" applyFont="1" applyBorder="1" applyAlignment="1">
      <alignment vertical="center"/>
    </xf>
    <xf numFmtId="0" fontId="3" fillId="0" borderId="107" xfId="0" applyFont="1" applyBorder="1"/>
    <xf numFmtId="3" fontId="6" fillId="0" borderId="40" xfId="0" applyNumberFormat="1" applyFont="1" applyBorder="1" applyAlignment="1">
      <alignment vertical="center"/>
    </xf>
    <xf numFmtId="3" fontId="26" fillId="2" borderId="105" xfId="0" applyNumberFormat="1" applyFont="1" applyFill="1" applyBorder="1" applyAlignment="1">
      <alignment vertical="top"/>
    </xf>
    <xf numFmtId="3" fontId="26" fillId="0" borderId="106" xfId="0" applyNumberFormat="1" applyFont="1" applyBorder="1" applyAlignment="1">
      <alignment vertical="top"/>
    </xf>
    <xf numFmtId="3" fontId="26" fillId="0" borderId="37" xfId="0" applyNumberFormat="1" applyFont="1" applyBorder="1" applyAlignment="1">
      <alignment vertical="top"/>
    </xf>
    <xf numFmtId="3" fontId="11" fillId="0" borderId="0" xfId="0" applyNumberFormat="1" applyFont="1"/>
    <xf numFmtId="3" fontId="26" fillId="0" borderId="106" xfId="0" applyNumberFormat="1" applyFont="1" applyFill="1" applyBorder="1" applyAlignment="1">
      <alignment vertical="top"/>
    </xf>
    <xf numFmtId="3" fontId="26" fillId="0" borderId="37" xfId="0" applyNumberFormat="1" applyFont="1" applyFill="1" applyBorder="1" applyAlignment="1">
      <alignment vertical="top"/>
    </xf>
    <xf numFmtId="0" fontId="12" fillId="0" borderId="87" xfId="0" applyFont="1" applyBorder="1" applyAlignment="1">
      <alignment horizontal="center"/>
    </xf>
    <xf numFmtId="0" fontId="12" fillId="0" borderId="35" xfId="0" applyFont="1" applyBorder="1" applyAlignment="1">
      <alignment horizontal="center"/>
    </xf>
    <xf numFmtId="9" fontId="14" fillId="0" borderId="24" xfId="0" applyNumberFormat="1" applyFont="1" applyBorder="1"/>
    <xf numFmtId="3" fontId="11" fillId="0" borderId="15" xfId="0" applyNumberFormat="1" applyFont="1" applyBorder="1"/>
    <xf numFmtId="164" fontId="0" fillId="0" borderId="30" xfId="0" applyNumberFormat="1" applyBorder="1"/>
    <xf numFmtId="164" fontId="0" fillId="0" borderId="34" xfId="0" applyNumberFormat="1" applyBorder="1"/>
    <xf numFmtId="0" fontId="15" fillId="0" borderId="13" xfId="0" applyFont="1" applyBorder="1" applyAlignment="1">
      <alignment horizontal="center" vertical="center" wrapText="1"/>
    </xf>
    <xf numFmtId="0" fontId="15" fillId="0" borderId="2" xfId="0" applyFont="1" applyBorder="1" applyAlignment="1">
      <alignment horizontal="center" vertical="center" wrapText="1"/>
    </xf>
    <xf numFmtId="0" fontId="12" fillId="0" borderId="37" xfId="0" applyFont="1" applyBorder="1" applyAlignment="1">
      <alignment horizontal="center" vertical="center" wrapText="1"/>
    </xf>
    <xf numFmtId="3" fontId="0" fillId="0" borderId="0" xfId="0" applyNumberFormat="1"/>
    <xf numFmtId="164" fontId="0" fillId="0" borderId="0" xfId="0" applyNumberFormat="1"/>
    <xf numFmtId="3" fontId="21" fillId="4" borderId="81" xfId="0" applyNumberFormat="1" applyFont="1" applyFill="1" applyBorder="1"/>
    <xf numFmtId="3" fontId="20" fillId="0" borderId="0" xfId="0" applyNumberFormat="1" applyFont="1"/>
    <xf numFmtId="0" fontId="20" fillId="0" borderId="111" xfId="0" applyFont="1" applyBorder="1"/>
    <xf numFmtId="3" fontId="23" fillId="4" borderId="103" xfId="0" applyNumberFormat="1" applyFont="1" applyFill="1" applyBorder="1"/>
    <xf numFmtId="0" fontId="19" fillId="0" borderId="90" xfId="0" applyFont="1" applyFill="1" applyBorder="1" applyAlignment="1">
      <alignment horizontal="center" vertical="center" wrapText="1"/>
    </xf>
    <xf numFmtId="0" fontId="19" fillId="0" borderId="33" xfId="0" applyFont="1" applyFill="1" applyBorder="1" applyAlignment="1">
      <alignment horizontal="center" vertical="center" wrapText="1"/>
    </xf>
    <xf numFmtId="1" fontId="19" fillId="0" borderId="35" xfId="0" applyNumberFormat="1" applyFont="1" applyFill="1" applyBorder="1" applyAlignment="1">
      <alignment horizontal="center" vertical="center" wrapText="1"/>
    </xf>
    <xf numFmtId="3" fontId="11" fillId="4" borderId="15" xfId="0" applyNumberFormat="1" applyFont="1" applyFill="1" applyBorder="1"/>
    <xf numFmtId="164" fontId="0" fillId="4" borderId="34" xfId="0" applyNumberFormat="1" applyFill="1" applyBorder="1"/>
    <xf numFmtId="164" fontId="0" fillId="4" borderId="30" xfId="0" applyNumberFormat="1" applyFill="1" applyBorder="1"/>
    <xf numFmtId="3" fontId="11" fillId="0" borderId="15" xfId="0" applyNumberFormat="1" applyFont="1" applyFill="1" applyBorder="1"/>
    <xf numFmtId="164" fontId="0" fillId="0" borderId="30" xfId="0" applyNumberFormat="1" applyFill="1" applyBorder="1"/>
    <xf numFmtId="0" fontId="11" fillId="0" borderId="1" xfId="0" applyFont="1" applyFill="1" applyBorder="1"/>
    <xf numFmtId="0" fontId="11" fillId="0" borderId="121" xfId="0" applyNumberFormat="1" applyFont="1" applyFill="1" applyBorder="1" applyAlignment="1">
      <alignment horizontal="left" vertical="center" wrapText="1"/>
    </xf>
    <xf numFmtId="3" fontId="11" fillId="0" borderId="121" xfId="0" applyNumberFormat="1" applyFont="1" applyBorder="1" applyAlignment="1">
      <alignment vertical="center"/>
    </xf>
    <xf numFmtId="3" fontId="11" fillId="0" borderId="121" xfId="0" applyNumberFormat="1" applyFont="1" applyFill="1" applyBorder="1" applyAlignment="1">
      <alignment vertical="center"/>
    </xf>
    <xf numFmtId="3" fontId="11" fillId="0" borderId="121" xfId="0" applyNumberFormat="1" applyFont="1" applyBorder="1" applyAlignment="1">
      <alignment horizontal="left" vertical="center"/>
    </xf>
    <xf numFmtId="3" fontId="11" fillId="0" borderId="33" xfId="0" applyNumberFormat="1" applyFont="1" applyBorder="1" applyAlignment="1">
      <alignment vertical="center"/>
    </xf>
    <xf numFmtId="3" fontId="12" fillId="0" borderId="33" xfId="0" applyNumberFormat="1" applyFont="1" applyBorder="1" applyAlignment="1">
      <alignment vertical="center"/>
    </xf>
    <xf numFmtId="3" fontId="11" fillId="0" borderId="122" xfId="0" applyNumberFormat="1" applyFont="1" applyBorder="1" applyAlignment="1">
      <alignment horizontal="left" vertical="center"/>
    </xf>
    <xf numFmtId="0" fontId="11" fillId="0" borderId="122" xfId="0" applyNumberFormat="1" applyFont="1" applyFill="1" applyBorder="1" applyAlignment="1">
      <alignment horizontal="left" vertical="center" wrapText="1"/>
    </xf>
    <xf numFmtId="3" fontId="19" fillId="0" borderId="33" xfId="0" applyNumberFormat="1" applyFont="1" applyFill="1" applyBorder="1" applyAlignment="1">
      <alignment horizontal="left" vertical="center" wrapText="1"/>
    </xf>
    <xf numFmtId="0" fontId="20" fillId="0" borderId="0" xfId="0" applyFont="1" applyFill="1" applyAlignment="1">
      <alignment vertical="center"/>
    </xf>
    <xf numFmtId="0" fontId="0" fillId="0" borderId="0" xfId="0" applyAlignment="1">
      <alignment vertical="center"/>
    </xf>
    <xf numFmtId="9" fontId="0" fillId="0" borderId="0" xfId="3" applyFont="1" applyAlignment="1">
      <alignment vertical="center"/>
    </xf>
    <xf numFmtId="0" fontId="22" fillId="0" borderId="0" xfId="0" applyFont="1" applyFill="1" applyAlignment="1">
      <alignment vertical="center"/>
    </xf>
    <xf numFmtId="0" fontId="11" fillId="0" borderId="26" xfId="4" applyNumberFormat="1" applyFont="1" applyFill="1" applyBorder="1" applyAlignment="1">
      <alignment horizontal="left" vertical="top" wrapText="1"/>
    </xf>
    <xf numFmtId="0" fontId="12" fillId="0" borderId="33" xfId="4" applyNumberFormat="1" applyFont="1" applyFill="1" applyBorder="1" applyAlignment="1">
      <alignment horizontal="left" vertical="center" wrapText="1"/>
    </xf>
    <xf numFmtId="3" fontId="12" fillId="0" borderId="33" xfId="0" applyNumberFormat="1" applyFont="1" applyFill="1" applyBorder="1" applyAlignment="1">
      <alignment horizontal="left" vertical="center" wrapText="1"/>
    </xf>
    <xf numFmtId="0" fontId="11" fillId="0" borderId="33" xfId="0" applyFont="1" applyBorder="1" applyAlignment="1">
      <alignment horizontal="left" vertical="center"/>
    </xf>
    <xf numFmtId="0" fontId="12" fillId="0" borderId="33" xfId="0" applyNumberFormat="1" applyFont="1" applyFill="1" applyBorder="1" applyAlignment="1">
      <alignment horizontal="left" vertical="center" wrapText="1"/>
    </xf>
    <xf numFmtId="3" fontId="11" fillId="0" borderId="33" xfId="0" applyNumberFormat="1" applyFont="1" applyFill="1" applyBorder="1" applyAlignment="1">
      <alignment vertical="center"/>
    </xf>
    <xf numFmtId="164" fontId="12" fillId="0" borderId="33" xfId="3" applyNumberFormat="1" applyFont="1" applyBorder="1" applyAlignment="1">
      <alignment vertical="center"/>
    </xf>
    <xf numFmtId="164" fontId="11" fillId="0" borderId="121" xfId="3" applyNumberFormat="1" applyFont="1" applyBorder="1" applyAlignment="1">
      <alignment vertical="center"/>
    </xf>
    <xf numFmtId="164" fontId="12" fillId="0" borderId="33" xfId="3" applyNumberFormat="1" applyFont="1" applyBorder="1" applyAlignment="1">
      <alignment horizontal="right" vertical="center"/>
    </xf>
    <xf numFmtId="164" fontId="11" fillId="0" borderId="121" xfId="3" applyNumberFormat="1" applyFont="1" applyBorder="1" applyAlignment="1">
      <alignment horizontal="right" vertical="center"/>
    </xf>
    <xf numFmtId="164" fontId="11" fillId="0" borderId="33" xfId="3" applyNumberFormat="1" applyFont="1" applyBorder="1" applyAlignment="1">
      <alignment vertical="center"/>
    </xf>
    <xf numFmtId="9" fontId="5" fillId="0" borderId="123" xfId="0" applyNumberFormat="1" applyFont="1" applyFill="1" applyBorder="1" applyAlignment="1">
      <alignment vertical="center" wrapText="1"/>
    </xf>
    <xf numFmtId="0" fontId="0" fillId="0" borderId="0" xfId="0" applyAlignment="1">
      <alignment horizontal="left"/>
    </xf>
    <xf numFmtId="164" fontId="5" fillId="2" borderId="25" xfId="0" applyNumberFormat="1" applyFont="1" applyFill="1" applyBorder="1" applyAlignment="1">
      <alignment horizontal="right" vertical="center" wrapText="1"/>
    </xf>
    <xf numFmtId="164" fontId="5" fillId="0" borderId="26" xfId="0" applyNumberFormat="1" applyFont="1" applyFill="1" applyBorder="1" applyAlignment="1">
      <alignment horizontal="right" vertical="center" wrapText="1"/>
    </xf>
    <xf numFmtId="164" fontId="5" fillId="0" borderId="27" xfId="0" applyNumberFormat="1" applyFont="1" applyFill="1" applyBorder="1" applyAlignment="1">
      <alignment horizontal="right" vertical="center" wrapText="1"/>
    </xf>
    <xf numFmtId="164" fontId="5" fillId="2" borderId="25" xfId="0" applyNumberFormat="1" applyFont="1" applyFill="1" applyBorder="1" applyAlignment="1">
      <alignment horizontal="right" vertical="center"/>
    </xf>
    <xf numFmtId="164" fontId="5" fillId="0" borderId="26" xfId="0" applyNumberFormat="1" applyFont="1" applyFill="1" applyBorder="1" applyAlignment="1">
      <alignment horizontal="right" vertical="center"/>
    </xf>
    <xf numFmtId="164" fontId="5" fillId="0" borderId="27" xfId="0" applyNumberFormat="1" applyFont="1" applyFill="1" applyBorder="1" applyAlignment="1">
      <alignment horizontal="right" vertical="center"/>
    </xf>
    <xf numFmtId="164" fontId="5" fillId="2" borderId="39" xfId="0" applyNumberFormat="1" applyFont="1" applyFill="1" applyBorder="1" applyAlignment="1">
      <alignment horizontal="right" vertical="center"/>
    </xf>
    <xf numFmtId="3" fontId="6" fillId="0" borderId="41" xfId="0" applyNumberFormat="1" applyFont="1" applyBorder="1" applyAlignment="1">
      <alignment vertical="center"/>
    </xf>
    <xf numFmtId="3" fontId="6" fillId="0" borderId="83" xfId="0" applyNumberFormat="1" applyFont="1" applyBorder="1" applyAlignment="1">
      <alignment vertical="center"/>
    </xf>
    <xf numFmtId="0" fontId="9" fillId="0" borderId="0" xfId="0" applyFont="1" applyAlignment="1">
      <alignment vertical="center"/>
    </xf>
    <xf numFmtId="3" fontId="6" fillId="0" borderId="44" xfId="0" applyNumberFormat="1" applyFont="1" applyBorder="1" applyAlignment="1">
      <alignment vertical="center"/>
    </xf>
    <xf numFmtId="3" fontId="6" fillId="0" borderId="81" xfId="0" applyNumberFormat="1" applyFont="1" applyBorder="1" applyAlignment="1">
      <alignment vertical="center"/>
    </xf>
    <xf numFmtId="3" fontId="6" fillId="0" borderId="42" xfId="0" applyNumberFormat="1" applyFont="1" applyBorder="1" applyAlignment="1">
      <alignment vertical="center"/>
    </xf>
    <xf numFmtId="3" fontId="6" fillId="0" borderId="89" xfId="0" applyNumberFormat="1" applyFont="1" applyBorder="1" applyAlignment="1">
      <alignment vertical="center"/>
    </xf>
    <xf numFmtId="3" fontId="4" fillId="0" borderId="115" xfId="0" applyNumberFormat="1" applyFont="1" applyBorder="1" applyAlignment="1">
      <alignment vertical="center"/>
    </xf>
    <xf numFmtId="0" fontId="16" fillId="0" borderId="0" xfId="0" applyFont="1" applyBorder="1" applyAlignment="1">
      <alignment horizontal="left" vertical="center"/>
    </xf>
    <xf numFmtId="0" fontId="11" fillId="0" borderId="0" xfId="0" applyFont="1" applyBorder="1" applyAlignment="1">
      <alignment horizontal="left" vertical="center"/>
    </xf>
    <xf numFmtId="3" fontId="6" fillId="0" borderId="99" xfId="0" applyNumberFormat="1" applyFont="1" applyBorder="1" applyAlignment="1">
      <alignment vertical="center"/>
    </xf>
    <xf numFmtId="3" fontId="6" fillId="0" borderId="100" xfId="0" applyNumberFormat="1" applyFont="1" applyBorder="1" applyAlignment="1">
      <alignment vertical="center"/>
    </xf>
    <xf numFmtId="0" fontId="3" fillId="0" borderId="87" xfId="0" applyFont="1" applyBorder="1" applyAlignment="1">
      <alignment vertical="center"/>
    </xf>
    <xf numFmtId="164" fontId="8" fillId="0" borderId="32" xfId="0" applyNumberFormat="1" applyFont="1" applyBorder="1" applyAlignment="1">
      <alignment horizontal="right" vertical="center"/>
    </xf>
    <xf numFmtId="164" fontId="8" fillId="0" borderId="26" xfId="0" applyNumberFormat="1" applyFont="1" applyBorder="1" applyAlignment="1">
      <alignment horizontal="right" vertical="center"/>
    </xf>
    <xf numFmtId="164" fontId="8" fillId="0" borderId="27" xfId="0" applyNumberFormat="1" applyFont="1" applyBorder="1" applyAlignment="1">
      <alignment horizontal="right" vertical="center"/>
    </xf>
    <xf numFmtId="0" fontId="4" fillId="0" borderId="91" xfId="0" applyNumberFormat="1" applyFont="1" applyBorder="1" applyAlignment="1">
      <alignment vertical="center"/>
    </xf>
    <xf numFmtId="0" fontId="4" fillId="0" borderId="92" xfId="0" applyNumberFormat="1" applyFont="1" applyBorder="1" applyAlignment="1">
      <alignment vertical="center"/>
    </xf>
    <xf numFmtId="3" fontId="4" fillId="0" borderId="97" xfId="0" applyNumberFormat="1" applyFont="1" applyBorder="1" applyAlignment="1">
      <alignment vertical="center"/>
    </xf>
    <xf numFmtId="0" fontId="4" fillId="0" borderId="97" xfId="0" applyNumberFormat="1" applyFont="1" applyBorder="1" applyAlignment="1">
      <alignment vertical="center"/>
    </xf>
    <xf numFmtId="0" fontId="11" fillId="0" borderId="26" xfId="4" applyNumberFormat="1" applyFont="1" applyFill="1" applyBorder="1" applyAlignment="1">
      <alignment horizontal="left" vertical="center" wrapText="1"/>
    </xf>
    <xf numFmtId="3" fontId="12" fillId="0" borderId="33" xfId="0" applyNumberFormat="1" applyFont="1" applyFill="1" applyBorder="1" applyAlignment="1">
      <alignment horizontal="right" vertical="center"/>
    </xf>
    <xf numFmtId="3" fontId="11" fillId="0" borderId="121" xfId="0" applyNumberFormat="1" applyFont="1" applyBorder="1" applyAlignment="1">
      <alignment horizontal="right" vertical="center"/>
    </xf>
    <xf numFmtId="164" fontId="11" fillId="0" borderId="0" xfId="0" applyNumberFormat="1" applyFont="1"/>
    <xf numFmtId="3" fontId="4" fillId="0" borderId="124" xfId="0" applyNumberFormat="1" applyFont="1" applyBorder="1"/>
    <xf numFmtId="164" fontId="5" fillId="0" borderId="54" xfId="0" applyNumberFormat="1" applyFont="1" applyBorder="1" applyAlignment="1">
      <alignment vertical="center"/>
    </xf>
    <xf numFmtId="3" fontId="4" fillId="0" borderId="51" xfId="0" applyNumberFormat="1" applyFont="1" applyBorder="1"/>
    <xf numFmtId="3" fontId="7" fillId="0" borderId="3" xfId="0" applyNumberFormat="1" applyFont="1" applyBorder="1" applyAlignment="1">
      <alignment vertical="center"/>
    </xf>
    <xf numFmtId="9" fontId="5" fillId="0" borderId="6" xfId="0" applyNumberFormat="1" applyFont="1" applyBorder="1" applyAlignment="1">
      <alignment vertical="center"/>
    </xf>
    <xf numFmtId="3" fontId="4" fillId="0" borderId="125" xfId="0" applyNumberFormat="1" applyFont="1" applyBorder="1"/>
    <xf numFmtId="9" fontId="5" fillId="0" borderId="12" xfId="0" applyNumberFormat="1" applyFont="1" applyBorder="1" applyAlignment="1">
      <alignment vertical="center"/>
    </xf>
    <xf numFmtId="164" fontId="5" fillId="0" borderId="33" xfId="0" applyNumberFormat="1" applyFont="1" applyFill="1" applyBorder="1" applyAlignment="1">
      <alignment horizontal="right" vertical="center" wrapText="1"/>
    </xf>
    <xf numFmtId="164" fontId="5" fillId="0" borderId="33" xfId="0" applyNumberFormat="1" applyFont="1" applyFill="1" applyBorder="1" applyAlignment="1">
      <alignment horizontal="right" vertical="center"/>
    </xf>
    <xf numFmtId="164" fontId="8" fillId="0" borderId="33" xfId="0" applyNumberFormat="1" applyFont="1" applyBorder="1" applyAlignment="1">
      <alignment horizontal="right" vertical="center"/>
    </xf>
    <xf numFmtId="164" fontId="8" fillId="2" borderId="6" xfId="0" applyNumberFormat="1" applyFont="1" applyFill="1" applyBorder="1" applyAlignment="1">
      <alignment horizontal="right" vertical="center"/>
    </xf>
    <xf numFmtId="164" fontId="8" fillId="2" borderId="29" xfId="0" applyNumberFormat="1" applyFont="1" applyFill="1" applyBorder="1" applyAlignment="1">
      <alignment horizontal="right" vertical="center"/>
    </xf>
    <xf numFmtId="164" fontId="8" fillId="0" borderId="12" xfId="0" applyNumberFormat="1" applyFont="1" applyFill="1" applyBorder="1" applyAlignment="1">
      <alignment horizontal="right" vertical="center"/>
    </xf>
    <xf numFmtId="164" fontId="8" fillId="0" borderId="2" xfId="0" applyNumberFormat="1" applyFont="1" applyFill="1" applyBorder="1" applyAlignment="1">
      <alignment horizontal="right" vertical="center"/>
    </xf>
    <xf numFmtId="164" fontId="8" fillId="2" borderId="30" xfId="0" applyNumberFormat="1" applyFont="1" applyFill="1" applyBorder="1" applyAlignment="1">
      <alignment horizontal="right" vertical="center"/>
    </xf>
    <xf numFmtId="164" fontId="5" fillId="0" borderId="24" xfId="0" applyNumberFormat="1" applyFont="1" applyBorder="1" applyAlignment="1">
      <alignment horizontal="right" vertical="center"/>
    </xf>
    <xf numFmtId="164" fontId="5" fillId="0" borderId="32" xfId="0" applyNumberFormat="1" applyFont="1" applyBorder="1" applyAlignment="1">
      <alignment horizontal="right" vertical="center"/>
    </xf>
    <xf numFmtId="164" fontId="5" fillId="0" borderId="26" xfId="0" applyNumberFormat="1" applyFont="1" applyBorder="1" applyAlignment="1">
      <alignment horizontal="right" vertical="center"/>
    </xf>
    <xf numFmtId="164" fontId="5" fillId="0" borderId="27" xfId="0" applyNumberFormat="1" applyFont="1" applyBorder="1" applyAlignment="1">
      <alignment horizontal="right" vertical="center"/>
    </xf>
    <xf numFmtId="164" fontId="5" fillId="0" borderId="33" xfId="0" applyNumberFormat="1" applyFont="1" applyBorder="1" applyAlignment="1">
      <alignment horizontal="right" vertical="center"/>
    </xf>
    <xf numFmtId="164" fontId="8" fillId="0" borderId="12" xfId="0" applyNumberFormat="1" applyFont="1" applyBorder="1" applyAlignment="1">
      <alignment horizontal="right" vertical="center"/>
    </xf>
    <xf numFmtId="164" fontId="8" fillId="0" borderId="2" xfId="0" applyNumberFormat="1" applyFont="1" applyBorder="1" applyAlignment="1">
      <alignment horizontal="right" vertical="center"/>
    </xf>
    <xf numFmtId="164" fontId="8" fillId="0" borderId="24" xfId="0" applyNumberFormat="1" applyFont="1" applyBorder="1" applyAlignment="1">
      <alignment horizontal="right" vertical="center"/>
    </xf>
    <xf numFmtId="164" fontId="8" fillId="0" borderId="6" xfId="0" applyNumberFormat="1" applyFont="1" applyBorder="1" applyAlignment="1">
      <alignment horizontal="right" vertical="center"/>
    </xf>
    <xf numFmtId="164" fontId="5" fillId="0" borderId="32" xfId="0" applyNumberFormat="1" applyFont="1" applyBorder="1" applyAlignment="1">
      <alignment horizontal="right"/>
    </xf>
    <xf numFmtId="164" fontId="5" fillId="0" borderId="26" xfId="0" applyNumberFormat="1" applyFont="1" applyBorder="1" applyAlignment="1">
      <alignment horizontal="right"/>
    </xf>
    <xf numFmtId="164" fontId="5" fillId="0" borderId="27" xfId="0" applyNumberFormat="1" applyFont="1" applyBorder="1" applyAlignment="1">
      <alignment horizontal="right"/>
    </xf>
    <xf numFmtId="164" fontId="5" fillId="0" borderId="33" xfId="0" applyNumberFormat="1" applyFont="1" applyBorder="1" applyAlignment="1">
      <alignment horizontal="right"/>
    </xf>
    <xf numFmtId="164" fontId="5" fillId="2" borderId="33" xfId="0" applyNumberFormat="1" applyFont="1" applyFill="1" applyBorder="1" applyAlignment="1">
      <alignment horizontal="right" vertical="center"/>
    </xf>
    <xf numFmtId="164" fontId="5" fillId="0" borderId="32" xfId="0" applyNumberFormat="1" applyFont="1" applyFill="1" applyBorder="1" applyAlignment="1">
      <alignment horizontal="right" vertical="center"/>
    </xf>
    <xf numFmtId="164" fontId="5" fillId="2" borderId="6" xfId="0" applyNumberFormat="1" applyFont="1" applyFill="1" applyBorder="1" applyAlignment="1">
      <alignment horizontal="right" vertical="center" wrapText="1"/>
    </xf>
    <xf numFmtId="164" fontId="5" fillId="0" borderId="12" xfId="0" applyNumberFormat="1"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164" fontId="5" fillId="0" borderId="24" xfId="0" applyNumberFormat="1" applyFont="1" applyFill="1" applyBorder="1" applyAlignment="1">
      <alignment horizontal="right" vertical="center" wrapText="1"/>
    </xf>
    <xf numFmtId="164" fontId="5" fillId="2" borderId="6" xfId="0" applyNumberFormat="1" applyFont="1" applyFill="1" applyBorder="1" applyAlignment="1">
      <alignment horizontal="right" vertical="center"/>
    </xf>
    <xf numFmtId="164" fontId="5" fillId="0" borderId="12" xfId="0" applyNumberFormat="1" applyFont="1" applyFill="1" applyBorder="1" applyAlignment="1">
      <alignment horizontal="right" vertical="center"/>
    </xf>
    <xf numFmtId="164" fontId="5" fillId="0" borderId="2" xfId="0" applyNumberFormat="1" applyFont="1" applyFill="1" applyBorder="1" applyAlignment="1">
      <alignment horizontal="right" vertical="center"/>
    </xf>
    <xf numFmtId="164" fontId="5" fillId="0" borderId="31" xfId="0" applyNumberFormat="1" applyFont="1" applyFill="1" applyBorder="1" applyAlignment="1">
      <alignment horizontal="right" vertical="center"/>
    </xf>
    <xf numFmtId="164" fontId="5" fillId="2" borderId="30" xfId="0" applyNumberFormat="1" applyFont="1" applyFill="1" applyBorder="1" applyAlignment="1">
      <alignment horizontal="right" vertical="center"/>
    </xf>
    <xf numFmtId="164" fontId="5" fillId="0" borderId="24" xfId="0" applyNumberFormat="1" applyFont="1" applyFill="1" applyBorder="1" applyAlignment="1">
      <alignment horizontal="right" vertical="center"/>
    </xf>
    <xf numFmtId="9" fontId="3" fillId="0" borderId="21" xfId="3" applyFont="1" applyBorder="1" applyAlignment="1">
      <alignment vertical="center"/>
    </xf>
    <xf numFmtId="0" fontId="3" fillId="2" borderId="7"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3" fontId="20" fillId="0" borderId="98" xfId="0" applyNumberFormat="1" applyFont="1" applyFill="1" applyBorder="1" applyAlignment="1">
      <alignment horizontal="left" vertical="top" wrapText="1"/>
    </xf>
    <xf numFmtId="3" fontId="23" fillId="4" borderId="102" xfId="0" applyNumberFormat="1" applyFont="1" applyFill="1" applyBorder="1"/>
    <xf numFmtId="3" fontId="19" fillId="0" borderId="33" xfId="0" applyNumberFormat="1" applyFont="1" applyFill="1" applyBorder="1" applyAlignment="1">
      <alignment horizontal="left" vertical="top" wrapText="1"/>
    </xf>
    <xf numFmtId="3" fontId="23" fillId="4" borderId="35" xfId="0" applyNumberFormat="1" applyFont="1" applyFill="1" applyBorder="1"/>
    <xf numFmtId="3" fontId="23" fillId="4" borderId="23" xfId="0" applyNumberFormat="1" applyFont="1" applyFill="1" applyBorder="1"/>
    <xf numFmtId="3" fontId="23" fillId="4" borderId="90" xfId="0" applyNumberFormat="1" applyFont="1" applyFill="1" applyBorder="1"/>
    <xf numFmtId="3" fontId="23" fillId="4" borderId="95" xfId="0" applyNumberFormat="1" applyFont="1" applyFill="1" applyBorder="1"/>
    <xf numFmtId="3" fontId="20" fillId="0" borderId="96" xfId="0" applyNumberFormat="1" applyFont="1" applyFill="1" applyBorder="1" applyAlignment="1">
      <alignment horizontal="left" vertical="top" wrapText="1"/>
    </xf>
    <xf numFmtId="3" fontId="21" fillId="4" borderId="109" xfId="0" applyNumberFormat="1" applyFont="1" applyFill="1" applyBorder="1"/>
    <xf numFmtId="0" fontId="30" fillId="0" borderId="22" xfId="4" applyNumberFormat="1" applyFont="1" applyFill="1" applyBorder="1" applyAlignment="1">
      <alignment horizontal="left" vertical="top" wrapText="1"/>
    </xf>
    <xf numFmtId="3" fontId="20" fillId="0" borderId="39" xfId="0" applyNumberFormat="1" applyFont="1" applyFill="1" applyBorder="1" applyAlignment="1">
      <alignment horizontal="left" vertical="top" wrapText="1"/>
    </xf>
    <xf numFmtId="3" fontId="23" fillId="4" borderId="126" xfId="0" applyNumberFormat="1" applyFont="1" applyFill="1" applyBorder="1"/>
    <xf numFmtId="0" fontId="29" fillId="0" borderId="0" xfId="4" applyNumberFormat="1" applyFont="1" applyFill="1" applyBorder="1" applyAlignment="1">
      <alignment horizontal="left" vertical="top" wrapText="1"/>
    </xf>
    <xf numFmtId="3" fontId="23" fillId="4" borderId="33" xfId="0" applyNumberFormat="1" applyFont="1" applyFill="1" applyBorder="1"/>
    <xf numFmtId="0" fontId="19" fillId="0" borderId="33" xfId="0" applyNumberFormat="1" applyFont="1" applyFill="1" applyBorder="1" applyAlignment="1">
      <alignment horizontal="left" vertical="top" wrapText="1"/>
    </xf>
    <xf numFmtId="0" fontId="22" fillId="0" borderId="0" xfId="0" applyFont="1" applyFill="1"/>
    <xf numFmtId="0" fontId="11" fillId="0" borderId="0" xfId="0" applyFont="1" applyAlignment="1">
      <alignment horizontal="center"/>
    </xf>
    <xf numFmtId="3" fontId="11" fillId="0" borderId="39" xfId="0" applyNumberFormat="1" applyFont="1" applyBorder="1" applyAlignment="1">
      <alignment horizontal="left" vertical="center"/>
    </xf>
    <xf numFmtId="0" fontId="11" fillId="0" borderId="39" xfId="0" applyNumberFormat="1" applyFont="1" applyFill="1" applyBorder="1" applyAlignment="1">
      <alignment horizontal="left" vertical="center" wrapText="1"/>
    </xf>
    <xf numFmtId="3" fontId="11" fillId="0" borderId="39" xfId="0" applyNumberFormat="1" applyFont="1" applyBorder="1" applyAlignment="1">
      <alignment vertical="center"/>
    </xf>
    <xf numFmtId="3" fontId="11" fillId="0" borderId="39" xfId="0" applyNumberFormat="1" applyFont="1" applyFill="1" applyBorder="1" applyAlignment="1">
      <alignment vertical="center"/>
    </xf>
    <xf numFmtId="164" fontId="11" fillId="0" borderId="39" xfId="3" applyNumberFormat="1" applyFont="1" applyBorder="1" applyAlignment="1">
      <alignment horizontal="right" vertical="center"/>
    </xf>
    <xf numFmtId="3" fontId="0" fillId="0" borderId="0" xfId="0" applyNumberFormat="1" applyAlignment="1">
      <alignment horizontal="left" vertical="center"/>
    </xf>
    <xf numFmtId="3" fontId="11" fillId="0" borderId="121" xfId="0" applyNumberFormat="1" applyFont="1" applyFill="1" applyBorder="1" applyAlignment="1">
      <alignment horizontal="left" vertical="center"/>
    </xf>
    <xf numFmtId="3" fontId="20" fillId="0" borderId="0" xfId="0" applyNumberFormat="1" applyFont="1" applyFill="1"/>
    <xf numFmtId="0" fontId="4" fillId="0" borderId="127" xfId="0" applyNumberFormat="1" applyFont="1" applyBorder="1" applyAlignment="1">
      <alignment vertical="center"/>
    </xf>
    <xf numFmtId="3" fontId="4" fillId="0" borderId="33" xfId="0" applyNumberFormat="1" applyFont="1" applyBorder="1" applyAlignment="1">
      <alignment vertical="center"/>
    </xf>
    <xf numFmtId="3" fontId="4" fillId="0" borderId="35" xfId="0" applyNumberFormat="1" applyFont="1" applyBorder="1" applyAlignment="1">
      <alignment vertical="center"/>
    </xf>
    <xf numFmtId="164" fontId="5" fillId="0" borderId="32" xfId="0" applyNumberFormat="1" applyFont="1" applyBorder="1" applyAlignment="1">
      <alignment vertical="center"/>
    </xf>
    <xf numFmtId="164" fontId="5" fillId="0" borderId="26" xfId="0" applyNumberFormat="1" applyFont="1" applyBorder="1" applyAlignment="1">
      <alignment vertical="center"/>
    </xf>
    <xf numFmtId="3" fontId="3" fillId="0" borderId="33" xfId="0" applyNumberFormat="1" applyFont="1" applyBorder="1" applyAlignment="1">
      <alignment vertical="center"/>
    </xf>
    <xf numFmtId="164" fontId="5" fillId="0" borderId="96" xfId="0" applyNumberFormat="1" applyFont="1" applyBorder="1" applyAlignment="1">
      <alignment vertical="center"/>
    </xf>
    <xf numFmtId="164" fontId="5" fillId="0" borderId="33" xfId="0" applyNumberFormat="1" applyFont="1" applyBorder="1" applyAlignment="1">
      <alignment vertical="center"/>
    </xf>
    <xf numFmtId="3" fontId="11" fillId="0" borderId="39" xfId="0" applyNumberFormat="1" applyFont="1" applyFill="1" applyBorder="1" applyAlignment="1">
      <alignment horizontal="left" vertical="center" wrapText="1"/>
    </xf>
    <xf numFmtId="0" fontId="11" fillId="0" borderId="39" xfId="4" applyNumberFormat="1" applyFont="1" applyFill="1" applyBorder="1" applyAlignment="1">
      <alignment horizontal="left" vertical="center" wrapText="1"/>
    </xf>
    <xf numFmtId="3" fontId="11" fillId="0" borderId="39" xfId="0" applyNumberFormat="1" applyFont="1" applyFill="1" applyBorder="1" applyAlignment="1">
      <alignment horizontal="right" vertical="center"/>
    </xf>
    <xf numFmtId="3" fontId="11" fillId="0" borderId="122" xfId="0" applyNumberFormat="1" applyFont="1" applyFill="1" applyBorder="1" applyAlignment="1">
      <alignment horizontal="left" vertical="center"/>
    </xf>
    <xf numFmtId="3" fontId="11" fillId="0" borderId="122" xfId="0" applyNumberFormat="1" applyFont="1" applyFill="1" applyBorder="1" applyAlignment="1">
      <alignment horizontal="right" vertical="center"/>
    </xf>
    <xf numFmtId="3" fontId="11" fillId="0" borderId="121" xfId="0" applyNumberFormat="1" applyFont="1" applyFill="1" applyBorder="1" applyAlignment="1">
      <alignment horizontal="right" vertical="center"/>
    </xf>
    <xf numFmtId="3" fontId="11" fillId="0" borderId="39" xfId="0" applyNumberFormat="1" applyFont="1" applyFill="1" applyBorder="1" applyAlignment="1">
      <alignment horizontal="left" vertical="center"/>
    </xf>
    <xf numFmtId="0" fontId="24" fillId="0" borderId="0" xfId="0" applyFont="1" applyFill="1" applyAlignment="1">
      <alignment wrapText="1"/>
    </xf>
    <xf numFmtId="0" fontId="11" fillId="0" borderId="33" xfId="0" applyFont="1" applyFill="1" applyBorder="1" applyAlignment="1">
      <alignment horizontal="left" vertical="center"/>
    </xf>
    <xf numFmtId="0" fontId="11" fillId="0" borderId="33" xfId="0" applyFont="1" applyFill="1" applyBorder="1" applyAlignment="1">
      <alignment horizontal="right" vertical="center"/>
    </xf>
    <xf numFmtId="3" fontId="14" fillId="0" borderId="21" xfId="0" applyNumberFormat="1" applyFont="1" applyFill="1" applyBorder="1" applyAlignment="1">
      <alignment vertical="center"/>
    </xf>
    <xf numFmtId="3" fontId="38" fillId="4" borderId="44" xfId="0" applyNumberFormat="1" applyFont="1" applyFill="1" applyBorder="1"/>
    <xf numFmtId="3" fontId="21" fillId="4" borderId="23" xfId="0" applyNumberFormat="1" applyFont="1" applyFill="1" applyBorder="1"/>
    <xf numFmtId="3" fontId="21" fillId="4" borderId="90" xfId="0" applyNumberFormat="1" applyFont="1" applyFill="1" applyBorder="1"/>
    <xf numFmtId="3" fontId="3" fillId="0" borderId="128" xfId="0" applyNumberFormat="1" applyFont="1" applyBorder="1" applyAlignment="1">
      <alignment vertical="center"/>
    </xf>
    <xf numFmtId="3" fontId="3" fillId="0" borderId="121" xfId="0" applyNumberFormat="1" applyFont="1" applyBorder="1" applyAlignment="1">
      <alignment vertical="center"/>
    </xf>
    <xf numFmtId="3" fontId="3" fillId="0" borderId="129" xfId="0" applyNumberFormat="1" applyFont="1" applyBorder="1" applyAlignment="1">
      <alignment vertical="center"/>
    </xf>
    <xf numFmtId="3" fontId="11" fillId="0" borderId="130" xfId="0" applyNumberFormat="1" applyFont="1" applyFill="1" applyBorder="1" applyAlignment="1">
      <alignment horizontal="right" vertical="center"/>
    </xf>
    <xf numFmtId="3" fontId="11" fillId="0" borderId="33" xfId="0" applyNumberFormat="1" applyFont="1" applyFill="1" applyBorder="1" applyAlignment="1">
      <alignment horizontal="right" vertical="center"/>
    </xf>
    <xf numFmtId="0" fontId="9" fillId="0" borderId="0" xfId="0" applyFont="1" applyFill="1"/>
    <xf numFmtId="0" fontId="20" fillId="0" borderId="17" xfId="0" applyFont="1" applyBorder="1"/>
    <xf numFmtId="3" fontId="21" fillId="4" borderId="9" xfId="0" applyNumberFormat="1" applyFont="1" applyFill="1" applyBorder="1"/>
    <xf numFmtId="3" fontId="21" fillId="4" borderId="18" xfId="0" applyNumberFormat="1" applyFont="1" applyFill="1" applyBorder="1"/>
    <xf numFmtId="3" fontId="21" fillId="4" borderId="21" xfId="0" applyNumberFormat="1" applyFont="1" applyFill="1" applyBorder="1"/>
    <xf numFmtId="0" fontId="11" fillId="0" borderId="0" xfId="0" applyFont="1" applyFill="1"/>
    <xf numFmtId="49" fontId="4" fillId="0" borderId="0" xfId="0" applyNumberFormat="1" applyFont="1" applyFill="1" applyAlignment="1">
      <alignment vertical="center"/>
    </xf>
    <xf numFmtId="49" fontId="4"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wrapText="1"/>
    </xf>
    <xf numFmtId="3" fontId="6" fillId="0" borderId="0" xfId="0" applyNumberFormat="1"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3" fontId="4" fillId="0" borderId="0" xfId="0" applyNumberFormat="1" applyFont="1" applyBorder="1" applyAlignment="1">
      <alignment vertical="center"/>
    </xf>
    <xf numFmtId="0" fontId="9" fillId="0" borderId="0" xfId="0" applyFont="1" applyAlignment="1">
      <alignment horizontal="right"/>
    </xf>
    <xf numFmtId="49" fontId="9" fillId="0" borderId="0" xfId="0" applyNumberFormat="1" applyFont="1"/>
    <xf numFmtId="3" fontId="4" fillId="0" borderId="0" xfId="0" applyNumberFormat="1" applyFont="1" applyFill="1" applyBorder="1" applyAlignment="1">
      <alignment vertical="center"/>
    </xf>
    <xf numFmtId="1" fontId="4" fillId="0" borderId="0" xfId="0" applyNumberFormat="1" applyFont="1" applyFill="1" applyAlignment="1">
      <alignment vertical="center"/>
    </xf>
    <xf numFmtId="0" fontId="4" fillId="0" borderId="0" xfId="0" applyNumberFormat="1" applyFont="1" applyFill="1" applyAlignment="1">
      <alignment vertical="center"/>
    </xf>
    <xf numFmtId="0" fontId="12"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6" xfId="0" applyFont="1" applyBorder="1" applyAlignment="1">
      <alignment horizontal="center" vertical="center" wrapText="1"/>
    </xf>
    <xf numFmtId="0" fontId="7" fillId="0" borderId="15" xfId="0" quotePrefix="1" applyFont="1" applyBorder="1" applyAlignment="1">
      <alignment horizontal="center" vertical="center"/>
    </xf>
    <xf numFmtId="0" fontId="7" fillId="0" borderId="9" xfId="0" applyFont="1" applyBorder="1" applyAlignment="1">
      <alignment horizontal="center" vertical="center"/>
    </xf>
    <xf numFmtId="0" fontId="7" fillId="0" borderId="12" xfId="0" applyFont="1" applyFill="1" applyBorder="1" applyAlignment="1">
      <alignment vertical="center" wrapText="1"/>
    </xf>
    <xf numFmtId="0" fontId="3" fillId="0" borderId="21" xfId="0" applyFont="1" applyBorder="1" applyAlignment="1">
      <alignment horizontal="center" vertical="center"/>
    </xf>
    <xf numFmtId="0" fontId="7" fillId="0" borderId="24" xfId="0" applyFont="1" applyFill="1" applyBorder="1" applyAlignment="1">
      <alignment horizontal="center" vertical="center" wrapText="1"/>
    </xf>
    <xf numFmtId="0" fontId="32" fillId="4" borderId="0" xfId="0" applyFont="1" applyFill="1" applyBorder="1" applyAlignment="1">
      <alignment horizontal="left" vertical="center"/>
    </xf>
    <xf numFmtId="0" fontId="20" fillId="4" borderId="0" xfId="0" applyNumberFormat="1" applyFont="1" applyFill="1" applyAlignment="1">
      <alignment horizontal="left" vertical="center" wrapText="1"/>
    </xf>
    <xf numFmtId="0" fontId="19" fillId="4" borderId="0" xfId="0" applyFont="1" applyFill="1" applyAlignment="1">
      <alignment vertical="center"/>
    </xf>
    <xf numFmtId="0" fontId="20" fillId="4" borderId="0" xfId="0" applyFont="1" applyFill="1" applyAlignment="1">
      <alignment vertical="center"/>
    </xf>
    <xf numFmtId="0" fontId="3" fillId="0" borderId="29" xfId="0" applyFont="1" applyBorder="1" applyAlignment="1">
      <alignment horizontal="left" vertical="center" wrapText="1"/>
    </xf>
    <xf numFmtId="0" fontId="3" fillId="0" borderId="12" xfId="0" applyFont="1" applyBorder="1" applyAlignment="1">
      <alignment horizontal="left" vertical="center" wrapText="1"/>
    </xf>
    <xf numFmtId="0" fontId="30" fillId="0" borderId="23" xfId="4" applyNumberFormat="1" applyFont="1" applyFill="1" applyBorder="1" applyAlignment="1">
      <alignment horizontal="left" vertical="top" wrapText="1"/>
    </xf>
    <xf numFmtId="0" fontId="29" fillId="0" borderId="26" xfId="4" applyNumberFormat="1" applyFont="1" applyFill="1" applyBorder="1" applyAlignment="1">
      <alignment horizontal="left" vertical="top" wrapText="1"/>
    </xf>
    <xf numFmtId="0" fontId="29" fillId="0" borderId="39" xfId="4" applyNumberFormat="1" applyFont="1" applyFill="1" applyBorder="1" applyAlignment="1">
      <alignment horizontal="left" vertical="top" wrapText="1"/>
    </xf>
    <xf numFmtId="0" fontId="29" fillId="0" borderId="98" xfId="4" applyNumberFormat="1" applyFont="1" applyFill="1" applyBorder="1" applyAlignment="1">
      <alignment horizontal="left" vertical="top" wrapText="1"/>
    </xf>
    <xf numFmtId="0" fontId="29" fillId="0" borderId="96" xfId="4" applyNumberFormat="1" applyFont="1" applyFill="1" applyBorder="1" applyAlignment="1">
      <alignment horizontal="left" vertical="top" wrapText="1"/>
    </xf>
    <xf numFmtId="0" fontId="31" fillId="0" borderId="23" xfId="4" applyNumberFormat="1" applyFont="1" applyFill="1" applyBorder="1" applyAlignment="1">
      <alignment horizontal="left" vertical="top" wrapText="1"/>
    </xf>
    <xf numFmtId="0" fontId="39" fillId="0" borderId="11" xfId="6" applyBorder="1" applyAlignment="1">
      <alignment vertical="center" wrapText="1"/>
    </xf>
    <xf numFmtId="0" fontId="14" fillId="0" borderId="11" xfId="0" applyFont="1" applyBorder="1" applyAlignment="1">
      <alignment horizontal="center" vertical="center" wrapText="1"/>
    </xf>
    <xf numFmtId="0" fontId="12" fillId="0" borderId="35" xfId="0" applyFont="1" applyFill="1" applyBorder="1" applyAlignment="1">
      <alignment horizontal="center" vertical="center" wrapText="1"/>
    </xf>
    <xf numFmtId="0" fontId="0" fillId="0" borderId="90" xfId="0"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95" xfId="0"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118"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39" xfId="0" applyFont="1" applyBorder="1" applyAlignment="1">
      <alignment horizontal="center" vertical="center" wrapText="1"/>
    </xf>
    <xf numFmtId="0" fontId="3" fillId="0" borderId="35" xfId="0" applyNumberFormat="1"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27" fillId="0" borderId="0" xfId="0" applyFont="1" applyFill="1" applyBorder="1" applyAlignment="1">
      <alignment vertical="center" wrapText="1"/>
    </xf>
    <xf numFmtId="0" fontId="19" fillId="0" borderId="35" xfId="0" applyNumberFormat="1" applyFont="1" applyFill="1" applyBorder="1" applyAlignment="1">
      <alignment horizontal="center" vertical="center" wrapText="1"/>
    </xf>
    <xf numFmtId="0" fontId="19" fillId="0" borderId="95" xfId="0" applyNumberFormat="1" applyFont="1" applyFill="1" applyBorder="1" applyAlignment="1">
      <alignment horizontal="center" vertical="center" wrapText="1"/>
    </xf>
    <xf numFmtId="0" fontId="3" fillId="0" borderId="90" xfId="0" applyFont="1" applyBorder="1" applyAlignment="1">
      <alignment horizontal="center" vertical="center"/>
    </xf>
    <xf numFmtId="0" fontId="3" fillId="0" borderId="25" xfId="0" applyFont="1" applyBorder="1" applyAlignment="1">
      <alignment horizontal="center" vertical="center" wrapText="1"/>
    </xf>
    <xf numFmtId="0" fontId="0" fillId="0" borderId="104" xfId="0" applyBorder="1" applyAlignment="1">
      <alignment horizontal="center" vertical="center" wrapText="1"/>
    </xf>
    <xf numFmtId="0" fontId="37" fillId="0" borderId="35" xfId="0" applyFont="1" applyBorder="1" applyAlignment="1">
      <alignment horizontal="center" vertical="center" wrapText="1"/>
    </xf>
    <xf numFmtId="0" fontId="37" fillId="0" borderId="90" xfId="0" applyFont="1" applyBorder="1" applyAlignment="1">
      <alignment horizontal="center" vertical="center" wrapText="1"/>
    </xf>
    <xf numFmtId="0" fontId="37" fillId="0" borderId="9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37" fillId="0" borderId="35" xfId="0" applyFont="1" applyFill="1" applyBorder="1" applyAlignment="1">
      <alignment horizontal="center" vertical="center" wrapText="1"/>
    </xf>
    <xf numFmtId="0" fontId="37" fillId="0" borderId="90" xfId="0" applyFont="1" applyFill="1" applyBorder="1" applyAlignment="1">
      <alignment horizontal="center" vertical="center" wrapText="1"/>
    </xf>
    <xf numFmtId="0" fontId="37" fillId="0" borderId="95" xfId="0"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5"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5" xfId="0" applyFont="1" applyBorder="1" applyAlignment="1">
      <alignment horizontal="center" vertical="center" wrapText="1"/>
    </xf>
    <xf numFmtId="0" fontId="9" fillId="0" borderId="90" xfId="0" applyFont="1" applyBorder="1" applyAlignment="1">
      <alignment vertical="center" wrapText="1"/>
    </xf>
    <xf numFmtId="0" fontId="0" fillId="0" borderId="90" xfId="0" applyBorder="1" applyAlignment="1">
      <alignment wrapText="1"/>
    </xf>
    <xf numFmtId="0" fontId="0" fillId="0" borderId="95" xfId="0" applyBorder="1" applyAlignment="1">
      <alignment wrapText="1"/>
    </xf>
    <xf numFmtId="0" fontId="3" fillId="0" borderId="9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118" xfId="0" applyFont="1" applyBorder="1" applyAlignment="1">
      <alignment horizontal="center" vertical="center" wrapText="1"/>
    </xf>
    <xf numFmtId="0" fontId="0" fillId="0" borderId="43" xfId="0" applyBorder="1" applyAlignment="1">
      <alignment horizontal="center" vertical="center" wrapText="1"/>
    </xf>
    <xf numFmtId="0" fontId="0" fillId="0" borderId="102" xfId="0" applyBorder="1" applyAlignment="1">
      <alignment horizontal="center" vertical="center" wrapText="1"/>
    </xf>
    <xf numFmtId="0" fontId="3" fillId="0" borderId="43"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04" xfId="0" applyFont="1" applyBorder="1" applyAlignment="1">
      <alignment horizontal="center" vertical="center" wrapText="1"/>
    </xf>
    <xf numFmtId="0" fontId="0" fillId="0" borderId="90" xfId="0" applyBorder="1" applyAlignment="1">
      <alignment vertical="center"/>
    </xf>
    <xf numFmtId="0" fontId="0" fillId="0" borderId="95" xfId="0" applyBorder="1" applyAlignment="1">
      <alignment vertical="center"/>
    </xf>
    <xf numFmtId="0" fontId="0" fillId="0" borderId="118" xfId="0" applyBorder="1" applyAlignment="1"/>
    <xf numFmtId="0" fontId="0" fillId="0" borderId="43" xfId="0" applyBorder="1" applyAlignment="1"/>
    <xf numFmtId="0" fontId="0" fillId="0" borderId="102" xfId="0" applyBorder="1" applyAlignment="1"/>
    <xf numFmtId="0" fontId="0" fillId="0" borderId="90" xfId="0" applyBorder="1" applyAlignment="1"/>
    <xf numFmtId="0" fontId="0" fillId="0" borderId="95" xfId="0" applyBorder="1" applyAlignment="1"/>
    <xf numFmtId="0" fontId="0" fillId="0" borderId="39" xfId="0" applyBorder="1" applyAlignment="1">
      <alignment horizontal="center" vertical="center" wrapText="1"/>
    </xf>
    <xf numFmtId="0" fontId="0" fillId="0" borderId="90" xfId="0" applyBorder="1" applyAlignment="1">
      <alignment vertical="center" wrapText="1"/>
    </xf>
    <xf numFmtId="0" fontId="0" fillId="0" borderId="95" xfId="0" applyBorder="1" applyAlignment="1">
      <alignment vertical="center" wrapText="1"/>
    </xf>
    <xf numFmtId="0" fontId="0" fillId="0" borderId="118" xfId="0" applyBorder="1" applyAlignment="1">
      <alignment horizontal="center" vertical="center" wrapText="1"/>
    </xf>
    <xf numFmtId="0" fontId="0" fillId="0" borderId="90" xfId="0" applyBorder="1" applyAlignment="1">
      <alignment horizontal="center" vertical="center" wrapText="1"/>
    </xf>
    <xf numFmtId="0" fontId="0" fillId="0" borderId="95" xfId="0" applyBorder="1" applyAlignment="1">
      <alignment horizontal="center" vertical="center" wrapText="1"/>
    </xf>
    <xf numFmtId="0" fontId="0" fillId="0" borderId="99" xfId="0" applyBorder="1" applyAlignment="1">
      <alignment horizontal="center" vertical="center" wrapText="1"/>
    </xf>
    <xf numFmtId="0" fontId="0" fillId="0" borderId="30" xfId="0" applyBorder="1" applyAlignment="1">
      <alignment horizontal="center" vertical="center" wrapText="1"/>
    </xf>
    <xf numFmtId="0" fontId="0" fillId="0" borderId="36" xfId="0" applyBorder="1" applyAlignment="1">
      <alignment horizontal="center" vertical="center" wrapText="1"/>
    </xf>
    <xf numFmtId="0" fontId="27" fillId="4" borderId="0" xfId="0" applyFont="1" applyFill="1" applyBorder="1" applyAlignment="1">
      <alignment vertical="center" wrapText="1"/>
    </xf>
    <xf numFmtId="0" fontId="0" fillId="4" borderId="0" xfId="0" applyFill="1" applyAlignment="1">
      <alignment vertical="center" wrapText="1"/>
    </xf>
    <xf numFmtId="0" fontId="3" fillId="4" borderId="35" xfId="0" applyNumberFormat="1" applyFont="1" applyFill="1" applyBorder="1" applyAlignment="1">
      <alignment horizontal="center" vertical="center" wrapText="1"/>
    </xf>
    <xf numFmtId="0" fontId="3" fillId="4" borderId="90" xfId="0" applyFont="1" applyFill="1" applyBorder="1" applyAlignment="1">
      <alignment horizontal="center" vertical="center"/>
    </xf>
    <xf numFmtId="0" fontId="3" fillId="4" borderId="95"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110"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32" xfId="0" applyFont="1" applyFill="1" applyBorder="1" applyAlignment="1">
      <alignment horizontal="center" vertical="center"/>
    </xf>
    <xf numFmtId="0" fontId="19" fillId="4" borderId="27" xfId="0" applyFont="1" applyFill="1" applyBorder="1" applyAlignment="1">
      <alignment horizontal="center" vertical="center"/>
    </xf>
    <xf numFmtId="0" fontId="19" fillId="4" borderId="3" xfId="0" applyNumberFormat="1" applyFont="1" applyFill="1" applyBorder="1" applyAlignment="1">
      <alignment horizontal="left" vertical="center" wrapText="1"/>
    </xf>
    <xf numFmtId="0" fontId="20" fillId="4" borderId="40" xfId="0" applyFont="1" applyFill="1" applyBorder="1" applyAlignment="1">
      <alignment horizontal="left" vertical="center" wrapText="1"/>
    </xf>
    <xf numFmtId="0" fontId="19" fillId="4" borderId="4" xfId="0" applyNumberFormat="1" applyFont="1" applyFill="1" applyBorder="1" applyAlignment="1">
      <alignment horizontal="center" vertical="center" wrapText="1"/>
    </xf>
    <xf numFmtId="0" fontId="20" fillId="4" borderId="120" xfId="0" applyFont="1" applyFill="1" applyBorder="1" applyAlignment="1">
      <alignment horizontal="center" vertical="center" wrapText="1"/>
    </xf>
    <xf numFmtId="0" fontId="19" fillId="0" borderId="90" xfId="0" applyNumberFormat="1" applyFont="1" applyFill="1" applyBorder="1" applyAlignment="1">
      <alignment horizontal="center" vertical="center" wrapText="1"/>
    </xf>
    <xf numFmtId="0" fontId="3" fillId="0" borderId="95" xfId="0" applyFont="1" applyBorder="1" applyAlignment="1">
      <alignment horizontal="center" vertical="center"/>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04" xfId="0" applyBorder="1" applyAlignment="1">
      <alignment horizontal="center" vertical="center"/>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95" xfId="0" applyBorder="1" applyAlignment="1">
      <alignment horizontal="center" vertical="center"/>
    </xf>
    <xf numFmtId="0" fontId="3" fillId="0" borderId="1" xfId="0" applyFont="1" applyBorder="1" applyAlignment="1">
      <alignment horizontal="center" vertical="center" wrapText="1"/>
    </xf>
    <xf numFmtId="0" fontId="0" fillId="0" borderId="104" xfId="0" applyBorder="1" applyAlignment="1">
      <alignment vertical="center"/>
    </xf>
    <xf numFmtId="0" fontId="3" fillId="0" borderId="21" xfId="0" applyFont="1" applyBorder="1" applyAlignment="1">
      <alignment horizontal="center" vertical="center" wrapText="1"/>
    </xf>
    <xf numFmtId="0" fontId="3" fillId="0" borderId="106"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16" xfId="0" applyFont="1" applyBorder="1" applyAlignment="1">
      <alignment horizontal="center" vertical="center" wrapText="1"/>
    </xf>
    <xf numFmtId="0" fontId="33" fillId="0" borderId="40" xfId="0" applyFont="1" applyFill="1" applyBorder="1" applyAlignment="1">
      <alignment horizontal="center" vertical="top" wrapText="1"/>
    </xf>
    <xf numFmtId="0" fontId="27" fillId="0" borderId="112" xfId="0" applyFont="1" applyBorder="1" applyAlignment="1">
      <alignment horizontal="center" vertical="top"/>
    </xf>
    <xf numFmtId="0" fontId="3" fillId="4" borderId="21"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99" xfId="0" applyBorder="1" applyAlignment="1"/>
    <xf numFmtId="0" fontId="0" fillId="0" borderId="39" xfId="0" applyBorder="1" applyAlignment="1"/>
    <xf numFmtId="0" fontId="0" fillId="0" borderId="104" xfId="0" applyBorder="1" applyAlignment="1"/>
    <xf numFmtId="0" fontId="3" fillId="0" borderId="24" xfId="0" applyFont="1" applyBorder="1" applyAlignment="1">
      <alignment horizontal="center" vertical="center" wrapText="1"/>
    </xf>
    <xf numFmtId="0" fontId="3" fillId="0" borderId="96" xfId="0" applyFont="1" applyBorder="1" applyAlignment="1">
      <alignment horizontal="center" vertical="center" wrapText="1"/>
    </xf>
    <xf numFmtId="0" fontId="12" fillId="0" borderId="83" xfId="0" applyFont="1" applyBorder="1" applyAlignment="1">
      <alignment horizontal="center" vertical="center" wrapText="1"/>
    </xf>
    <xf numFmtId="0" fontId="0" fillId="0" borderId="118" xfId="0" applyBorder="1" applyAlignment="1">
      <alignment vertical="center"/>
    </xf>
    <xf numFmtId="0" fontId="0" fillId="0" borderId="43" xfId="0" applyBorder="1" applyAlignment="1">
      <alignment vertical="center"/>
    </xf>
    <xf numFmtId="0" fontId="0" fillId="0" borderId="102" xfId="0" applyBorder="1" applyAlignment="1">
      <alignment vertical="center"/>
    </xf>
    <xf numFmtId="0" fontId="37" fillId="4" borderId="35" xfId="0" applyNumberFormat="1" applyFont="1" applyFill="1" applyBorder="1" applyAlignment="1">
      <alignment horizontal="center" vertical="top" wrapText="1"/>
    </xf>
    <xf numFmtId="0" fontId="37" fillId="4" borderId="90" xfId="0" applyFont="1" applyFill="1" applyBorder="1" applyAlignment="1">
      <alignment horizontal="center"/>
    </xf>
    <xf numFmtId="0" fontId="37" fillId="4" borderId="95" xfId="0" applyFont="1" applyFill="1" applyBorder="1" applyAlignment="1">
      <alignment horizontal="center"/>
    </xf>
    <xf numFmtId="0" fontId="19" fillId="4" borderId="99" xfId="0" applyFont="1" applyFill="1" applyBorder="1" applyAlignment="1">
      <alignment horizontal="center" vertical="center"/>
    </xf>
    <xf numFmtId="0" fontId="19" fillId="4" borderId="101" xfId="0" applyFont="1" applyFill="1" applyBorder="1" applyAlignment="1">
      <alignment horizontal="center" vertical="center"/>
    </xf>
    <xf numFmtId="0" fontId="3" fillId="0" borderId="40" xfId="0" applyFont="1" applyFill="1" applyBorder="1" applyAlignment="1">
      <alignment horizontal="center" vertical="top" wrapText="1"/>
    </xf>
    <xf numFmtId="0" fontId="0" fillId="0" borderId="36" xfId="0" applyBorder="1" applyAlignment="1">
      <alignment horizontal="center" vertical="top"/>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21" xfId="0" applyFont="1" applyFill="1" applyBorder="1" applyAlignment="1">
      <alignment horizontal="center" vertical="center" wrapText="1"/>
    </xf>
  </cellXfs>
  <cellStyles count="7">
    <cellStyle name="Hyperlink" xfId="6" builtinId="8"/>
    <cellStyle name="Normal_B24" xfId="1"/>
    <cellStyle name="Normal_B50" xfId="2"/>
    <cellStyle name="Procent" xfId="3" builtinId="5"/>
    <cellStyle name="Standaard" xfId="0" builtinId="0"/>
    <cellStyle name="Standaard 2" xfId="5"/>
    <cellStyle name="Standaard_Blad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tabSelected="1" topLeftCell="A25" zoomScaleNormal="100" workbookViewId="0">
      <selection activeCell="I55" sqref="I55"/>
    </sheetView>
  </sheetViews>
  <sheetFormatPr defaultColWidth="9.109375" defaultRowHeight="13.2" x14ac:dyDescent="0.25"/>
  <cols>
    <col min="1" max="6" width="12.44140625" customWidth="1"/>
    <col min="7" max="7" width="52.88671875" customWidth="1"/>
    <col min="8" max="256" width="11.44140625" customWidth="1"/>
  </cols>
  <sheetData>
    <row r="1" spans="1:7" ht="30.75" customHeight="1" x14ac:dyDescent="0.25">
      <c r="A1" s="835" t="s">
        <v>156</v>
      </c>
      <c r="B1" s="835"/>
      <c r="C1" s="835"/>
      <c r="D1" s="835"/>
      <c r="E1" s="835"/>
      <c r="F1" s="835"/>
      <c r="G1" s="835"/>
    </row>
    <row r="2" spans="1:7" ht="30.75" customHeight="1" x14ac:dyDescent="0.25">
      <c r="A2" s="834" t="s">
        <v>157</v>
      </c>
      <c r="B2" s="834"/>
      <c r="C2" s="834"/>
      <c r="D2" s="834"/>
      <c r="E2" s="834"/>
      <c r="F2" s="834"/>
      <c r="G2" s="834"/>
    </row>
    <row r="3" spans="1:7" ht="25.5" customHeight="1" x14ac:dyDescent="0.25">
      <c r="A3" s="834" t="s">
        <v>158</v>
      </c>
      <c r="B3" s="834"/>
      <c r="C3" s="834"/>
      <c r="D3" s="834"/>
      <c r="E3" s="834"/>
      <c r="F3" s="834"/>
      <c r="G3" s="834"/>
    </row>
    <row r="4" spans="1:7" ht="30" customHeight="1" x14ac:dyDescent="0.25">
      <c r="A4" s="834" t="s">
        <v>159</v>
      </c>
      <c r="B4" s="834"/>
      <c r="C4" s="834"/>
      <c r="D4" s="834"/>
      <c r="E4" s="834"/>
      <c r="F4" s="834"/>
      <c r="G4" s="834"/>
    </row>
    <row r="5" spans="1:7" ht="32.25" customHeight="1" x14ac:dyDescent="0.25">
      <c r="A5" s="834" t="s">
        <v>160</v>
      </c>
      <c r="B5" s="834"/>
      <c r="C5" s="834"/>
      <c r="D5" s="834"/>
      <c r="E5" s="834"/>
      <c r="F5" s="834"/>
      <c r="G5" s="834"/>
    </row>
    <row r="6" spans="1:7" ht="39" customHeight="1" x14ac:dyDescent="0.25">
      <c r="A6" s="834" t="s">
        <v>161</v>
      </c>
      <c r="B6" s="834"/>
      <c r="C6" s="834"/>
      <c r="D6" s="834"/>
      <c r="E6" s="834"/>
      <c r="F6" s="834"/>
      <c r="G6" s="834"/>
    </row>
    <row r="7" spans="1:7" ht="31.5" customHeight="1" x14ac:dyDescent="0.25">
      <c r="A7" s="835" t="s">
        <v>162</v>
      </c>
      <c r="B7" s="835"/>
      <c r="C7" s="835"/>
      <c r="D7" s="835"/>
      <c r="E7" s="835"/>
      <c r="F7" s="835"/>
      <c r="G7" s="835"/>
    </row>
    <row r="8" spans="1:7" ht="23.25" customHeight="1" x14ac:dyDescent="0.25">
      <c r="A8" s="834" t="s">
        <v>163</v>
      </c>
      <c r="B8" s="834"/>
      <c r="C8" s="834"/>
      <c r="D8" s="834"/>
      <c r="E8" s="834"/>
      <c r="F8" s="834"/>
      <c r="G8" s="834"/>
    </row>
    <row r="9" spans="1:7" ht="30" customHeight="1" x14ac:dyDescent="0.25">
      <c r="A9" s="834" t="s">
        <v>164</v>
      </c>
      <c r="B9" s="834"/>
      <c r="C9" s="834"/>
      <c r="D9" s="834"/>
      <c r="E9" s="834"/>
      <c r="F9" s="834"/>
      <c r="G9" s="834"/>
    </row>
    <row r="10" spans="1:7" ht="23.25" customHeight="1" x14ac:dyDescent="0.25">
      <c r="A10" s="834" t="s">
        <v>165</v>
      </c>
      <c r="B10" s="834"/>
      <c r="C10" s="834"/>
      <c r="D10" s="834"/>
      <c r="E10" s="834"/>
      <c r="F10" s="834"/>
      <c r="G10" s="834"/>
    </row>
    <row r="11" spans="1:7" ht="28.5" customHeight="1" x14ac:dyDescent="0.25">
      <c r="A11" s="834" t="s">
        <v>166</v>
      </c>
      <c r="B11" s="834"/>
      <c r="C11" s="834"/>
      <c r="D11" s="834"/>
      <c r="E11" s="834"/>
      <c r="F11" s="834"/>
      <c r="G11" s="834"/>
    </row>
    <row r="12" spans="1:7" ht="30" customHeight="1" x14ac:dyDescent="0.25">
      <c r="A12" s="834" t="s">
        <v>167</v>
      </c>
      <c r="B12" s="834"/>
      <c r="C12" s="834"/>
      <c r="D12" s="834"/>
      <c r="E12" s="834"/>
      <c r="F12" s="834"/>
      <c r="G12" s="834"/>
    </row>
    <row r="13" spans="1:7" ht="30" customHeight="1" x14ac:dyDescent="0.25">
      <c r="A13" s="834" t="s">
        <v>168</v>
      </c>
      <c r="B13" s="834"/>
      <c r="C13" s="834"/>
      <c r="D13" s="834"/>
      <c r="E13" s="834"/>
      <c r="F13" s="834"/>
      <c r="G13" s="834"/>
    </row>
    <row r="14" spans="1:7" ht="30" customHeight="1" x14ac:dyDescent="0.25">
      <c r="A14" s="834" t="s">
        <v>169</v>
      </c>
      <c r="B14" s="834"/>
      <c r="C14" s="834"/>
      <c r="D14" s="834"/>
      <c r="E14" s="834"/>
      <c r="F14" s="834"/>
      <c r="G14" s="834"/>
    </row>
    <row r="15" spans="1:7" ht="26.25" customHeight="1" x14ac:dyDescent="0.25">
      <c r="A15" s="834" t="s">
        <v>170</v>
      </c>
      <c r="B15" s="834"/>
      <c r="C15" s="834"/>
      <c r="D15" s="834"/>
      <c r="E15" s="834"/>
      <c r="F15" s="834"/>
      <c r="G15" s="834"/>
    </row>
    <row r="16" spans="1:7" ht="31.5" customHeight="1" x14ac:dyDescent="0.25">
      <c r="A16" s="834" t="s">
        <v>171</v>
      </c>
      <c r="B16" s="834"/>
      <c r="C16" s="834"/>
      <c r="D16" s="834"/>
      <c r="E16" s="834"/>
      <c r="F16" s="834"/>
      <c r="G16" s="834"/>
    </row>
    <row r="17" spans="1:7" ht="24.75" customHeight="1" x14ac:dyDescent="0.25">
      <c r="A17" s="834" t="s">
        <v>172</v>
      </c>
      <c r="B17" s="834"/>
      <c r="C17" s="834"/>
      <c r="D17" s="834"/>
      <c r="E17" s="834"/>
      <c r="F17" s="834"/>
      <c r="G17" s="834"/>
    </row>
    <row r="18" spans="1:7" ht="23.25" customHeight="1" x14ac:dyDescent="0.25">
      <c r="A18" s="834" t="s">
        <v>173</v>
      </c>
      <c r="B18" s="834"/>
      <c r="C18" s="834"/>
      <c r="D18" s="834"/>
      <c r="E18" s="834"/>
      <c r="F18" s="834"/>
      <c r="G18" s="834"/>
    </row>
    <row r="19" spans="1:7" ht="28.5" customHeight="1" x14ac:dyDescent="0.25">
      <c r="A19" s="834" t="s">
        <v>174</v>
      </c>
      <c r="B19" s="834"/>
      <c r="C19" s="834"/>
      <c r="D19" s="834"/>
      <c r="E19" s="834"/>
      <c r="F19" s="834"/>
      <c r="G19" s="834"/>
    </row>
    <row r="20" spans="1:7" ht="26.25" customHeight="1" x14ac:dyDescent="0.25">
      <c r="A20" s="834" t="s">
        <v>175</v>
      </c>
      <c r="B20" s="834"/>
      <c r="C20" s="834"/>
      <c r="D20" s="834"/>
      <c r="E20" s="834"/>
      <c r="F20" s="834"/>
      <c r="G20" s="834"/>
    </row>
    <row r="21" spans="1:7" ht="26.25" customHeight="1" x14ac:dyDescent="0.25">
      <c r="A21" s="834" t="s">
        <v>176</v>
      </c>
      <c r="B21" s="834"/>
      <c r="C21" s="834"/>
      <c r="D21" s="834"/>
      <c r="E21" s="834"/>
      <c r="F21" s="834"/>
      <c r="G21" s="834"/>
    </row>
    <row r="22" spans="1:7" ht="26.25" customHeight="1" x14ac:dyDescent="0.25">
      <c r="A22" s="834" t="s">
        <v>177</v>
      </c>
      <c r="B22" s="834"/>
      <c r="C22" s="834"/>
      <c r="D22" s="834"/>
      <c r="E22" s="834"/>
      <c r="F22" s="834"/>
      <c r="G22" s="834"/>
    </row>
    <row r="23" spans="1:7" ht="26.25" customHeight="1" x14ac:dyDescent="0.25">
      <c r="A23" s="834" t="s">
        <v>178</v>
      </c>
      <c r="B23" s="834"/>
      <c r="C23" s="834"/>
      <c r="D23" s="834"/>
      <c r="E23" s="834"/>
      <c r="F23" s="834"/>
      <c r="G23" s="834"/>
    </row>
    <row r="24" spans="1:7" ht="26.25" customHeight="1" x14ac:dyDescent="0.25">
      <c r="A24" s="834" t="s">
        <v>179</v>
      </c>
      <c r="B24" s="834"/>
      <c r="C24" s="834"/>
      <c r="D24" s="834"/>
      <c r="E24" s="834"/>
      <c r="F24" s="834"/>
      <c r="G24" s="834"/>
    </row>
    <row r="25" spans="1:7" ht="32.25" customHeight="1" x14ac:dyDescent="0.25">
      <c r="A25" s="834" t="s">
        <v>180</v>
      </c>
      <c r="B25" s="834"/>
      <c r="C25" s="834"/>
      <c r="D25" s="834"/>
      <c r="E25" s="834"/>
      <c r="F25" s="834"/>
      <c r="G25" s="834"/>
    </row>
    <row r="26" spans="1:7" ht="35.25" customHeight="1" x14ac:dyDescent="0.25">
      <c r="A26" s="834" t="s">
        <v>181</v>
      </c>
      <c r="B26" s="834"/>
      <c r="C26" s="834"/>
      <c r="D26" s="834"/>
      <c r="E26" s="834"/>
      <c r="F26" s="834"/>
      <c r="G26" s="834"/>
    </row>
    <row r="27" spans="1:7" ht="34.5" customHeight="1" x14ac:dyDescent="0.25">
      <c r="A27" s="834" t="s">
        <v>182</v>
      </c>
      <c r="B27" s="834"/>
      <c r="C27" s="834"/>
      <c r="D27" s="834"/>
      <c r="E27" s="834"/>
      <c r="F27" s="834"/>
      <c r="G27" s="834"/>
    </row>
    <row r="28" spans="1:7" ht="26.25" customHeight="1" x14ac:dyDescent="0.25">
      <c r="A28" s="834" t="s">
        <v>183</v>
      </c>
      <c r="B28" s="834"/>
      <c r="C28" s="834"/>
      <c r="D28" s="834"/>
      <c r="E28" s="834"/>
      <c r="F28" s="834"/>
      <c r="G28" s="834"/>
    </row>
    <row r="29" spans="1:7" ht="34.5" customHeight="1" x14ac:dyDescent="0.25">
      <c r="A29" s="834" t="s">
        <v>184</v>
      </c>
      <c r="B29" s="834"/>
      <c r="C29" s="834"/>
      <c r="D29" s="834"/>
      <c r="E29" s="834"/>
      <c r="F29" s="834"/>
      <c r="G29" s="834"/>
    </row>
    <row r="30" spans="1:7" ht="26.25" customHeight="1" x14ac:dyDescent="0.25">
      <c r="A30" s="834" t="s">
        <v>185</v>
      </c>
      <c r="B30" s="834"/>
      <c r="C30" s="834"/>
      <c r="D30" s="834"/>
      <c r="E30" s="834"/>
      <c r="F30" s="834"/>
      <c r="G30" s="834"/>
    </row>
    <row r="31" spans="1:7" ht="26.25" customHeight="1" x14ac:dyDescent="0.25">
      <c r="A31" s="834" t="s">
        <v>186</v>
      </c>
      <c r="B31" s="834"/>
      <c r="C31" s="834"/>
      <c r="D31" s="834"/>
      <c r="E31" s="834"/>
      <c r="F31" s="834"/>
      <c r="G31" s="834"/>
    </row>
    <row r="32" spans="1:7" ht="26.25" customHeight="1" x14ac:dyDescent="0.25">
      <c r="A32" s="834" t="s">
        <v>187</v>
      </c>
      <c r="B32" s="834"/>
      <c r="C32" s="834"/>
      <c r="D32" s="834"/>
      <c r="E32" s="834"/>
      <c r="F32" s="834"/>
      <c r="G32" s="834"/>
    </row>
    <row r="33" spans="1:7" ht="26.25" customHeight="1" x14ac:dyDescent="0.25">
      <c r="A33" s="834" t="s">
        <v>188</v>
      </c>
      <c r="B33" s="834"/>
      <c r="C33" s="834"/>
      <c r="D33" s="834"/>
      <c r="E33" s="834"/>
      <c r="F33" s="834"/>
      <c r="G33" s="834"/>
    </row>
    <row r="34" spans="1:7" ht="35.25" customHeight="1" x14ac:dyDescent="0.25">
      <c r="A34" s="835" t="s">
        <v>189</v>
      </c>
      <c r="B34" s="835"/>
      <c r="C34" s="835"/>
      <c r="D34" s="835"/>
      <c r="E34" s="835"/>
      <c r="F34" s="835"/>
      <c r="G34" s="835"/>
    </row>
    <row r="35" spans="1:7" ht="35.25" customHeight="1" x14ac:dyDescent="0.25">
      <c r="A35" s="834" t="s">
        <v>190</v>
      </c>
      <c r="B35" s="834"/>
      <c r="C35" s="834"/>
      <c r="D35" s="834"/>
      <c r="E35" s="834"/>
      <c r="F35" s="834"/>
      <c r="G35" s="834"/>
    </row>
    <row r="36" spans="1:7" ht="35.25" customHeight="1" x14ac:dyDescent="0.25">
      <c r="A36" s="834" t="s">
        <v>191</v>
      </c>
      <c r="B36" s="834"/>
      <c r="C36" s="834"/>
      <c r="D36" s="834"/>
      <c r="E36" s="834"/>
      <c r="F36" s="834"/>
      <c r="G36" s="834"/>
    </row>
    <row r="37" spans="1:7" ht="35.25" customHeight="1" x14ac:dyDescent="0.25">
      <c r="A37" s="834" t="s">
        <v>192</v>
      </c>
      <c r="B37" s="834"/>
      <c r="C37" s="834"/>
      <c r="D37" s="834"/>
      <c r="E37" s="834"/>
      <c r="F37" s="834"/>
      <c r="G37" s="834"/>
    </row>
    <row r="38" spans="1:7" ht="35.25" customHeight="1" x14ac:dyDescent="0.25">
      <c r="A38" s="834" t="s">
        <v>193</v>
      </c>
      <c r="B38" s="834"/>
      <c r="C38" s="834"/>
      <c r="D38" s="834"/>
      <c r="E38" s="834"/>
      <c r="F38" s="834"/>
      <c r="G38" s="834"/>
    </row>
    <row r="39" spans="1:7" ht="35.25" customHeight="1" x14ac:dyDescent="0.25">
      <c r="A39" s="834" t="s">
        <v>194</v>
      </c>
      <c r="B39" s="834"/>
      <c r="C39" s="834"/>
      <c r="D39" s="834"/>
      <c r="E39" s="834"/>
      <c r="F39" s="834"/>
      <c r="G39" s="834"/>
    </row>
    <row r="40" spans="1:7" ht="35.25" customHeight="1" x14ac:dyDescent="0.25">
      <c r="A40" s="834" t="s">
        <v>195</v>
      </c>
      <c r="B40" s="834"/>
      <c r="C40" s="834"/>
      <c r="D40" s="834"/>
      <c r="E40" s="834"/>
      <c r="F40" s="834"/>
      <c r="G40" s="834"/>
    </row>
    <row r="41" spans="1:7" ht="35.25" customHeight="1" x14ac:dyDescent="0.25">
      <c r="A41" s="834" t="s">
        <v>196</v>
      </c>
      <c r="B41" s="834"/>
      <c r="C41" s="834"/>
      <c r="D41" s="834"/>
      <c r="E41" s="834"/>
      <c r="F41" s="834"/>
      <c r="G41" s="834"/>
    </row>
    <row r="42" spans="1:7" ht="35.25" customHeight="1" x14ac:dyDescent="0.25">
      <c r="A42" s="834" t="s">
        <v>197</v>
      </c>
      <c r="B42" s="834"/>
      <c r="C42" s="834"/>
      <c r="D42" s="834"/>
      <c r="E42" s="834"/>
      <c r="F42" s="834"/>
      <c r="G42" s="834"/>
    </row>
    <row r="43" spans="1:7" ht="35.25" customHeight="1" x14ac:dyDescent="0.25">
      <c r="A43" s="834" t="s">
        <v>198</v>
      </c>
      <c r="B43" s="834"/>
      <c r="C43" s="834"/>
      <c r="D43" s="834"/>
      <c r="E43" s="834"/>
      <c r="F43" s="834"/>
      <c r="G43" s="834"/>
    </row>
    <row r="44" spans="1:7" ht="35.25" customHeight="1" x14ac:dyDescent="0.25">
      <c r="A44" s="834" t="s">
        <v>199</v>
      </c>
      <c r="B44" s="834"/>
      <c r="C44" s="834"/>
      <c r="D44" s="834"/>
      <c r="E44" s="834"/>
      <c r="F44" s="834"/>
      <c r="G44" s="834"/>
    </row>
    <row r="45" spans="1:7" ht="35.25" customHeight="1" x14ac:dyDescent="0.25">
      <c r="A45" s="834" t="s">
        <v>200</v>
      </c>
      <c r="B45" s="834"/>
      <c r="C45" s="834"/>
      <c r="D45" s="834"/>
      <c r="E45" s="834"/>
      <c r="F45" s="834"/>
      <c r="G45" s="834"/>
    </row>
    <row r="46" spans="1:7" ht="35.25" customHeight="1" x14ac:dyDescent="0.25">
      <c r="A46" s="834" t="s">
        <v>201</v>
      </c>
      <c r="B46" s="834"/>
      <c r="C46" s="834"/>
      <c r="D46" s="834"/>
      <c r="E46" s="834"/>
      <c r="F46" s="834"/>
      <c r="G46" s="834"/>
    </row>
    <row r="47" spans="1:7" ht="35.25" customHeight="1" x14ac:dyDescent="0.25">
      <c r="A47" s="834" t="s">
        <v>202</v>
      </c>
      <c r="B47" s="834"/>
      <c r="C47" s="834"/>
      <c r="D47" s="834"/>
      <c r="E47" s="834"/>
      <c r="F47" s="834"/>
      <c r="G47" s="834"/>
    </row>
    <row r="48" spans="1:7" ht="35.25" customHeight="1" x14ac:dyDescent="0.25">
      <c r="A48" s="834" t="s">
        <v>203</v>
      </c>
      <c r="B48" s="834"/>
      <c r="C48" s="834"/>
      <c r="D48" s="834"/>
      <c r="E48" s="834"/>
      <c r="F48" s="834"/>
      <c r="G48" s="834"/>
    </row>
    <row r="49" spans="1:7" ht="35.25" customHeight="1" x14ac:dyDescent="0.25">
      <c r="A49" s="834" t="s">
        <v>204</v>
      </c>
      <c r="B49" s="834"/>
      <c r="C49" s="834"/>
      <c r="D49" s="834"/>
      <c r="E49" s="834"/>
      <c r="F49" s="834"/>
      <c r="G49" s="834"/>
    </row>
    <row r="50" spans="1:7" ht="35.25" customHeight="1" x14ac:dyDescent="0.25">
      <c r="A50" s="834" t="s">
        <v>205</v>
      </c>
      <c r="B50" s="834"/>
      <c r="C50" s="834"/>
      <c r="D50" s="834"/>
      <c r="E50" s="834"/>
      <c r="F50" s="834"/>
      <c r="G50" s="834"/>
    </row>
    <row r="51" spans="1:7" ht="35.25" customHeight="1" x14ac:dyDescent="0.25">
      <c r="A51" s="834" t="s">
        <v>206</v>
      </c>
      <c r="B51" s="834"/>
      <c r="C51" s="834"/>
      <c r="D51" s="834"/>
      <c r="E51" s="834"/>
      <c r="F51" s="834"/>
      <c r="G51" s="834"/>
    </row>
    <row r="52" spans="1:7" ht="35.25" customHeight="1" x14ac:dyDescent="0.25">
      <c r="A52" s="834" t="s">
        <v>207</v>
      </c>
      <c r="B52" s="834"/>
      <c r="C52" s="834"/>
      <c r="D52" s="834"/>
      <c r="E52" s="834"/>
      <c r="F52" s="834"/>
      <c r="G52" s="834"/>
    </row>
    <row r="53" spans="1:7" ht="35.25" customHeight="1" x14ac:dyDescent="0.25">
      <c r="A53" s="834" t="s">
        <v>208</v>
      </c>
      <c r="B53" s="834"/>
      <c r="C53" s="834"/>
      <c r="D53" s="834"/>
      <c r="E53" s="834"/>
      <c r="F53" s="834"/>
      <c r="G53" s="834"/>
    </row>
    <row r="54" spans="1:7" ht="35.25" customHeight="1" x14ac:dyDescent="0.25">
      <c r="A54" s="834" t="s">
        <v>209</v>
      </c>
      <c r="B54" s="834"/>
      <c r="C54" s="834"/>
      <c r="D54" s="834"/>
      <c r="E54" s="834"/>
      <c r="F54" s="834"/>
      <c r="G54" s="834"/>
    </row>
    <row r="55" spans="1:7" ht="35.25" customHeight="1" x14ac:dyDescent="0.25">
      <c r="A55" s="834" t="s">
        <v>210</v>
      </c>
      <c r="B55" s="834"/>
      <c r="C55" s="834"/>
      <c r="D55" s="834"/>
      <c r="E55" s="834"/>
      <c r="F55" s="834"/>
      <c r="G55" s="834"/>
    </row>
    <row r="56" spans="1:7" ht="35.25" customHeight="1" x14ac:dyDescent="0.25">
      <c r="A56" s="834" t="s">
        <v>211</v>
      </c>
      <c r="B56" s="834"/>
      <c r="C56" s="834"/>
      <c r="D56" s="834"/>
      <c r="E56" s="834"/>
      <c r="F56" s="834"/>
      <c r="G56" s="834"/>
    </row>
    <row r="57" spans="1:7" ht="35.25" customHeight="1" x14ac:dyDescent="0.25">
      <c r="A57" s="834" t="s">
        <v>212</v>
      </c>
      <c r="B57" s="834"/>
      <c r="C57" s="834"/>
      <c r="D57" s="834"/>
      <c r="E57" s="834"/>
      <c r="F57" s="834"/>
      <c r="G57" s="834"/>
    </row>
    <row r="58" spans="1:7" ht="12.75" customHeight="1" x14ac:dyDescent="0.25"/>
    <row r="59" spans="1:7" ht="12.75" customHeight="1" x14ac:dyDescent="0.25"/>
  </sheetData>
  <mergeCells count="57">
    <mergeCell ref="A42:G42"/>
    <mergeCell ref="A43:G43"/>
    <mergeCell ref="A6:G6"/>
    <mergeCell ref="A1:G1"/>
    <mergeCell ref="A2:G2"/>
    <mergeCell ref="A3:G3"/>
    <mergeCell ref="A4:G4"/>
    <mergeCell ref="A5:G5"/>
    <mergeCell ref="A7:G7"/>
    <mergeCell ref="A8:G8"/>
    <mergeCell ref="A9:G9"/>
    <mergeCell ref="A10:G10"/>
    <mergeCell ref="A11:G11"/>
    <mergeCell ref="A12:G12"/>
    <mergeCell ref="A13:G13"/>
    <mergeCell ref="A14:G14"/>
    <mergeCell ref="A15:G15"/>
    <mergeCell ref="A16:G16"/>
    <mergeCell ref="A17:G17"/>
    <mergeCell ref="A29:G29"/>
    <mergeCell ref="A18:G18"/>
    <mergeCell ref="A19:G19"/>
    <mergeCell ref="A20:G20"/>
    <mergeCell ref="A21:G21"/>
    <mergeCell ref="A22:G22"/>
    <mergeCell ref="A23:G23"/>
    <mergeCell ref="A24:G24"/>
    <mergeCell ref="A25:G25"/>
    <mergeCell ref="A26:G26"/>
    <mergeCell ref="A27:G27"/>
    <mergeCell ref="A28:G28"/>
    <mergeCell ref="A41:G41"/>
    <mergeCell ref="A30:G30"/>
    <mergeCell ref="A31:G31"/>
    <mergeCell ref="A32:G32"/>
    <mergeCell ref="A33:G33"/>
    <mergeCell ref="A34:G34"/>
    <mergeCell ref="A35:G35"/>
    <mergeCell ref="A36:G36"/>
    <mergeCell ref="A37:G37"/>
    <mergeCell ref="A38:G38"/>
    <mergeCell ref="A39:G39"/>
    <mergeCell ref="A40:G40"/>
    <mergeCell ref="A55:G55"/>
    <mergeCell ref="A56:G56"/>
    <mergeCell ref="A57:G57"/>
    <mergeCell ref="A54:G54"/>
    <mergeCell ref="A44:G44"/>
    <mergeCell ref="A45:G45"/>
    <mergeCell ref="A46:G46"/>
    <mergeCell ref="A47:G47"/>
    <mergeCell ref="A48:G48"/>
    <mergeCell ref="A49:G49"/>
    <mergeCell ref="A50:G50"/>
    <mergeCell ref="A51:G51"/>
    <mergeCell ref="A52:G52"/>
    <mergeCell ref="A53:G53"/>
  </mergeCells>
  <hyperlinks>
    <hyperlink ref="A2:G2" location="'B1 - B4'!A1" display="Tabel B1: Verdeling van de gevolgen van het geheel van de arbeidsongevallen, naar stand van het dossier - 2012"/>
    <hyperlink ref="A3:G3" location="'B1 - B4'!A1" display="Tabel B2: Verdeling van de gevolgen van de ongevallen op de arbeidsplaats, naar stand van het dossier - 2012"/>
    <hyperlink ref="A4:G4" location="'B1 - B4'!A1" display="Tabel B3: Verdeling van de gevolgen van de ongevallen op de weg naar en van het werk, naar stand van het dossier - 2012"/>
    <hyperlink ref="A5:G5" location="'B1 - B4'!A1" display="Tabel B4: Verdeling van de gevolgen van de ongevallen overkomen buiten de uitoefening van de dienst, maar veroorzaakt door een derde wegens het door het slachtoffer uitgeoefend ambt, naar stand van het dossier - 2012"/>
    <hyperlink ref="A6:G6" location="'B5'!A1" display="Tabel B5: Verdeling van de ongevallen volgens de activiteitssector van de administratie (Nace-Bel-code), naar arbeidsplaats of arbeidsweg -  2012"/>
    <hyperlink ref="A8:G8" location="'B6'!A1" display="Tabel B6: Verdeling van de arbeidsongevallen volgens het soort letsel - 2008 tot 2012"/>
    <hyperlink ref="A9:G9" location="'B7'!A1" display="Tabel B7: Verdeling van de arbeidsongevallen volgens het soort letsel, naar gevolgen - 2012"/>
    <hyperlink ref="A10:G10" location="'B8'!A1" display="Tabel B8: Verdeling van de arbeidsongevallen volgens het verwond deel van het lichaam - 2008 tot 2012"/>
    <hyperlink ref="A11:G11" location="'B9'!A1" display="Tabel B9: Verdeling van de arbeidsongevallen volgens het verwond deel van het lichaam, naar gevolgen - 2012"/>
    <hyperlink ref="A12:G12" location="'B10-12'!A1" display="Tabel B10: Verdeling van de arbeidsongevallen volgens het geslacht van het slachtoffer en de gevolgen van het ongeval - 2012"/>
    <hyperlink ref="A13:G13" location="'B10-12'!A1" display="Tabel B11: Verdeling van de arbeidsongevallen volgens de leeftijd van het slachtoffer - 2008 tot 2012"/>
    <hyperlink ref="A14:G14" location="'B10-12'!A1" display="Tabel B12: Verdeling van de arbeidsongevallen volgens de leeftijd van het slachtoffer en de gevolgen van het ongeval - 2012"/>
    <hyperlink ref="A15:G15" location="'B13-15'!A1" display="Tabel B13: Verdeling van de arbeidsongevallen volgens de anciënniteit van het slachtoffer - 2008 tot 2012"/>
    <hyperlink ref="A16:G16" location="'B13-15'!A1" display="Tabel B14: Verdeling van de arbeidsongevallen volgens de anciënniteit van het slachtoffer en de gevolgen van het ongeval - 2012"/>
    <hyperlink ref="A17:G17" location="'B13-15'!A1" display="Tabel B15: Verdeling van de arbeidsongevallen volgens de beroepscategorie van het slachtoffer - 2008 tot 2012"/>
    <hyperlink ref="A18:G18" location="'B17'!A1" display="Tabel B17: Verdeling van de arbeidsongevallen volgens het beroep van het slachtoffer, naar gevolgen - 2012"/>
    <hyperlink ref="A19:G19" location="'B18'!A1" display="Tabel B18: Verdeling van de arbeidsongevallen volgens de activiteitssector van de administratie (Nace-Bel-code), naar de gevolgen van het ongeval - 2012"/>
    <hyperlink ref="A20:G20" location="'B19'!A1" display="Tabel B19: Verdeling van de arbeidsongevallen volgens het soort werk en de gevolgen van het ongeval - 2012"/>
    <hyperlink ref="A21:G21" location="'B20'!A1" display="Tabel B20: Verdeling van de arbeidsongevallen volgens de afwijkende gebeurtenis - 2008 tot 2012"/>
    <hyperlink ref="A22:G22" location="'B21'!A1" display="Tabel B21: Verdeling van de arbeidsongevallen volgens de afwijkende gebeurtenis en de gevolgen van het ongeval - 2012"/>
    <hyperlink ref="A23:G23" location="'B22'!A1" display="Tabel B22: Verdeling van de arbeidsongevallen volgens het bij de afwijkende gebeurtenis betrokken voorwerp - 2008 tot 2012"/>
    <hyperlink ref="A24:G24" location="'B23'!A1" display="Tabel B23: Verdeling van de arbeidsongevallen volgens het bij de afwijkende gebeurtenis betrokken voorwerp en de gevolgen van het ongeval - 2012"/>
    <hyperlink ref="A25:G25" location="'B24'!A1" display="Tabel B24: Verdeling van de arbeidsongevallen volgens het bij de afwijkende gebeurtenis betrokken voorwerp in 2 code-elementen * - 2012"/>
    <hyperlink ref="A26:G26" location="'B25'!A1" display="Tabel B25: Verdeling van de arbeidsongevallen volgens de wijze van verwonding - 2008 tot 2012"/>
    <hyperlink ref="A27:G27" location="'B26'!A1" display="Tabel B26: Verdeling van de arbeidsongevallen volgens de wijze van verwonding en de gevolgen van het ongeval - 2012"/>
    <hyperlink ref="A28:G28" location="'B27-30'!A1" display="Tabel B27: Verdeling van de arbeidsongevallen volgens de dag waarop het ongeval gebeurde - 2008 tot 2012"/>
    <hyperlink ref="A29:G29" location="'B27-30'!A1" display="Tabel B28: Verdeling van de arbeidsongevallen volgens de dag waarop het ongeval gebeurde, naar gevolgen - 2012"/>
    <hyperlink ref="A30:G30" location="'B27-30'!A1" display="Tabel B29: Verdeling van de arbeidsongevallen volgens de maand waarin het ongeval gebeurde - 2008 tot 2012"/>
    <hyperlink ref="A31:G31" location="'B27-30'!A1" display="Tabel B30: Verdeling van de arbeidsongevallen volgens de maand waarin het ongeval gebeurde, naar gevolgen - 2012"/>
    <hyperlink ref="A32:G32" location="'B31-32'!A1" display="Tabel B31: Verdeling van de arbeidsongevallen volgens de provincie waar het ongeval gebeurde - 2008 tot 2012"/>
    <hyperlink ref="A33:G33" location="'B31-32'!A1" display="Tabel B32: Verdeling van de arbeidsongevallen volgens de provincie waar het ongeval gebeurde, naar gevolgen - 2012"/>
    <hyperlink ref="A35:G35" location="'B33'!A1" display="Tabel B33: Verdeling van de ongevallen op de weg naar en van het werk volgens het soort letsel - 2008 tot 2012"/>
    <hyperlink ref="A36:G36" location="'B34'!A1" display="Tabel B34: Verdeling van de ongevallen op de weg naar en van het werk volgens het soort letsel, naar gevolgen - 2012"/>
    <hyperlink ref="A37:G37" location="'B35'!A1" display="Tabel B35: Verdeling van de ongevallen op de weg naar en van het werk volgens het verwond deel van het lichaam - 2008 tot 2012"/>
    <hyperlink ref="A38:G38" location="'B36'!A1" display="Tabel B36: Verdeling van de ongevallen op de weg naar en van het werk volgens het verwond deel van het lichaam, naar gevolgen - 2012"/>
    <hyperlink ref="A39:G39" location="'B37-41'!A1" display="Tabel B37: Verdeling van de ongevallen op de weg naar en van het werk volgens het geslacht van het slachtoffer en de gevolgen van het ongeval - 2012"/>
    <hyperlink ref="A40:G40" location="'B37-41'!A1" display="Tabel B38: Verdeling van de ongevallen op de weg naar en van het werk volgens de leeftijd van het slachtoffer - 2008 tot 2012"/>
    <hyperlink ref="A41:G41" location="'B37-41'!A1" display="Tabel B39: Verdeling van de ongevallen op de weg naar en van het werk volgens de leeftijd van het slachtoffer en de gevolgen van het ongeval - 2012"/>
    <hyperlink ref="A42:G42" location="'B37-41'!A1" display="Tabel B40: Verdeling van de ongevallen op de weg van en naar het werk volgens de anciënniteit van het slachtoffer en de gevolgen van het ongeval - 2012"/>
    <hyperlink ref="A43:G43" location="'B37-41'!A1" display="Tabel B41: Verdeling van de ongevallen op de weg van en naar het werk volgens de activiteitssector van het slachtoffer - 2008 tot 2012"/>
    <hyperlink ref="A44:G44" location="'B42'!A1" display="Tabel B42: Verdeling van de arbeidsongevallen volgens de activiteitssector van de administratie (Nace-Bel-code), naar de gevolgen van het ongeval - 2012"/>
    <hyperlink ref="A45:G45" location="'B43'!A1" display="Tabel B43: Verdeling van de ongevallen op de weg naar en van het werk volgens de afwijkende gebeurtenis - 2008 tot 2012"/>
    <hyperlink ref="A46:G46" location="'B44'!A1" display="Tabel B44: Verdeling van de ongevallen op de weg naar en van het werk volgens de afwijkende gebeurtenis en de gevolgen van het ongeval - 2012"/>
    <hyperlink ref="A47:G47" location="'B45'!A1" display="Tabel B45: Verdeling van de ongevallen op de weg naar en van het werk volgens het bij de afwijkende gebeurtenis betrokken voorwerp - 2008 tot 2012"/>
    <hyperlink ref="A48:G48" location="'B46'!A1" display="Tabel B46: Verdeling van de ongevallen op de weg naar en van het werk volgens het bij de afwijkende gebeurtenis betrokken voorwerp en de gevolgen van het ongeval - 2012"/>
    <hyperlink ref="A49:G49" location="'B47'!A1" display="Tabel B47: Verdeling van de ongevallen op de weg naar en van het werk volgens het bij de afwijkende gebeurtenis betrokken voorwerp in 2 code-elementen * - 2012"/>
    <hyperlink ref="A50:G50" location="'B48'!A1" display="Tabel B48: Verdeling van de ongevallen op de weg naar en van het werk volgens de wijze van verwonding - 2008 tot 2012"/>
    <hyperlink ref="A51:G51" location="'B49'!A1" display="Tabel B49: Verdeling van de ongevallen op de weg naar en van het werk volgens de wijze van verwonding en de gevolgen van het ongeval - 2012"/>
    <hyperlink ref="A52:G52" location="'B50-53'!A1" display="Tabel B50: Verdeling van de ongevallen op de weg naar en van het werk volgens de dag waarop het ongeval gebeurde - 2008 tot 2012"/>
    <hyperlink ref="A53:G53" location="'B50-53'!A1" display="Tabel B51: Verdeling van de ongevallen op de weg naar en van het werk volgens de dag waarop het ongeval gebeurde, naar gevolgen - 2012"/>
    <hyperlink ref="A54:G54" location="'B50-53'!A1" display="Tabel B52: Verdeling van de ongevallen op de weg naar en van het werk volgens de maand waarin het ongeval gebeurde - 2008 tot 2012"/>
    <hyperlink ref="A55:G55" location="'B50-53'!A1" display="Tabel B53: Verdeling van de ongevallen op de weg naar en van het werk volgens de maand waarin het ongeval gebeurde, naar gevolgen - 2009"/>
    <hyperlink ref="A56:G56" location="'B54-55'!A1" display="Tabel B54: Verdeling van de ongevallen op de weg naar en van het werk volgens de provincie waar het ongeval gebeurde - 2008 tot 2012"/>
    <hyperlink ref="A57:G57" location="'B54-55'!A1" display="Tabel B55: Verdeling van de ongevallen op weg naar en van het werk volgens de provincie waar het ongeval gebeurde, naar gevolgen - 2012"/>
  </hyperlinks>
  <pageMargins left="0.59055118110236227" right="0.39370078740157483" top="0.78740157480314965" bottom="0.59055118110236227" header="0.31496062992125984" footer="0.31496062992125984"/>
  <pageSetup paperSize="9" scale="74" fitToHeight="0" orientation="portrait" r:id="rId1"/>
  <headerFooter alignWithMargins="0"/>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7"/>
  <sheetViews>
    <sheetView zoomScaleNormal="100" workbookViewId="0">
      <selection sqref="A1:K1"/>
    </sheetView>
  </sheetViews>
  <sheetFormatPr defaultColWidth="9.109375" defaultRowHeight="13.8" x14ac:dyDescent="0.25"/>
  <cols>
    <col min="1" max="1" width="8.109375" style="80" customWidth="1"/>
    <col min="2" max="2" width="80" style="33" customWidth="1"/>
    <col min="3" max="3" width="9.33203125" style="1" customWidth="1"/>
    <col min="4" max="8" width="9.33203125" style="79" customWidth="1"/>
    <col min="9" max="9" width="10" style="79" customWidth="1"/>
    <col min="10" max="10" width="9.33203125" style="1" customWidth="1"/>
    <col min="11" max="11" width="9.33203125" style="79" customWidth="1"/>
    <col min="12" max="222" width="11.44140625" style="1" customWidth="1"/>
    <col min="223" max="16384" width="9.109375" style="1"/>
  </cols>
  <sheetData>
    <row r="1" spans="1:11" ht="35.1" customHeight="1" thickBot="1" x14ac:dyDescent="0.3">
      <c r="A1" s="906" t="s">
        <v>173</v>
      </c>
      <c r="B1" s="907"/>
      <c r="C1" s="907"/>
      <c r="D1" s="907"/>
      <c r="E1" s="907"/>
      <c r="F1" s="907"/>
      <c r="G1" s="907"/>
      <c r="H1" s="907"/>
      <c r="I1" s="907"/>
      <c r="J1" s="907"/>
      <c r="K1" s="908"/>
    </row>
    <row r="2" spans="1:11" ht="14.4" customHeight="1" thickBot="1" x14ac:dyDescent="0.3">
      <c r="A2" s="870" t="s">
        <v>499</v>
      </c>
      <c r="B2" s="872" t="s">
        <v>500</v>
      </c>
      <c r="C2" s="906" t="s">
        <v>214</v>
      </c>
      <c r="D2" s="907"/>
      <c r="E2" s="907"/>
      <c r="F2" s="907"/>
      <c r="G2" s="907"/>
      <c r="H2" s="907"/>
      <c r="I2" s="907"/>
      <c r="J2" s="851" t="s">
        <v>109</v>
      </c>
      <c r="K2" s="852"/>
    </row>
    <row r="3" spans="1:11" ht="14.25" customHeight="1" x14ac:dyDescent="0.25">
      <c r="A3" s="884"/>
      <c r="B3" s="937"/>
      <c r="C3" s="855" t="s">
        <v>215</v>
      </c>
      <c r="D3" s="856"/>
      <c r="E3" s="855" t="s">
        <v>216</v>
      </c>
      <c r="F3" s="856"/>
      <c r="G3" s="855" t="s">
        <v>217</v>
      </c>
      <c r="H3" s="856"/>
      <c r="I3" s="799" t="s">
        <v>218</v>
      </c>
      <c r="J3" s="853"/>
      <c r="K3" s="854"/>
    </row>
    <row r="4" spans="1:11" ht="14.4" thickBot="1" x14ac:dyDescent="0.3">
      <c r="A4" s="885"/>
      <c r="B4" s="938"/>
      <c r="C4" s="152" t="s">
        <v>110</v>
      </c>
      <c r="D4" s="151" t="s">
        <v>111</v>
      </c>
      <c r="E4" s="152" t="s">
        <v>110</v>
      </c>
      <c r="F4" s="153" t="s">
        <v>111</v>
      </c>
      <c r="G4" s="150" t="s">
        <v>110</v>
      </c>
      <c r="H4" s="151" t="s">
        <v>111</v>
      </c>
      <c r="I4" s="152" t="s">
        <v>110</v>
      </c>
      <c r="J4" s="152" t="s">
        <v>110</v>
      </c>
      <c r="K4" s="153" t="s">
        <v>111</v>
      </c>
    </row>
    <row r="5" spans="1:11" x14ac:dyDescent="0.25">
      <c r="A5" s="817">
        <v>11</v>
      </c>
      <c r="B5" s="75" t="s">
        <v>501</v>
      </c>
      <c r="C5" s="282">
        <v>14</v>
      </c>
      <c r="D5" s="756">
        <f>ROUND(C5/$C$127,3)</f>
        <v>1E-3</v>
      </c>
      <c r="E5" s="296">
        <v>1</v>
      </c>
      <c r="F5" s="63">
        <f>ROUND(E5/$E$127,3)</f>
        <v>0</v>
      </c>
      <c r="G5" s="282">
        <v>1</v>
      </c>
      <c r="H5" s="63">
        <f>ROUND(G5/$G$127,3)</f>
        <v>0</v>
      </c>
      <c r="I5" s="298"/>
      <c r="J5" s="775">
        <f>C5+E5+G5+I5</f>
        <v>16</v>
      </c>
      <c r="K5" s="756">
        <f>ROUND(J5/$J$127,3)</f>
        <v>0</v>
      </c>
    </row>
    <row r="6" spans="1:11" x14ac:dyDescent="0.25">
      <c r="A6" s="817" t="s">
        <v>154</v>
      </c>
      <c r="B6" s="75" t="s">
        <v>502</v>
      </c>
      <c r="C6" s="283">
        <v>12</v>
      </c>
      <c r="D6" s="757">
        <f>ROUND(C6/$C$127,3)</f>
        <v>1E-3</v>
      </c>
      <c r="E6" s="297">
        <v>13</v>
      </c>
      <c r="F6" s="66">
        <f>ROUND(E6/$E$127,3)</f>
        <v>1E-3</v>
      </c>
      <c r="G6" s="283">
        <v>3</v>
      </c>
      <c r="H6" s="66">
        <f>ROUND(G6/$G$127,3)</f>
        <v>1E-3</v>
      </c>
      <c r="I6" s="299"/>
      <c r="J6" s="776">
        <f t="shared" ref="J6:J66" si="0">C6+E6+G6+I6</f>
        <v>28</v>
      </c>
      <c r="K6" s="757">
        <f>ROUND(J6/$J$127,3)</f>
        <v>1E-3</v>
      </c>
    </row>
    <row r="7" spans="1:11" x14ac:dyDescent="0.25">
      <c r="A7" s="817" t="s">
        <v>155</v>
      </c>
      <c r="B7" s="75" t="s">
        <v>503</v>
      </c>
      <c r="C7" s="283">
        <v>34</v>
      </c>
      <c r="D7" s="757">
        <f>ROUND(C7/$C$127,3)</f>
        <v>2E-3</v>
      </c>
      <c r="E7" s="297">
        <v>25</v>
      </c>
      <c r="F7" s="66">
        <f>ROUND(E7/$E$127,3)</f>
        <v>1E-3</v>
      </c>
      <c r="G7" s="283">
        <v>5</v>
      </c>
      <c r="H7" s="66">
        <f>ROUND(G7/$G$127,3)</f>
        <v>2E-3</v>
      </c>
      <c r="I7" s="299"/>
      <c r="J7" s="776">
        <f t="shared" si="0"/>
        <v>64</v>
      </c>
      <c r="K7" s="757">
        <f>ROUND(J7/$J$127,3)</f>
        <v>2E-3</v>
      </c>
    </row>
    <row r="8" spans="1:11" ht="27.6" x14ac:dyDescent="0.25">
      <c r="A8" s="818">
        <v>111</v>
      </c>
      <c r="B8" s="75" t="s">
        <v>504</v>
      </c>
      <c r="C8" s="283">
        <v>122</v>
      </c>
      <c r="D8" s="757">
        <f>ROUND(C8/$C$127,3)</f>
        <v>6.0000000000000001E-3</v>
      </c>
      <c r="E8" s="297">
        <v>64</v>
      </c>
      <c r="F8" s="66">
        <f>ROUND(E8/$E$127,3)</f>
        <v>3.0000000000000001E-3</v>
      </c>
      <c r="G8" s="283">
        <v>12</v>
      </c>
      <c r="H8" s="66">
        <f>ROUND(G8/$G$127,3)</f>
        <v>5.0000000000000001E-3</v>
      </c>
      <c r="I8" s="299"/>
      <c r="J8" s="776">
        <f t="shared" si="0"/>
        <v>198</v>
      </c>
      <c r="K8" s="757">
        <f>ROUND(J8/$J$127,3)</f>
        <v>5.0000000000000001E-3</v>
      </c>
    </row>
    <row r="9" spans="1:11" x14ac:dyDescent="0.25">
      <c r="A9" s="818">
        <v>112</v>
      </c>
      <c r="B9" s="75" t="s">
        <v>505</v>
      </c>
      <c r="C9" s="283">
        <v>3</v>
      </c>
      <c r="D9" s="757"/>
      <c r="E9" s="297"/>
      <c r="F9" s="66"/>
      <c r="G9" s="283"/>
      <c r="H9" s="66"/>
      <c r="I9" s="299"/>
      <c r="J9" s="776">
        <f t="shared" si="0"/>
        <v>3</v>
      </c>
      <c r="K9" s="757"/>
    </row>
    <row r="10" spans="1:11" ht="27.6" x14ac:dyDescent="0.25">
      <c r="A10" s="818">
        <v>121</v>
      </c>
      <c r="B10" s="75" t="s">
        <v>506</v>
      </c>
      <c r="C10" s="283">
        <v>22</v>
      </c>
      <c r="D10" s="757">
        <f t="shared" ref="D10:D41" si="1">ROUND(C10/$C$127,3)</f>
        <v>1E-3</v>
      </c>
      <c r="E10" s="297">
        <v>11</v>
      </c>
      <c r="F10" s="66">
        <f t="shared" ref="F10:F41" si="2">ROUND(E10/$E$127,3)</f>
        <v>1E-3</v>
      </c>
      <c r="G10" s="283">
        <v>1</v>
      </c>
      <c r="H10" s="66">
        <f t="shared" ref="H10:H41" si="3">ROUND(G10/$G$127,3)</f>
        <v>0</v>
      </c>
      <c r="I10" s="299"/>
      <c r="J10" s="776">
        <f t="shared" si="0"/>
        <v>34</v>
      </c>
      <c r="K10" s="757">
        <f t="shared" ref="K10:K41" si="4">ROUND(J10/$J$127,3)</f>
        <v>1E-3</v>
      </c>
    </row>
    <row r="11" spans="1:11" ht="27.6" x14ac:dyDescent="0.25">
      <c r="A11" s="818">
        <v>122</v>
      </c>
      <c r="B11" s="75" t="s">
        <v>507</v>
      </c>
      <c r="C11" s="283">
        <v>4</v>
      </c>
      <c r="D11" s="757">
        <f t="shared" si="1"/>
        <v>0</v>
      </c>
      <c r="E11" s="297">
        <v>2</v>
      </c>
      <c r="F11" s="66">
        <f t="shared" si="2"/>
        <v>0</v>
      </c>
      <c r="G11" s="283"/>
      <c r="H11" s="66">
        <f t="shared" si="3"/>
        <v>0</v>
      </c>
      <c r="I11" s="299"/>
      <c r="J11" s="776">
        <f t="shared" si="0"/>
        <v>6</v>
      </c>
      <c r="K11" s="757">
        <f t="shared" si="4"/>
        <v>0</v>
      </c>
    </row>
    <row r="12" spans="1:11" x14ac:dyDescent="0.25">
      <c r="A12" s="818">
        <v>131</v>
      </c>
      <c r="B12" s="75" t="s">
        <v>508</v>
      </c>
      <c r="C12" s="283">
        <v>1</v>
      </c>
      <c r="D12" s="757">
        <f t="shared" si="1"/>
        <v>0</v>
      </c>
      <c r="E12" s="297">
        <v>3</v>
      </c>
      <c r="F12" s="66">
        <f t="shared" si="2"/>
        <v>0</v>
      </c>
      <c r="G12" s="283"/>
      <c r="H12" s="66">
        <f t="shared" si="3"/>
        <v>0</v>
      </c>
      <c r="I12" s="299"/>
      <c r="J12" s="776">
        <f t="shared" si="0"/>
        <v>4</v>
      </c>
      <c r="K12" s="757">
        <f t="shared" si="4"/>
        <v>0</v>
      </c>
    </row>
    <row r="13" spans="1:11" ht="27.6" x14ac:dyDescent="0.25">
      <c r="A13" s="818">
        <v>132</v>
      </c>
      <c r="B13" s="75" t="s">
        <v>509</v>
      </c>
      <c r="C13" s="283">
        <v>9</v>
      </c>
      <c r="D13" s="757">
        <f t="shared" si="1"/>
        <v>0</v>
      </c>
      <c r="E13" s="297">
        <v>2</v>
      </c>
      <c r="F13" s="66">
        <f t="shared" si="2"/>
        <v>0</v>
      </c>
      <c r="G13" s="283">
        <v>3</v>
      </c>
      <c r="H13" s="66">
        <f t="shared" si="3"/>
        <v>1E-3</v>
      </c>
      <c r="I13" s="299"/>
      <c r="J13" s="776">
        <f t="shared" si="0"/>
        <v>14</v>
      </c>
      <c r="K13" s="757">
        <f t="shared" si="4"/>
        <v>0</v>
      </c>
    </row>
    <row r="14" spans="1:11" x14ac:dyDescent="0.25">
      <c r="A14" s="818">
        <v>133</v>
      </c>
      <c r="B14" s="75" t="s">
        <v>510</v>
      </c>
      <c r="C14" s="283">
        <v>1</v>
      </c>
      <c r="D14" s="757">
        <f t="shared" si="1"/>
        <v>0</v>
      </c>
      <c r="E14" s="297"/>
      <c r="F14" s="66">
        <f t="shared" si="2"/>
        <v>0</v>
      </c>
      <c r="G14" s="283"/>
      <c r="H14" s="66">
        <f t="shared" si="3"/>
        <v>0</v>
      </c>
      <c r="I14" s="299"/>
      <c r="J14" s="776">
        <f t="shared" si="0"/>
        <v>1</v>
      </c>
      <c r="K14" s="757">
        <f t="shared" si="4"/>
        <v>0</v>
      </c>
    </row>
    <row r="15" spans="1:11" x14ac:dyDescent="0.25">
      <c r="A15" s="818">
        <v>134</v>
      </c>
      <c r="B15" s="75" t="s">
        <v>511</v>
      </c>
      <c r="C15" s="283">
        <v>120</v>
      </c>
      <c r="D15" s="757">
        <f t="shared" si="1"/>
        <v>6.0000000000000001E-3</v>
      </c>
      <c r="E15" s="297">
        <v>76</v>
      </c>
      <c r="F15" s="66">
        <f t="shared" si="2"/>
        <v>4.0000000000000001E-3</v>
      </c>
      <c r="G15" s="283">
        <v>12</v>
      </c>
      <c r="H15" s="66">
        <f t="shared" si="3"/>
        <v>5.0000000000000001E-3</v>
      </c>
      <c r="I15" s="299"/>
      <c r="J15" s="776">
        <f t="shared" si="0"/>
        <v>208</v>
      </c>
      <c r="K15" s="757">
        <f t="shared" si="4"/>
        <v>5.0000000000000001E-3</v>
      </c>
    </row>
    <row r="16" spans="1:11" x14ac:dyDescent="0.25">
      <c r="A16" s="818">
        <v>141</v>
      </c>
      <c r="B16" s="75" t="s">
        <v>512</v>
      </c>
      <c r="C16" s="283">
        <v>3</v>
      </c>
      <c r="D16" s="757">
        <f t="shared" si="1"/>
        <v>0</v>
      </c>
      <c r="E16" s="297">
        <v>3</v>
      </c>
      <c r="F16" s="66">
        <f t="shared" si="2"/>
        <v>0</v>
      </c>
      <c r="G16" s="283">
        <v>1</v>
      </c>
      <c r="H16" s="66">
        <f t="shared" si="3"/>
        <v>0</v>
      </c>
      <c r="I16" s="299"/>
      <c r="J16" s="776">
        <f t="shared" si="0"/>
        <v>7</v>
      </c>
      <c r="K16" s="757">
        <f t="shared" si="4"/>
        <v>0</v>
      </c>
    </row>
    <row r="17" spans="1:11" x14ac:dyDescent="0.25">
      <c r="A17" s="818">
        <v>143</v>
      </c>
      <c r="B17" s="75" t="s">
        <v>513</v>
      </c>
      <c r="C17" s="283">
        <v>20</v>
      </c>
      <c r="D17" s="757">
        <f t="shared" si="1"/>
        <v>1E-3</v>
      </c>
      <c r="E17" s="297">
        <v>12</v>
      </c>
      <c r="F17" s="66">
        <f t="shared" si="2"/>
        <v>1E-3</v>
      </c>
      <c r="G17" s="283">
        <v>2</v>
      </c>
      <c r="H17" s="66">
        <f t="shared" si="3"/>
        <v>1E-3</v>
      </c>
      <c r="I17" s="299"/>
      <c r="J17" s="776">
        <f t="shared" si="0"/>
        <v>34</v>
      </c>
      <c r="K17" s="757">
        <f t="shared" si="4"/>
        <v>1E-3</v>
      </c>
    </row>
    <row r="18" spans="1:11" x14ac:dyDescent="0.25">
      <c r="A18" s="818">
        <v>211</v>
      </c>
      <c r="B18" s="75" t="s">
        <v>514</v>
      </c>
      <c r="C18" s="283">
        <v>23</v>
      </c>
      <c r="D18" s="757">
        <f t="shared" si="1"/>
        <v>1E-3</v>
      </c>
      <c r="E18" s="297">
        <v>10</v>
      </c>
      <c r="F18" s="66">
        <f t="shared" si="2"/>
        <v>1E-3</v>
      </c>
      <c r="G18" s="283">
        <v>1</v>
      </c>
      <c r="H18" s="66">
        <f t="shared" si="3"/>
        <v>0</v>
      </c>
      <c r="I18" s="299"/>
      <c r="J18" s="776">
        <f t="shared" si="0"/>
        <v>34</v>
      </c>
      <c r="K18" s="757">
        <f t="shared" si="4"/>
        <v>1E-3</v>
      </c>
    </row>
    <row r="19" spans="1:11" x14ac:dyDescent="0.25">
      <c r="A19" s="818">
        <v>213</v>
      </c>
      <c r="B19" s="75" t="s">
        <v>515</v>
      </c>
      <c r="C19" s="283">
        <v>11</v>
      </c>
      <c r="D19" s="757">
        <f t="shared" si="1"/>
        <v>1E-3</v>
      </c>
      <c r="E19" s="297">
        <v>6</v>
      </c>
      <c r="F19" s="66">
        <f t="shared" si="2"/>
        <v>0</v>
      </c>
      <c r="G19" s="283">
        <v>2</v>
      </c>
      <c r="H19" s="66">
        <f t="shared" si="3"/>
        <v>1E-3</v>
      </c>
      <c r="I19" s="299"/>
      <c r="J19" s="776">
        <f t="shared" si="0"/>
        <v>19</v>
      </c>
      <c r="K19" s="757">
        <f t="shared" si="4"/>
        <v>0</v>
      </c>
    </row>
    <row r="20" spans="1:11" x14ac:dyDescent="0.25">
      <c r="A20" s="818">
        <v>214</v>
      </c>
      <c r="B20" s="75" t="s">
        <v>516</v>
      </c>
      <c r="C20" s="283">
        <v>34</v>
      </c>
      <c r="D20" s="757">
        <f t="shared" si="1"/>
        <v>2E-3</v>
      </c>
      <c r="E20" s="297">
        <v>15</v>
      </c>
      <c r="F20" s="66">
        <f t="shared" si="2"/>
        <v>1E-3</v>
      </c>
      <c r="G20" s="283">
        <v>2</v>
      </c>
      <c r="H20" s="66">
        <f t="shared" si="3"/>
        <v>1E-3</v>
      </c>
      <c r="I20" s="299"/>
      <c r="J20" s="776">
        <f t="shared" si="0"/>
        <v>51</v>
      </c>
      <c r="K20" s="757">
        <f t="shared" si="4"/>
        <v>1E-3</v>
      </c>
    </row>
    <row r="21" spans="1:11" x14ac:dyDescent="0.25">
      <c r="A21" s="818">
        <v>215</v>
      </c>
      <c r="B21" s="75" t="s">
        <v>517</v>
      </c>
      <c r="C21" s="283">
        <v>12</v>
      </c>
      <c r="D21" s="757">
        <f t="shared" si="1"/>
        <v>1E-3</v>
      </c>
      <c r="E21" s="297">
        <v>2</v>
      </c>
      <c r="F21" s="66">
        <f t="shared" si="2"/>
        <v>0</v>
      </c>
      <c r="G21" s="283">
        <v>1</v>
      </c>
      <c r="H21" s="66">
        <f t="shared" si="3"/>
        <v>0</v>
      </c>
      <c r="I21" s="299"/>
      <c r="J21" s="776">
        <f t="shared" si="0"/>
        <v>15</v>
      </c>
      <c r="K21" s="757">
        <f t="shared" si="4"/>
        <v>0</v>
      </c>
    </row>
    <row r="22" spans="1:11" x14ac:dyDescent="0.25">
      <c r="A22" s="818">
        <v>216</v>
      </c>
      <c r="B22" s="75" t="s">
        <v>518</v>
      </c>
      <c r="C22" s="283">
        <v>21</v>
      </c>
      <c r="D22" s="757">
        <f t="shared" si="1"/>
        <v>1E-3</v>
      </c>
      <c r="E22" s="297">
        <v>6</v>
      </c>
      <c r="F22" s="66">
        <f t="shared" si="2"/>
        <v>0</v>
      </c>
      <c r="G22" s="283">
        <v>1</v>
      </c>
      <c r="H22" s="66">
        <f t="shared" si="3"/>
        <v>0</v>
      </c>
      <c r="I22" s="299"/>
      <c r="J22" s="776">
        <f t="shared" si="0"/>
        <v>28</v>
      </c>
      <c r="K22" s="757">
        <f t="shared" si="4"/>
        <v>1E-3</v>
      </c>
    </row>
    <row r="23" spans="1:11" x14ac:dyDescent="0.25">
      <c r="A23" s="818">
        <v>221</v>
      </c>
      <c r="B23" s="75" t="s">
        <v>519</v>
      </c>
      <c r="C23" s="283">
        <v>166</v>
      </c>
      <c r="D23" s="757">
        <f t="shared" si="1"/>
        <v>8.9999999999999993E-3</v>
      </c>
      <c r="E23" s="297">
        <v>4</v>
      </c>
      <c r="F23" s="66">
        <f t="shared" si="2"/>
        <v>0</v>
      </c>
      <c r="G23" s="283"/>
      <c r="H23" s="66">
        <f t="shared" si="3"/>
        <v>0</v>
      </c>
      <c r="I23" s="299"/>
      <c r="J23" s="776">
        <f t="shared" si="0"/>
        <v>170</v>
      </c>
      <c r="K23" s="757">
        <f t="shared" si="4"/>
        <v>4.0000000000000001E-3</v>
      </c>
    </row>
    <row r="24" spans="1:11" x14ac:dyDescent="0.25">
      <c r="A24" s="818">
        <v>222</v>
      </c>
      <c r="B24" s="75" t="s">
        <v>520</v>
      </c>
      <c r="C24" s="283">
        <v>402</v>
      </c>
      <c r="D24" s="757">
        <f t="shared" si="1"/>
        <v>2.1000000000000001E-2</v>
      </c>
      <c r="E24" s="297">
        <v>108</v>
      </c>
      <c r="F24" s="66">
        <f t="shared" si="2"/>
        <v>6.0000000000000001E-3</v>
      </c>
      <c r="G24" s="283">
        <v>19</v>
      </c>
      <c r="H24" s="66">
        <f t="shared" si="3"/>
        <v>8.0000000000000002E-3</v>
      </c>
      <c r="I24" s="299"/>
      <c r="J24" s="776">
        <f t="shared" si="0"/>
        <v>529</v>
      </c>
      <c r="K24" s="757">
        <f t="shared" si="4"/>
        <v>1.2999999999999999E-2</v>
      </c>
    </row>
    <row r="25" spans="1:11" ht="27.6" x14ac:dyDescent="0.25">
      <c r="A25" s="818">
        <v>223</v>
      </c>
      <c r="B25" s="75" t="s">
        <v>521</v>
      </c>
      <c r="C25" s="283">
        <v>7</v>
      </c>
      <c r="D25" s="757">
        <f t="shared" si="1"/>
        <v>0</v>
      </c>
      <c r="E25" s="297">
        <v>2</v>
      </c>
      <c r="F25" s="66">
        <f t="shared" si="2"/>
        <v>0</v>
      </c>
      <c r="G25" s="283"/>
      <c r="H25" s="66">
        <f t="shared" si="3"/>
        <v>0</v>
      </c>
      <c r="I25" s="299"/>
      <c r="J25" s="776">
        <f t="shared" si="0"/>
        <v>9</v>
      </c>
      <c r="K25" s="757">
        <f t="shared" si="4"/>
        <v>0</v>
      </c>
    </row>
    <row r="26" spans="1:11" x14ac:dyDescent="0.25">
      <c r="A26" s="818">
        <v>225</v>
      </c>
      <c r="B26" s="75" t="s">
        <v>522</v>
      </c>
      <c r="C26" s="283">
        <v>2</v>
      </c>
      <c r="D26" s="757">
        <f t="shared" si="1"/>
        <v>0</v>
      </c>
      <c r="E26" s="297">
        <v>1</v>
      </c>
      <c r="F26" s="66">
        <f t="shared" si="2"/>
        <v>0</v>
      </c>
      <c r="G26" s="283"/>
      <c r="H26" s="66">
        <f t="shared" si="3"/>
        <v>0</v>
      </c>
      <c r="I26" s="299"/>
      <c r="J26" s="776">
        <f t="shared" si="0"/>
        <v>3</v>
      </c>
      <c r="K26" s="757">
        <f t="shared" si="4"/>
        <v>0</v>
      </c>
    </row>
    <row r="27" spans="1:11" x14ac:dyDescent="0.25">
      <c r="A27" s="818">
        <v>226</v>
      </c>
      <c r="B27" s="75" t="s">
        <v>523</v>
      </c>
      <c r="C27" s="283">
        <v>110</v>
      </c>
      <c r="D27" s="757">
        <f t="shared" si="1"/>
        <v>6.0000000000000001E-3</v>
      </c>
      <c r="E27" s="297">
        <v>73</v>
      </c>
      <c r="F27" s="66">
        <f t="shared" si="2"/>
        <v>4.0000000000000001E-3</v>
      </c>
      <c r="G27" s="283">
        <v>7</v>
      </c>
      <c r="H27" s="66">
        <f t="shared" si="3"/>
        <v>3.0000000000000001E-3</v>
      </c>
      <c r="I27" s="299"/>
      <c r="J27" s="776">
        <f t="shared" si="0"/>
        <v>190</v>
      </c>
      <c r="K27" s="757">
        <f t="shared" si="4"/>
        <v>5.0000000000000001E-3</v>
      </c>
    </row>
    <row r="28" spans="1:11" x14ac:dyDescent="0.25">
      <c r="A28" s="818">
        <v>231</v>
      </c>
      <c r="B28" s="75" t="s">
        <v>524</v>
      </c>
      <c r="C28" s="283">
        <v>265</v>
      </c>
      <c r="D28" s="757">
        <f t="shared" si="1"/>
        <v>1.4E-2</v>
      </c>
      <c r="E28" s="297">
        <v>263</v>
      </c>
      <c r="F28" s="66">
        <f t="shared" si="2"/>
        <v>1.4E-2</v>
      </c>
      <c r="G28" s="283">
        <v>12</v>
      </c>
      <c r="H28" s="66">
        <f t="shared" si="3"/>
        <v>5.0000000000000001E-3</v>
      </c>
      <c r="I28" s="299"/>
      <c r="J28" s="776">
        <f t="shared" si="0"/>
        <v>540</v>
      </c>
      <c r="K28" s="757">
        <f t="shared" si="4"/>
        <v>1.4E-2</v>
      </c>
    </row>
    <row r="29" spans="1:11" x14ac:dyDescent="0.25">
      <c r="A29" s="818">
        <v>232</v>
      </c>
      <c r="B29" s="75" t="s">
        <v>525</v>
      </c>
      <c r="C29" s="283">
        <v>474</v>
      </c>
      <c r="D29" s="757">
        <f t="shared" si="1"/>
        <v>2.5000000000000001E-2</v>
      </c>
      <c r="E29" s="297">
        <v>505</v>
      </c>
      <c r="F29" s="66">
        <f t="shared" si="2"/>
        <v>2.8000000000000001E-2</v>
      </c>
      <c r="G29" s="283">
        <v>28</v>
      </c>
      <c r="H29" s="66">
        <f t="shared" si="3"/>
        <v>1.0999999999999999E-2</v>
      </c>
      <c r="I29" s="299"/>
      <c r="J29" s="776">
        <f t="shared" si="0"/>
        <v>1007</v>
      </c>
      <c r="K29" s="757">
        <f t="shared" si="4"/>
        <v>2.5000000000000001E-2</v>
      </c>
    </row>
    <row r="30" spans="1:11" x14ac:dyDescent="0.25">
      <c r="A30" s="818">
        <v>233</v>
      </c>
      <c r="B30" s="75" t="s">
        <v>526</v>
      </c>
      <c r="C30" s="283">
        <v>627</v>
      </c>
      <c r="D30" s="757">
        <f t="shared" si="1"/>
        <v>3.3000000000000002E-2</v>
      </c>
      <c r="E30" s="297">
        <v>919</v>
      </c>
      <c r="F30" s="66">
        <f t="shared" si="2"/>
        <v>0.05</v>
      </c>
      <c r="G30" s="283">
        <v>46</v>
      </c>
      <c r="H30" s="66">
        <f t="shared" si="3"/>
        <v>1.9E-2</v>
      </c>
      <c r="I30" s="299">
        <v>2</v>
      </c>
      <c r="J30" s="776">
        <f t="shared" si="0"/>
        <v>1594</v>
      </c>
      <c r="K30" s="757">
        <f t="shared" si="4"/>
        <v>0.04</v>
      </c>
    </row>
    <row r="31" spans="1:11" x14ac:dyDescent="0.25">
      <c r="A31" s="818">
        <v>234</v>
      </c>
      <c r="B31" s="75" t="s">
        <v>527</v>
      </c>
      <c r="C31" s="283">
        <v>1064</v>
      </c>
      <c r="D31" s="757">
        <f t="shared" si="1"/>
        <v>5.6000000000000001E-2</v>
      </c>
      <c r="E31" s="297">
        <v>1057</v>
      </c>
      <c r="F31" s="66">
        <f t="shared" si="2"/>
        <v>5.8000000000000003E-2</v>
      </c>
      <c r="G31" s="283">
        <v>60</v>
      </c>
      <c r="H31" s="66">
        <f t="shared" si="3"/>
        <v>2.5000000000000001E-2</v>
      </c>
      <c r="I31" s="299"/>
      <c r="J31" s="776">
        <f t="shared" si="0"/>
        <v>2181</v>
      </c>
      <c r="K31" s="757">
        <f t="shared" si="4"/>
        <v>5.5E-2</v>
      </c>
    </row>
    <row r="32" spans="1:11" x14ac:dyDescent="0.25">
      <c r="A32" s="818">
        <v>235</v>
      </c>
      <c r="B32" s="75" t="s">
        <v>528</v>
      </c>
      <c r="C32" s="283">
        <v>416</v>
      </c>
      <c r="D32" s="757">
        <f t="shared" si="1"/>
        <v>2.1999999999999999E-2</v>
      </c>
      <c r="E32" s="297">
        <v>623</v>
      </c>
      <c r="F32" s="66">
        <f t="shared" si="2"/>
        <v>3.4000000000000002E-2</v>
      </c>
      <c r="G32" s="283">
        <v>35</v>
      </c>
      <c r="H32" s="66">
        <f t="shared" si="3"/>
        <v>1.4E-2</v>
      </c>
      <c r="I32" s="299">
        <v>1</v>
      </c>
      <c r="J32" s="776">
        <f t="shared" si="0"/>
        <v>1075</v>
      </c>
      <c r="K32" s="757">
        <f t="shared" si="4"/>
        <v>2.7E-2</v>
      </c>
    </row>
    <row r="33" spans="1:11" x14ac:dyDescent="0.25">
      <c r="A33" s="818">
        <v>241</v>
      </c>
      <c r="B33" s="75" t="s">
        <v>529</v>
      </c>
      <c r="C33" s="283">
        <v>6</v>
      </c>
      <c r="D33" s="757">
        <f t="shared" si="1"/>
        <v>0</v>
      </c>
      <c r="E33" s="297">
        <v>3</v>
      </c>
      <c r="F33" s="66">
        <f t="shared" si="2"/>
        <v>0</v>
      </c>
      <c r="G33" s="283">
        <v>2</v>
      </c>
      <c r="H33" s="66">
        <f t="shared" si="3"/>
        <v>1E-3</v>
      </c>
      <c r="I33" s="299"/>
      <c r="J33" s="776">
        <f t="shared" si="0"/>
        <v>11</v>
      </c>
      <c r="K33" s="757">
        <f t="shared" si="4"/>
        <v>0</v>
      </c>
    </row>
    <row r="34" spans="1:11" x14ac:dyDescent="0.25">
      <c r="A34" s="818">
        <v>242</v>
      </c>
      <c r="B34" s="75" t="s">
        <v>530</v>
      </c>
      <c r="C34" s="283">
        <v>14</v>
      </c>
      <c r="D34" s="757">
        <f t="shared" si="1"/>
        <v>1E-3</v>
      </c>
      <c r="E34" s="297">
        <v>6</v>
      </c>
      <c r="F34" s="66">
        <f t="shared" si="2"/>
        <v>0</v>
      </c>
      <c r="G34" s="283">
        <v>1</v>
      </c>
      <c r="H34" s="66">
        <f t="shared" si="3"/>
        <v>0</v>
      </c>
      <c r="I34" s="299"/>
      <c r="J34" s="776">
        <f t="shared" si="0"/>
        <v>21</v>
      </c>
      <c r="K34" s="757">
        <f t="shared" si="4"/>
        <v>1E-3</v>
      </c>
    </row>
    <row r="35" spans="1:11" ht="27.6" x14ac:dyDescent="0.25">
      <c r="A35" s="818">
        <v>243</v>
      </c>
      <c r="B35" s="75" t="s">
        <v>531</v>
      </c>
      <c r="C35" s="283">
        <v>2</v>
      </c>
      <c r="D35" s="757">
        <f t="shared" si="1"/>
        <v>0</v>
      </c>
      <c r="E35" s="297">
        <v>1</v>
      </c>
      <c r="F35" s="66">
        <f t="shared" si="2"/>
        <v>0</v>
      </c>
      <c r="G35" s="283"/>
      <c r="H35" s="66">
        <f t="shared" si="3"/>
        <v>0</v>
      </c>
      <c r="I35" s="299"/>
      <c r="J35" s="776">
        <f t="shared" si="0"/>
        <v>3</v>
      </c>
      <c r="K35" s="757">
        <f t="shared" si="4"/>
        <v>0</v>
      </c>
    </row>
    <row r="36" spans="1:11" x14ac:dyDescent="0.25">
      <c r="A36" s="818">
        <v>251</v>
      </c>
      <c r="B36" s="75" t="s">
        <v>532</v>
      </c>
      <c r="C36" s="283">
        <v>2</v>
      </c>
      <c r="D36" s="757">
        <f t="shared" si="1"/>
        <v>0</v>
      </c>
      <c r="E36" s="297">
        <v>8</v>
      </c>
      <c r="F36" s="66">
        <f t="shared" si="2"/>
        <v>0</v>
      </c>
      <c r="G36" s="283"/>
      <c r="H36" s="66">
        <f t="shared" si="3"/>
        <v>0</v>
      </c>
      <c r="I36" s="299"/>
      <c r="J36" s="776">
        <f t="shared" si="0"/>
        <v>10</v>
      </c>
      <c r="K36" s="757">
        <f t="shared" si="4"/>
        <v>0</v>
      </c>
    </row>
    <row r="37" spans="1:11" x14ac:dyDescent="0.25">
      <c r="A37" s="818">
        <v>252</v>
      </c>
      <c r="B37" s="75" t="s">
        <v>533</v>
      </c>
      <c r="C37" s="283">
        <v>13</v>
      </c>
      <c r="D37" s="757">
        <f t="shared" si="1"/>
        <v>1E-3</v>
      </c>
      <c r="E37" s="297">
        <v>3</v>
      </c>
      <c r="F37" s="66">
        <f t="shared" si="2"/>
        <v>0</v>
      </c>
      <c r="G37" s="283"/>
      <c r="H37" s="66">
        <f t="shared" si="3"/>
        <v>0</v>
      </c>
      <c r="I37" s="299"/>
      <c r="J37" s="776">
        <f t="shared" si="0"/>
        <v>16</v>
      </c>
      <c r="K37" s="757">
        <f t="shared" si="4"/>
        <v>0</v>
      </c>
    </row>
    <row r="38" spans="1:11" x14ac:dyDescent="0.25">
      <c r="A38" s="818">
        <v>261</v>
      </c>
      <c r="B38" s="75" t="s">
        <v>534</v>
      </c>
      <c r="C38" s="283">
        <v>12</v>
      </c>
      <c r="D38" s="757">
        <f t="shared" si="1"/>
        <v>1E-3</v>
      </c>
      <c r="E38" s="297">
        <v>7</v>
      </c>
      <c r="F38" s="66">
        <f t="shared" si="2"/>
        <v>0</v>
      </c>
      <c r="G38" s="283">
        <v>1</v>
      </c>
      <c r="H38" s="66">
        <f t="shared" si="3"/>
        <v>0</v>
      </c>
      <c r="I38" s="299"/>
      <c r="J38" s="776">
        <f t="shared" si="0"/>
        <v>20</v>
      </c>
      <c r="K38" s="757">
        <f t="shared" si="4"/>
        <v>1E-3</v>
      </c>
    </row>
    <row r="39" spans="1:11" x14ac:dyDescent="0.25">
      <c r="A39" s="818">
        <v>262</v>
      </c>
      <c r="B39" s="75" t="s">
        <v>535</v>
      </c>
      <c r="C39" s="283">
        <v>11</v>
      </c>
      <c r="D39" s="757">
        <f t="shared" si="1"/>
        <v>1E-3</v>
      </c>
      <c r="E39" s="297">
        <v>9</v>
      </c>
      <c r="F39" s="66">
        <f t="shared" si="2"/>
        <v>0</v>
      </c>
      <c r="G39" s="283">
        <v>2</v>
      </c>
      <c r="H39" s="66">
        <f t="shared" si="3"/>
        <v>1E-3</v>
      </c>
      <c r="I39" s="299"/>
      <c r="J39" s="776">
        <f t="shared" si="0"/>
        <v>22</v>
      </c>
      <c r="K39" s="757">
        <f t="shared" si="4"/>
        <v>1E-3</v>
      </c>
    </row>
    <row r="40" spans="1:11" x14ac:dyDescent="0.25">
      <c r="A40" s="818">
        <v>263</v>
      </c>
      <c r="B40" s="75" t="s">
        <v>536</v>
      </c>
      <c r="C40" s="283">
        <v>73</v>
      </c>
      <c r="D40" s="757">
        <f t="shared" si="1"/>
        <v>4.0000000000000001E-3</v>
      </c>
      <c r="E40" s="297">
        <v>58</v>
      </c>
      <c r="F40" s="66">
        <f t="shared" si="2"/>
        <v>3.0000000000000001E-3</v>
      </c>
      <c r="G40" s="283">
        <v>6</v>
      </c>
      <c r="H40" s="66">
        <f t="shared" si="3"/>
        <v>2E-3</v>
      </c>
      <c r="I40" s="299">
        <v>1</v>
      </c>
      <c r="J40" s="776">
        <f t="shared" si="0"/>
        <v>138</v>
      </c>
      <c r="K40" s="757">
        <f t="shared" si="4"/>
        <v>3.0000000000000001E-3</v>
      </c>
    </row>
    <row r="41" spans="1:11" x14ac:dyDescent="0.25">
      <c r="A41" s="818">
        <v>264</v>
      </c>
      <c r="B41" s="75" t="s">
        <v>537</v>
      </c>
      <c r="C41" s="283">
        <v>25</v>
      </c>
      <c r="D41" s="757">
        <f t="shared" si="1"/>
        <v>1E-3</v>
      </c>
      <c r="E41" s="297">
        <v>20</v>
      </c>
      <c r="F41" s="66">
        <f t="shared" si="2"/>
        <v>1E-3</v>
      </c>
      <c r="G41" s="283">
        <v>2</v>
      </c>
      <c r="H41" s="66">
        <f t="shared" si="3"/>
        <v>1E-3</v>
      </c>
      <c r="I41" s="299"/>
      <c r="J41" s="776">
        <f t="shared" si="0"/>
        <v>47</v>
      </c>
      <c r="K41" s="757">
        <f t="shared" si="4"/>
        <v>1E-3</v>
      </c>
    </row>
    <row r="42" spans="1:11" x14ac:dyDescent="0.25">
      <c r="A42" s="818">
        <v>265</v>
      </c>
      <c r="B42" s="75" t="s">
        <v>538</v>
      </c>
      <c r="C42" s="283">
        <v>12</v>
      </c>
      <c r="D42" s="757">
        <f t="shared" ref="D42:D73" si="5">ROUND(C42/$C$127,3)</f>
        <v>1E-3</v>
      </c>
      <c r="E42" s="297">
        <v>4</v>
      </c>
      <c r="F42" s="66">
        <f t="shared" ref="F42:F73" si="6">ROUND(E42/$E$127,3)</f>
        <v>0</v>
      </c>
      <c r="G42" s="283">
        <v>1</v>
      </c>
      <c r="H42" s="66">
        <f t="shared" ref="H42:H73" si="7">ROUND(G42/$G$127,3)</f>
        <v>0</v>
      </c>
      <c r="I42" s="299"/>
      <c r="J42" s="776">
        <f t="shared" si="0"/>
        <v>17</v>
      </c>
      <c r="K42" s="757">
        <f t="shared" ref="K42:K73" si="8">ROUND(J42/$J$127,3)</f>
        <v>0</v>
      </c>
    </row>
    <row r="43" spans="1:11" x14ac:dyDescent="0.25">
      <c r="A43" s="818">
        <v>311</v>
      </c>
      <c r="B43" s="75" t="s">
        <v>539</v>
      </c>
      <c r="C43" s="283">
        <v>354</v>
      </c>
      <c r="D43" s="757">
        <f t="shared" si="5"/>
        <v>1.7999999999999999E-2</v>
      </c>
      <c r="E43" s="297">
        <v>386</v>
      </c>
      <c r="F43" s="66">
        <f t="shared" si="6"/>
        <v>2.1000000000000001E-2</v>
      </c>
      <c r="G43" s="283">
        <v>36</v>
      </c>
      <c r="H43" s="66">
        <f t="shared" si="7"/>
        <v>1.4999999999999999E-2</v>
      </c>
      <c r="I43" s="299"/>
      <c r="J43" s="776">
        <f t="shared" si="0"/>
        <v>776</v>
      </c>
      <c r="K43" s="757">
        <f t="shared" si="8"/>
        <v>1.9E-2</v>
      </c>
    </row>
    <row r="44" spans="1:11" ht="27.6" x14ac:dyDescent="0.25">
      <c r="A44" s="818">
        <v>312</v>
      </c>
      <c r="B44" s="75" t="s">
        <v>540</v>
      </c>
      <c r="C44" s="283">
        <v>30</v>
      </c>
      <c r="D44" s="757">
        <f t="shared" si="5"/>
        <v>2E-3</v>
      </c>
      <c r="E44" s="297">
        <v>26</v>
      </c>
      <c r="F44" s="66">
        <f t="shared" si="6"/>
        <v>1E-3</v>
      </c>
      <c r="G44" s="283">
        <v>4</v>
      </c>
      <c r="H44" s="66">
        <f t="shared" si="7"/>
        <v>2E-3</v>
      </c>
      <c r="I44" s="299"/>
      <c r="J44" s="776">
        <f t="shared" si="0"/>
        <v>60</v>
      </c>
      <c r="K44" s="757">
        <f t="shared" si="8"/>
        <v>2E-3</v>
      </c>
    </row>
    <row r="45" spans="1:11" x14ac:dyDescent="0.25">
      <c r="A45" s="818">
        <v>313</v>
      </c>
      <c r="B45" s="75" t="s">
        <v>541</v>
      </c>
      <c r="C45" s="283">
        <v>10</v>
      </c>
      <c r="D45" s="757">
        <f t="shared" si="5"/>
        <v>1E-3</v>
      </c>
      <c r="E45" s="297">
        <v>29</v>
      </c>
      <c r="F45" s="66">
        <f t="shared" si="6"/>
        <v>2E-3</v>
      </c>
      <c r="G45" s="283">
        <v>4</v>
      </c>
      <c r="H45" s="66">
        <f t="shared" si="7"/>
        <v>2E-3</v>
      </c>
      <c r="I45" s="299"/>
      <c r="J45" s="776">
        <f t="shared" si="0"/>
        <v>43</v>
      </c>
      <c r="K45" s="757">
        <f t="shared" si="8"/>
        <v>1E-3</v>
      </c>
    </row>
    <row r="46" spans="1:11" x14ac:dyDescent="0.25">
      <c r="A46" s="818">
        <v>314</v>
      </c>
      <c r="B46" s="75" t="s">
        <v>542</v>
      </c>
      <c r="C46" s="283">
        <v>35</v>
      </c>
      <c r="D46" s="757">
        <f t="shared" si="5"/>
        <v>2E-3</v>
      </c>
      <c r="E46" s="297">
        <v>21</v>
      </c>
      <c r="F46" s="66">
        <f t="shared" si="6"/>
        <v>1E-3</v>
      </c>
      <c r="G46" s="283">
        <v>2</v>
      </c>
      <c r="H46" s="66">
        <f t="shared" si="7"/>
        <v>1E-3</v>
      </c>
      <c r="I46" s="299"/>
      <c r="J46" s="776">
        <f t="shared" si="0"/>
        <v>58</v>
      </c>
      <c r="K46" s="757">
        <f t="shared" si="8"/>
        <v>1E-3</v>
      </c>
    </row>
    <row r="47" spans="1:11" ht="27.6" x14ac:dyDescent="0.25">
      <c r="A47" s="818">
        <v>315</v>
      </c>
      <c r="B47" s="75" t="s">
        <v>543</v>
      </c>
      <c r="C47" s="283">
        <v>31</v>
      </c>
      <c r="D47" s="757">
        <f t="shared" si="5"/>
        <v>2E-3</v>
      </c>
      <c r="E47" s="297">
        <v>20</v>
      </c>
      <c r="F47" s="66">
        <f t="shared" si="6"/>
        <v>1E-3</v>
      </c>
      <c r="G47" s="283">
        <v>3</v>
      </c>
      <c r="H47" s="66">
        <f t="shared" si="7"/>
        <v>1E-3</v>
      </c>
      <c r="I47" s="299"/>
      <c r="J47" s="776">
        <f t="shared" si="0"/>
        <v>54</v>
      </c>
      <c r="K47" s="757">
        <f t="shared" si="8"/>
        <v>1E-3</v>
      </c>
    </row>
    <row r="48" spans="1:11" x14ac:dyDescent="0.25">
      <c r="A48" s="818">
        <v>321</v>
      </c>
      <c r="B48" s="75" t="s">
        <v>544</v>
      </c>
      <c r="C48" s="283">
        <v>61</v>
      </c>
      <c r="D48" s="757">
        <f t="shared" si="5"/>
        <v>3.0000000000000001E-3</v>
      </c>
      <c r="E48" s="297">
        <v>27</v>
      </c>
      <c r="F48" s="66">
        <f t="shared" si="6"/>
        <v>1E-3</v>
      </c>
      <c r="G48" s="283">
        <v>4</v>
      </c>
      <c r="H48" s="66">
        <f t="shared" si="7"/>
        <v>2E-3</v>
      </c>
      <c r="I48" s="299"/>
      <c r="J48" s="776">
        <f t="shared" si="0"/>
        <v>92</v>
      </c>
      <c r="K48" s="757">
        <f t="shared" si="8"/>
        <v>2E-3</v>
      </c>
    </row>
    <row r="49" spans="1:11" x14ac:dyDescent="0.25">
      <c r="A49" s="818">
        <v>322</v>
      </c>
      <c r="B49" s="75" t="s">
        <v>545</v>
      </c>
      <c r="C49" s="283">
        <v>1450</v>
      </c>
      <c r="D49" s="757">
        <f t="shared" si="5"/>
        <v>7.5999999999999998E-2</v>
      </c>
      <c r="E49" s="297">
        <v>319</v>
      </c>
      <c r="F49" s="66">
        <f t="shared" si="6"/>
        <v>1.7000000000000001E-2</v>
      </c>
      <c r="G49" s="283">
        <v>71</v>
      </c>
      <c r="H49" s="66">
        <f t="shared" si="7"/>
        <v>2.9000000000000001E-2</v>
      </c>
      <c r="I49" s="299"/>
      <c r="J49" s="776">
        <f t="shared" si="0"/>
        <v>1840</v>
      </c>
      <c r="K49" s="757">
        <f t="shared" si="8"/>
        <v>4.5999999999999999E-2</v>
      </c>
    </row>
    <row r="50" spans="1:11" x14ac:dyDescent="0.25">
      <c r="A50" s="818">
        <v>323</v>
      </c>
      <c r="B50" s="75" t="s">
        <v>546</v>
      </c>
      <c r="C50" s="283"/>
      <c r="D50" s="757">
        <f t="shared" si="5"/>
        <v>0</v>
      </c>
      <c r="E50" s="297"/>
      <c r="F50" s="66">
        <f t="shared" si="6"/>
        <v>0</v>
      </c>
      <c r="G50" s="283">
        <v>1</v>
      </c>
      <c r="H50" s="66">
        <f t="shared" si="7"/>
        <v>0</v>
      </c>
      <c r="I50" s="299"/>
      <c r="J50" s="776">
        <f t="shared" si="0"/>
        <v>1</v>
      </c>
      <c r="K50" s="757">
        <f t="shared" si="8"/>
        <v>0</v>
      </c>
    </row>
    <row r="51" spans="1:11" x14ac:dyDescent="0.25">
      <c r="A51" s="818">
        <v>325</v>
      </c>
      <c r="B51" s="75" t="s">
        <v>547</v>
      </c>
      <c r="C51" s="283">
        <v>326</v>
      </c>
      <c r="D51" s="757">
        <f t="shared" si="5"/>
        <v>1.7000000000000001E-2</v>
      </c>
      <c r="E51" s="297">
        <v>161</v>
      </c>
      <c r="F51" s="66">
        <f t="shared" si="6"/>
        <v>8.9999999999999993E-3</v>
      </c>
      <c r="G51" s="283">
        <v>27</v>
      </c>
      <c r="H51" s="66">
        <f t="shared" si="7"/>
        <v>1.0999999999999999E-2</v>
      </c>
      <c r="I51" s="299"/>
      <c r="J51" s="776">
        <f t="shared" si="0"/>
        <v>514</v>
      </c>
      <c r="K51" s="757">
        <f t="shared" si="8"/>
        <v>1.2999999999999999E-2</v>
      </c>
    </row>
    <row r="52" spans="1:11" x14ac:dyDescent="0.25">
      <c r="A52" s="818">
        <v>331</v>
      </c>
      <c r="B52" s="75" t="s">
        <v>548</v>
      </c>
      <c r="C52" s="283">
        <v>4</v>
      </c>
      <c r="D52" s="757">
        <f t="shared" si="5"/>
        <v>0</v>
      </c>
      <c r="E52" s="297">
        <v>2</v>
      </c>
      <c r="F52" s="66">
        <f t="shared" si="6"/>
        <v>0</v>
      </c>
      <c r="G52" s="283">
        <v>2</v>
      </c>
      <c r="H52" s="66">
        <f t="shared" si="7"/>
        <v>1E-3</v>
      </c>
      <c r="I52" s="299"/>
      <c r="J52" s="776">
        <f t="shared" si="0"/>
        <v>8</v>
      </c>
      <c r="K52" s="757">
        <f t="shared" si="8"/>
        <v>0</v>
      </c>
    </row>
    <row r="53" spans="1:11" x14ac:dyDescent="0.25">
      <c r="A53" s="818">
        <v>332</v>
      </c>
      <c r="B53" s="75" t="s">
        <v>549</v>
      </c>
      <c r="C53" s="283">
        <v>5</v>
      </c>
      <c r="D53" s="757">
        <f t="shared" si="5"/>
        <v>0</v>
      </c>
      <c r="E53" s="297">
        <v>3</v>
      </c>
      <c r="F53" s="66">
        <f t="shared" si="6"/>
        <v>0</v>
      </c>
      <c r="G53" s="283">
        <v>2</v>
      </c>
      <c r="H53" s="66">
        <f t="shared" si="7"/>
        <v>1E-3</v>
      </c>
      <c r="I53" s="299"/>
      <c r="J53" s="776">
        <f t="shared" si="0"/>
        <v>10</v>
      </c>
      <c r="K53" s="757">
        <f t="shared" si="8"/>
        <v>0</v>
      </c>
    </row>
    <row r="54" spans="1:11" x14ac:dyDescent="0.25">
      <c r="A54" s="818">
        <v>333</v>
      </c>
      <c r="B54" s="75" t="s">
        <v>550</v>
      </c>
      <c r="C54" s="283">
        <v>6</v>
      </c>
      <c r="D54" s="757">
        <f t="shared" si="5"/>
        <v>0</v>
      </c>
      <c r="E54" s="297">
        <v>1</v>
      </c>
      <c r="F54" s="66">
        <f t="shared" si="6"/>
        <v>0</v>
      </c>
      <c r="G54" s="283">
        <v>1</v>
      </c>
      <c r="H54" s="66">
        <f t="shared" si="7"/>
        <v>0</v>
      </c>
      <c r="I54" s="299"/>
      <c r="J54" s="776">
        <f t="shared" si="0"/>
        <v>8</v>
      </c>
      <c r="K54" s="757">
        <f t="shared" si="8"/>
        <v>0</v>
      </c>
    </row>
    <row r="55" spans="1:11" x14ac:dyDescent="0.25">
      <c r="A55" s="818">
        <v>334</v>
      </c>
      <c r="B55" s="75" t="s">
        <v>551</v>
      </c>
      <c r="C55" s="283">
        <v>29</v>
      </c>
      <c r="D55" s="757">
        <f t="shared" si="5"/>
        <v>2E-3</v>
      </c>
      <c r="E55" s="297">
        <v>16</v>
      </c>
      <c r="F55" s="66">
        <f t="shared" si="6"/>
        <v>1E-3</v>
      </c>
      <c r="G55" s="283">
        <v>5</v>
      </c>
      <c r="H55" s="66">
        <f t="shared" si="7"/>
        <v>2E-3</v>
      </c>
      <c r="I55" s="299"/>
      <c r="J55" s="776">
        <f t="shared" si="0"/>
        <v>50</v>
      </c>
      <c r="K55" s="757">
        <f t="shared" si="8"/>
        <v>1E-3</v>
      </c>
    </row>
    <row r="56" spans="1:11" ht="27.6" x14ac:dyDescent="0.25">
      <c r="A56" s="818">
        <v>335</v>
      </c>
      <c r="B56" s="75" t="s">
        <v>552</v>
      </c>
      <c r="C56" s="283">
        <v>2078</v>
      </c>
      <c r="D56" s="757">
        <f t="shared" si="5"/>
        <v>0.109</v>
      </c>
      <c r="E56" s="297">
        <v>341</v>
      </c>
      <c r="F56" s="66">
        <f t="shared" si="6"/>
        <v>1.9E-2</v>
      </c>
      <c r="G56" s="283">
        <v>234</v>
      </c>
      <c r="H56" s="66">
        <f t="shared" si="7"/>
        <v>9.6000000000000002E-2</v>
      </c>
      <c r="I56" s="299">
        <v>1</v>
      </c>
      <c r="J56" s="776">
        <f t="shared" si="0"/>
        <v>2654</v>
      </c>
      <c r="K56" s="757">
        <f t="shared" si="8"/>
        <v>6.7000000000000004E-2</v>
      </c>
    </row>
    <row r="57" spans="1:11" x14ac:dyDescent="0.25">
      <c r="A57" s="818">
        <v>341</v>
      </c>
      <c r="B57" s="75" t="s">
        <v>553</v>
      </c>
      <c r="C57" s="283">
        <v>73</v>
      </c>
      <c r="D57" s="757">
        <f t="shared" si="5"/>
        <v>4.0000000000000001E-3</v>
      </c>
      <c r="E57" s="297">
        <v>61</v>
      </c>
      <c r="F57" s="66">
        <f t="shared" si="6"/>
        <v>3.0000000000000001E-3</v>
      </c>
      <c r="G57" s="283">
        <v>13</v>
      </c>
      <c r="H57" s="66">
        <f t="shared" si="7"/>
        <v>5.0000000000000001E-3</v>
      </c>
      <c r="I57" s="299"/>
      <c r="J57" s="776">
        <f t="shared" si="0"/>
        <v>147</v>
      </c>
      <c r="K57" s="757">
        <f t="shared" si="8"/>
        <v>4.0000000000000001E-3</v>
      </c>
    </row>
    <row r="58" spans="1:11" x14ac:dyDescent="0.25">
      <c r="A58" s="818">
        <v>342</v>
      </c>
      <c r="B58" s="75" t="s">
        <v>554</v>
      </c>
      <c r="C58" s="283">
        <v>52</v>
      </c>
      <c r="D58" s="757">
        <f t="shared" si="5"/>
        <v>3.0000000000000001E-3</v>
      </c>
      <c r="E58" s="297">
        <v>45</v>
      </c>
      <c r="F58" s="66">
        <f t="shared" si="6"/>
        <v>2E-3</v>
      </c>
      <c r="G58" s="283">
        <v>6</v>
      </c>
      <c r="H58" s="66">
        <f t="shared" si="7"/>
        <v>2E-3</v>
      </c>
      <c r="I58" s="299"/>
      <c r="J58" s="776">
        <f t="shared" si="0"/>
        <v>103</v>
      </c>
      <c r="K58" s="757">
        <f t="shared" si="8"/>
        <v>3.0000000000000001E-3</v>
      </c>
    </row>
    <row r="59" spans="1:11" x14ac:dyDescent="0.25">
      <c r="A59" s="818">
        <v>343</v>
      </c>
      <c r="B59" s="75" t="s">
        <v>555</v>
      </c>
      <c r="C59" s="283">
        <v>51</v>
      </c>
      <c r="D59" s="757">
        <f t="shared" si="5"/>
        <v>3.0000000000000001E-3</v>
      </c>
      <c r="E59" s="297">
        <v>23</v>
      </c>
      <c r="F59" s="66">
        <f t="shared" si="6"/>
        <v>1E-3</v>
      </c>
      <c r="G59" s="283">
        <v>4</v>
      </c>
      <c r="H59" s="66">
        <f t="shared" si="7"/>
        <v>2E-3</v>
      </c>
      <c r="I59" s="299"/>
      <c r="J59" s="776">
        <f t="shared" si="0"/>
        <v>78</v>
      </c>
      <c r="K59" s="757">
        <f t="shared" si="8"/>
        <v>2E-3</v>
      </c>
    </row>
    <row r="60" spans="1:11" ht="27.6" x14ac:dyDescent="0.25">
      <c r="A60" s="818">
        <v>351</v>
      </c>
      <c r="B60" s="75" t="s">
        <v>556</v>
      </c>
      <c r="C60" s="283">
        <v>19</v>
      </c>
      <c r="D60" s="757">
        <f t="shared" si="5"/>
        <v>1E-3</v>
      </c>
      <c r="E60" s="297">
        <v>6</v>
      </c>
      <c r="F60" s="66">
        <f t="shared" si="6"/>
        <v>0</v>
      </c>
      <c r="G60" s="283">
        <v>2</v>
      </c>
      <c r="H60" s="66">
        <f t="shared" si="7"/>
        <v>1E-3</v>
      </c>
      <c r="I60" s="299"/>
      <c r="J60" s="776">
        <f t="shared" si="0"/>
        <v>27</v>
      </c>
      <c r="K60" s="757">
        <f t="shared" si="8"/>
        <v>1E-3</v>
      </c>
    </row>
    <row r="61" spans="1:11" x14ac:dyDescent="0.25">
      <c r="A61" s="818">
        <v>352</v>
      </c>
      <c r="B61" s="75" t="s">
        <v>557</v>
      </c>
      <c r="C61" s="283">
        <v>17</v>
      </c>
      <c r="D61" s="757">
        <f t="shared" si="5"/>
        <v>1E-3</v>
      </c>
      <c r="E61" s="297">
        <v>3</v>
      </c>
      <c r="F61" s="66">
        <f t="shared" si="6"/>
        <v>0</v>
      </c>
      <c r="G61" s="283">
        <v>5</v>
      </c>
      <c r="H61" s="66">
        <f t="shared" si="7"/>
        <v>2E-3</v>
      </c>
      <c r="I61" s="299"/>
      <c r="J61" s="776">
        <f t="shared" si="0"/>
        <v>25</v>
      </c>
      <c r="K61" s="757">
        <f t="shared" si="8"/>
        <v>1E-3</v>
      </c>
    </row>
    <row r="62" spans="1:11" x14ac:dyDescent="0.25">
      <c r="A62" s="818">
        <v>411</v>
      </c>
      <c r="B62" s="75" t="s">
        <v>558</v>
      </c>
      <c r="C62" s="283">
        <v>763</v>
      </c>
      <c r="D62" s="757">
        <f t="shared" si="5"/>
        <v>0.04</v>
      </c>
      <c r="E62" s="297">
        <v>659</v>
      </c>
      <c r="F62" s="66">
        <f t="shared" si="6"/>
        <v>3.5999999999999997E-2</v>
      </c>
      <c r="G62" s="283">
        <v>91</v>
      </c>
      <c r="H62" s="66">
        <f t="shared" si="7"/>
        <v>3.6999999999999998E-2</v>
      </c>
      <c r="I62" s="299"/>
      <c r="J62" s="776">
        <f t="shared" si="0"/>
        <v>1513</v>
      </c>
      <c r="K62" s="757">
        <f t="shared" si="8"/>
        <v>3.7999999999999999E-2</v>
      </c>
    </row>
    <row r="63" spans="1:11" x14ac:dyDescent="0.25">
      <c r="A63" s="818">
        <v>412</v>
      </c>
      <c r="B63" s="75" t="s">
        <v>559</v>
      </c>
      <c r="C63" s="283">
        <v>55</v>
      </c>
      <c r="D63" s="757">
        <f t="shared" si="5"/>
        <v>3.0000000000000001E-3</v>
      </c>
      <c r="E63" s="297">
        <v>38</v>
      </c>
      <c r="F63" s="66">
        <f t="shared" si="6"/>
        <v>2E-3</v>
      </c>
      <c r="G63" s="283">
        <v>8</v>
      </c>
      <c r="H63" s="66">
        <f t="shared" si="7"/>
        <v>3.0000000000000001E-3</v>
      </c>
      <c r="I63" s="299"/>
      <c r="J63" s="776">
        <f t="shared" si="0"/>
        <v>101</v>
      </c>
      <c r="K63" s="757">
        <f t="shared" si="8"/>
        <v>3.0000000000000001E-3</v>
      </c>
    </row>
    <row r="64" spans="1:11" x14ac:dyDescent="0.25">
      <c r="A64" s="818">
        <v>413</v>
      </c>
      <c r="B64" s="75" t="s">
        <v>560</v>
      </c>
      <c r="C64" s="283">
        <v>4</v>
      </c>
      <c r="D64" s="757">
        <f t="shared" si="5"/>
        <v>0</v>
      </c>
      <c r="E64" s="297">
        <v>5</v>
      </c>
      <c r="F64" s="66">
        <f t="shared" si="6"/>
        <v>0</v>
      </c>
      <c r="G64" s="283">
        <v>1</v>
      </c>
      <c r="H64" s="66">
        <f t="shared" si="7"/>
        <v>0</v>
      </c>
      <c r="I64" s="299"/>
      <c r="J64" s="776">
        <f t="shared" si="0"/>
        <v>10</v>
      </c>
      <c r="K64" s="757">
        <f t="shared" si="8"/>
        <v>0</v>
      </c>
    </row>
    <row r="65" spans="1:11" x14ac:dyDescent="0.25">
      <c r="A65" s="818">
        <v>421</v>
      </c>
      <c r="B65" s="75" t="s">
        <v>561</v>
      </c>
      <c r="C65" s="283">
        <v>34</v>
      </c>
      <c r="D65" s="757">
        <f t="shared" si="5"/>
        <v>2E-3</v>
      </c>
      <c r="E65" s="297">
        <v>42</v>
      </c>
      <c r="F65" s="66">
        <f t="shared" si="6"/>
        <v>2E-3</v>
      </c>
      <c r="G65" s="283">
        <v>3</v>
      </c>
      <c r="H65" s="66">
        <f t="shared" si="7"/>
        <v>1E-3</v>
      </c>
      <c r="I65" s="299"/>
      <c r="J65" s="776">
        <f t="shared" si="0"/>
        <v>79</v>
      </c>
      <c r="K65" s="757">
        <f t="shared" si="8"/>
        <v>2E-3</v>
      </c>
    </row>
    <row r="66" spans="1:11" x14ac:dyDescent="0.25">
      <c r="A66" s="818">
        <v>422</v>
      </c>
      <c r="B66" s="75" t="s">
        <v>562</v>
      </c>
      <c r="C66" s="283">
        <v>41</v>
      </c>
      <c r="D66" s="757">
        <f t="shared" si="5"/>
        <v>2E-3</v>
      </c>
      <c r="E66" s="297">
        <v>29</v>
      </c>
      <c r="F66" s="66">
        <f t="shared" si="6"/>
        <v>2E-3</v>
      </c>
      <c r="G66" s="283">
        <v>11</v>
      </c>
      <c r="H66" s="66">
        <f t="shared" si="7"/>
        <v>5.0000000000000001E-3</v>
      </c>
      <c r="I66" s="299"/>
      <c r="J66" s="776">
        <f t="shared" si="0"/>
        <v>81</v>
      </c>
      <c r="K66" s="757">
        <f t="shared" si="8"/>
        <v>2E-3</v>
      </c>
    </row>
    <row r="67" spans="1:11" ht="27.6" x14ac:dyDescent="0.25">
      <c r="A67" s="818">
        <v>431</v>
      </c>
      <c r="B67" s="75" t="s">
        <v>563</v>
      </c>
      <c r="C67" s="283">
        <v>26</v>
      </c>
      <c r="D67" s="757">
        <f t="shared" si="5"/>
        <v>1E-3</v>
      </c>
      <c r="E67" s="297">
        <v>19</v>
      </c>
      <c r="F67" s="66">
        <f t="shared" si="6"/>
        <v>1E-3</v>
      </c>
      <c r="G67" s="283">
        <v>8</v>
      </c>
      <c r="H67" s="66">
        <f t="shared" si="7"/>
        <v>3.0000000000000001E-3</v>
      </c>
      <c r="I67" s="299"/>
      <c r="J67" s="776">
        <f t="shared" ref="J67:J125" si="9">C67+E67+G67+I67</f>
        <v>53</v>
      </c>
      <c r="K67" s="757">
        <f t="shared" si="8"/>
        <v>1E-3</v>
      </c>
    </row>
    <row r="68" spans="1:11" x14ac:dyDescent="0.25">
      <c r="A68" s="818">
        <v>432</v>
      </c>
      <c r="B68" s="75" t="s">
        <v>564</v>
      </c>
      <c r="C68" s="283">
        <v>82</v>
      </c>
      <c r="D68" s="757">
        <f t="shared" si="5"/>
        <v>4.0000000000000001E-3</v>
      </c>
      <c r="E68" s="297">
        <v>99</v>
      </c>
      <c r="F68" s="66">
        <f t="shared" si="6"/>
        <v>5.0000000000000001E-3</v>
      </c>
      <c r="G68" s="283">
        <v>6</v>
      </c>
      <c r="H68" s="66">
        <f t="shared" si="7"/>
        <v>2E-3</v>
      </c>
      <c r="I68" s="299"/>
      <c r="J68" s="776">
        <f t="shared" si="9"/>
        <v>187</v>
      </c>
      <c r="K68" s="757">
        <f t="shared" si="8"/>
        <v>5.0000000000000001E-3</v>
      </c>
    </row>
    <row r="69" spans="1:11" x14ac:dyDescent="0.25">
      <c r="A69" s="818">
        <v>441</v>
      </c>
      <c r="B69" s="75" t="s">
        <v>565</v>
      </c>
      <c r="C69" s="283">
        <v>588</v>
      </c>
      <c r="D69" s="757">
        <f t="shared" si="5"/>
        <v>3.1E-2</v>
      </c>
      <c r="E69" s="297">
        <v>652</v>
      </c>
      <c r="F69" s="66">
        <f t="shared" si="6"/>
        <v>3.5999999999999997E-2</v>
      </c>
      <c r="G69" s="283">
        <v>159</v>
      </c>
      <c r="H69" s="66">
        <f t="shared" si="7"/>
        <v>6.5000000000000002E-2</v>
      </c>
      <c r="I69" s="299"/>
      <c r="J69" s="776">
        <f t="shared" si="9"/>
        <v>1399</v>
      </c>
      <c r="K69" s="757">
        <f t="shared" si="8"/>
        <v>3.5000000000000003E-2</v>
      </c>
    </row>
    <row r="70" spans="1:11" x14ac:dyDescent="0.25">
      <c r="A70" s="818">
        <v>511</v>
      </c>
      <c r="B70" s="75" t="s">
        <v>566</v>
      </c>
      <c r="C70" s="283">
        <v>152</v>
      </c>
      <c r="D70" s="757">
        <f t="shared" si="5"/>
        <v>8.0000000000000002E-3</v>
      </c>
      <c r="E70" s="297">
        <v>650</v>
      </c>
      <c r="F70" s="66">
        <f t="shared" si="6"/>
        <v>3.5999999999999997E-2</v>
      </c>
      <c r="G70" s="283">
        <v>9</v>
      </c>
      <c r="H70" s="66">
        <f t="shared" si="7"/>
        <v>4.0000000000000001E-3</v>
      </c>
      <c r="I70" s="299"/>
      <c r="J70" s="776">
        <f t="shared" si="9"/>
        <v>811</v>
      </c>
      <c r="K70" s="757">
        <f t="shared" si="8"/>
        <v>0.02</v>
      </c>
    </row>
    <row r="71" spans="1:11" ht="14.25" customHeight="1" x14ac:dyDescent="0.25">
      <c r="A71" s="818">
        <v>512</v>
      </c>
      <c r="B71" s="75" t="s">
        <v>567</v>
      </c>
      <c r="C71" s="283">
        <v>74</v>
      </c>
      <c r="D71" s="757">
        <f t="shared" si="5"/>
        <v>4.0000000000000001E-3</v>
      </c>
      <c r="E71" s="297">
        <v>118</v>
      </c>
      <c r="F71" s="66">
        <f t="shared" si="6"/>
        <v>6.0000000000000001E-3</v>
      </c>
      <c r="G71" s="283">
        <v>13</v>
      </c>
      <c r="H71" s="66">
        <f t="shared" si="7"/>
        <v>5.0000000000000001E-3</v>
      </c>
      <c r="I71" s="299"/>
      <c r="J71" s="776">
        <f t="shared" si="9"/>
        <v>205</v>
      </c>
      <c r="K71" s="757">
        <f t="shared" si="8"/>
        <v>5.0000000000000001E-3</v>
      </c>
    </row>
    <row r="72" spans="1:11" x14ac:dyDescent="0.25">
      <c r="A72" s="818">
        <v>513</v>
      </c>
      <c r="B72" s="75" t="s">
        <v>568</v>
      </c>
      <c r="C72" s="283">
        <v>8</v>
      </c>
      <c r="D72" s="757">
        <f t="shared" si="5"/>
        <v>0</v>
      </c>
      <c r="E72" s="297">
        <v>14</v>
      </c>
      <c r="F72" s="66">
        <f t="shared" si="6"/>
        <v>1E-3</v>
      </c>
      <c r="G72" s="283">
        <v>1</v>
      </c>
      <c r="H72" s="66">
        <f t="shared" si="7"/>
        <v>0</v>
      </c>
      <c r="I72" s="299"/>
      <c r="J72" s="776">
        <f t="shared" si="9"/>
        <v>23</v>
      </c>
      <c r="K72" s="757">
        <f t="shared" si="8"/>
        <v>1E-3</v>
      </c>
    </row>
    <row r="73" spans="1:11" x14ac:dyDescent="0.25">
      <c r="A73" s="818">
        <v>514</v>
      </c>
      <c r="B73" s="75" t="s">
        <v>569</v>
      </c>
      <c r="C73" s="283"/>
      <c r="D73" s="757">
        <f t="shared" si="5"/>
        <v>0</v>
      </c>
      <c r="E73" s="297">
        <v>1</v>
      </c>
      <c r="F73" s="66">
        <f t="shared" si="6"/>
        <v>0</v>
      </c>
      <c r="G73" s="283"/>
      <c r="H73" s="66">
        <f t="shared" si="7"/>
        <v>0</v>
      </c>
      <c r="I73" s="299"/>
      <c r="J73" s="776">
        <f t="shared" si="9"/>
        <v>1</v>
      </c>
      <c r="K73" s="757">
        <f t="shared" si="8"/>
        <v>0</v>
      </c>
    </row>
    <row r="74" spans="1:11" x14ac:dyDescent="0.25">
      <c r="A74" s="818">
        <v>515</v>
      </c>
      <c r="B74" s="75" t="s">
        <v>570</v>
      </c>
      <c r="C74" s="283">
        <v>33</v>
      </c>
      <c r="D74" s="757">
        <f t="shared" ref="D74:D105" si="10">ROUND(C74/$C$127,3)</f>
        <v>2E-3</v>
      </c>
      <c r="E74" s="297">
        <v>44</v>
      </c>
      <c r="F74" s="66">
        <f t="shared" ref="F74:F105" si="11">ROUND(E74/$E$127,3)</f>
        <v>2E-3</v>
      </c>
      <c r="G74" s="283">
        <v>9</v>
      </c>
      <c r="H74" s="66">
        <f t="shared" ref="H74:H105" si="12">ROUND(G74/$G$127,3)</f>
        <v>4.0000000000000001E-3</v>
      </c>
      <c r="I74" s="299"/>
      <c r="J74" s="776">
        <f t="shared" si="9"/>
        <v>86</v>
      </c>
      <c r="K74" s="757">
        <f t="shared" ref="K74:K105" si="13">ROUND(J74/$J$127,3)</f>
        <v>2E-3</v>
      </c>
    </row>
    <row r="75" spans="1:11" x14ac:dyDescent="0.25">
      <c r="A75" s="818">
        <v>516</v>
      </c>
      <c r="B75" s="75" t="s">
        <v>571</v>
      </c>
      <c r="C75" s="283">
        <v>265</v>
      </c>
      <c r="D75" s="757">
        <f t="shared" si="10"/>
        <v>1.4E-2</v>
      </c>
      <c r="E75" s="297">
        <v>251</v>
      </c>
      <c r="F75" s="66">
        <f t="shared" si="11"/>
        <v>1.4E-2</v>
      </c>
      <c r="G75" s="283">
        <v>46</v>
      </c>
      <c r="H75" s="66">
        <f t="shared" si="12"/>
        <v>1.9E-2</v>
      </c>
      <c r="I75" s="299">
        <v>1</v>
      </c>
      <c r="J75" s="776">
        <f t="shared" si="9"/>
        <v>563</v>
      </c>
      <c r="K75" s="757">
        <f t="shared" si="13"/>
        <v>1.4E-2</v>
      </c>
    </row>
    <row r="76" spans="1:11" x14ac:dyDescent="0.25">
      <c r="A76" s="818">
        <v>521</v>
      </c>
      <c r="B76" s="75" t="s">
        <v>572</v>
      </c>
      <c r="C76" s="283"/>
      <c r="D76" s="757">
        <f t="shared" si="10"/>
        <v>0</v>
      </c>
      <c r="E76" s="297">
        <v>1</v>
      </c>
      <c r="F76" s="66">
        <f t="shared" si="11"/>
        <v>0</v>
      </c>
      <c r="G76" s="283"/>
      <c r="H76" s="66">
        <f t="shared" si="12"/>
        <v>0</v>
      </c>
      <c r="I76" s="299"/>
      <c r="J76" s="776">
        <f t="shared" si="9"/>
        <v>1</v>
      </c>
      <c r="K76" s="757">
        <f t="shared" si="13"/>
        <v>0</v>
      </c>
    </row>
    <row r="77" spans="1:11" x14ac:dyDescent="0.25">
      <c r="A77" s="818">
        <v>522</v>
      </c>
      <c r="B77" s="75" t="s">
        <v>573</v>
      </c>
      <c r="C77" s="283">
        <v>13</v>
      </c>
      <c r="D77" s="757">
        <f t="shared" si="10"/>
        <v>1E-3</v>
      </c>
      <c r="E77" s="297">
        <v>14</v>
      </c>
      <c r="F77" s="66">
        <f t="shared" si="11"/>
        <v>1E-3</v>
      </c>
      <c r="G77" s="283">
        <v>2</v>
      </c>
      <c r="H77" s="66">
        <f t="shared" si="12"/>
        <v>1E-3</v>
      </c>
      <c r="I77" s="299"/>
      <c r="J77" s="776">
        <f t="shared" si="9"/>
        <v>29</v>
      </c>
      <c r="K77" s="757">
        <f t="shared" si="13"/>
        <v>1E-3</v>
      </c>
    </row>
    <row r="78" spans="1:11" x14ac:dyDescent="0.25">
      <c r="A78" s="818">
        <v>523</v>
      </c>
      <c r="B78" s="75" t="s">
        <v>574</v>
      </c>
      <c r="C78" s="283"/>
      <c r="D78" s="757">
        <f t="shared" si="10"/>
        <v>0</v>
      </c>
      <c r="E78" s="297">
        <v>1</v>
      </c>
      <c r="F78" s="66">
        <f t="shared" si="11"/>
        <v>0</v>
      </c>
      <c r="G78" s="283"/>
      <c r="H78" s="66">
        <f t="shared" si="12"/>
        <v>0</v>
      </c>
      <c r="I78" s="299"/>
      <c r="J78" s="776">
        <f t="shared" si="9"/>
        <v>1</v>
      </c>
      <c r="K78" s="757">
        <f t="shared" si="13"/>
        <v>0</v>
      </c>
    </row>
    <row r="79" spans="1:11" x14ac:dyDescent="0.25">
      <c r="A79" s="818">
        <v>524</v>
      </c>
      <c r="B79" s="75" t="s">
        <v>575</v>
      </c>
      <c r="C79" s="283">
        <v>3</v>
      </c>
      <c r="D79" s="757">
        <f t="shared" si="10"/>
        <v>0</v>
      </c>
      <c r="E79" s="297">
        <v>7</v>
      </c>
      <c r="F79" s="66">
        <f t="shared" si="11"/>
        <v>0</v>
      </c>
      <c r="G79" s="283">
        <v>2</v>
      </c>
      <c r="H79" s="66">
        <f t="shared" si="12"/>
        <v>1E-3</v>
      </c>
      <c r="I79" s="299"/>
      <c r="J79" s="776">
        <f t="shared" si="9"/>
        <v>12</v>
      </c>
      <c r="K79" s="757">
        <f t="shared" si="13"/>
        <v>0</v>
      </c>
    </row>
    <row r="80" spans="1:11" ht="14.25" customHeight="1" x14ac:dyDescent="0.25">
      <c r="A80" s="818">
        <v>531</v>
      </c>
      <c r="B80" s="75" t="s">
        <v>576</v>
      </c>
      <c r="C80" s="283">
        <v>320</v>
      </c>
      <c r="D80" s="757">
        <f t="shared" si="10"/>
        <v>1.7000000000000001E-2</v>
      </c>
      <c r="E80" s="297">
        <v>312</v>
      </c>
      <c r="F80" s="66">
        <f t="shared" si="11"/>
        <v>1.7000000000000001E-2</v>
      </c>
      <c r="G80" s="283">
        <v>21</v>
      </c>
      <c r="H80" s="66">
        <f t="shared" si="12"/>
        <v>8.9999999999999993E-3</v>
      </c>
      <c r="I80" s="299"/>
      <c r="J80" s="776">
        <f t="shared" si="9"/>
        <v>653</v>
      </c>
      <c r="K80" s="757">
        <f t="shared" si="13"/>
        <v>1.6E-2</v>
      </c>
    </row>
    <row r="81" spans="1:11" ht="14.25" customHeight="1" x14ac:dyDescent="0.25">
      <c r="A81" s="818">
        <v>532</v>
      </c>
      <c r="B81" s="75" t="s">
        <v>577</v>
      </c>
      <c r="C81" s="283">
        <v>584</v>
      </c>
      <c r="D81" s="757">
        <f t="shared" si="10"/>
        <v>3.1E-2</v>
      </c>
      <c r="E81" s="297">
        <v>429</v>
      </c>
      <c r="F81" s="66">
        <f t="shared" si="11"/>
        <v>2.3E-2</v>
      </c>
      <c r="G81" s="283">
        <v>87</v>
      </c>
      <c r="H81" s="66">
        <f t="shared" si="12"/>
        <v>3.5999999999999997E-2</v>
      </c>
      <c r="I81" s="299"/>
      <c r="J81" s="776">
        <f t="shared" si="9"/>
        <v>1100</v>
      </c>
      <c r="K81" s="757">
        <f t="shared" si="13"/>
        <v>2.8000000000000001E-2</v>
      </c>
    </row>
    <row r="82" spans="1:11" x14ac:dyDescent="0.25">
      <c r="A82" s="818">
        <v>541</v>
      </c>
      <c r="B82" s="75" t="s">
        <v>578</v>
      </c>
      <c r="C82" s="283">
        <v>1770</v>
      </c>
      <c r="D82" s="757">
        <f t="shared" si="10"/>
        <v>9.1999999999999998E-2</v>
      </c>
      <c r="E82" s="297">
        <v>1236</v>
      </c>
      <c r="F82" s="66">
        <f t="shared" si="11"/>
        <v>6.8000000000000005E-2</v>
      </c>
      <c r="G82" s="283">
        <v>216</v>
      </c>
      <c r="H82" s="66">
        <f t="shared" si="12"/>
        <v>8.8999999999999996E-2</v>
      </c>
      <c r="I82" s="299">
        <v>2</v>
      </c>
      <c r="J82" s="776">
        <f t="shared" si="9"/>
        <v>3224</v>
      </c>
      <c r="K82" s="757">
        <f t="shared" si="13"/>
        <v>8.1000000000000003E-2</v>
      </c>
    </row>
    <row r="83" spans="1:11" x14ac:dyDescent="0.25">
      <c r="A83" s="818">
        <v>611</v>
      </c>
      <c r="B83" s="75" t="s">
        <v>579</v>
      </c>
      <c r="C83" s="283">
        <v>135</v>
      </c>
      <c r="D83" s="757">
        <f t="shared" si="10"/>
        <v>7.0000000000000001E-3</v>
      </c>
      <c r="E83" s="297">
        <v>204</v>
      </c>
      <c r="F83" s="66">
        <f t="shared" si="11"/>
        <v>1.0999999999999999E-2</v>
      </c>
      <c r="G83" s="283">
        <v>35</v>
      </c>
      <c r="H83" s="66">
        <f t="shared" si="12"/>
        <v>1.4E-2</v>
      </c>
      <c r="I83" s="299"/>
      <c r="J83" s="776">
        <f t="shared" si="9"/>
        <v>374</v>
      </c>
      <c r="K83" s="757">
        <f t="shared" si="13"/>
        <v>8.9999999999999993E-3</v>
      </c>
    </row>
    <row r="84" spans="1:11" x14ac:dyDescent="0.25">
      <c r="A84" s="818">
        <v>612</v>
      </c>
      <c r="B84" s="75" t="s">
        <v>580</v>
      </c>
      <c r="C84" s="283"/>
      <c r="D84" s="757">
        <f t="shared" si="10"/>
        <v>0</v>
      </c>
      <c r="E84" s="297">
        <v>2</v>
      </c>
      <c r="F84" s="66">
        <f t="shared" si="11"/>
        <v>0</v>
      </c>
      <c r="G84" s="283">
        <v>1</v>
      </c>
      <c r="H84" s="66">
        <f t="shared" si="12"/>
        <v>0</v>
      </c>
      <c r="I84" s="299"/>
      <c r="J84" s="776">
        <f t="shared" si="9"/>
        <v>3</v>
      </c>
      <c r="K84" s="757">
        <f t="shared" si="13"/>
        <v>0</v>
      </c>
    </row>
    <row r="85" spans="1:11" x14ac:dyDescent="0.25">
      <c r="A85" s="818">
        <v>613</v>
      </c>
      <c r="B85" s="75" t="s">
        <v>581</v>
      </c>
      <c r="C85" s="283">
        <v>5</v>
      </c>
      <c r="D85" s="757">
        <f t="shared" si="10"/>
        <v>0</v>
      </c>
      <c r="E85" s="297">
        <v>1</v>
      </c>
      <c r="F85" s="66">
        <f t="shared" si="11"/>
        <v>0</v>
      </c>
      <c r="G85" s="283"/>
      <c r="H85" s="66">
        <f t="shared" si="12"/>
        <v>0</v>
      </c>
      <c r="I85" s="299"/>
      <c r="J85" s="776">
        <f t="shared" si="9"/>
        <v>6</v>
      </c>
      <c r="K85" s="757">
        <f t="shared" si="13"/>
        <v>0</v>
      </c>
    </row>
    <row r="86" spans="1:11" x14ac:dyDescent="0.25">
      <c r="A86" s="818">
        <v>621</v>
      </c>
      <c r="B86" s="75" t="s">
        <v>582</v>
      </c>
      <c r="C86" s="283">
        <v>65</v>
      </c>
      <c r="D86" s="757">
        <f t="shared" si="10"/>
        <v>3.0000000000000001E-3</v>
      </c>
      <c r="E86" s="297">
        <v>69</v>
      </c>
      <c r="F86" s="66">
        <f t="shared" si="11"/>
        <v>4.0000000000000001E-3</v>
      </c>
      <c r="G86" s="283">
        <v>7</v>
      </c>
      <c r="H86" s="66">
        <f t="shared" si="12"/>
        <v>3.0000000000000001E-3</v>
      </c>
      <c r="I86" s="299"/>
      <c r="J86" s="776">
        <f t="shared" si="9"/>
        <v>141</v>
      </c>
      <c r="K86" s="757">
        <f t="shared" si="13"/>
        <v>4.0000000000000001E-3</v>
      </c>
    </row>
    <row r="87" spans="1:11" x14ac:dyDescent="0.25">
      <c r="A87" s="818">
        <v>622</v>
      </c>
      <c r="B87" s="75" t="s">
        <v>583</v>
      </c>
      <c r="C87" s="283">
        <v>4</v>
      </c>
      <c r="D87" s="757">
        <f t="shared" si="10"/>
        <v>0</v>
      </c>
      <c r="E87" s="297"/>
      <c r="F87" s="66">
        <f t="shared" si="11"/>
        <v>0</v>
      </c>
      <c r="G87" s="283"/>
      <c r="H87" s="66">
        <f t="shared" si="12"/>
        <v>0</v>
      </c>
      <c r="I87" s="299"/>
      <c r="J87" s="776">
        <f t="shared" si="9"/>
        <v>4</v>
      </c>
      <c r="K87" s="757">
        <f t="shared" si="13"/>
        <v>0</v>
      </c>
    </row>
    <row r="88" spans="1:11" x14ac:dyDescent="0.25">
      <c r="A88" s="818">
        <v>631</v>
      </c>
      <c r="B88" s="75" t="s">
        <v>584</v>
      </c>
      <c r="C88" s="283">
        <v>5</v>
      </c>
      <c r="D88" s="757">
        <f t="shared" si="10"/>
        <v>0</v>
      </c>
      <c r="E88" s="297">
        <v>9</v>
      </c>
      <c r="F88" s="66">
        <f t="shared" si="11"/>
        <v>0</v>
      </c>
      <c r="G88" s="283">
        <v>2</v>
      </c>
      <c r="H88" s="66">
        <f t="shared" si="12"/>
        <v>1E-3</v>
      </c>
      <c r="I88" s="299"/>
      <c r="J88" s="776">
        <f t="shared" si="9"/>
        <v>16</v>
      </c>
      <c r="K88" s="757">
        <f t="shared" si="13"/>
        <v>0</v>
      </c>
    </row>
    <row r="89" spans="1:11" ht="27.6" x14ac:dyDescent="0.25">
      <c r="A89" s="818">
        <v>633</v>
      </c>
      <c r="B89" s="75" t="s">
        <v>585</v>
      </c>
      <c r="C89" s="283"/>
      <c r="D89" s="757">
        <f t="shared" si="10"/>
        <v>0</v>
      </c>
      <c r="E89" s="297">
        <v>1</v>
      </c>
      <c r="F89" s="66">
        <f t="shared" si="11"/>
        <v>0</v>
      </c>
      <c r="G89" s="283"/>
      <c r="H89" s="66">
        <f t="shared" si="12"/>
        <v>0</v>
      </c>
      <c r="I89" s="299"/>
      <c r="J89" s="776">
        <f t="shared" si="9"/>
        <v>1</v>
      </c>
      <c r="K89" s="757">
        <f t="shared" si="13"/>
        <v>0</v>
      </c>
    </row>
    <row r="90" spans="1:11" ht="27.6" x14ac:dyDescent="0.25">
      <c r="A90" s="818">
        <v>634</v>
      </c>
      <c r="B90" s="75" t="s">
        <v>586</v>
      </c>
      <c r="C90" s="283">
        <v>1</v>
      </c>
      <c r="D90" s="757">
        <f t="shared" si="10"/>
        <v>0</v>
      </c>
      <c r="E90" s="297">
        <v>1</v>
      </c>
      <c r="F90" s="66">
        <f t="shared" si="11"/>
        <v>0</v>
      </c>
      <c r="G90" s="283"/>
      <c r="H90" s="66">
        <f t="shared" si="12"/>
        <v>0</v>
      </c>
      <c r="I90" s="299"/>
      <c r="J90" s="776">
        <f t="shared" si="9"/>
        <v>2</v>
      </c>
      <c r="K90" s="757">
        <f t="shared" si="13"/>
        <v>0</v>
      </c>
    </row>
    <row r="91" spans="1:11" x14ac:dyDescent="0.25">
      <c r="A91" s="818">
        <v>711</v>
      </c>
      <c r="B91" s="75" t="s">
        <v>587</v>
      </c>
      <c r="C91" s="283">
        <v>295</v>
      </c>
      <c r="D91" s="757">
        <f t="shared" si="10"/>
        <v>1.4999999999999999E-2</v>
      </c>
      <c r="E91" s="297">
        <v>501</v>
      </c>
      <c r="F91" s="66">
        <f t="shared" si="11"/>
        <v>2.7E-2</v>
      </c>
      <c r="G91" s="283">
        <v>86</v>
      </c>
      <c r="H91" s="66">
        <f t="shared" si="12"/>
        <v>3.5000000000000003E-2</v>
      </c>
      <c r="I91" s="299"/>
      <c r="J91" s="776">
        <f t="shared" si="9"/>
        <v>882</v>
      </c>
      <c r="K91" s="757">
        <f t="shared" si="13"/>
        <v>2.1999999999999999E-2</v>
      </c>
    </row>
    <row r="92" spans="1:11" x14ac:dyDescent="0.25">
      <c r="A92" s="818">
        <v>712</v>
      </c>
      <c r="B92" s="75" t="s">
        <v>588</v>
      </c>
      <c r="C92" s="283">
        <v>70</v>
      </c>
      <c r="D92" s="757">
        <f t="shared" si="10"/>
        <v>4.0000000000000001E-3</v>
      </c>
      <c r="E92" s="297">
        <v>90</v>
      </c>
      <c r="F92" s="66">
        <f t="shared" si="11"/>
        <v>5.0000000000000001E-3</v>
      </c>
      <c r="G92" s="283">
        <v>22</v>
      </c>
      <c r="H92" s="66">
        <f t="shared" si="12"/>
        <v>8.9999999999999993E-3</v>
      </c>
      <c r="I92" s="299"/>
      <c r="J92" s="776">
        <f t="shared" si="9"/>
        <v>182</v>
      </c>
      <c r="K92" s="757">
        <f t="shared" si="13"/>
        <v>5.0000000000000001E-3</v>
      </c>
    </row>
    <row r="93" spans="1:11" x14ac:dyDescent="0.25">
      <c r="A93" s="818">
        <v>713</v>
      </c>
      <c r="B93" s="75" t="s">
        <v>589</v>
      </c>
      <c r="C93" s="283">
        <v>35</v>
      </c>
      <c r="D93" s="757">
        <f t="shared" si="10"/>
        <v>2E-3</v>
      </c>
      <c r="E93" s="297">
        <v>39</v>
      </c>
      <c r="F93" s="66">
        <f t="shared" si="11"/>
        <v>2E-3</v>
      </c>
      <c r="G93" s="283">
        <v>3</v>
      </c>
      <c r="H93" s="66">
        <f t="shared" si="12"/>
        <v>1E-3</v>
      </c>
      <c r="I93" s="299"/>
      <c r="J93" s="776">
        <f t="shared" si="9"/>
        <v>77</v>
      </c>
      <c r="K93" s="757">
        <f t="shared" si="13"/>
        <v>2E-3</v>
      </c>
    </row>
    <row r="94" spans="1:11" x14ac:dyDescent="0.25">
      <c r="A94" s="818">
        <v>721</v>
      </c>
      <c r="B94" s="75" t="s">
        <v>590</v>
      </c>
      <c r="C94" s="283">
        <v>164</v>
      </c>
      <c r="D94" s="757">
        <f t="shared" si="10"/>
        <v>8.9999999999999993E-3</v>
      </c>
      <c r="E94" s="297">
        <v>237</v>
      </c>
      <c r="F94" s="66">
        <f t="shared" si="11"/>
        <v>1.2999999999999999E-2</v>
      </c>
      <c r="G94" s="283">
        <v>6</v>
      </c>
      <c r="H94" s="66">
        <f t="shared" si="12"/>
        <v>2E-3</v>
      </c>
      <c r="I94" s="299"/>
      <c r="J94" s="776">
        <f t="shared" si="9"/>
        <v>407</v>
      </c>
      <c r="K94" s="757">
        <f t="shared" si="13"/>
        <v>0.01</v>
      </c>
    </row>
    <row r="95" spans="1:11" x14ac:dyDescent="0.25">
      <c r="A95" s="818">
        <v>722</v>
      </c>
      <c r="B95" s="75" t="s">
        <v>591</v>
      </c>
      <c r="C95" s="283">
        <v>10</v>
      </c>
      <c r="D95" s="757">
        <f t="shared" si="10"/>
        <v>1E-3</v>
      </c>
      <c r="E95" s="297">
        <v>14</v>
      </c>
      <c r="F95" s="66">
        <f t="shared" si="11"/>
        <v>1E-3</v>
      </c>
      <c r="G95" s="283">
        <v>3</v>
      </c>
      <c r="H95" s="66">
        <f t="shared" si="12"/>
        <v>1E-3</v>
      </c>
      <c r="I95" s="299"/>
      <c r="J95" s="776">
        <f t="shared" si="9"/>
        <v>27</v>
      </c>
      <c r="K95" s="757">
        <f t="shared" si="13"/>
        <v>1E-3</v>
      </c>
    </row>
    <row r="96" spans="1:11" ht="27.6" x14ac:dyDescent="0.25">
      <c r="A96" s="818">
        <v>723</v>
      </c>
      <c r="B96" s="75" t="s">
        <v>592</v>
      </c>
      <c r="C96" s="283">
        <v>74</v>
      </c>
      <c r="D96" s="757">
        <f t="shared" si="10"/>
        <v>4.0000000000000001E-3</v>
      </c>
      <c r="E96" s="297">
        <v>100</v>
      </c>
      <c r="F96" s="66">
        <f t="shared" si="11"/>
        <v>5.0000000000000001E-3</v>
      </c>
      <c r="G96" s="283">
        <v>16</v>
      </c>
      <c r="H96" s="66">
        <f t="shared" si="12"/>
        <v>7.0000000000000001E-3</v>
      </c>
      <c r="I96" s="299"/>
      <c r="J96" s="776">
        <f t="shared" si="9"/>
        <v>190</v>
      </c>
      <c r="K96" s="757">
        <f t="shared" si="13"/>
        <v>5.0000000000000001E-3</v>
      </c>
    </row>
    <row r="97" spans="1:11" x14ac:dyDescent="0.25">
      <c r="A97" s="818">
        <v>731</v>
      </c>
      <c r="B97" s="75" t="s">
        <v>593</v>
      </c>
      <c r="C97" s="283">
        <v>103</v>
      </c>
      <c r="D97" s="757">
        <f t="shared" si="10"/>
        <v>5.0000000000000001E-3</v>
      </c>
      <c r="E97" s="297">
        <v>139</v>
      </c>
      <c r="F97" s="66">
        <f t="shared" si="11"/>
        <v>8.0000000000000002E-3</v>
      </c>
      <c r="G97" s="283">
        <v>1</v>
      </c>
      <c r="H97" s="66">
        <f t="shared" si="12"/>
        <v>0</v>
      </c>
      <c r="I97" s="299"/>
      <c r="J97" s="776">
        <f t="shared" si="9"/>
        <v>243</v>
      </c>
      <c r="K97" s="757">
        <f t="shared" si="13"/>
        <v>6.0000000000000001E-3</v>
      </c>
    </row>
    <row r="98" spans="1:11" ht="14.25" customHeight="1" x14ac:dyDescent="0.25">
      <c r="A98" s="818">
        <v>732</v>
      </c>
      <c r="B98" s="75" t="s">
        <v>594</v>
      </c>
      <c r="C98" s="283">
        <v>4</v>
      </c>
      <c r="D98" s="757">
        <f t="shared" si="10"/>
        <v>0</v>
      </c>
      <c r="E98" s="297">
        <v>5</v>
      </c>
      <c r="F98" s="66">
        <f t="shared" si="11"/>
        <v>0</v>
      </c>
      <c r="G98" s="283">
        <v>1</v>
      </c>
      <c r="H98" s="66">
        <f t="shared" si="12"/>
        <v>0</v>
      </c>
      <c r="I98" s="299"/>
      <c r="J98" s="776">
        <f t="shared" si="9"/>
        <v>10</v>
      </c>
      <c r="K98" s="757">
        <f t="shared" si="13"/>
        <v>0</v>
      </c>
    </row>
    <row r="99" spans="1:11" x14ac:dyDescent="0.25">
      <c r="A99" s="818">
        <v>741</v>
      </c>
      <c r="B99" s="75" t="s">
        <v>595</v>
      </c>
      <c r="C99" s="283">
        <v>90</v>
      </c>
      <c r="D99" s="757">
        <f t="shared" si="10"/>
        <v>5.0000000000000001E-3</v>
      </c>
      <c r="E99" s="297">
        <v>74</v>
      </c>
      <c r="F99" s="66">
        <f t="shared" si="11"/>
        <v>4.0000000000000001E-3</v>
      </c>
      <c r="G99" s="283">
        <v>12</v>
      </c>
      <c r="H99" s="66">
        <f t="shared" si="12"/>
        <v>5.0000000000000001E-3</v>
      </c>
      <c r="I99" s="299"/>
      <c r="J99" s="776">
        <f t="shared" si="9"/>
        <v>176</v>
      </c>
      <c r="K99" s="757">
        <f t="shared" si="13"/>
        <v>4.0000000000000001E-3</v>
      </c>
    </row>
    <row r="100" spans="1:11" ht="27.6" x14ac:dyDescent="0.25">
      <c r="A100" s="818">
        <v>742</v>
      </c>
      <c r="B100" s="75" t="s">
        <v>596</v>
      </c>
      <c r="C100" s="283">
        <v>21</v>
      </c>
      <c r="D100" s="757">
        <f t="shared" si="10"/>
        <v>1E-3</v>
      </c>
      <c r="E100" s="297">
        <v>12</v>
      </c>
      <c r="F100" s="66">
        <f t="shared" si="11"/>
        <v>1E-3</v>
      </c>
      <c r="G100" s="283"/>
      <c r="H100" s="66">
        <f t="shared" si="12"/>
        <v>0</v>
      </c>
      <c r="I100" s="299"/>
      <c r="J100" s="776">
        <f t="shared" si="9"/>
        <v>33</v>
      </c>
      <c r="K100" s="757">
        <f t="shared" si="13"/>
        <v>1E-3</v>
      </c>
    </row>
    <row r="101" spans="1:11" x14ac:dyDescent="0.25">
      <c r="A101" s="818">
        <v>751</v>
      </c>
      <c r="B101" s="75" t="s">
        <v>597</v>
      </c>
      <c r="C101" s="283">
        <v>4</v>
      </c>
      <c r="D101" s="757">
        <f t="shared" si="10"/>
        <v>0</v>
      </c>
      <c r="E101" s="297">
        <v>4</v>
      </c>
      <c r="F101" s="66">
        <f t="shared" si="11"/>
        <v>0</v>
      </c>
      <c r="G101" s="283"/>
      <c r="H101" s="66">
        <f t="shared" si="12"/>
        <v>0</v>
      </c>
      <c r="I101" s="299"/>
      <c r="J101" s="776">
        <f t="shared" si="9"/>
        <v>8</v>
      </c>
      <c r="K101" s="757">
        <f t="shared" si="13"/>
        <v>0</v>
      </c>
    </row>
    <row r="102" spans="1:11" ht="27.6" x14ac:dyDescent="0.25">
      <c r="A102" s="818">
        <v>752</v>
      </c>
      <c r="B102" s="75" t="s">
        <v>598</v>
      </c>
      <c r="C102" s="283">
        <v>30</v>
      </c>
      <c r="D102" s="757">
        <f t="shared" si="10"/>
        <v>2E-3</v>
      </c>
      <c r="E102" s="297">
        <v>31</v>
      </c>
      <c r="F102" s="66">
        <f t="shared" si="11"/>
        <v>2E-3</v>
      </c>
      <c r="G102" s="283">
        <v>4</v>
      </c>
      <c r="H102" s="66">
        <f t="shared" si="12"/>
        <v>2E-3</v>
      </c>
      <c r="I102" s="299"/>
      <c r="J102" s="776">
        <f t="shared" si="9"/>
        <v>65</v>
      </c>
      <c r="K102" s="757">
        <f t="shared" si="13"/>
        <v>2E-3</v>
      </c>
    </row>
    <row r="103" spans="1:11" x14ac:dyDescent="0.25">
      <c r="A103" s="818">
        <v>753</v>
      </c>
      <c r="B103" s="75" t="s">
        <v>599</v>
      </c>
      <c r="C103" s="283">
        <v>6</v>
      </c>
      <c r="D103" s="757">
        <f t="shared" si="10"/>
        <v>0</v>
      </c>
      <c r="E103" s="297">
        <v>4</v>
      </c>
      <c r="F103" s="66">
        <f t="shared" si="11"/>
        <v>0</v>
      </c>
      <c r="G103" s="283">
        <v>1</v>
      </c>
      <c r="H103" s="66">
        <f t="shared" si="12"/>
        <v>0</v>
      </c>
      <c r="I103" s="299"/>
      <c r="J103" s="776">
        <f t="shared" si="9"/>
        <v>11</v>
      </c>
      <c r="K103" s="757">
        <f t="shared" si="13"/>
        <v>0</v>
      </c>
    </row>
    <row r="104" spans="1:11" x14ac:dyDescent="0.25">
      <c r="A104" s="818">
        <v>754</v>
      </c>
      <c r="B104" s="75" t="s">
        <v>600</v>
      </c>
      <c r="C104" s="283">
        <v>79</v>
      </c>
      <c r="D104" s="757">
        <f t="shared" si="10"/>
        <v>4.0000000000000001E-3</v>
      </c>
      <c r="E104" s="297">
        <v>113</v>
      </c>
      <c r="F104" s="66">
        <f t="shared" si="11"/>
        <v>6.0000000000000001E-3</v>
      </c>
      <c r="G104" s="283">
        <v>17</v>
      </c>
      <c r="H104" s="66">
        <f t="shared" si="12"/>
        <v>7.0000000000000001E-3</v>
      </c>
      <c r="I104" s="299"/>
      <c r="J104" s="776">
        <f t="shared" si="9"/>
        <v>209</v>
      </c>
      <c r="K104" s="757">
        <f t="shared" si="13"/>
        <v>5.0000000000000001E-3</v>
      </c>
    </row>
    <row r="105" spans="1:11" ht="27.6" x14ac:dyDescent="0.25">
      <c r="A105" s="818">
        <v>811</v>
      </c>
      <c r="B105" s="75" t="s">
        <v>601</v>
      </c>
      <c r="C105" s="283"/>
      <c r="D105" s="757">
        <f t="shared" si="10"/>
        <v>0</v>
      </c>
      <c r="E105" s="297">
        <v>3</v>
      </c>
      <c r="F105" s="66">
        <f t="shared" si="11"/>
        <v>0</v>
      </c>
      <c r="G105" s="283"/>
      <c r="H105" s="66">
        <f t="shared" si="12"/>
        <v>0</v>
      </c>
      <c r="I105" s="299"/>
      <c r="J105" s="776">
        <f t="shared" si="9"/>
        <v>3</v>
      </c>
      <c r="K105" s="757">
        <f t="shared" si="13"/>
        <v>0</v>
      </c>
    </row>
    <row r="106" spans="1:11" ht="27.6" x14ac:dyDescent="0.25">
      <c r="A106" s="818">
        <v>812</v>
      </c>
      <c r="B106" s="819" t="s">
        <v>602</v>
      </c>
      <c r="C106" s="283">
        <v>2</v>
      </c>
      <c r="D106" s="757">
        <f t="shared" ref="D106:D127" si="14">ROUND(C106/$C$127,3)</f>
        <v>0</v>
      </c>
      <c r="E106" s="297">
        <v>8</v>
      </c>
      <c r="F106" s="66">
        <f t="shared" ref="F106:F127" si="15">ROUND(E106/$E$127,3)</f>
        <v>0</v>
      </c>
      <c r="G106" s="283"/>
      <c r="H106" s="66">
        <f t="shared" ref="H106:H127" si="16">ROUND(G106/$G$127,3)</f>
        <v>0</v>
      </c>
      <c r="I106" s="299"/>
      <c r="J106" s="776">
        <f t="shared" si="9"/>
        <v>10</v>
      </c>
      <c r="K106" s="757">
        <f t="shared" ref="K106:K127" si="17">ROUND(J106/$J$127,3)</f>
        <v>0</v>
      </c>
    </row>
    <row r="107" spans="1:11" ht="27.6" x14ac:dyDescent="0.25">
      <c r="A107" s="818">
        <v>815</v>
      </c>
      <c r="B107" s="75" t="s">
        <v>603</v>
      </c>
      <c r="C107" s="283">
        <v>1</v>
      </c>
      <c r="D107" s="757">
        <f t="shared" si="14"/>
        <v>0</v>
      </c>
      <c r="E107" s="286">
        <v>1</v>
      </c>
      <c r="F107" s="66">
        <f t="shared" si="15"/>
        <v>0</v>
      </c>
      <c r="G107" s="283"/>
      <c r="H107" s="66">
        <f t="shared" si="16"/>
        <v>0</v>
      </c>
      <c r="I107" s="582"/>
      <c r="J107" s="776">
        <f t="shared" si="9"/>
        <v>2</v>
      </c>
      <c r="K107" s="757">
        <f t="shared" si="17"/>
        <v>0</v>
      </c>
    </row>
    <row r="108" spans="1:11" ht="27.6" x14ac:dyDescent="0.25">
      <c r="A108" s="818">
        <v>816</v>
      </c>
      <c r="B108" s="75" t="s">
        <v>604</v>
      </c>
      <c r="C108" s="579"/>
      <c r="D108" s="757">
        <f t="shared" si="14"/>
        <v>0</v>
      </c>
      <c r="E108" s="580"/>
      <c r="F108" s="66">
        <f t="shared" si="15"/>
        <v>0</v>
      </c>
      <c r="G108" s="579">
        <v>1</v>
      </c>
      <c r="H108" s="66">
        <f t="shared" si="16"/>
        <v>0</v>
      </c>
      <c r="I108" s="581"/>
      <c r="J108" s="776">
        <f t="shared" si="9"/>
        <v>1</v>
      </c>
      <c r="K108" s="757">
        <f t="shared" si="17"/>
        <v>0</v>
      </c>
    </row>
    <row r="109" spans="1:11" x14ac:dyDescent="0.25">
      <c r="A109" s="818">
        <v>818</v>
      </c>
      <c r="B109" s="75" t="s">
        <v>605</v>
      </c>
      <c r="C109" s="283">
        <v>9</v>
      </c>
      <c r="D109" s="757">
        <f t="shared" si="14"/>
        <v>0</v>
      </c>
      <c r="E109" s="297">
        <v>5</v>
      </c>
      <c r="F109" s="66">
        <f t="shared" si="15"/>
        <v>0</v>
      </c>
      <c r="G109" s="283">
        <v>2</v>
      </c>
      <c r="H109" s="66">
        <f t="shared" si="16"/>
        <v>1E-3</v>
      </c>
      <c r="I109" s="299"/>
      <c r="J109" s="776">
        <f t="shared" si="9"/>
        <v>16</v>
      </c>
      <c r="K109" s="757">
        <f t="shared" si="17"/>
        <v>0</v>
      </c>
    </row>
    <row r="110" spans="1:11" x14ac:dyDescent="0.25">
      <c r="A110" s="818">
        <v>821</v>
      </c>
      <c r="B110" s="75" t="s">
        <v>606</v>
      </c>
      <c r="C110" s="283">
        <v>9</v>
      </c>
      <c r="D110" s="757">
        <f t="shared" si="14"/>
        <v>0</v>
      </c>
      <c r="E110" s="297">
        <v>13</v>
      </c>
      <c r="F110" s="66">
        <f t="shared" si="15"/>
        <v>1E-3</v>
      </c>
      <c r="G110" s="283">
        <v>1</v>
      </c>
      <c r="H110" s="66">
        <f t="shared" si="16"/>
        <v>0</v>
      </c>
      <c r="I110" s="299"/>
      <c r="J110" s="776">
        <f t="shared" si="9"/>
        <v>23</v>
      </c>
      <c r="K110" s="757">
        <f t="shared" si="17"/>
        <v>1E-3</v>
      </c>
    </row>
    <row r="111" spans="1:11" x14ac:dyDescent="0.25">
      <c r="A111" s="818">
        <v>831</v>
      </c>
      <c r="B111" s="75" t="s">
        <v>607</v>
      </c>
      <c r="C111" s="283">
        <v>125</v>
      </c>
      <c r="D111" s="757">
        <f t="shared" si="14"/>
        <v>7.0000000000000001E-3</v>
      </c>
      <c r="E111" s="297">
        <v>258</v>
      </c>
      <c r="F111" s="66">
        <f t="shared" si="15"/>
        <v>1.4E-2</v>
      </c>
      <c r="G111" s="283">
        <v>1</v>
      </c>
      <c r="H111" s="66">
        <f t="shared" si="16"/>
        <v>0</v>
      </c>
      <c r="I111" s="299"/>
      <c r="J111" s="776">
        <f t="shared" si="9"/>
        <v>384</v>
      </c>
      <c r="K111" s="757">
        <f t="shared" si="17"/>
        <v>0.01</v>
      </c>
    </row>
    <row r="112" spans="1:11" x14ac:dyDescent="0.25">
      <c r="A112" s="818">
        <v>832</v>
      </c>
      <c r="B112" s="75" t="s">
        <v>608</v>
      </c>
      <c r="C112" s="283">
        <v>52</v>
      </c>
      <c r="D112" s="757">
        <f t="shared" si="14"/>
        <v>3.0000000000000001E-3</v>
      </c>
      <c r="E112" s="297">
        <v>59</v>
      </c>
      <c r="F112" s="66">
        <f t="shared" si="15"/>
        <v>3.0000000000000001E-3</v>
      </c>
      <c r="G112" s="283">
        <v>12</v>
      </c>
      <c r="H112" s="66">
        <f t="shared" si="16"/>
        <v>5.0000000000000001E-3</v>
      </c>
      <c r="I112" s="299"/>
      <c r="J112" s="776">
        <f t="shared" si="9"/>
        <v>123</v>
      </c>
      <c r="K112" s="757">
        <f t="shared" si="17"/>
        <v>3.0000000000000001E-3</v>
      </c>
    </row>
    <row r="113" spans="1:11" x14ac:dyDescent="0.25">
      <c r="A113" s="818">
        <v>833</v>
      </c>
      <c r="B113" s="75" t="s">
        <v>609</v>
      </c>
      <c r="C113" s="283">
        <v>221</v>
      </c>
      <c r="D113" s="757">
        <f t="shared" si="14"/>
        <v>1.2E-2</v>
      </c>
      <c r="E113" s="297">
        <v>237</v>
      </c>
      <c r="F113" s="66">
        <f t="shared" si="15"/>
        <v>1.2999999999999999E-2</v>
      </c>
      <c r="G113" s="283">
        <v>57</v>
      </c>
      <c r="H113" s="66">
        <f t="shared" si="16"/>
        <v>2.3E-2</v>
      </c>
      <c r="I113" s="299"/>
      <c r="J113" s="776">
        <f t="shared" si="9"/>
        <v>515</v>
      </c>
      <c r="K113" s="757">
        <f t="shared" si="17"/>
        <v>1.2999999999999999E-2</v>
      </c>
    </row>
    <row r="114" spans="1:11" ht="27.6" x14ac:dyDescent="0.25">
      <c r="A114" s="818">
        <v>834</v>
      </c>
      <c r="B114" s="75" t="s">
        <v>610</v>
      </c>
      <c r="C114" s="283">
        <v>40</v>
      </c>
      <c r="D114" s="757">
        <f t="shared" si="14"/>
        <v>2E-3</v>
      </c>
      <c r="E114" s="297">
        <v>31</v>
      </c>
      <c r="F114" s="66">
        <f t="shared" si="15"/>
        <v>2E-3</v>
      </c>
      <c r="G114" s="283">
        <v>7</v>
      </c>
      <c r="H114" s="66">
        <f t="shared" si="16"/>
        <v>3.0000000000000001E-3</v>
      </c>
      <c r="I114" s="299"/>
      <c r="J114" s="776">
        <f t="shared" si="9"/>
        <v>78</v>
      </c>
      <c r="K114" s="757">
        <f t="shared" si="17"/>
        <v>2E-3</v>
      </c>
    </row>
    <row r="115" spans="1:11" x14ac:dyDescent="0.25">
      <c r="A115" s="818">
        <v>835</v>
      </c>
      <c r="B115" s="75" t="s">
        <v>611</v>
      </c>
      <c r="C115" s="283">
        <v>3</v>
      </c>
      <c r="D115" s="757">
        <f t="shared" si="14"/>
        <v>0</v>
      </c>
      <c r="E115" s="297">
        <v>1</v>
      </c>
      <c r="F115" s="66">
        <f t="shared" si="15"/>
        <v>0</v>
      </c>
      <c r="G115" s="283"/>
      <c r="H115" s="66">
        <f t="shared" si="16"/>
        <v>0</v>
      </c>
      <c r="I115" s="299"/>
      <c r="J115" s="776">
        <f t="shared" si="9"/>
        <v>4</v>
      </c>
      <c r="K115" s="757">
        <f t="shared" si="17"/>
        <v>0</v>
      </c>
    </row>
    <row r="116" spans="1:11" ht="27.6" x14ac:dyDescent="0.25">
      <c r="A116" s="818">
        <v>911</v>
      </c>
      <c r="B116" s="75" t="s">
        <v>612</v>
      </c>
      <c r="C116" s="283">
        <v>1180</v>
      </c>
      <c r="D116" s="757">
        <f t="shared" si="14"/>
        <v>6.2E-2</v>
      </c>
      <c r="E116" s="297">
        <v>1709</v>
      </c>
      <c r="F116" s="66">
        <f t="shared" si="15"/>
        <v>9.2999999999999999E-2</v>
      </c>
      <c r="G116" s="283">
        <v>214</v>
      </c>
      <c r="H116" s="66">
        <f t="shared" si="16"/>
        <v>8.7999999999999995E-2</v>
      </c>
      <c r="I116" s="299"/>
      <c r="J116" s="776">
        <f t="shared" si="9"/>
        <v>3103</v>
      </c>
      <c r="K116" s="757">
        <f t="shared" si="17"/>
        <v>7.8E-2</v>
      </c>
    </row>
    <row r="117" spans="1:11" ht="27.6" x14ac:dyDescent="0.25">
      <c r="A117" s="818">
        <v>912</v>
      </c>
      <c r="B117" s="75" t="s">
        <v>613</v>
      </c>
      <c r="C117" s="283">
        <v>21</v>
      </c>
      <c r="D117" s="757">
        <f t="shared" si="14"/>
        <v>1E-3</v>
      </c>
      <c r="E117" s="297">
        <v>58</v>
      </c>
      <c r="F117" s="66">
        <f t="shared" si="15"/>
        <v>3.0000000000000001E-3</v>
      </c>
      <c r="G117" s="283">
        <v>8</v>
      </c>
      <c r="H117" s="66">
        <f t="shared" si="16"/>
        <v>3.0000000000000001E-3</v>
      </c>
      <c r="I117" s="299"/>
      <c r="J117" s="776">
        <f t="shared" si="9"/>
        <v>87</v>
      </c>
      <c r="K117" s="757">
        <f t="shared" si="17"/>
        <v>2E-3</v>
      </c>
    </row>
    <row r="118" spans="1:11" x14ac:dyDescent="0.25">
      <c r="A118" s="818">
        <v>921</v>
      </c>
      <c r="B118" s="75" t="s">
        <v>614</v>
      </c>
      <c r="C118" s="283">
        <v>250</v>
      </c>
      <c r="D118" s="757">
        <f t="shared" si="14"/>
        <v>1.2999999999999999E-2</v>
      </c>
      <c r="E118" s="297">
        <v>340</v>
      </c>
      <c r="F118" s="66">
        <f t="shared" si="15"/>
        <v>1.9E-2</v>
      </c>
      <c r="G118" s="283">
        <v>38</v>
      </c>
      <c r="H118" s="66">
        <f t="shared" si="16"/>
        <v>1.6E-2</v>
      </c>
      <c r="I118" s="299"/>
      <c r="J118" s="776">
        <f t="shared" si="9"/>
        <v>628</v>
      </c>
      <c r="K118" s="757">
        <f t="shared" si="17"/>
        <v>1.6E-2</v>
      </c>
    </row>
    <row r="119" spans="1:11" ht="27.6" x14ac:dyDescent="0.25">
      <c r="A119" s="818">
        <v>931</v>
      </c>
      <c r="B119" s="75" t="s">
        <v>615</v>
      </c>
      <c r="C119" s="283">
        <v>266</v>
      </c>
      <c r="D119" s="757">
        <f t="shared" si="14"/>
        <v>1.4E-2</v>
      </c>
      <c r="E119" s="297">
        <v>329</v>
      </c>
      <c r="F119" s="66">
        <f t="shared" si="15"/>
        <v>1.7999999999999999E-2</v>
      </c>
      <c r="G119" s="283">
        <v>68</v>
      </c>
      <c r="H119" s="66">
        <f t="shared" si="16"/>
        <v>2.8000000000000001E-2</v>
      </c>
      <c r="I119" s="299"/>
      <c r="J119" s="776">
        <f t="shared" si="9"/>
        <v>663</v>
      </c>
      <c r="K119" s="757">
        <f t="shared" si="17"/>
        <v>1.7000000000000001E-2</v>
      </c>
    </row>
    <row r="120" spans="1:11" x14ac:dyDescent="0.25">
      <c r="A120" s="818">
        <v>932</v>
      </c>
      <c r="B120" s="75" t="s">
        <v>616</v>
      </c>
      <c r="C120" s="283">
        <v>25</v>
      </c>
      <c r="D120" s="757">
        <f t="shared" si="14"/>
        <v>1E-3</v>
      </c>
      <c r="E120" s="297">
        <v>65</v>
      </c>
      <c r="F120" s="66">
        <f t="shared" si="15"/>
        <v>4.0000000000000001E-3</v>
      </c>
      <c r="G120" s="283">
        <v>7</v>
      </c>
      <c r="H120" s="66">
        <f t="shared" si="16"/>
        <v>3.0000000000000001E-3</v>
      </c>
      <c r="I120" s="299"/>
      <c r="J120" s="776">
        <f t="shared" si="9"/>
        <v>97</v>
      </c>
      <c r="K120" s="757">
        <f t="shared" si="17"/>
        <v>2E-3</v>
      </c>
    </row>
    <row r="121" spans="1:11" x14ac:dyDescent="0.25">
      <c r="A121" s="818">
        <v>933</v>
      </c>
      <c r="B121" s="75" t="s">
        <v>617</v>
      </c>
      <c r="C121" s="283">
        <v>147</v>
      </c>
      <c r="D121" s="757">
        <f t="shared" si="14"/>
        <v>8.0000000000000002E-3</v>
      </c>
      <c r="E121" s="297">
        <v>273</v>
      </c>
      <c r="F121" s="66">
        <f t="shared" si="15"/>
        <v>1.4999999999999999E-2</v>
      </c>
      <c r="G121" s="283">
        <v>45</v>
      </c>
      <c r="H121" s="66">
        <f t="shared" si="16"/>
        <v>1.7999999999999999E-2</v>
      </c>
      <c r="I121" s="299"/>
      <c r="J121" s="776">
        <f t="shared" si="9"/>
        <v>465</v>
      </c>
      <c r="K121" s="757">
        <f t="shared" si="17"/>
        <v>1.2E-2</v>
      </c>
    </row>
    <row r="122" spans="1:11" x14ac:dyDescent="0.25">
      <c r="A122" s="818">
        <v>941</v>
      </c>
      <c r="B122" s="75" t="s">
        <v>618</v>
      </c>
      <c r="C122" s="283">
        <v>190</v>
      </c>
      <c r="D122" s="757">
        <f t="shared" si="14"/>
        <v>0.01</v>
      </c>
      <c r="E122" s="297">
        <v>288</v>
      </c>
      <c r="F122" s="66">
        <f t="shared" si="15"/>
        <v>1.6E-2</v>
      </c>
      <c r="G122" s="283">
        <v>18</v>
      </c>
      <c r="H122" s="66">
        <f t="shared" si="16"/>
        <v>7.0000000000000001E-3</v>
      </c>
      <c r="I122" s="299"/>
      <c r="J122" s="776">
        <f t="shared" si="9"/>
        <v>496</v>
      </c>
      <c r="K122" s="757">
        <f t="shared" si="17"/>
        <v>1.2E-2</v>
      </c>
    </row>
    <row r="123" spans="1:11" ht="27.6" x14ac:dyDescent="0.25">
      <c r="A123" s="818">
        <v>951</v>
      </c>
      <c r="B123" s="75" t="s">
        <v>619</v>
      </c>
      <c r="C123" s="283">
        <v>3</v>
      </c>
      <c r="D123" s="757">
        <f t="shared" si="14"/>
        <v>0</v>
      </c>
      <c r="E123" s="297">
        <v>6</v>
      </c>
      <c r="F123" s="66">
        <f t="shared" si="15"/>
        <v>0</v>
      </c>
      <c r="G123" s="283"/>
      <c r="H123" s="66">
        <f t="shared" si="16"/>
        <v>0</v>
      </c>
      <c r="I123" s="299"/>
      <c r="J123" s="776">
        <f t="shared" si="9"/>
        <v>9</v>
      </c>
      <c r="K123" s="757">
        <f t="shared" si="17"/>
        <v>0</v>
      </c>
    </row>
    <row r="124" spans="1:11" x14ac:dyDescent="0.25">
      <c r="A124" s="818">
        <v>961</v>
      </c>
      <c r="B124" s="75" t="s">
        <v>620</v>
      </c>
      <c r="C124" s="283">
        <v>428</v>
      </c>
      <c r="D124" s="757">
        <f t="shared" si="14"/>
        <v>2.1999999999999999E-2</v>
      </c>
      <c r="E124" s="297">
        <v>717</v>
      </c>
      <c r="F124" s="66">
        <f t="shared" si="15"/>
        <v>3.9E-2</v>
      </c>
      <c r="G124" s="283">
        <v>101</v>
      </c>
      <c r="H124" s="66">
        <f t="shared" si="16"/>
        <v>4.1000000000000002E-2</v>
      </c>
      <c r="I124" s="299"/>
      <c r="J124" s="776">
        <f t="shared" si="9"/>
        <v>1246</v>
      </c>
      <c r="K124" s="757">
        <f t="shared" si="17"/>
        <v>3.1E-2</v>
      </c>
    </row>
    <row r="125" spans="1:11" x14ac:dyDescent="0.25">
      <c r="A125" s="818">
        <v>962</v>
      </c>
      <c r="B125" s="75" t="s">
        <v>621</v>
      </c>
      <c r="C125" s="283">
        <v>914</v>
      </c>
      <c r="D125" s="757">
        <f t="shared" si="14"/>
        <v>4.8000000000000001E-2</v>
      </c>
      <c r="E125" s="297">
        <v>1330</v>
      </c>
      <c r="F125" s="66">
        <f t="shared" si="15"/>
        <v>7.2999999999999995E-2</v>
      </c>
      <c r="G125" s="283">
        <v>204</v>
      </c>
      <c r="H125" s="66">
        <f t="shared" si="16"/>
        <v>8.4000000000000005E-2</v>
      </c>
      <c r="I125" s="299"/>
      <c r="J125" s="776">
        <f t="shared" si="9"/>
        <v>2448</v>
      </c>
      <c r="K125" s="757">
        <f t="shared" si="17"/>
        <v>6.0999999999999999E-2</v>
      </c>
    </row>
    <row r="126" spans="1:11" ht="14.4" thickBot="1" x14ac:dyDescent="0.3">
      <c r="A126" s="818"/>
      <c r="B126" s="75" t="s">
        <v>380</v>
      </c>
      <c r="C126" s="284">
        <v>440</v>
      </c>
      <c r="D126" s="759">
        <f t="shared" si="14"/>
        <v>2.3E-2</v>
      </c>
      <c r="E126" s="676">
        <v>882</v>
      </c>
      <c r="F126" s="186">
        <f t="shared" si="15"/>
        <v>4.8000000000000001E-2</v>
      </c>
      <c r="G126" s="284">
        <v>49</v>
      </c>
      <c r="H126" s="186">
        <f t="shared" si="16"/>
        <v>0.02</v>
      </c>
      <c r="I126" s="753"/>
      <c r="J126" s="777">
        <f t="shared" ref="J126" si="18">C126+E126+G126+I126</f>
        <v>1371</v>
      </c>
      <c r="K126" s="759">
        <f t="shared" si="17"/>
        <v>3.4000000000000002E-2</v>
      </c>
    </row>
    <row r="127" spans="1:11" ht="14.4" thickBot="1" x14ac:dyDescent="0.3">
      <c r="A127" s="820"/>
      <c r="B127" s="821" t="s">
        <v>109</v>
      </c>
      <c r="C127" s="755">
        <f>SUM(C5:C126)</f>
        <v>19141</v>
      </c>
      <c r="D127" s="760">
        <f t="shared" si="14"/>
        <v>1</v>
      </c>
      <c r="E127" s="754">
        <f>SUM(E5:E126)</f>
        <v>18299</v>
      </c>
      <c r="F127" s="760">
        <f t="shared" si="15"/>
        <v>1</v>
      </c>
      <c r="G127" s="754">
        <f>SUM(G5:G126)</f>
        <v>2438</v>
      </c>
      <c r="H127" s="760">
        <f t="shared" si="16"/>
        <v>1</v>
      </c>
      <c r="I127" s="754">
        <f>SUM(I5:I126)</f>
        <v>8</v>
      </c>
      <c r="J127" s="758">
        <f>SUM(J5:J126)</f>
        <v>39886</v>
      </c>
      <c r="K127" s="760">
        <f t="shared" si="17"/>
        <v>1</v>
      </c>
    </row>
  </sheetData>
  <mergeCells count="8">
    <mergeCell ref="E3:F3"/>
    <mergeCell ref="G3:H3"/>
    <mergeCell ref="A1:K1"/>
    <mergeCell ref="C3:D3"/>
    <mergeCell ref="A2:A4"/>
    <mergeCell ref="B2:B4"/>
    <mergeCell ref="C2:I2"/>
    <mergeCell ref="J2:K3"/>
  </mergeCells>
  <phoneticPr fontId="0" type="noConversion"/>
  <printOptions horizontalCentered="1"/>
  <pageMargins left="0.78740157480314965" right="0.78740157480314965" top="0.98425196850393704" bottom="0.98425196850393704" header="0.51181102362204722" footer="0.51181102362204722"/>
  <pageSetup paperSize="9" scale="5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Normal="100" workbookViewId="0">
      <selection sqref="A1:G1"/>
    </sheetView>
  </sheetViews>
  <sheetFormatPr defaultColWidth="9.109375" defaultRowHeight="12.6" x14ac:dyDescent="0.25"/>
  <cols>
    <col min="1" max="1" width="7.44140625" style="569" customWidth="1"/>
    <col min="2" max="2" width="91" style="569" customWidth="1"/>
    <col min="3" max="6" width="9.109375" style="566" customWidth="1"/>
    <col min="7" max="7" width="9.109375" style="567" customWidth="1"/>
    <col min="8" max="220" width="11.44140625" style="566" customWidth="1"/>
    <col min="221" max="16384" width="9.109375" style="566"/>
  </cols>
  <sheetData>
    <row r="1" spans="1:7" ht="35.1" customHeight="1" thickBot="1" x14ac:dyDescent="0.3">
      <c r="A1" s="941" t="s">
        <v>174</v>
      </c>
      <c r="B1" s="942"/>
      <c r="C1" s="942"/>
      <c r="D1" s="942"/>
      <c r="E1" s="942"/>
      <c r="F1" s="942"/>
      <c r="G1" s="943"/>
    </row>
    <row r="2" spans="1:7" x14ac:dyDescent="0.25">
      <c r="A2" s="949" t="s">
        <v>96</v>
      </c>
      <c r="B2" s="951" t="s">
        <v>223</v>
      </c>
      <c r="C2" s="944" t="s">
        <v>214</v>
      </c>
      <c r="D2" s="945"/>
      <c r="E2" s="945"/>
      <c r="F2" s="946"/>
      <c r="G2" s="947" t="s">
        <v>622</v>
      </c>
    </row>
    <row r="3" spans="1:7" ht="13.2" thickBot="1" x14ac:dyDescent="0.3">
      <c r="A3" s="950"/>
      <c r="B3" s="952"/>
      <c r="C3" s="583" t="s">
        <v>215</v>
      </c>
      <c r="D3" s="584" t="s">
        <v>216</v>
      </c>
      <c r="E3" s="584" t="s">
        <v>217</v>
      </c>
      <c r="F3" s="585" t="s">
        <v>218</v>
      </c>
      <c r="G3" s="948"/>
    </row>
    <row r="4" spans="1:7" s="567" customFormat="1" ht="12.75" customHeight="1" thickBot="1" x14ac:dyDescent="0.3">
      <c r="A4" s="640">
        <v>18</v>
      </c>
      <c r="B4" s="639" t="s">
        <v>230</v>
      </c>
      <c r="C4" s="679">
        <f>C5</f>
        <v>2</v>
      </c>
      <c r="D4" s="679">
        <f t="shared" ref="D4:F4" si="0">D5</f>
        <v>1</v>
      </c>
      <c r="E4" s="679">
        <f t="shared" si="0"/>
        <v>0</v>
      </c>
      <c r="F4" s="679">
        <f t="shared" si="0"/>
        <v>0</v>
      </c>
      <c r="G4" s="679">
        <f>SUM(C4:F4)</f>
        <v>3</v>
      </c>
    </row>
    <row r="5" spans="1:7" ht="12.75" customHeight="1" thickBot="1" x14ac:dyDescent="0.3">
      <c r="A5" s="764">
        <v>18120</v>
      </c>
      <c r="B5" s="632" t="s">
        <v>231</v>
      </c>
      <c r="C5" s="765">
        <v>2</v>
      </c>
      <c r="D5" s="765">
        <v>1</v>
      </c>
      <c r="E5" s="765"/>
      <c r="F5" s="765"/>
      <c r="G5" s="765">
        <f t="shared" ref="G5:G59" si="1">SUM(C5:F5)</f>
        <v>3</v>
      </c>
    </row>
    <row r="6" spans="1:7" ht="12.75" customHeight="1" thickBot="1" x14ac:dyDescent="0.3">
      <c r="A6" s="640">
        <v>35</v>
      </c>
      <c r="B6" s="639" t="s">
        <v>232</v>
      </c>
      <c r="C6" s="679">
        <f>SUM(C7:C10)</f>
        <v>67</v>
      </c>
      <c r="D6" s="679">
        <f t="shared" ref="D6:G6" si="2">SUM(D7:D10)</f>
        <v>70</v>
      </c>
      <c r="E6" s="679">
        <f t="shared" si="2"/>
        <v>17</v>
      </c>
      <c r="F6" s="679">
        <f t="shared" si="2"/>
        <v>0</v>
      </c>
      <c r="G6" s="679">
        <f t="shared" si="2"/>
        <v>154</v>
      </c>
    </row>
    <row r="7" spans="1:7" ht="12.75" customHeight="1" x14ac:dyDescent="0.25">
      <c r="A7" s="751">
        <v>35110</v>
      </c>
      <c r="B7" s="678" t="s">
        <v>233</v>
      </c>
      <c r="C7" s="766">
        <v>1</v>
      </c>
      <c r="D7" s="766">
        <v>2</v>
      </c>
      <c r="E7" s="766"/>
      <c r="F7" s="766"/>
      <c r="G7" s="766">
        <f t="shared" si="1"/>
        <v>3</v>
      </c>
    </row>
    <row r="8" spans="1:7" ht="12.75" customHeight="1" x14ac:dyDescent="0.25">
      <c r="A8" s="751">
        <v>35120</v>
      </c>
      <c r="B8" s="678" t="s">
        <v>234</v>
      </c>
      <c r="C8" s="766">
        <v>8</v>
      </c>
      <c r="D8" s="766">
        <v>7</v>
      </c>
      <c r="E8" s="766"/>
      <c r="F8" s="766"/>
      <c r="G8" s="766">
        <f t="shared" si="1"/>
        <v>15</v>
      </c>
    </row>
    <row r="9" spans="1:7" ht="12.75" customHeight="1" x14ac:dyDescent="0.25">
      <c r="A9" s="751">
        <v>35130</v>
      </c>
      <c r="B9" s="678" t="s">
        <v>235</v>
      </c>
      <c r="C9" s="766">
        <v>30</v>
      </c>
      <c r="D9" s="766">
        <v>16</v>
      </c>
      <c r="E9" s="766"/>
      <c r="F9" s="766"/>
      <c r="G9" s="766">
        <f t="shared" si="1"/>
        <v>46</v>
      </c>
    </row>
    <row r="10" spans="1:7" s="567" customFormat="1" ht="12.75" customHeight="1" thickBot="1" x14ac:dyDescent="0.3">
      <c r="A10" s="751">
        <v>35140</v>
      </c>
      <c r="B10" s="678" t="s">
        <v>236</v>
      </c>
      <c r="C10" s="766">
        <v>28</v>
      </c>
      <c r="D10" s="766">
        <v>45</v>
      </c>
      <c r="E10" s="766">
        <v>17</v>
      </c>
      <c r="F10" s="766"/>
      <c r="G10" s="766">
        <f t="shared" si="1"/>
        <v>90</v>
      </c>
    </row>
    <row r="11" spans="1:7" ht="12.75" customHeight="1" thickBot="1" x14ac:dyDescent="0.3">
      <c r="A11" s="640">
        <v>36</v>
      </c>
      <c r="B11" s="639" t="s">
        <v>237</v>
      </c>
      <c r="C11" s="679">
        <f>C12</f>
        <v>171</v>
      </c>
      <c r="D11" s="679">
        <f t="shared" ref="D11:G11" si="3">D12</f>
        <v>328</v>
      </c>
      <c r="E11" s="679">
        <f t="shared" si="3"/>
        <v>49</v>
      </c>
      <c r="F11" s="679">
        <f t="shared" si="3"/>
        <v>0</v>
      </c>
      <c r="G11" s="679">
        <f t="shared" si="3"/>
        <v>548</v>
      </c>
    </row>
    <row r="12" spans="1:7" s="567" customFormat="1" ht="12.75" customHeight="1" thickBot="1" x14ac:dyDescent="0.3">
      <c r="A12" s="751">
        <v>36000</v>
      </c>
      <c r="B12" s="625" t="s">
        <v>237</v>
      </c>
      <c r="C12" s="766">
        <v>171</v>
      </c>
      <c r="D12" s="766">
        <v>328</v>
      </c>
      <c r="E12" s="766">
        <v>49</v>
      </c>
      <c r="F12" s="766"/>
      <c r="G12" s="766">
        <f t="shared" si="1"/>
        <v>548</v>
      </c>
    </row>
    <row r="13" spans="1:7" ht="12.75" customHeight="1" thickBot="1" x14ac:dyDescent="0.3">
      <c r="A13" s="640">
        <v>37</v>
      </c>
      <c r="B13" s="639" t="s">
        <v>238</v>
      </c>
      <c r="C13" s="679">
        <f>C14</f>
        <v>8</v>
      </c>
      <c r="D13" s="679">
        <f t="shared" ref="D13:G13" si="4">D14</f>
        <v>13</v>
      </c>
      <c r="E13" s="679">
        <f t="shared" si="4"/>
        <v>2</v>
      </c>
      <c r="F13" s="679">
        <f t="shared" si="4"/>
        <v>0</v>
      </c>
      <c r="G13" s="679">
        <f t="shared" si="4"/>
        <v>23</v>
      </c>
    </row>
    <row r="14" spans="1:7" s="567" customFormat="1" ht="12.75" customHeight="1" thickBot="1" x14ac:dyDescent="0.3">
      <c r="A14" s="751">
        <v>37000</v>
      </c>
      <c r="B14" s="625" t="s">
        <v>238</v>
      </c>
      <c r="C14" s="766">
        <v>8</v>
      </c>
      <c r="D14" s="766">
        <v>13</v>
      </c>
      <c r="E14" s="766">
        <v>2</v>
      </c>
      <c r="F14" s="766"/>
      <c r="G14" s="766">
        <f t="shared" si="1"/>
        <v>23</v>
      </c>
    </row>
    <row r="15" spans="1:7" ht="12.75" customHeight="1" thickBot="1" x14ac:dyDescent="0.3">
      <c r="A15" s="640">
        <v>38</v>
      </c>
      <c r="B15" s="639" t="s">
        <v>239</v>
      </c>
      <c r="C15" s="679">
        <f>SUM(C16:C18)</f>
        <v>162</v>
      </c>
      <c r="D15" s="679">
        <f t="shared" ref="D15:G15" si="5">SUM(D16:D18)</f>
        <v>253</v>
      </c>
      <c r="E15" s="679">
        <f t="shared" si="5"/>
        <v>30</v>
      </c>
      <c r="F15" s="679">
        <f t="shared" si="5"/>
        <v>0</v>
      </c>
      <c r="G15" s="679">
        <f t="shared" si="5"/>
        <v>445</v>
      </c>
    </row>
    <row r="16" spans="1:7" ht="12.75" customHeight="1" x14ac:dyDescent="0.25">
      <c r="A16" s="751">
        <v>38110</v>
      </c>
      <c r="B16" s="625" t="s">
        <v>240</v>
      </c>
      <c r="C16" s="766">
        <v>57</v>
      </c>
      <c r="D16" s="766">
        <v>82</v>
      </c>
      <c r="E16" s="766">
        <v>13</v>
      </c>
      <c r="F16" s="766"/>
      <c r="G16" s="766">
        <f t="shared" si="1"/>
        <v>152</v>
      </c>
    </row>
    <row r="17" spans="1:7" ht="12.75" customHeight="1" x14ac:dyDescent="0.25">
      <c r="A17" s="751">
        <v>38213</v>
      </c>
      <c r="B17" s="625" t="s">
        <v>241</v>
      </c>
      <c r="C17" s="766">
        <v>41</v>
      </c>
      <c r="D17" s="766">
        <v>68</v>
      </c>
      <c r="E17" s="766">
        <v>9</v>
      </c>
      <c r="F17" s="766"/>
      <c r="G17" s="766">
        <f t="shared" si="1"/>
        <v>118</v>
      </c>
    </row>
    <row r="18" spans="1:7" s="567" customFormat="1" ht="12.75" customHeight="1" thickBot="1" x14ac:dyDescent="0.3">
      <c r="A18" s="751">
        <v>38219</v>
      </c>
      <c r="B18" s="625" t="s">
        <v>242</v>
      </c>
      <c r="C18" s="766">
        <v>64</v>
      </c>
      <c r="D18" s="766">
        <v>103</v>
      </c>
      <c r="E18" s="766">
        <v>8</v>
      </c>
      <c r="F18" s="766"/>
      <c r="G18" s="766">
        <f t="shared" si="1"/>
        <v>175</v>
      </c>
    </row>
    <row r="19" spans="1:7" s="567" customFormat="1" ht="12.75" customHeight="1" thickBot="1" x14ac:dyDescent="0.3">
      <c r="A19" s="640">
        <v>49</v>
      </c>
      <c r="B19" s="639" t="s">
        <v>243</v>
      </c>
      <c r="C19" s="679">
        <f>SUM(C20:C21)</f>
        <v>979</v>
      </c>
      <c r="D19" s="679">
        <f t="shared" ref="D19:G19" si="6">SUM(D20:D21)</f>
        <v>1961</v>
      </c>
      <c r="E19" s="679">
        <f t="shared" si="6"/>
        <v>44</v>
      </c>
      <c r="F19" s="679">
        <f t="shared" si="6"/>
        <v>0</v>
      </c>
      <c r="G19" s="679">
        <f t="shared" si="6"/>
        <v>2984</v>
      </c>
    </row>
    <row r="20" spans="1:7" ht="12.75" customHeight="1" x14ac:dyDescent="0.25">
      <c r="A20" s="751">
        <v>49200</v>
      </c>
      <c r="B20" s="625" t="s">
        <v>244</v>
      </c>
      <c r="C20" s="766">
        <v>725</v>
      </c>
      <c r="D20" s="766">
        <v>1747</v>
      </c>
      <c r="E20" s="766">
        <v>2</v>
      </c>
      <c r="F20" s="766"/>
      <c r="G20" s="766">
        <f t="shared" si="1"/>
        <v>2474</v>
      </c>
    </row>
    <row r="21" spans="1:7" ht="12.75" customHeight="1" thickBot="1" x14ac:dyDescent="0.3">
      <c r="A21" s="751">
        <v>49390</v>
      </c>
      <c r="B21" s="625" t="s">
        <v>245</v>
      </c>
      <c r="C21" s="766">
        <v>254</v>
      </c>
      <c r="D21" s="766">
        <v>214</v>
      </c>
      <c r="E21" s="766">
        <v>42</v>
      </c>
      <c r="F21" s="766"/>
      <c r="G21" s="766">
        <f t="shared" si="1"/>
        <v>510</v>
      </c>
    </row>
    <row r="22" spans="1:7" s="567" customFormat="1" ht="12.75" customHeight="1" thickBot="1" x14ac:dyDescent="0.3">
      <c r="A22" s="640">
        <v>52</v>
      </c>
      <c r="B22" s="639" t="s">
        <v>246</v>
      </c>
      <c r="C22" s="679">
        <f>SUM(C23:C24)</f>
        <v>50</v>
      </c>
      <c r="D22" s="679">
        <f t="shared" ref="D22" si="7">SUM(D23:D24)</f>
        <v>37</v>
      </c>
      <c r="E22" s="679">
        <f t="shared" ref="E22" si="8">SUM(E23:E24)</f>
        <v>10</v>
      </c>
      <c r="F22" s="679">
        <f t="shared" ref="F22" si="9">SUM(F23:F24)</f>
        <v>0</v>
      </c>
      <c r="G22" s="679">
        <f t="shared" ref="G22" si="10">SUM(G23:G24)</f>
        <v>97</v>
      </c>
    </row>
    <row r="23" spans="1:7" ht="12.75" customHeight="1" x14ac:dyDescent="0.25">
      <c r="A23" s="751">
        <v>52220</v>
      </c>
      <c r="B23" s="625" t="s">
        <v>247</v>
      </c>
      <c r="C23" s="766">
        <v>40</v>
      </c>
      <c r="D23" s="766">
        <v>37</v>
      </c>
      <c r="E23" s="766">
        <v>10</v>
      </c>
      <c r="F23" s="766"/>
      <c r="G23" s="766">
        <f t="shared" si="1"/>
        <v>87</v>
      </c>
    </row>
    <row r="24" spans="1:7" s="567" customFormat="1" ht="12.75" customHeight="1" thickBot="1" x14ac:dyDescent="0.3">
      <c r="A24" s="751">
        <v>52230</v>
      </c>
      <c r="B24" s="625" t="s">
        <v>248</v>
      </c>
      <c r="C24" s="766">
        <v>10</v>
      </c>
      <c r="D24" s="766"/>
      <c r="E24" s="766"/>
      <c r="F24" s="766"/>
      <c r="G24" s="766">
        <f t="shared" si="1"/>
        <v>10</v>
      </c>
    </row>
    <row r="25" spans="1:7" ht="12.75" customHeight="1" thickBot="1" x14ac:dyDescent="0.3">
      <c r="A25" s="640">
        <v>53</v>
      </c>
      <c r="B25" s="639" t="s">
        <v>249</v>
      </c>
      <c r="C25" s="679">
        <f>C26</f>
        <v>333</v>
      </c>
      <c r="D25" s="679">
        <f t="shared" ref="D25:G25" si="11">D26</f>
        <v>393</v>
      </c>
      <c r="E25" s="679">
        <f t="shared" si="11"/>
        <v>125</v>
      </c>
      <c r="F25" s="679">
        <f t="shared" si="11"/>
        <v>0</v>
      </c>
      <c r="G25" s="679">
        <f t="shared" si="11"/>
        <v>851</v>
      </c>
    </row>
    <row r="26" spans="1:7" s="567" customFormat="1" ht="12.75" customHeight="1" thickBot="1" x14ac:dyDescent="0.3">
      <c r="A26" s="751">
        <v>53100</v>
      </c>
      <c r="B26" s="625" t="s">
        <v>250</v>
      </c>
      <c r="C26" s="766">
        <v>333</v>
      </c>
      <c r="D26" s="766">
        <v>393</v>
      </c>
      <c r="E26" s="766">
        <v>125</v>
      </c>
      <c r="F26" s="766"/>
      <c r="G26" s="766">
        <f t="shared" si="1"/>
        <v>851</v>
      </c>
    </row>
    <row r="27" spans="1:7" ht="12.75" customHeight="1" thickBot="1" x14ac:dyDescent="0.3">
      <c r="A27" s="633">
        <v>55</v>
      </c>
      <c r="B27" s="639" t="s">
        <v>251</v>
      </c>
      <c r="C27" s="679">
        <f>C28</f>
        <v>23</v>
      </c>
      <c r="D27" s="679">
        <f t="shared" ref="D27" si="12">D28</f>
        <v>37</v>
      </c>
      <c r="E27" s="679">
        <f t="shared" ref="E27" si="13">E28</f>
        <v>0</v>
      </c>
      <c r="F27" s="679">
        <f t="shared" ref="F27" si="14">F28</f>
        <v>0</v>
      </c>
      <c r="G27" s="679">
        <f t="shared" ref="G27" si="15">G28</f>
        <v>60</v>
      </c>
    </row>
    <row r="28" spans="1:7" s="567" customFormat="1" ht="12.75" customHeight="1" thickBot="1" x14ac:dyDescent="0.3">
      <c r="A28" s="751">
        <v>55900</v>
      </c>
      <c r="B28" s="625" t="s">
        <v>252</v>
      </c>
      <c r="C28" s="766">
        <v>23</v>
      </c>
      <c r="D28" s="766">
        <v>37</v>
      </c>
      <c r="E28" s="766"/>
      <c r="F28" s="766"/>
      <c r="G28" s="766">
        <f t="shared" si="1"/>
        <v>60</v>
      </c>
    </row>
    <row r="29" spans="1:7" ht="12.75" customHeight="1" thickBot="1" x14ac:dyDescent="0.3">
      <c r="A29" s="640">
        <v>56</v>
      </c>
      <c r="B29" s="639" t="s">
        <v>253</v>
      </c>
      <c r="C29" s="679">
        <f>C30</f>
        <v>5</v>
      </c>
      <c r="D29" s="679">
        <f t="shared" ref="D29" si="16">D30</f>
        <v>2</v>
      </c>
      <c r="E29" s="679">
        <f t="shared" ref="E29" si="17">E30</f>
        <v>0</v>
      </c>
      <c r="F29" s="679">
        <f t="shared" ref="F29" si="18">F30</f>
        <v>0</v>
      </c>
      <c r="G29" s="679">
        <f t="shared" ref="G29" si="19">G30</f>
        <v>7</v>
      </c>
    </row>
    <row r="30" spans="1:7" s="567" customFormat="1" ht="12.75" customHeight="1" thickBot="1" x14ac:dyDescent="0.3">
      <c r="A30" s="751">
        <v>56210</v>
      </c>
      <c r="B30" s="625" t="s">
        <v>254</v>
      </c>
      <c r="C30" s="766">
        <v>5</v>
      </c>
      <c r="D30" s="766">
        <v>2</v>
      </c>
      <c r="E30" s="766"/>
      <c r="F30" s="766"/>
      <c r="G30" s="766">
        <f t="shared" si="1"/>
        <v>7</v>
      </c>
    </row>
    <row r="31" spans="1:7" ht="12.75" customHeight="1" thickBot="1" x14ac:dyDescent="0.3">
      <c r="A31" s="640">
        <v>60</v>
      </c>
      <c r="B31" s="639" t="s">
        <v>255</v>
      </c>
      <c r="C31" s="679">
        <f>SUM(C32:C33)</f>
        <v>59</v>
      </c>
      <c r="D31" s="679">
        <f t="shared" ref="D31" si="20">SUM(D32:D33)</f>
        <v>18</v>
      </c>
      <c r="E31" s="679">
        <f t="shared" ref="E31" si="21">SUM(E32:E33)</f>
        <v>3</v>
      </c>
      <c r="F31" s="679">
        <f t="shared" ref="F31" si="22">SUM(F32:F33)</f>
        <v>0</v>
      </c>
      <c r="G31" s="679">
        <f t="shared" ref="G31" si="23">SUM(G32:G33)</f>
        <v>80</v>
      </c>
    </row>
    <row r="32" spans="1:7" ht="12.75" customHeight="1" x14ac:dyDescent="0.25">
      <c r="A32" s="761">
        <v>60100</v>
      </c>
      <c r="B32" s="762" t="s">
        <v>256</v>
      </c>
      <c r="C32" s="763">
        <v>1</v>
      </c>
      <c r="D32" s="763"/>
      <c r="E32" s="763"/>
      <c r="F32" s="763"/>
      <c r="G32" s="766">
        <f t="shared" si="1"/>
        <v>1</v>
      </c>
    </row>
    <row r="33" spans="1:7" ht="12.75" customHeight="1" thickBot="1" x14ac:dyDescent="0.3">
      <c r="A33" s="751">
        <v>60200</v>
      </c>
      <c r="B33" s="625" t="s">
        <v>257</v>
      </c>
      <c r="C33" s="766">
        <v>58</v>
      </c>
      <c r="D33" s="766">
        <v>18</v>
      </c>
      <c r="E33" s="766">
        <v>3</v>
      </c>
      <c r="F33" s="766"/>
      <c r="G33" s="766">
        <f t="shared" si="1"/>
        <v>79</v>
      </c>
    </row>
    <row r="34" spans="1:7" s="567" customFormat="1" ht="12.75" customHeight="1" thickBot="1" x14ac:dyDescent="0.3">
      <c r="A34" s="640">
        <v>61</v>
      </c>
      <c r="B34" s="639" t="s">
        <v>258</v>
      </c>
      <c r="C34" s="679">
        <f>C35</f>
        <v>4</v>
      </c>
      <c r="D34" s="679">
        <f t="shared" ref="D34" si="24">D35</f>
        <v>4</v>
      </c>
      <c r="E34" s="679">
        <f t="shared" ref="E34" si="25">E35</f>
        <v>1</v>
      </c>
      <c r="F34" s="679">
        <f t="shared" ref="F34" si="26">F35</f>
        <v>0</v>
      </c>
      <c r="G34" s="679">
        <f t="shared" ref="G34" si="27">G35</f>
        <v>9</v>
      </c>
    </row>
    <row r="35" spans="1:7" ht="12.75" customHeight="1" thickBot="1" x14ac:dyDescent="0.3">
      <c r="A35" s="751">
        <v>61100</v>
      </c>
      <c r="B35" s="625" t="s">
        <v>259</v>
      </c>
      <c r="C35" s="766">
        <v>4</v>
      </c>
      <c r="D35" s="766">
        <v>4</v>
      </c>
      <c r="E35" s="766">
        <v>1</v>
      </c>
      <c r="F35" s="766"/>
      <c r="G35" s="766">
        <f t="shared" si="1"/>
        <v>9</v>
      </c>
    </row>
    <row r="36" spans="1:7" s="567" customFormat="1" ht="12.75" customHeight="1" thickBot="1" x14ac:dyDescent="0.3">
      <c r="A36" s="640">
        <v>62</v>
      </c>
      <c r="B36" s="639" t="s">
        <v>260</v>
      </c>
      <c r="C36" s="679">
        <f>C37</f>
        <v>13</v>
      </c>
      <c r="D36" s="679">
        <f t="shared" ref="D36" si="28">D37</f>
        <v>10</v>
      </c>
      <c r="E36" s="679">
        <f t="shared" ref="E36" si="29">E37</f>
        <v>1</v>
      </c>
      <c r="F36" s="679">
        <f t="shared" ref="F36" si="30">F37</f>
        <v>0</v>
      </c>
      <c r="G36" s="679">
        <f t="shared" ref="G36" si="31">G37</f>
        <v>24</v>
      </c>
    </row>
    <row r="37" spans="1:7" ht="12.75" customHeight="1" thickBot="1" x14ac:dyDescent="0.3">
      <c r="A37" s="767">
        <v>62090</v>
      </c>
      <c r="B37" s="746" t="s">
        <v>262</v>
      </c>
      <c r="C37" s="763">
        <v>13</v>
      </c>
      <c r="D37" s="763">
        <v>10</v>
      </c>
      <c r="E37" s="763">
        <v>1</v>
      </c>
      <c r="F37" s="763"/>
      <c r="G37" s="766">
        <f t="shared" si="1"/>
        <v>24</v>
      </c>
    </row>
    <row r="38" spans="1:7" s="567" customFormat="1" ht="12.75" customHeight="1" thickBot="1" x14ac:dyDescent="0.3">
      <c r="A38" s="640">
        <v>64</v>
      </c>
      <c r="B38" s="639" t="s">
        <v>263</v>
      </c>
      <c r="C38" s="679">
        <f>SUM(C39:C41)</f>
        <v>126</v>
      </c>
      <c r="D38" s="679">
        <f t="shared" ref="D38:G38" si="32">SUM(D39:D41)</f>
        <v>1</v>
      </c>
      <c r="E38" s="679">
        <f t="shared" si="32"/>
        <v>15</v>
      </c>
      <c r="F38" s="679">
        <f t="shared" si="32"/>
        <v>0</v>
      </c>
      <c r="G38" s="679">
        <f t="shared" si="32"/>
        <v>142</v>
      </c>
    </row>
    <row r="39" spans="1:7" s="567" customFormat="1" ht="12.75" customHeight="1" x14ac:dyDescent="0.25">
      <c r="A39" s="751">
        <v>64922</v>
      </c>
      <c r="B39" s="625" t="s">
        <v>264</v>
      </c>
      <c r="C39" s="766"/>
      <c r="D39" s="766">
        <v>1</v>
      </c>
      <c r="E39" s="766"/>
      <c r="F39" s="766"/>
      <c r="G39" s="766">
        <f t="shared" si="1"/>
        <v>1</v>
      </c>
    </row>
    <row r="40" spans="1:7" s="567" customFormat="1" ht="12.75" customHeight="1" x14ac:dyDescent="0.25">
      <c r="A40" s="751">
        <v>64929</v>
      </c>
      <c r="B40" s="625" t="s">
        <v>265</v>
      </c>
      <c r="C40" s="766">
        <v>1</v>
      </c>
      <c r="D40" s="766"/>
      <c r="E40" s="766"/>
      <c r="F40" s="766"/>
      <c r="G40" s="766">
        <f t="shared" si="1"/>
        <v>1</v>
      </c>
    </row>
    <row r="41" spans="1:7" ht="12.75" customHeight="1" thickBot="1" x14ac:dyDescent="0.3">
      <c r="A41" s="751">
        <v>64999</v>
      </c>
      <c r="B41" s="625" t="s">
        <v>266</v>
      </c>
      <c r="C41" s="766">
        <v>125</v>
      </c>
      <c r="D41" s="766"/>
      <c r="E41" s="766">
        <v>15</v>
      </c>
      <c r="F41" s="766"/>
      <c r="G41" s="766">
        <f t="shared" si="1"/>
        <v>140</v>
      </c>
    </row>
    <row r="42" spans="1:7" ht="12.75" customHeight="1" thickBot="1" x14ac:dyDescent="0.3">
      <c r="A42" s="640">
        <v>68</v>
      </c>
      <c r="B42" s="639" t="s">
        <v>267</v>
      </c>
      <c r="C42" s="679">
        <f>SUM(C43:C44)</f>
        <v>4</v>
      </c>
      <c r="D42" s="679">
        <f t="shared" ref="D42" si="33">SUM(D43:D44)</f>
        <v>12</v>
      </c>
      <c r="E42" s="679">
        <f t="shared" ref="E42" si="34">SUM(E43:E44)</f>
        <v>2</v>
      </c>
      <c r="F42" s="679">
        <f t="shared" ref="F42" si="35">SUM(F43:F44)</f>
        <v>0</v>
      </c>
      <c r="G42" s="679">
        <f t="shared" ref="G42" si="36">SUM(G43:G44)</f>
        <v>18</v>
      </c>
    </row>
    <row r="43" spans="1:7" ht="12.75" customHeight="1" x14ac:dyDescent="0.25">
      <c r="A43" s="751">
        <v>68100</v>
      </c>
      <c r="B43" s="625" t="s">
        <v>268</v>
      </c>
      <c r="C43" s="766"/>
      <c r="D43" s="766">
        <v>1</v>
      </c>
      <c r="E43" s="766"/>
      <c r="F43" s="766"/>
      <c r="G43" s="766">
        <f t="shared" si="1"/>
        <v>1</v>
      </c>
    </row>
    <row r="44" spans="1:7" ht="12.75" customHeight="1" thickBot="1" x14ac:dyDescent="0.3">
      <c r="A44" s="751">
        <v>68202</v>
      </c>
      <c r="B44" s="625" t="s">
        <v>152</v>
      </c>
      <c r="C44" s="766">
        <v>4</v>
      </c>
      <c r="D44" s="766">
        <v>11</v>
      </c>
      <c r="E44" s="766">
        <v>2</v>
      </c>
      <c r="F44" s="766"/>
      <c r="G44" s="766">
        <f t="shared" si="1"/>
        <v>17</v>
      </c>
    </row>
    <row r="45" spans="1:7" ht="12.75" customHeight="1" thickBot="1" x14ac:dyDescent="0.3">
      <c r="A45" s="640">
        <v>71</v>
      </c>
      <c r="B45" s="639" t="s">
        <v>269</v>
      </c>
      <c r="C45" s="679">
        <f>SUM(C46:C47)</f>
        <v>4</v>
      </c>
      <c r="D45" s="679">
        <f t="shared" ref="D45" si="37">SUM(D46:D47)</f>
        <v>2</v>
      </c>
      <c r="E45" s="679">
        <f t="shared" ref="E45" si="38">SUM(E46:E47)</f>
        <v>0</v>
      </c>
      <c r="F45" s="679">
        <f t="shared" ref="F45" si="39">SUM(F46:F47)</f>
        <v>0</v>
      </c>
      <c r="G45" s="679">
        <f t="shared" ref="G45" si="40">SUM(G46:G47)</f>
        <v>6</v>
      </c>
    </row>
    <row r="46" spans="1:7" ht="12.75" customHeight="1" x14ac:dyDescent="0.25">
      <c r="A46" s="751">
        <v>71121</v>
      </c>
      <c r="B46" s="625" t="s">
        <v>270</v>
      </c>
      <c r="C46" s="766">
        <v>3</v>
      </c>
      <c r="D46" s="766"/>
      <c r="E46" s="766"/>
      <c r="F46" s="766"/>
      <c r="G46" s="766">
        <f t="shared" si="1"/>
        <v>3</v>
      </c>
    </row>
    <row r="47" spans="1:7" ht="12.75" customHeight="1" thickBot="1" x14ac:dyDescent="0.3">
      <c r="A47" s="751">
        <v>71209</v>
      </c>
      <c r="B47" s="625" t="s">
        <v>271</v>
      </c>
      <c r="C47" s="766">
        <v>1</v>
      </c>
      <c r="D47" s="766">
        <v>2</v>
      </c>
      <c r="E47" s="766"/>
      <c r="F47" s="766"/>
      <c r="G47" s="766">
        <f t="shared" si="1"/>
        <v>3</v>
      </c>
    </row>
    <row r="48" spans="1:7" ht="12.75" customHeight="1" thickBot="1" x14ac:dyDescent="0.3">
      <c r="A48" s="640">
        <v>72</v>
      </c>
      <c r="B48" s="639" t="s">
        <v>272</v>
      </c>
      <c r="C48" s="679">
        <f>SUM(C49:C50)</f>
        <v>9</v>
      </c>
      <c r="D48" s="679">
        <f t="shared" ref="D48" si="41">SUM(D49:D50)</f>
        <v>17</v>
      </c>
      <c r="E48" s="679">
        <f t="shared" ref="E48" si="42">SUM(E49:E50)</f>
        <v>3</v>
      </c>
      <c r="F48" s="679">
        <f t="shared" ref="F48" si="43">SUM(F49:F50)</f>
        <v>0</v>
      </c>
      <c r="G48" s="679">
        <f t="shared" ref="G48" si="44">SUM(G49:G50)</f>
        <v>29</v>
      </c>
    </row>
    <row r="49" spans="1:7" ht="12.75" customHeight="1" x14ac:dyDescent="0.25">
      <c r="A49" s="751">
        <v>72190</v>
      </c>
      <c r="B49" s="625" t="s">
        <v>273</v>
      </c>
      <c r="C49" s="766">
        <v>4</v>
      </c>
      <c r="D49" s="766">
        <v>11</v>
      </c>
      <c r="E49" s="766">
        <v>1</v>
      </c>
      <c r="F49" s="766"/>
      <c r="G49" s="766">
        <f t="shared" si="1"/>
        <v>16</v>
      </c>
    </row>
    <row r="50" spans="1:7" ht="12.75" customHeight="1" thickBot="1" x14ac:dyDescent="0.3">
      <c r="A50" s="751">
        <v>72200</v>
      </c>
      <c r="B50" s="625" t="s">
        <v>274</v>
      </c>
      <c r="C50" s="766">
        <v>5</v>
      </c>
      <c r="D50" s="766">
        <v>6</v>
      </c>
      <c r="E50" s="766">
        <v>2</v>
      </c>
      <c r="F50" s="766"/>
      <c r="G50" s="766">
        <f t="shared" si="1"/>
        <v>13</v>
      </c>
    </row>
    <row r="51" spans="1:7" ht="12.75" customHeight="1" thickBot="1" x14ac:dyDescent="0.3">
      <c r="A51" s="640">
        <v>78</v>
      </c>
      <c r="B51" s="639" t="s">
        <v>275</v>
      </c>
      <c r="C51" s="679">
        <f>SUM(C52:C53)</f>
        <v>57</v>
      </c>
      <c r="D51" s="679">
        <f t="shared" ref="D51" si="45">SUM(D52:D53)</f>
        <v>59</v>
      </c>
      <c r="E51" s="679">
        <f t="shared" ref="E51" si="46">SUM(E52:E53)</f>
        <v>13</v>
      </c>
      <c r="F51" s="679">
        <f t="shared" ref="F51" si="47">SUM(F52:F53)</f>
        <v>0</v>
      </c>
      <c r="G51" s="679">
        <f t="shared" ref="G51" si="48">SUM(G52:G53)</f>
        <v>129</v>
      </c>
    </row>
    <row r="52" spans="1:7" ht="12.75" customHeight="1" x14ac:dyDescent="0.25">
      <c r="A52" s="751">
        <v>78100</v>
      </c>
      <c r="B52" s="625" t="s">
        <v>276</v>
      </c>
      <c r="C52" s="766">
        <v>55</v>
      </c>
      <c r="D52" s="766">
        <v>52</v>
      </c>
      <c r="E52" s="766">
        <v>13</v>
      </c>
      <c r="F52" s="766"/>
      <c r="G52" s="766">
        <f t="shared" si="1"/>
        <v>120</v>
      </c>
    </row>
    <row r="53" spans="1:7" ht="12.75" customHeight="1" thickBot="1" x14ac:dyDescent="0.3">
      <c r="A53" s="751">
        <v>78300</v>
      </c>
      <c r="B53" s="625" t="s">
        <v>277</v>
      </c>
      <c r="C53" s="766">
        <v>2</v>
      </c>
      <c r="D53" s="766">
        <v>7</v>
      </c>
      <c r="E53" s="766"/>
      <c r="F53" s="766"/>
      <c r="G53" s="766">
        <f t="shared" si="1"/>
        <v>9</v>
      </c>
    </row>
    <row r="54" spans="1:7" ht="12.75" customHeight="1" thickBot="1" x14ac:dyDescent="0.3">
      <c r="A54" s="640">
        <v>81</v>
      </c>
      <c r="B54" s="639" t="s">
        <v>278</v>
      </c>
      <c r="C54" s="679">
        <f>C55</f>
        <v>0</v>
      </c>
      <c r="D54" s="679">
        <f t="shared" ref="D54" si="49">D55</f>
        <v>1</v>
      </c>
      <c r="E54" s="679">
        <f t="shared" ref="E54" si="50">E55</f>
        <v>0</v>
      </c>
      <c r="F54" s="679">
        <f t="shared" ref="F54" si="51">F55</f>
        <v>0</v>
      </c>
      <c r="G54" s="679">
        <f t="shared" ref="G54" si="52">G55</f>
        <v>1</v>
      </c>
    </row>
    <row r="55" spans="1:7" ht="12.75" customHeight="1" thickBot="1" x14ac:dyDescent="0.3">
      <c r="A55" s="751">
        <v>81300</v>
      </c>
      <c r="B55" s="625" t="s">
        <v>279</v>
      </c>
      <c r="C55" s="766"/>
      <c r="D55" s="766">
        <v>1</v>
      </c>
      <c r="E55" s="766"/>
      <c r="F55" s="766"/>
      <c r="G55" s="766">
        <f t="shared" si="1"/>
        <v>1</v>
      </c>
    </row>
    <row r="56" spans="1:7" ht="12.75" customHeight="1" thickBot="1" x14ac:dyDescent="0.3">
      <c r="A56" s="640">
        <v>84</v>
      </c>
      <c r="B56" s="639" t="s">
        <v>280</v>
      </c>
      <c r="C56" s="679">
        <f>C57+C67+C78</f>
        <v>11149</v>
      </c>
      <c r="D56" s="679">
        <f t="shared" ref="D56:G56" si="53">D57+D67+D78</f>
        <v>10204</v>
      </c>
      <c r="E56" s="679">
        <f t="shared" si="53"/>
        <v>1770</v>
      </c>
      <c r="F56" s="679">
        <f t="shared" si="53"/>
        <v>4</v>
      </c>
      <c r="G56" s="679">
        <f t="shared" si="53"/>
        <v>23127</v>
      </c>
    </row>
    <row r="57" spans="1:7" s="567" customFormat="1" ht="12.75" customHeight="1" thickBot="1" x14ac:dyDescent="0.3">
      <c r="A57" s="640" t="s">
        <v>97</v>
      </c>
      <c r="B57" s="639" t="s">
        <v>281</v>
      </c>
      <c r="C57" s="679">
        <f>C58</f>
        <v>7458</v>
      </c>
      <c r="D57" s="679">
        <f t="shared" ref="D57:G57" si="54">D58</f>
        <v>8364</v>
      </c>
      <c r="E57" s="679">
        <f t="shared" si="54"/>
        <v>1346</v>
      </c>
      <c r="F57" s="679">
        <f t="shared" si="54"/>
        <v>2</v>
      </c>
      <c r="G57" s="679">
        <f t="shared" si="54"/>
        <v>17170</v>
      </c>
    </row>
    <row r="58" spans="1:7" ht="12.75" customHeight="1" thickBot="1" x14ac:dyDescent="0.3">
      <c r="A58" s="640" t="s">
        <v>98</v>
      </c>
      <c r="B58" s="639" t="s">
        <v>282</v>
      </c>
      <c r="C58" s="679">
        <f>SUM(C59:C66)</f>
        <v>7458</v>
      </c>
      <c r="D58" s="679">
        <f t="shared" ref="D58:G58" si="55">SUM(D59:D66)</f>
        <v>8364</v>
      </c>
      <c r="E58" s="679">
        <f t="shared" si="55"/>
        <v>1346</v>
      </c>
      <c r="F58" s="679">
        <f t="shared" si="55"/>
        <v>2</v>
      </c>
      <c r="G58" s="679">
        <f t="shared" si="55"/>
        <v>17170</v>
      </c>
    </row>
    <row r="59" spans="1:7" ht="12.75" customHeight="1" x14ac:dyDescent="0.25">
      <c r="A59" s="751">
        <v>84111</v>
      </c>
      <c r="B59" s="625" t="s">
        <v>283</v>
      </c>
      <c r="C59" s="766">
        <v>215</v>
      </c>
      <c r="D59" s="766">
        <v>462</v>
      </c>
      <c r="E59" s="766">
        <v>22</v>
      </c>
      <c r="F59" s="766"/>
      <c r="G59" s="766">
        <f t="shared" si="1"/>
        <v>699</v>
      </c>
    </row>
    <row r="60" spans="1:7" ht="12.75" customHeight="1" x14ac:dyDescent="0.25">
      <c r="A60" s="751">
        <v>84112</v>
      </c>
      <c r="B60" s="625" t="s">
        <v>284</v>
      </c>
      <c r="C60" s="766">
        <v>658</v>
      </c>
      <c r="D60" s="766">
        <v>770</v>
      </c>
      <c r="E60" s="766">
        <v>98</v>
      </c>
      <c r="F60" s="766"/>
      <c r="G60" s="766">
        <f t="shared" ref="G60:G114" si="56">SUM(C60:F60)</f>
        <v>1526</v>
      </c>
    </row>
    <row r="61" spans="1:7" s="567" customFormat="1" ht="12.75" customHeight="1" x14ac:dyDescent="0.25">
      <c r="A61" s="751">
        <v>84113</v>
      </c>
      <c r="B61" s="625" t="s">
        <v>285</v>
      </c>
      <c r="C61" s="766">
        <v>333</v>
      </c>
      <c r="D61" s="766">
        <v>161</v>
      </c>
      <c r="E61" s="766">
        <v>40</v>
      </c>
      <c r="F61" s="766"/>
      <c r="G61" s="766">
        <f t="shared" si="56"/>
        <v>534</v>
      </c>
    </row>
    <row r="62" spans="1:7" ht="12.75" customHeight="1" x14ac:dyDescent="0.25">
      <c r="A62" s="751">
        <v>84114</v>
      </c>
      <c r="B62" s="625" t="s">
        <v>286</v>
      </c>
      <c r="C62" s="766">
        <v>3631</v>
      </c>
      <c r="D62" s="766">
        <v>4125</v>
      </c>
      <c r="E62" s="766">
        <v>747</v>
      </c>
      <c r="F62" s="766">
        <v>1</v>
      </c>
      <c r="G62" s="766">
        <f t="shared" si="56"/>
        <v>8504</v>
      </c>
    </row>
    <row r="63" spans="1:7" s="567" customFormat="1" ht="12.75" customHeight="1" x14ac:dyDescent="0.25">
      <c r="A63" s="751">
        <v>84115</v>
      </c>
      <c r="B63" s="625" t="s">
        <v>287</v>
      </c>
      <c r="C63" s="766">
        <v>2206</v>
      </c>
      <c r="D63" s="766">
        <v>2535</v>
      </c>
      <c r="E63" s="766">
        <v>370</v>
      </c>
      <c r="F63" s="766">
        <v>1</v>
      </c>
      <c r="G63" s="766">
        <f t="shared" si="56"/>
        <v>5112</v>
      </c>
    </row>
    <row r="64" spans="1:7" ht="12.75" customHeight="1" x14ac:dyDescent="0.25">
      <c r="A64" s="751">
        <v>84119</v>
      </c>
      <c r="B64" s="625" t="s">
        <v>288</v>
      </c>
      <c r="C64" s="766">
        <v>40</v>
      </c>
      <c r="D64" s="766">
        <v>52</v>
      </c>
      <c r="E64" s="766">
        <v>6</v>
      </c>
      <c r="F64" s="766"/>
      <c r="G64" s="766">
        <f t="shared" si="56"/>
        <v>98</v>
      </c>
    </row>
    <row r="65" spans="1:7" s="567" customFormat="1" ht="12.75" customHeight="1" x14ac:dyDescent="0.25">
      <c r="A65" s="751">
        <v>84120</v>
      </c>
      <c r="B65" s="625" t="s">
        <v>289</v>
      </c>
      <c r="C65" s="766">
        <v>364</v>
      </c>
      <c r="D65" s="766">
        <v>241</v>
      </c>
      <c r="E65" s="766">
        <v>62</v>
      </c>
      <c r="F65" s="766"/>
      <c r="G65" s="766">
        <f t="shared" si="56"/>
        <v>667</v>
      </c>
    </row>
    <row r="66" spans="1:7" s="567" customFormat="1" ht="12.75" customHeight="1" thickBot="1" x14ac:dyDescent="0.3">
      <c r="A66" s="751">
        <v>84130</v>
      </c>
      <c r="B66" s="625" t="s">
        <v>290</v>
      </c>
      <c r="C66" s="766">
        <v>11</v>
      </c>
      <c r="D66" s="766">
        <v>18</v>
      </c>
      <c r="E66" s="766">
        <v>1</v>
      </c>
      <c r="F66" s="766"/>
      <c r="G66" s="766">
        <f t="shared" si="56"/>
        <v>30</v>
      </c>
    </row>
    <row r="67" spans="1:7" s="567" customFormat="1" ht="12.75" customHeight="1" thickBot="1" x14ac:dyDescent="0.3">
      <c r="A67" s="640" t="s">
        <v>99</v>
      </c>
      <c r="B67" s="639" t="s">
        <v>291</v>
      </c>
      <c r="C67" s="679">
        <f>C68+C69+C73</f>
        <v>3652</v>
      </c>
      <c r="D67" s="679">
        <f t="shared" ref="D67:G67" si="57">D68+D69+D73</f>
        <v>1764</v>
      </c>
      <c r="E67" s="679">
        <f t="shared" si="57"/>
        <v>414</v>
      </c>
      <c r="F67" s="679">
        <f t="shared" si="57"/>
        <v>2</v>
      </c>
      <c r="G67" s="679">
        <f t="shared" si="57"/>
        <v>5832</v>
      </c>
    </row>
    <row r="68" spans="1:7" ht="12.75" customHeight="1" thickBot="1" x14ac:dyDescent="0.3">
      <c r="A68" s="751">
        <v>84210</v>
      </c>
      <c r="B68" s="625" t="s">
        <v>292</v>
      </c>
      <c r="C68" s="766">
        <v>8</v>
      </c>
      <c r="D68" s="766">
        <v>14</v>
      </c>
      <c r="E68" s="766">
        <v>2</v>
      </c>
      <c r="F68" s="766"/>
      <c r="G68" s="766">
        <f t="shared" si="56"/>
        <v>24</v>
      </c>
    </row>
    <row r="69" spans="1:7" ht="12.75" customHeight="1" thickBot="1" x14ac:dyDescent="0.3">
      <c r="A69" s="640" t="s">
        <v>100</v>
      </c>
      <c r="B69" s="639" t="s">
        <v>293</v>
      </c>
      <c r="C69" s="679">
        <f>SUM(C70:C72)</f>
        <v>182</v>
      </c>
      <c r="D69" s="679">
        <f t="shared" ref="D69" si="58">SUM(D70:D72)</f>
        <v>626</v>
      </c>
      <c r="E69" s="679">
        <f t="shared" ref="E69" si="59">SUM(E70:E72)</f>
        <v>24</v>
      </c>
      <c r="F69" s="679">
        <f t="shared" ref="F69" si="60">SUM(F70:F72)</f>
        <v>0</v>
      </c>
      <c r="G69" s="679">
        <f t="shared" ref="G69" si="61">SUM(G70:G72)</f>
        <v>832</v>
      </c>
    </row>
    <row r="70" spans="1:7" ht="12.75" customHeight="1" x14ac:dyDescent="0.25">
      <c r="A70" s="751">
        <v>84231</v>
      </c>
      <c r="B70" s="625" t="s">
        <v>294</v>
      </c>
      <c r="C70" s="766">
        <v>46</v>
      </c>
      <c r="D70" s="766">
        <v>77</v>
      </c>
      <c r="E70" s="766">
        <v>5</v>
      </c>
      <c r="F70" s="766"/>
      <c r="G70" s="766">
        <f t="shared" si="56"/>
        <v>128</v>
      </c>
    </row>
    <row r="71" spans="1:7" s="743" customFormat="1" ht="12.75" customHeight="1" x14ac:dyDescent="0.25">
      <c r="A71" s="751">
        <v>84232</v>
      </c>
      <c r="B71" s="625" t="s">
        <v>295</v>
      </c>
      <c r="C71" s="766">
        <v>135</v>
      </c>
      <c r="D71" s="766">
        <v>549</v>
      </c>
      <c r="E71" s="766">
        <v>19</v>
      </c>
      <c r="F71" s="766"/>
      <c r="G71" s="766">
        <f t="shared" si="56"/>
        <v>703</v>
      </c>
    </row>
    <row r="72" spans="1:7" ht="12.75" customHeight="1" thickBot="1" x14ac:dyDescent="0.3">
      <c r="A72" s="751">
        <v>84239</v>
      </c>
      <c r="B72" s="625" t="s">
        <v>296</v>
      </c>
      <c r="C72" s="766">
        <v>1</v>
      </c>
      <c r="D72" s="766"/>
      <c r="E72" s="766"/>
      <c r="F72" s="766"/>
      <c r="G72" s="766">
        <f t="shared" si="56"/>
        <v>1</v>
      </c>
    </row>
    <row r="73" spans="1:7" ht="12.75" customHeight="1" thickBot="1" x14ac:dyDescent="0.3">
      <c r="A73" s="640" t="s">
        <v>101</v>
      </c>
      <c r="B73" s="639" t="s">
        <v>297</v>
      </c>
      <c r="C73" s="679">
        <f>SUM(C74:C77)</f>
        <v>3462</v>
      </c>
      <c r="D73" s="679">
        <f t="shared" ref="D73:G73" si="62">SUM(D74:D77)</f>
        <v>1124</v>
      </c>
      <c r="E73" s="679">
        <f t="shared" si="62"/>
        <v>388</v>
      </c>
      <c r="F73" s="679">
        <f t="shared" si="62"/>
        <v>2</v>
      </c>
      <c r="G73" s="679">
        <f t="shared" si="62"/>
        <v>4976</v>
      </c>
    </row>
    <row r="74" spans="1:7" ht="12.75" customHeight="1" x14ac:dyDescent="0.25">
      <c r="A74" s="751">
        <v>84241</v>
      </c>
      <c r="B74" s="625" t="s">
        <v>298</v>
      </c>
      <c r="C74" s="766">
        <v>270</v>
      </c>
      <c r="D74" s="766">
        <v>668</v>
      </c>
      <c r="E74" s="766">
        <v>44</v>
      </c>
      <c r="F74" s="766"/>
      <c r="G74" s="766">
        <f t="shared" si="56"/>
        <v>982</v>
      </c>
    </row>
    <row r="75" spans="1:7" ht="12.75" customHeight="1" x14ac:dyDescent="0.25">
      <c r="A75" s="751">
        <v>84242</v>
      </c>
      <c r="B75" s="625" t="s">
        <v>299</v>
      </c>
      <c r="C75" s="766">
        <v>3111</v>
      </c>
      <c r="D75" s="766">
        <v>421</v>
      </c>
      <c r="E75" s="766">
        <v>329</v>
      </c>
      <c r="F75" s="766">
        <v>1</v>
      </c>
      <c r="G75" s="766">
        <f t="shared" si="56"/>
        <v>3862</v>
      </c>
    </row>
    <row r="76" spans="1:7" s="567" customFormat="1" ht="12.75" customHeight="1" x14ac:dyDescent="0.25">
      <c r="A76" s="751">
        <v>84249</v>
      </c>
      <c r="B76" s="625" t="s">
        <v>300</v>
      </c>
      <c r="C76" s="766">
        <v>1</v>
      </c>
      <c r="D76" s="766">
        <v>1</v>
      </c>
      <c r="E76" s="766"/>
      <c r="F76" s="766"/>
      <c r="G76" s="766">
        <f t="shared" si="56"/>
        <v>2</v>
      </c>
    </row>
    <row r="77" spans="1:7" ht="12.75" customHeight="1" thickBot="1" x14ac:dyDescent="0.3">
      <c r="A77" s="751">
        <v>84250</v>
      </c>
      <c r="B77" s="625" t="s">
        <v>301</v>
      </c>
      <c r="C77" s="766">
        <v>80</v>
      </c>
      <c r="D77" s="766">
        <v>34</v>
      </c>
      <c r="E77" s="766">
        <v>15</v>
      </c>
      <c r="F77" s="766">
        <v>1</v>
      </c>
      <c r="G77" s="766">
        <f t="shared" si="56"/>
        <v>130</v>
      </c>
    </row>
    <row r="78" spans="1:7" ht="12.75" customHeight="1" thickBot="1" x14ac:dyDescent="0.3">
      <c r="A78" s="640" t="s">
        <v>153</v>
      </c>
      <c r="B78" s="639" t="s">
        <v>302</v>
      </c>
      <c r="C78" s="679">
        <f>C79</f>
        <v>39</v>
      </c>
      <c r="D78" s="679">
        <f t="shared" ref="D78" si="63">D79</f>
        <v>76</v>
      </c>
      <c r="E78" s="679">
        <f t="shared" ref="E78" si="64">E79</f>
        <v>10</v>
      </c>
      <c r="F78" s="679">
        <f t="shared" ref="F78" si="65">F79</f>
        <v>0</v>
      </c>
      <c r="G78" s="679">
        <f t="shared" ref="G78" si="66">G79</f>
        <v>125</v>
      </c>
    </row>
    <row r="79" spans="1:7" s="567" customFormat="1" ht="12.75" customHeight="1" thickBot="1" x14ac:dyDescent="0.3">
      <c r="A79" s="751">
        <v>84301</v>
      </c>
      <c r="B79" s="625" t="s">
        <v>303</v>
      </c>
      <c r="C79" s="766">
        <v>39</v>
      </c>
      <c r="D79" s="766">
        <v>76</v>
      </c>
      <c r="E79" s="766">
        <v>10</v>
      </c>
      <c r="F79" s="766"/>
      <c r="G79" s="766">
        <f t="shared" si="56"/>
        <v>125</v>
      </c>
    </row>
    <row r="80" spans="1:7" ht="12.75" customHeight="1" thickBot="1" x14ac:dyDescent="0.3">
      <c r="A80" s="640">
        <v>85</v>
      </c>
      <c r="B80" s="639" t="s">
        <v>305</v>
      </c>
      <c r="C80" s="679">
        <f>C81+C88+C96+C108+C112+C117</f>
        <v>3224</v>
      </c>
      <c r="D80" s="679">
        <f t="shared" ref="D80:G80" si="67">D81+D88+D96+D108+D112+D117</f>
        <v>3967</v>
      </c>
      <c r="E80" s="679">
        <f t="shared" si="67"/>
        <v>196</v>
      </c>
      <c r="F80" s="679">
        <f t="shared" si="67"/>
        <v>0</v>
      </c>
      <c r="G80" s="679">
        <f t="shared" si="67"/>
        <v>7387</v>
      </c>
    </row>
    <row r="81" spans="1:7" ht="12.75" customHeight="1" thickBot="1" x14ac:dyDescent="0.3">
      <c r="A81" s="640" t="s">
        <v>102</v>
      </c>
      <c r="B81" s="639" t="s">
        <v>306</v>
      </c>
      <c r="C81" s="679">
        <f>SUM(C82:C87)</f>
        <v>487</v>
      </c>
      <c r="D81" s="679">
        <f t="shared" ref="D81:G81" si="68">SUM(D82:D87)</f>
        <v>575</v>
      </c>
      <c r="E81" s="679">
        <f t="shared" si="68"/>
        <v>33</v>
      </c>
      <c r="F81" s="679">
        <f t="shared" si="68"/>
        <v>0</v>
      </c>
      <c r="G81" s="679">
        <f t="shared" si="68"/>
        <v>1095</v>
      </c>
    </row>
    <row r="82" spans="1:7" s="567" customFormat="1" ht="12.75" customHeight="1" x14ac:dyDescent="0.25">
      <c r="A82" s="751">
        <v>85101</v>
      </c>
      <c r="B82" s="625" t="s">
        <v>307</v>
      </c>
      <c r="C82" s="766">
        <v>192</v>
      </c>
      <c r="D82" s="766">
        <v>260</v>
      </c>
      <c r="E82" s="766">
        <v>13</v>
      </c>
      <c r="F82" s="766"/>
      <c r="G82" s="766">
        <f t="shared" si="56"/>
        <v>465</v>
      </c>
    </row>
    <row r="83" spans="1:7" ht="12.75" customHeight="1" x14ac:dyDescent="0.25">
      <c r="A83" s="751">
        <v>85103</v>
      </c>
      <c r="B83" s="625" t="s">
        <v>309</v>
      </c>
      <c r="C83" s="766">
        <v>77</v>
      </c>
      <c r="D83" s="766">
        <v>80</v>
      </c>
      <c r="E83" s="766">
        <v>3</v>
      </c>
      <c r="F83" s="766"/>
      <c r="G83" s="766">
        <f t="shared" si="56"/>
        <v>160</v>
      </c>
    </row>
    <row r="84" spans="1:7" ht="12.75" customHeight="1" x14ac:dyDescent="0.25">
      <c r="A84" s="751">
        <v>85104</v>
      </c>
      <c r="B84" s="625" t="s">
        <v>310</v>
      </c>
      <c r="C84" s="766">
        <v>201</v>
      </c>
      <c r="D84" s="766">
        <v>216</v>
      </c>
      <c r="E84" s="766">
        <v>17</v>
      </c>
      <c r="F84" s="766"/>
      <c r="G84" s="766">
        <f t="shared" si="56"/>
        <v>434</v>
      </c>
    </row>
    <row r="85" spans="1:7" ht="12.75" customHeight="1" x14ac:dyDescent="0.25">
      <c r="A85" s="751">
        <v>85105</v>
      </c>
      <c r="B85" s="625" t="s">
        <v>311</v>
      </c>
      <c r="C85" s="766"/>
      <c r="D85" s="766">
        <v>1</v>
      </c>
      <c r="E85" s="766"/>
      <c r="F85" s="766"/>
      <c r="G85" s="766">
        <f t="shared" si="56"/>
        <v>1</v>
      </c>
    </row>
    <row r="86" spans="1:7" s="567" customFormat="1" ht="12.75" customHeight="1" x14ac:dyDescent="0.25">
      <c r="A86" s="751">
        <v>85106</v>
      </c>
      <c r="B86" s="625" t="s">
        <v>312</v>
      </c>
      <c r="C86" s="766">
        <v>16</v>
      </c>
      <c r="D86" s="766">
        <v>18</v>
      </c>
      <c r="E86" s="766"/>
      <c r="F86" s="766"/>
      <c r="G86" s="766">
        <f t="shared" si="56"/>
        <v>34</v>
      </c>
    </row>
    <row r="87" spans="1:7" ht="12.75" customHeight="1" thickBot="1" x14ac:dyDescent="0.3">
      <c r="A87" s="751">
        <v>85109</v>
      </c>
      <c r="B87" s="625" t="s">
        <v>313</v>
      </c>
      <c r="C87" s="766">
        <v>1</v>
      </c>
      <c r="D87" s="766"/>
      <c r="E87" s="766"/>
      <c r="F87" s="766"/>
      <c r="G87" s="766">
        <f t="shared" si="56"/>
        <v>1</v>
      </c>
    </row>
    <row r="88" spans="1:7" ht="12.75" customHeight="1" thickBot="1" x14ac:dyDescent="0.3">
      <c r="A88" s="640" t="s">
        <v>103</v>
      </c>
      <c r="B88" s="639" t="s">
        <v>314</v>
      </c>
      <c r="C88" s="679">
        <f>SUM(C89:C95)</f>
        <v>928</v>
      </c>
      <c r="D88" s="679">
        <f t="shared" ref="D88:G88" si="69">SUM(D89:D95)</f>
        <v>982</v>
      </c>
      <c r="E88" s="679">
        <f t="shared" si="69"/>
        <v>42</v>
      </c>
      <c r="F88" s="679">
        <f t="shared" si="69"/>
        <v>0</v>
      </c>
      <c r="G88" s="679">
        <f t="shared" si="69"/>
        <v>1952</v>
      </c>
    </row>
    <row r="89" spans="1:7" s="567" customFormat="1" ht="12.75" customHeight="1" x14ac:dyDescent="0.25">
      <c r="A89" s="751">
        <v>85201</v>
      </c>
      <c r="B89" s="625" t="s">
        <v>315</v>
      </c>
      <c r="C89" s="766">
        <v>142</v>
      </c>
      <c r="D89" s="766">
        <v>141</v>
      </c>
      <c r="E89" s="766">
        <v>5</v>
      </c>
      <c r="F89" s="766"/>
      <c r="G89" s="766">
        <f t="shared" si="56"/>
        <v>288</v>
      </c>
    </row>
    <row r="90" spans="1:7" s="567" customFormat="1" ht="12.75" customHeight="1" x14ac:dyDescent="0.25">
      <c r="A90" s="751">
        <v>85202</v>
      </c>
      <c r="B90" s="625" t="s">
        <v>316</v>
      </c>
      <c r="C90" s="766">
        <v>4</v>
      </c>
      <c r="D90" s="766">
        <v>6</v>
      </c>
      <c r="E90" s="766"/>
      <c r="F90" s="766"/>
      <c r="G90" s="766">
        <f t="shared" si="56"/>
        <v>10</v>
      </c>
    </row>
    <row r="91" spans="1:7" ht="12.75" customHeight="1" x14ac:dyDescent="0.25">
      <c r="A91" s="751">
        <v>85203</v>
      </c>
      <c r="B91" s="625" t="s">
        <v>317</v>
      </c>
      <c r="C91" s="766">
        <v>266</v>
      </c>
      <c r="D91" s="766">
        <v>330</v>
      </c>
      <c r="E91" s="766">
        <v>10</v>
      </c>
      <c r="F91" s="766"/>
      <c r="G91" s="766">
        <f t="shared" si="56"/>
        <v>606</v>
      </c>
    </row>
    <row r="92" spans="1:7" ht="12.75" customHeight="1" x14ac:dyDescent="0.25">
      <c r="A92" s="751">
        <v>85204</v>
      </c>
      <c r="B92" s="625" t="s">
        <v>318</v>
      </c>
      <c r="C92" s="766">
        <v>418</v>
      </c>
      <c r="D92" s="766">
        <v>378</v>
      </c>
      <c r="E92" s="766">
        <v>19</v>
      </c>
      <c r="F92" s="766"/>
      <c r="G92" s="766">
        <f t="shared" si="56"/>
        <v>815</v>
      </c>
    </row>
    <row r="93" spans="1:7" ht="12.75" customHeight="1" x14ac:dyDescent="0.25">
      <c r="A93" s="751">
        <v>85205</v>
      </c>
      <c r="B93" s="625" t="s">
        <v>319</v>
      </c>
      <c r="C93" s="766">
        <v>15</v>
      </c>
      <c r="D93" s="766">
        <v>35</v>
      </c>
      <c r="E93" s="766">
        <v>1</v>
      </c>
      <c r="F93" s="766"/>
      <c r="G93" s="766">
        <f t="shared" si="56"/>
        <v>51</v>
      </c>
    </row>
    <row r="94" spans="1:7" ht="12.75" customHeight="1" x14ac:dyDescent="0.25">
      <c r="A94" s="751">
        <v>85206</v>
      </c>
      <c r="B94" s="625" t="s">
        <v>320</v>
      </c>
      <c r="C94" s="766">
        <v>80</v>
      </c>
      <c r="D94" s="766">
        <v>87</v>
      </c>
      <c r="E94" s="766">
        <v>7</v>
      </c>
      <c r="F94" s="766"/>
      <c r="G94" s="766">
        <f t="shared" si="56"/>
        <v>174</v>
      </c>
    </row>
    <row r="95" spans="1:7" ht="12.75" customHeight="1" thickBot="1" x14ac:dyDescent="0.3">
      <c r="A95" s="751">
        <v>85207</v>
      </c>
      <c r="B95" s="625" t="s">
        <v>321</v>
      </c>
      <c r="C95" s="766">
        <v>3</v>
      </c>
      <c r="D95" s="766">
        <v>5</v>
      </c>
      <c r="E95" s="766"/>
      <c r="F95" s="766"/>
      <c r="G95" s="766">
        <f t="shared" si="56"/>
        <v>8</v>
      </c>
    </row>
    <row r="96" spans="1:7" ht="13.8" thickBot="1" x14ac:dyDescent="0.3">
      <c r="A96" s="640" t="s">
        <v>104</v>
      </c>
      <c r="B96" s="639" t="s">
        <v>322</v>
      </c>
      <c r="C96" s="679">
        <f>SUM(C97:C107)</f>
        <v>1532</v>
      </c>
      <c r="D96" s="679">
        <f t="shared" ref="D96:G96" si="70">SUM(D97:D107)</f>
        <v>2170</v>
      </c>
      <c r="E96" s="679">
        <f t="shared" si="70"/>
        <v>107</v>
      </c>
      <c r="F96" s="679">
        <f t="shared" si="70"/>
        <v>0</v>
      </c>
      <c r="G96" s="679">
        <f t="shared" si="70"/>
        <v>3809</v>
      </c>
    </row>
    <row r="97" spans="1:7" s="567" customFormat="1" ht="13.2" x14ac:dyDescent="0.25">
      <c r="A97" s="751">
        <v>85311</v>
      </c>
      <c r="B97" s="625" t="s">
        <v>323</v>
      </c>
      <c r="C97" s="766">
        <v>279</v>
      </c>
      <c r="D97" s="766">
        <v>449</v>
      </c>
      <c r="E97" s="766">
        <v>28</v>
      </c>
      <c r="F97" s="766"/>
      <c r="G97" s="766">
        <f t="shared" si="56"/>
        <v>756</v>
      </c>
    </row>
    <row r="98" spans="1:7" ht="13.2" x14ac:dyDescent="0.25">
      <c r="A98" s="751">
        <v>85312</v>
      </c>
      <c r="B98" s="625" t="s">
        <v>324</v>
      </c>
      <c r="C98" s="766">
        <v>17</v>
      </c>
      <c r="D98" s="766">
        <v>24</v>
      </c>
      <c r="E98" s="766">
        <v>5</v>
      </c>
      <c r="F98" s="766"/>
      <c r="G98" s="766">
        <f t="shared" si="56"/>
        <v>46</v>
      </c>
    </row>
    <row r="99" spans="1:7" s="768" customFormat="1" ht="12.75" customHeight="1" x14ac:dyDescent="0.2">
      <c r="A99" s="751">
        <v>85313</v>
      </c>
      <c r="B99" s="625" t="s">
        <v>325</v>
      </c>
      <c r="C99" s="766">
        <v>12</v>
      </c>
      <c r="D99" s="766">
        <v>14</v>
      </c>
      <c r="E99" s="766"/>
      <c r="F99" s="766"/>
      <c r="G99" s="766">
        <f t="shared" si="56"/>
        <v>26</v>
      </c>
    </row>
    <row r="100" spans="1:7" ht="13.2" x14ac:dyDescent="0.25">
      <c r="A100" s="751">
        <v>85314</v>
      </c>
      <c r="B100" s="625" t="s">
        <v>326</v>
      </c>
      <c r="C100" s="766">
        <v>326</v>
      </c>
      <c r="D100" s="766">
        <v>396</v>
      </c>
      <c r="E100" s="766">
        <v>20</v>
      </c>
      <c r="F100" s="766"/>
      <c r="G100" s="766">
        <f t="shared" si="56"/>
        <v>742</v>
      </c>
    </row>
    <row r="101" spans="1:7" ht="13.2" x14ac:dyDescent="0.25">
      <c r="A101" s="751">
        <v>85321</v>
      </c>
      <c r="B101" s="625" t="s">
        <v>327</v>
      </c>
      <c r="C101" s="766">
        <v>114</v>
      </c>
      <c r="D101" s="766">
        <v>164</v>
      </c>
      <c r="E101" s="766">
        <v>9</v>
      </c>
      <c r="F101" s="766"/>
      <c r="G101" s="766">
        <f t="shared" si="56"/>
        <v>287</v>
      </c>
    </row>
    <row r="102" spans="1:7" ht="13.2" x14ac:dyDescent="0.25">
      <c r="A102" s="751">
        <v>85322</v>
      </c>
      <c r="B102" s="625" t="s">
        <v>328</v>
      </c>
      <c r="C102" s="766">
        <v>54</v>
      </c>
      <c r="D102" s="766">
        <v>106</v>
      </c>
      <c r="E102" s="766">
        <v>3</v>
      </c>
      <c r="F102" s="766"/>
      <c r="G102" s="766">
        <f t="shared" si="56"/>
        <v>163</v>
      </c>
    </row>
    <row r="103" spans="1:7" ht="13.2" x14ac:dyDescent="0.25">
      <c r="A103" s="751">
        <v>85323</v>
      </c>
      <c r="B103" s="625" t="s">
        <v>329</v>
      </c>
      <c r="C103" s="766">
        <v>40</v>
      </c>
      <c r="D103" s="766">
        <v>80</v>
      </c>
      <c r="E103" s="766">
        <v>4</v>
      </c>
      <c r="F103" s="766"/>
      <c r="G103" s="766">
        <f t="shared" si="56"/>
        <v>124</v>
      </c>
    </row>
    <row r="104" spans="1:7" s="567" customFormat="1" ht="13.2" x14ac:dyDescent="0.25">
      <c r="A104" s="751">
        <v>85324</v>
      </c>
      <c r="B104" s="625" t="s">
        <v>330</v>
      </c>
      <c r="C104" s="766">
        <v>493</v>
      </c>
      <c r="D104" s="766">
        <v>616</v>
      </c>
      <c r="E104" s="766">
        <v>26</v>
      </c>
      <c r="F104" s="766"/>
      <c r="G104" s="766">
        <f t="shared" si="56"/>
        <v>1135</v>
      </c>
    </row>
    <row r="105" spans="1:7" ht="13.2" x14ac:dyDescent="0.25">
      <c r="A105" s="751">
        <v>85325</v>
      </c>
      <c r="B105" s="625" t="s">
        <v>331</v>
      </c>
      <c r="C105" s="766">
        <v>32</v>
      </c>
      <c r="D105" s="766">
        <v>120</v>
      </c>
      <c r="E105" s="766">
        <v>5</v>
      </c>
      <c r="F105" s="766"/>
      <c r="G105" s="766">
        <f t="shared" si="56"/>
        <v>157</v>
      </c>
    </row>
    <row r="106" spans="1:7" ht="13.2" x14ac:dyDescent="0.25">
      <c r="A106" s="751">
        <v>85326</v>
      </c>
      <c r="B106" s="625" t="s">
        <v>332</v>
      </c>
      <c r="C106" s="766">
        <v>163</v>
      </c>
      <c r="D106" s="766">
        <v>194</v>
      </c>
      <c r="E106" s="766">
        <v>7</v>
      </c>
      <c r="F106" s="766"/>
      <c r="G106" s="766">
        <f t="shared" si="56"/>
        <v>364</v>
      </c>
    </row>
    <row r="107" spans="1:7" ht="13.8" thickBot="1" x14ac:dyDescent="0.3">
      <c r="A107" s="751">
        <v>85329</v>
      </c>
      <c r="B107" s="625" t="s">
        <v>333</v>
      </c>
      <c r="C107" s="766">
        <v>2</v>
      </c>
      <c r="D107" s="766">
        <v>7</v>
      </c>
      <c r="E107" s="766"/>
      <c r="F107" s="766"/>
      <c r="G107" s="766">
        <f t="shared" si="56"/>
        <v>9</v>
      </c>
    </row>
    <row r="108" spans="1:7" ht="13.8" thickBot="1" x14ac:dyDescent="0.3">
      <c r="A108" s="640" t="s">
        <v>105</v>
      </c>
      <c r="B108" s="639" t="s">
        <v>334</v>
      </c>
      <c r="C108" s="679">
        <f>SUM(C109:C111)</f>
        <v>148</v>
      </c>
      <c r="D108" s="679">
        <f t="shared" ref="D108" si="71">SUM(D109:D111)</f>
        <v>129</v>
      </c>
      <c r="E108" s="679">
        <f t="shared" ref="E108" si="72">SUM(E109:E111)</f>
        <v>9</v>
      </c>
      <c r="F108" s="679">
        <f t="shared" ref="F108" si="73">SUM(F109:F111)</f>
        <v>0</v>
      </c>
      <c r="G108" s="679">
        <f t="shared" ref="G108" si="74">SUM(G109:G111)</f>
        <v>286</v>
      </c>
    </row>
    <row r="109" spans="1:7" ht="13.2" x14ac:dyDescent="0.25">
      <c r="A109" s="751">
        <v>85421</v>
      </c>
      <c r="B109" s="625" t="s">
        <v>335</v>
      </c>
      <c r="C109" s="766">
        <v>29</v>
      </c>
      <c r="D109" s="766">
        <v>30</v>
      </c>
      <c r="E109" s="766">
        <v>1</v>
      </c>
      <c r="F109" s="766"/>
      <c r="G109" s="766">
        <f t="shared" si="56"/>
        <v>60</v>
      </c>
    </row>
    <row r="110" spans="1:7" ht="13.2" x14ac:dyDescent="0.25">
      <c r="A110" s="751">
        <v>85422</v>
      </c>
      <c r="B110" s="625" t="s">
        <v>336</v>
      </c>
      <c r="C110" s="766">
        <v>90</v>
      </c>
      <c r="D110" s="766">
        <v>60</v>
      </c>
      <c r="E110" s="766">
        <v>4</v>
      </c>
      <c r="F110" s="766"/>
      <c r="G110" s="766">
        <f t="shared" si="56"/>
        <v>154</v>
      </c>
    </row>
    <row r="111" spans="1:7" ht="13.8" thickBot="1" x14ac:dyDescent="0.3">
      <c r="A111" s="751">
        <v>85429</v>
      </c>
      <c r="B111" s="625" t="s">
        <v>337</v>
      </c>
      <c r="C111" s="766">
        <v>29</v>
      </c>
      <c r="D111" s="766">
        <v>39</v>
      </c>
      <c r="E111" s="766">
        <v>4</v>
      </c>
      <c r="F111" s="766"/>
      <c r="G111" s="766">
        <f t="shared" si="56"/>
        <v>72</v>
      </c>
    </row>
    <row r="112" spans="1:7" ht="13.8" thickBot="1" x14ac:dyDescent="0.3">
      <c r="A112" s="640" t="s">
        <v>106</v>
      </c>
      <c r="B112" s="639" t="s">
        <v>338</v>
      </c>
      <c r="C112" s="679">
        <f>SUM(C113:C116)</f>
        <v>90</v>
      </c>
      <c r="D112" s="679">
        <f t="shared" ref="D112:G112" si="75">SUM(D113:D116)</f>
        <v>83</v>
      </c>
      <c r="E112" s="679">
        <f t="shared" si="75"/>
        <v>4</v>
      </c>
      <c r="F112" s="679">
        <f t="shared" si="75"/>
        <v>0</v>
      </c>
      <c r="G112" s="679">
        <f t="shared" si="75"/>
        <v>177</v>
      </c>
    </row>
    <row r="113" spans="1:7" ht="13.2" x14ac:dyDescent="0.25">
      <c r="A113" s="751">
        <v>85520</v>
      </c>
      <c r="B113" s="625" t="s">
        <v>339</v>
      </c>
      <c r="C113" s="766">
        <v>35</v>
      </c>
      <c r="D113" s="766">
        <v>36</v>
      </c>
      <c r="E113" s="766">
        <v>1</v>
      </c>
      <c r="F113" s="766"/>
      <c r="G113" s="766">
        <f t="shared" si="56"/>
        <v>72</v>
      </c>
    </row>
    <row r="114" spans="1:7" ht="13.5" customHeight="1" x14ac:dyDescent="0.25">
      <c r="A114" s="751">
        <v>85591</v>
      </c>
      <c r="B114" s="625" t="s">
        <v>340</v>
      </c>
      <c r="C114" s="766">
        <v>45</v>
      </c>
      <c r="D114" s="766">
        <v>39</v>
      </c>
      <c r="E114" s="766">
        <v>3</v>
      </c>
      <c r="F114" s="766"/>
      <c r="G114" s="766">
        <f t="shared" si="56"/>
        <v>87</v>
      </c>
    </row>
    <row r="115" spans="1:7" s="567" customFormat="1" ht="13.2" x14ac:dyDescent="0.25">
      <c r="A115" s="751">
        <v>85592</v>
      </c>
      <c r="B115" s="625" t="s">
        <v>341</v>
      </c>
      <c r="C115" s="766">
        <v>7</v>
      </c>
      <c r="D115" s="766">
        <v>7</v>
      </c>
      <c r="E115" s="766"/>
      <c r="F115" s="766"/>
      <c r="G115" s="766">
        <f t="shared" ref="G115:G151" si="76">SUM(C115:F115)</f>
        <v>14</v>
      </c>
    </row>
    <row r="116" spans="1:7" ht="13.8" thickBot="1" x14ac:dyDescent="0.3">
      <c r="A116" s="751">
        <v>85599</v>
      </c>
      <c r="B116" s="625" t="s">
        <v>342</v>
      </c>
      <c r="C116" s="766">
        <v>3</v>
      </c>
      <c r="D116" s="766">
        <v>1</v>
      </c>
      <c r="E116" s="766"/>
      <c r="F116" s="766"/>
      <c r="G116" s="766">
        <f t="shared" si="76"/>
        <v>4</v>
      </c>
    </row>
    <row r="117" spans="1:7" ht="13.8" thickBot="1" x14ac:dyDescent="0.3">
      <c r="A117" s="640" t="s">
        <v>107</v>
      </c>
      <c r="B117" s="639" t="s">
        <v>343</v>
      </c>
      <c r="C117" s="679">
        <f>SUM(C118:C119)</f>
        <v>39</v>
      </c>
      <c r="D117" s="679">
        <f t="shared" ref="D117" si="77">SUM(D118:D119)</f>
        <v>28</v>
      </c>
      <c r="E117" s="679">
        <f t="shared" ref="E117" si="78">SUM(E118:E119)</f>
        <v>1</v>
      </c>
      <c r="F117" s="679">
        <f t="shared" ref="F117" si="79">SUM(F118:F119)</f>
        <v>0</v>
      </c>
      <c r="G117" s="679">
        <f t="shared" ref="G117" si="80">SUM(G118:G119)</f>
        <v>68</v>
      </c>
    </row>
    <row r="118" spans="1:7" ht="13.2" x14ac:dyDescent="0.25">
      <c r="A118" s="751">
        <v>85601</v>
      </c>
      <c r="B118" s="625" t="s">
        <v>344</v>
      </c>
      <c r="C118" s="766">
        <v>7</v>
      </c>
      <c r="D118" s="766">
        <v>7</v>
      </c>
      <c r="E118" s="766"/>
      <c r="F118" s="766"/>
      <c r="G118" s="766">
        <f t="shared" si="76"/>
        <v>14</v>
      </c>
    </row>
    <row r="119" spans="1:7" ht="13.8" thickBot="1" x14ac:dyDescent="0.3">
      <c r="A119" s="751">
        <v>85609</v>
      </c>
      <c r="B119" s="625" t="s">
        <v>345</v>
      </c>
      <c r="C119" s="766">
        <v>32</v>
      </c>
      <c r="D119" s="766">
        <v>21</v>
      </c>
      <c r="E119" s="766">
        <v>1</v>
      </c>
      <c r="F119" s="766"/>
      <c r="G119" s="766">
        <f t="shared" si="76"/>
        <v>54</v>
      </c>
    </row>
    <row r="120" spans="1:7" s="567" customFormat="1" ht="13.8" thickBot="1" x14ac:dyDescent="0.3">
      <c r="A120" s="640">
        <v>86</v>
      </c>
      <c r="B120" s="639" t="s">
        <v>346</v>
      </c>
      <c r="C120" s="679">
        <f>SUM(C121:C124)</f>
        <v>2554</v>
      </c>
      <c r="D120" s="679">
        <f t="shared" ref="D120" si="81">SUM(D121:D124)</f>
        <v>774</v>
      </c>
      <c r="E120" s="679">
        <f t="shared" ref="E120" si="82">SUM(E121:E124)</f>
        <v>143</v>
      </c>
      <c r="F120" s="679">
        <f t="shared" ref="F120" si="83">SUM(F121:F124)</f>
        <v>0</v>
      </c>
      <c r="G120" s="679">
        <f t="shared" ref="G120" si="84">SUM(G121:G124)</f>
        <v>3471</v>
      </c>
    </row>
    <row r="121" spans="1:7" ht="13.2" x14ac:dyDescent="0.25">
      <c r="A121" s="751">
        <v>86101</v>
      </c>
      <c r="B121" s="625" t="s">
        <v>347</v>
      </c>
      <c r="C121" s="766">
        <v>2414</v>
      </c>
      <c r="D121" s="766">
        <v>701</v>
      </c>
      <c r="E121" s="766">
        <v>135</v>
      </c>
      <c r="F121" s="766"/>
      <c r="G121" s="766">
        <f t="shared" si="76"/>
        <v>3250</v>
      </c>
    </row>
    <row r="122" spans="1:7" ht="13.2" x14ac:dyDescent="0.25">
      <c r="A122" s="751">
        <v>86104</v>
      </c>
      <c r="B122" s="625" t="s">
        <v>348</v>
      </c>
      <c r="C122" s="766">
        <v>76</v>
      </c>
      <c r="D122" s="766">
        <v>62</v>
      </c>
      <c r="E122" s="766">
        <v>6</v>
      </c>
      <c r="F122" s="766"/>
      <c r="G122" s="766">
        <f t="shared" si="76"/>
        <v>144</v>
      </c>
    </row>
    <row r="123" spans="1:7" ht="13.2" x14ac:dyDescent="0.25">
      <c r="A123" s="751">
        <v>86220</v>
      </c>
      <c r="B123" s="625" t="s">
        <v>349</v>
      </c>
      <c r="C123" s="766">
        <v>64</v>
      </c>
      <c r="D123" s="766">
        <v>11</v>
      </c>
      <c r="E123" s="766">
        <v>2</v>
      </c>
      <c r="F123" s="766"/>
      <c r="G123" s="766">
        <f t="shared" si="76"/>
        <v>77</v>
      </c>
    </row>
    <row r="124" spans="1:7" s="567" customFormat="1" ht="13.8" thickBot="1" x14ac:dyDescent="0.3">
      <c r="A124" s="751">
        <v>86901</v>
      </c>
      <c r="B124" s="625" t="s">
        <v>350</v>
      </c>
      <c r="C124" s="766"/>
      <c r="D124" s="766"/>
      <c r="E124" s="766"/>
      <c r="F124" s="766"/>
      <c r="G124" s="766">
        <f t="shared" si="76"/>
        <v>0</v>
      </c>
    </row>
    <row r="125" spans="1:7" ht="13.8" thickBot="1" x14ac:dyDescent="0.3">
      <c r="A125" s="640">
        <v>87</v>
      </c>
      <c r="B125" s="639" t="s">
        <v>351</v>
      </c>
      <c r="C125" s="679">
        <f>SUM(C126:C130)</f>
        <v>63</v>
      </c>
      <c r="D125" s="679">
        <f t="shared" ref="D125:G125" si="85">SUM(D126:D130)</f>
        <v>28</v>
      </c>
      <c r="E125" s="679">
        <f t="shared" si="85"/>
        <v>5</v>
      </c>
      <c r="F125" s="679">
        <f t="shared" si="85"/>
        <v>0</v>
      </c>
      <c r="G125" s="679">
        <f t="shared" si="85"/>
        <v>96</v>
      </c>
    </row>
    <row r="126" spans="1:7" ht="13.2" x14ac:dyDescent="0.25">
      <c r="A126" s="751">
        <v>87101</v>
      </c>
      <c r="B126" s="625" t="s">
        <v>352</v>
      </c>
      <c r="C126" s="766">
        <v>7</v>
      </c>
      <c r="D126" s="766">
        <v>2</v>
      </c>
      <c r="E126" s="766">
        <v>1</v>
      </c>
      <c r="F126" s="766"/>
      <c r="G126" s="766">
        <f t="shared" si="76"/>
        <v>10</v>
      </c>
    </row>
    <row r="127" spans="1:7" s="567" customFormat="1" ht="13.2" x14ac:dyDescent="0.25">
      <c r="A127" s="751">
        <v>87201</v>
      </c>
      <c r="B127" s="625" t="s">
        <v>353</v>
      </c>
      <c r="C127" s="766">
        <v>1</v>
      </c>
      <c r="D127" s="766">
        <v>1</v>
      </c>
      <c r="E127" s="766"/>
      <c r="F127" s="766"/>
      <c r="G127" s="766">
        <f t="shared" si="76"/>
        <v>2</v>
      </c>
    </row>
    <row r="128" spans="1:7" ht="13.2" x14ac:dyDescent="0.25">
      <c r="A128" s="751">
        <v>87301</v>
      </c>
      <c r="B128" s="625" t="s">
        <v>354</v>
      </c>
      <c r="C128" s="766">
        <v>29</v>
      </c>
      <c r="D128" s="766">
        <v>18</v>
      </c>
      <c r="E128" s="766">
        <v>2</v>
      </c>
      <c r="F128" s="766"/>
      <c r="G128" s="766">
        <f t="shared" si="76"/>
        <v>49</v>
      </c>
    </row>
    <row r="129" spans="1:7" ht="13.2" x14ac:dyDescent="0.25">
      <c r="A129" s="751">
        <v>87302</v>
      </c>
      <c r="B129" s="625" t="s">
        <v>355</v>
      </c>
      <c r="C129" s="766">
        <v>25</v>
      </c>
      <c r="D129" s="766">
        <v>4</v>
      </c>
      <c r="E129" s="766">
        <v>2</v>
      </c>
      <c r="F129" s="766"/>
      <c r="G129" s="766">
        <f t="shared" si="76"/>
        <v>31</v>
      </c>
    </row>
    <row r="130" spans="1:7" ht="13.8" thickBot="1" x14ac:dyDescent="0.3">
      <c r="A130" s="751">
        <v>87901</v>
      </c>
      <c r="B130" s="625" t="s">
        <v>356</v>
      </c>
      <c r="C130" s="766">
        <v>1</v>
      </c>
      <c r="D130" s="766">
        <v>3</v>
      </c>
      <c r="E130" s="766"/>
      <c r="F130" s="766"/>
      <c r="G130" s="766">
        <f>SUM(C130:F130)</f>
        <v>4</v>
      </c>
    </row>
    <row r="131" spans="1:7" ht="13.8" thickBot="1" x14ac:dyDescent="0.3">
      <c r="A131" s="640">
        <v>88</v>
      </c>
      <c r="B131" s="639" t="s">
        <v>358</v>
      </c>
      <c r="C131" s="679">
        <f>SUM(C132:C133)</f>
        <v>15</v>
      </c>
      <c r="D131" s="679">
        <f t="shared" ref="D131" si="86">SUM(D132:D133)</f>
        <v>38</v>
      </c>
      <c r="E131" s="679">
        <f t="shared" ref="E131" si="87">SUM(E132:E133)</f>
        <v>1</v>
      </c>
      <c r="F131" s="679">
        <f t="shared" ref="F131" si="88">SUM(F132:F133)</f>
        <v>0</v>
      </c>
      <c r="G131" s="679">
        <f t="shared" ref="G131" si="89">SUM(G132:G133)</f>
        <v>54</v>
      </c>
    </row>
    <row r="132" spans="1:7" s="567" customFormat="1" ht="13.2" x14ac:dyDescent="0.25">
      <c r="A132" s="751">
        <v>88911</v>
      </c>
      <c r="B132" s="625" t="s">
        <v>359</v>
      </c>
      <c r="C132" s="766">
        <v>10</v>
      </c>
      <c r="D132" s="766">
        <v>12</v>
      </c>
      <c r="E132" s="766">
        <v>1</v>
      </c>
      <c r="F132" s="766"/>
      <c r="G132" s="766">
        <f t="shared" si="76"/>
        <v>23</v>
      </c>
    </row>
    <row r="133" spans="1:7" ht="13.8" thickBot="1" x14ac:dyDescent="0.3">
      <c r="A133" s="751">
        <v>88919</v>
      </c>
      <c r="B133" s="625" t="s">
        <v>360</v>
      </c>
      <c r="C133" s="766">
        <v>5</v>
      </c>
      <c r="D133" s="766">
        <v>26</v>
      </c>
      <c r="E133" s="766"/>
      <c r="F133" s="766"/>
      <c r="G133" s="766">
        <f t="shared" si="76"/>
        <v>31</v>
      </c>
    </row>
    <row r="134" spans="1:7" ht="13.8" thickBot="1" x14ac:dyDescent="0.3">
      <c r="A134" s="640" t="s">
        <v>108</v>
      </c>
      <c r="B134" s="639" t="s">
        <v>362</v>
      </c>
      <c r="C134" s="679">
        <f>SUM(C135:C143)</f>
        <v>31</v>
      </c>
      <c r="D134" s="679">
        <f t="shared" ref="D134:G134" si="90">SUM(D135:D143)</f>
        <v>36</v>
      </c>
      <c r="E134" s="679">
        <f t="shared" si="90"/>
        <v>6</v>
      </c>
      <c r="F134" s="679">
        <f t="shared" si="90"/>
        <v>0</v>
      </c>
      <c r="G134" s="679">
        <f t="shared" si="90"/>
        <v>73</v>
      </c>
    </row>
    <row r="135" spans="1:7" ht="13.2" x14ac:dyDescent="0.25">
      <c r="A135" s="751">
        <v>90012</v>
      </c>
      <c r="B135" s="625" t="s">
        <v>363</v>
      </c>
      <c r="C135" s="766">
        <v>10</v>
      </c>
      <c r="D135" s="766">
        <v>9</v>
      </c>
      <c r="E135" s="766">
        <v>3</v>
      </c>
      <c r="F135" s="766"/>
      <c r="G135" s="766">
        <f t="shared" si="76"/>
        <v>22</v>
      </c>
    </row>
    <row r="136" spans="1:7" ht="13.2" x14ac:dyDescent="0.25">
      <c r="A136" s="751">
        <v>90041</v>
      </c>
      <c r="B136" s="625" t="s">
        <v>364</v>
      </c>
      <c r="C136" s="766">
        <v>10</v>
      </c>
      <c r="D136" s="766">
        <v>5</v>
      </c>
      <c r="E136" s="766"/>
      <c r="F136" s="766"/>
      <c r="G136" s="766">
        <f t="shared" si="76"/>
        <v>15</v>
      </c>
    </row>
    <row r="137" spans="1:7" ht="13.2" x14ac:dyDescent="0.25">
      <c r="A137" s="751">
        <v>91011</v>
      </c>
      <c r="B137" s="625" t="s">
        <v>365</v>
      </c>
      <c r="C137" s="766">
        <v>3</v>
      </c>
      <c r="D137" s="766">
        <v>1</v>
      </c>
      <c r="E137" s="766">
        <v>2</v>
      </c>
      <c r="F137" s="766"/>
      <c r="G137" s="766">
        <f t="shared" si="76"/>
        <v>6</v>
      </c>
    </row>
    <row r="138" spans="1:7" ht="13.2" x14ac:dyDescent="0.25">
      <c r="A138" s="751">
        <v>91030</v>
      </c>
      <c r="B138" s="625" t="s">
        <v>367</v>
      </c>
      <c r="C138" s="766">
        <v>3</v>
      </c>
      <c r="D138" s="766"/>
      <c r="E138" s="766"/>
      <c r="F138" s="766"/>
      <c r="G138" s="766">
        <f t="shared" si="76"/>
        <v>3</v>
      </c>
    </row>
    <row r="139" spans="1:7" ht="13.2" x14ac:dyDescent="0.25">
      <c r="A139" s="751">
        <v>91042</v>
      </c>
      <c r="B139" s="625" t="s">
        <v>368</v>
      </c>
      <c r="C139" s="766">
        <v>2</v>
      </c>
      <c r="D139" s="766">
        <v>13</v>
      </c>
      <c r="E139" s="766"/>
      <c r="F139" s="766"/>
      <c r="G139" s="766">
        <f t="shared" si="76"/>
        <v>15</v>
      </c>
    </row>
    <row r="140" spans="1:7" ht="13.2" x14ac:dyDescent="0.25">
      <c r="A140" s="751">
        <v>92000</v>
      </c>
      <c r="B140" s="625" t="s">
        <v>369</v>
      </c>
      <c r="C140" s="766"/>
      <c r="D140" s="766">
        <v>1</v>
      </c>
      <c r="E140" s="766"/>
      <c r="F140" s="766"/>
      <c r="G140" s="766">
        <f t="shared" si="76"/>
        <v>1</v>
      </c>
    </row>
    <row r="141" spans="1:7" s="567" customFormat="1" ht="13.2" x14ac:dyDescent="0.25">
      <c r="A141" s="751">
        <v>93110</v>
      </c>
      <c r="B141" s="625" t="s">
        <v>370</v>
      </c>
      <c r="C141" s="766">
        <v>2</v>
      </c>
      <c r="D141" s="766">
        <v>2</v>
      </c>
      <c r="E141" s="766">
        <v>1</v>
      </c>
      <c r="F141" s="766"/>
      <c r="G141" s="766">
        <f t="shared" si="76"/>
        <v>5</v>
      </c>
    </row>
    <row r="142" spans="1:7" s="567" customFormat="1" ht="13.2" x14ac:dyDescent="0.25">
      <c r="A142" s="751">
        <v>93292</v>
      </c>
      <c r="B142" s="625" t="s">
        <v>371</v>
      </c>
      <c r="C142" s="766">
        <v>1</v>
      </c>
      <c r="D142" s="766">
        <v>4</v>
      </c>
      <c r="E142" s="766"/>
      <c r="F142" s="766"/>
      <c r="G142" s="766">
        <f t="shared" si="76"/>
        <v>5</v>
      </c>
    </row>
    <row r="143" spans="1:7" s="567" customFormat="1" ht="13.8" thickBot="1" x14ac:dyDescent="0.3">
      <c r="A143" s="767">
        <v>93299</v>
      </c>
      <c r="B143" s="746" t="s">
        <v>372</v>
      </c>
      <c r="C143" s="763"/>
      <c r="D143" s="763">
        <v>1</v>
      </c>
      <c r="E143" s="763"/>
      <c r="F143" s="763"/>
      <c r="G143" s="766">
        <f t="shared" si="76"/>
        <v>1</v>
      </c>
    </row>
    <row r="144" spans="1:7" ht="13.8" thickBot="1" x14ac:dyDescent="0.3">
      <c r="A144" s="640">
        <v>94</v>
      </c>
      <c r="B144" s="639" t="s">
        <v>373</v>
      </c>
      <c r="C144" s="679">
        <f>SUM(C145:C148)</f>
        <v>11</v>
      </c>
      <c r="D144" s="679">
        <f t="shared" ref="D144" si="91">SUM(D145:D148)</f>
        <v>24</v>
      </c>
      <c r="E144" s="679">
        <f t="shared" ref="E144" si="92">SUM(E145:E148)</f>
        <v>2</v>
      </c>
      <c r="F144" s="679">
        <f t="shared" ref="F144" si="93">SUM(F145:F148)</f>
        <v>1</v>
      </c>
      <c r="G144" s="679">
        <f t="shared" ref="G144" si="94">SUM(G145:G148)</f>
        <v>38</v>
      </c>
    </row>
    <row r="145" spans="1:7" ht="13.2" x14ac:dyDescent="0.25">
      <c r="A145" s="751">
        <v>94110</v>
      </c>
      <c r="B145" s="625" t="s">
        <v>374</v>
      </c>
      <c r="C145" s="766">
        <v>1</v>
      </c>
      <c r="D145" s="766">
        <v>9</v>
      </c>
      <c r="E145" s="766">
        <v>1</v>
      </c>
      <c r="F145" s="766"/>
      <c r="G145" s="766">
        <f t="shared" si="76"/>
        <v>11</v>
      </c>
    </row>
    <row r="146" spans="1:7" ht="13.2" x14ac:dyDescent="0.25">
      <c r="A146" s="751">
        <v>94120</v>
      </c>
      <c r="B146" s="625" t="s">
        <v>375</v>
      </c>
      <c r="C146" s="766">
        <v>5</v>
      </c>
      <c r="D146" s="766">
        <v>13</v>
      </c>
      <c r="E146" s="766">
        <v>1</v>
      </c>
      <c r="F146" s="766"/>
      <c r="G146" s="766">
        <f t="shared" si="76"/>
        <v>19</v>
      </c>
    </row>
    <row r="147" spans="1:7" ht="13.2" x14ac:dyDescent="0.25">
      <c r="A147" s="751">
        <v>94910</v>
      </c>
      <c r="B147" s="625" t="s">
        <v>376</v>
      </c>
      <c r="C147" s="766">
        <v>3</v>
      </c>
      <c r="D147" s="766"/>
      <c r="E147" s="766"/>
      <c r="F147" s="766">
        <v>1</v>
      </c>
      <c r="G147" s="766">
        <f t="shared" si="76"/>
        <v>4</v>
      </c>
    </row>
    <row r="148" spans="1:7" s="567" customFormat="1" ht="13.8" thickBot="1" x14ac:dyDescent="0.3">
      <c r="A148" s="751">
        <v>94999</v>
      </c>
      <c r="B148" s="625" t="s">
        <v>377</v>
      </c>
      <c r="C148" s="766">
        <v>2</v>
      </c>
      <c r="D148" s="766">
        <v>2</v>
      </c>
      <c r="E148" s="766"/>
      <c r="F148" s="766"/>
      <c r="G148" s="766">
        <f t="shared" si="76"/>
        <v>4</v>
      </c>
    </row>
    <row r="149" spans="1:7" ht="13.8" thickBot="1" x14ac:dyDescent="0.3">
      <c r="A149" s="640">
        <v>96</v>
      </c>
      <c r="B149" s="639" t="s">
        <v>378</v>
      </c>
      <c r="C149" s="679">
        <f>C150</f>
        <v>2</v>
      </c>
      <c r="D149" s="679">
        <f t="shared" ref="D149" si="95">D150</f>
        <v>3</v>
      </c>
      <c r="E149" s="679">
        <f t="shared" ref="E149" si="96">E150</f>
        <v>0</v>
      </c>
      <c r="F149" s="679">
        <f t="shared" ref="F149" si="97">F150</f>
        <v>0</v>
      </c>
      <c r="G149" s="679">
        <f t="shared" ref="G149" si="98">G150</f>
        <v>5</v>
      </c>
    </row>
    <row r="150" spans="1:7" ht="13.8" thickBot="1" x14ac:dyDescent="0.3">
      <c r="A150" s="751">
        <v>96032</v>
      </c>
      <c r="B150" s="625" t="s">
        <v>379</v>
      </c>
      <c r="C150" s="766">
        <v>2</v>
      </c>
      <c r="D150" s="766">
        <v>3</v>
      </c>
      <c r="E150" s="766"/>
      <c r="F150" s="766"/>
      <c r="G150" s="778">
        <f t="shared" si="76"/>
        <v>5</v>
      </c>
    </row>
    <row r="151" spans="1:7" ht="13.8" thickBot="1" x14ac:dyDescent="0.3">
      <c r="A151" s="769"/>
      <c r="B151" s="642" t="s">
        <v>380</v>
      </c>
      <c r="C151" s="770">
        <v>16</v>
      </c>
      <c r="D151" s="770">
        <v>6</v>
      </c>
      <c r="E151" s="770"/>
      <c r="F151" s="770">
        <v>3</v>
      </c>
      <c r="G151" s="779">
        <f t="shared" si="76"/>
        <v>25</v>
      </c>
    </row>
    <row r="152" spans="1:7" s="567" customFormat="1" ht="13.95" customHeight="1" thickBot="1" x14ac:dyDescent="0.3">
      <c r="A152" s="862" t="s">
        <v>109</v>
      </c>
      <c r="B152" s="953"/>
      <c r="C152" s="771">
        <f>C4+C6+C11+C13+C15+C19+C22+C25+C27+C29+C31+C34+C36+C38+C42+C45+C48+C51+C54+C56+C80+C120+C125+C131+C134+C144+C149+C151</f>
        <v>19141</v>
      </c>
      <c r="D152" s="771">
        <f t="shared" ref="D152:G152" si="99">D4+D6+D11+D13+D15+D19+D22+D25+D27+D29+D31+D34+D36+D38+D42+D45+D48+D51+D54+D56+D80+D120+D125+D131+D134+D144+D149+D151</f>
        <v>18299</v>
      </c>
      <c r="E152" s="771">
        <f t="shared" si="99"/>
        <v>2438</v>
      </c>
      <c r="F152" s="771">
        <f t="shared" si="99"/>
        <v>8</v>
      </c>
      <c r="G152" s="771">
        <f t="shared" si="99"/>
        <v>39886</v>
      </c>
    </row>
    <row r="154" spans="1:7" s="634" customFormat="1" x14ac:dyDescent="0.25">
      <c r="A154" s="822" t="s">
        <v>221</v>
      </c>
      <c r="B154" s="823"/>
      <c r="C154" s="824"/>
      <c r="D154" s="825"/>
      <c r="E154" s="825"/>
      <c r="F154" s="825"/>
      <c r="G154" s="825"/>
    </row>
    <row r="155" spans="1:7" s="634" customFormat="1" ht="25.5" customHeight="1" x14ac:dyDescent="0.25">
      <c r="A155" s="939" t="s">
        <v>381</v>
      </c>
      <c r="B155" s="940"/>
      <c r="C155" s="940"/>
      <c r="D155" s="940"/>
      <c r="E155" s="940"/>
      <c r="F155" s="940"/>
      <c r="G155" s="940"/>
    </row>
    <row r="157" spans="1:7" x14ac:dyDescent="0.25">
      <c r="G157" s="566"/>
    </row>
  </sheetData>
  <mergeCells count="7">
    <mergeCell ref="A155:G155"/>
    <mergeCell ref="A1:G1"/>
    <mergeCell ref="C2:F2"/>
    <mergeCell ref="G2:G3"/>
    <mergeCell ref="A2:A3"/>
    <mergeCell ref="B2:B3"/>
    <mergeCell ref="A152:B152"/>
  </mergeCells>
  <phoneticPr fontId="0" type="noConversion"/>
  <printOptions horizontalCentered="1"/>
  <pageMargins left="0.78740157480314965" right="0.78740157480314965" top="0.98425196850393704" bottom="0.98425196850393704" header="0.51181102362204722" footer="0.51181102362204722"/>
  <pageSetup paperSize="9" scale="60"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Normal="100" workbookViewId="0">
      <selection sqref="A1:K1"/>
    </sheetView>
  </sheetViews>
  <sheetFormatPr defaultColWidth="9.109375" defaultRowHeight="13.8" x14ac:dyDescent="0.25"/>
  <cols>
    <col min="1" max="1" width="7.6640625" style="1" customWidth="1"/>
    <col min="2" max="2" width="50.6640625" style="33" customWidth="1"/>
    <col min="3" max="3" width="9" style="1" customWidth="1"/>
    <col min="4" max="5" width="8.5546875" style="1" customWidth="1"/>
    <col min="6" max="6" width="8.6640625" style="1" bestFit="1" customWidth="1"/>
    <col min="7" max="7" width="9" style="1" customWidth="1"/>
    <col min="8" max="8" width="8.6640625" style="1" bestFit="1" customWidth="1"/>
    <col min="9" max="9" width="9.6640625" style="1" customWidth="1"/>
    <col min="10" max="10" width="9.5546875" style="33" customWidth="1"/>
    <col min="11" max="11" width="8.44140625" style="1" customWidth="1"/>
    <col min="12" max="238" width="11.44140625" style="1" customWidth="1"/>
    <col min="239" max="16384" width="9.109375" style="1"/>
  </cols>
  <sheetData>
    <row r="1" spans="1:11" s="34" customFormat="1" ht="35.1" customHeight="1" thickBot="1" x14ac:dyDescent="0.3">
      <c r="A1" s="906" t="s">
        <v>175</v>
      </c>
      <c r="B1" s="907"/>
      <c r="C1" s="907"/>
      <c r="D1" s="907"/>
      <c r="E1" s="907"/>
      <c r="F1" s="907"/>
      <c r="G1" s="907"/>
      <c r="H1" s="907"/>
      <c r="I1" s="907"/>
      <c r="J1" s="907"/>
      <c r="K1" s="908"/>
    </row>
    <row r="2" spans="1:11" ht="14.25" customHeight="1" x14ac:dyDescent="0.25">
      <c r="A2" s="955" t="s">
        <v>623</v>
      </c>
      <c r="B2" s="958" t="s">
        <v>624</v>
      </c>
      <c r="C2" s="893" t="s">
        <v>214</v>
      </c>
      <c r="D2" s="961"/>
      <c r="E2" s="961"/>
      <c r="F2" s="961"/>
      <c r="G2" s="961"/>
      <c r="H2" s="961"/>
      <c r="I2" s="961"/>
      <c r="J2" s="876" t="s">
        <v>109</v>
      </c>
      <c r="K2" s="877"/>
    </row>
    <row r="3" spans="1:11" ht="14.25" customHeight="1" x14ac:dyDescent="0.25">
      <c r="A3" s="956"/>
      <c r="B3" s="959"/>
      <c r="C3" s="913" t="s">
        <v>215</v>
      </c>
      <c r="D3" s="913"/>
      <c r="E3" s="913" t="s">
        <v>216</v>
      </c>
      <c r="F3" s="913"/>
      <c r="G3" s="913" t="s">
        <v>217</v>
      </c>
      <c r="H3" s="913"/>
      <c r="I3" s="807" t="s">
        <v>218</v>
      </c>
      <c r="J3" s="962"/>
      <c r="K3" s="963"/>
    </row>
    <row r="4" spans="1:11" ht="14.4" thickBot="1" x14ac:dyDescent="0.3">
      <c r="A4" s="957"/>
      <c r="B4" s="960"/>
      <c r="C4" s="813" t="s">
        <v>110</v>
      </c>
      <c r="D4" s="812" t="s">
        <v>111</v>
      </c>
      <c r="E4" s="813" t="s">
        <v>110</v>
      </c>
      <c r="F4" s="812" t="s">
        <v>111</v>
      </c>
      <c r="G4" s="813" t="s">
        <v>110</v>
      </c>
      <c r="H4" s="812" t="s">
        <v>111</v>
      </c>
      <c r="I4" s="813" t="s">
        <v>110</v>
      </c>
      <c r="J4" s="800" t="s">
        <v>110</v>
      </c>
      <c r="K4" s="801" t="s">
        <v>111</v>
      </c>
    </row>
    <row r="5" spans="1:11" ht="14.4" thickBot="1" x14ac:dyDescent="0.3">
      <c r="A5" s="412" t="s">
        <v>112</v>
      </c>
      <c r="B5" s="403" t="s">
        <v>625</v>
      </c>
      <c r="C5" s="404">
        <v>607</v>
      </c>
      <c r="D5" s="405">
        <f>ROUND(C5/$C$41,3)</f>
        <v>3.2000000000000001E-2</v>
      </c>
      <c r="E5" s="406">
        <v>1117</v>
      </c>
      <c r="F5" s="407">
        <f>ROUND(E5/$E$41,3)</f>
        <v>6.0999999999999999E-2</v>
      </c>
      <c r="G5" s="408">
        <v>23</v>
      </c>
      <c r="H5" s="405">
        <f>ROUND(G5/$G$41,3)</f>
        <v>8.9999999999999993E-3</v>
      </c>
      <c r="I5" s="406"/>
      <c r="J5" s="409">
        <f>C5+E5+G5+I5</f>
        <v>1747</v>
      </c>
      <c r="K5" s="410">
        <f>ROUND(J5/$J$41,3)</f>
        <v>4.3999999999999997E-2</v>
      </c>
    </row>
    <row r="6" spans="1:11" ht="26.4" x14ac:dyDescent="0.25">
      <c r="A6" s="502">
        <v>10</v>
      </c>
      <c r="B6" s="503" t="s">
        <v>626</v>
      </c>
      <c r="C6" s="388">
        <v>85</v>
      </c>
      <c r="D6" s="137">
        <f t="shared" ref="D6:D40" si="0">ROUND(C6/$C$41,3)</f>
        <v>4.0000000000000001E-3</v>
      </c>
      <c r="E6" s="389">
        <v>125</v>
      </c>
      <c r="F6" s="366">
        <f t="shared" ref="F6:F40" si="1">ROUND(E6/$E$41,3)</f>
        <v>7.0000000000000001E-3</v>
      </c>
      <c r="G6" s="388">
        <v>17</v>
      </c>
      <c r="H6" s="137">
        <f t="shared" ref="H6:H40" si="2">ROUND(G6/$G$41,3)</f>
        <v>7.0000000000000001E-3</v>
      </c>
      <c r="I6" s="389"/>
      <c r="J6" s="390">
        <f>C6+E6+G6+I6</f>
        <v>227</v>
      </c>
      <c r="K6" s="47">
        <f t="shared" ref="K6:K40" si="3">ROUND(J6/$J$41,3)</f>
        <v>6.0000000000000001E-3</v>
      </c>
    </row>
    <row r="7" spans="1:11" ht="12" customHeight="1" x14ac:dyDescent="0.25">
      <c r="A7" s="809">
        <v>11</v>
      </c>
      <c r="B7" s="504" t="s">
        <v>627</v>
      </c>
      <c r="C7" s="391">
        <v>136</v>
      </c>
      <c r="D7" s="125">
        <f t="shared" si="0"/>
        <v>7.0000000000000001E-3</v>
      </c>
      <c r="E7" s="392">
        <v>193</v>
      </c>
      <c r="F7" s="369">
        <f t="shared" si="1"/>
        <v>1.0999999999999999E-2</v>
      </c>
      <c r="G7" s="393">
        <v>14</v>
      </c>
      <c r="H7" s="125">
        <f t="shared" si="2"/>
        <v>6.0000000000000001E-3</v>
      </c>
      <c r="I7" s="392"/>
      <c r="J7" s="394">
        <f t="shared" ref="J7:J40" si="4">C7+E7+G7+I7</f>
        <v>343</v>
      </c>
      <c r="K7" s="14">
        <f t="shared" si="3"/>
        <v>8.9999999999999993E-3</v>
      </c>
    </row>
    <row r="8" spans="1:11" x14ac:dyDescent="0.25">
      <c r="A8" s="809">
        <v>12</v>
      </c>
      <c r="B8" s="504" t="s">
        <v>628</v>
      </c>
      <c r="C8" s="391">
        <v>84</v>
      </c>
      <c r="D8" s="125">
        <f t="shared" si="0"/>
        <v>4.0000000000000001E-3</v>
      </c>
      <c r="E8" s="392">
        <v>151</v>
      </c>
      <c r="F8" s="369">
        <f t="shared" si="1"/>
        <v>8.0000000000000002E-3</v>
      </c>
      <c r="G8" s="393">
        <v>21</v>
      </c>
      <c r="H8" s="125">
        <f t="shared" si="2"/>
        <v>8.9999999999999993E-3</v>
      </c>
      <c r="I8" s="392"/>
      <c r="J8" s="394">
        <f t="shared" si="4"/>
        <v>256</v>
      </c>
      <c r="K8" s="14">
        <f t="shared" si="3"/>
        <v>6.0000000000000001E-3</v>
      </c>
    </row>
    <row r="9" spans="1:11" ht="27" thickBot="1" x14ac:dyDescent="0.3">
      <c r="A9" s="152">
        <v>19</v>
      </c>
      <c r="B9" s="505" t="s">
        <v>629</v>
      </c>
      <c r="C9" s="395">
        <v>46</v>
      </c>
      <c r="D9" s="126">
        <f t="shared" si="0"/>
        <v>2E-3</v>
      </c>
      <c r="E9" s="396">
        <v>95</v>
      </c>
      <c r="F9" s="370">
        <f t="shared" si="1"/>
        <v>5.0000000000000001E-3</v>
      </c>
      <c r="G9" s="397">
        <v>8</v>
      </c>
      <c r="H9" s="126">
        <f t="shared" si="2"/>
        <v>3.0000000000000001E-3</v>
      </c>
      <c r="I9" s="396"/>
      <c r="J9" s="398">
        <f t="shared" si="4"/>
        <v>149</v>
      </c>
      <c r="K9" s="19">
        <f t="shared" si="3"/>
        <v>4.0000000000000001E-3</v>
      </c>
    </row>
    <row r="10" spans="1:11" ht="26.4" x14ac:dyDescent="0.25">
      <c r="A10" s="502">
        <v>20</v>
      </c>
      <c r="B10" s="506" t="s">
        <v>630</v>
      </c>
      <c r="C10" s="388">
        <v>100</v>
      </c>
      <c r="D10" s="137">
        <f t="shared" si="0"/>
        <v>5.0000000000000001E-3</v>
      </c>
      <c r="E10" s="389">
        <v>124</v>
      </c>
      <c r="F10" s="366">
        <f t="shared" si="1"/>
        <v>7.0000000000000001E-3</v>
      </c>
      <c r="G10" s="388">
        <v>29</v>
      </c>
      <c r="H10" s="137">
        <f t="shared" si="2"/>
        <v>1.2E-2</v>
      </c>
      <c r="I10" s="389"/>
      <c r="J10" s="390">
        <f t="shared" si="4"/>
        <v>253</v>
      </c>
      <c r="K10" s="47">
        <f t="shared" si="3"/>
        <v>6.0000000000000001E-3</v>
      </c>
    </row>
    <row r="11" spans="1:11" x14ac:dyDescent="0.25">
      <c r="A11" s="809">
        <v>21</v>
      </c>
      <c r="B11" s="504" t="s">
        <v>631</v>
      </c>
      <c r="C11" s="393">
        <v>39</v>
      </c>
      <c r="D11" s="125">
        <f t="shared" si="0"/>
        <v>2E-3</v>
      </c>
      <c r="E11" s="392">
        <v>54</v>
      </c>
      <c r="F11" s="369">
        <f t="shared" si="1"/>
        <v>3.0000000000000001E-3</v>
      </c>
      <c r="G11" s="393">
        <v>10</v>
      </c>
      <c r="H11" s="125">
        <f t="shared" si="2"/>
        <v>4.0000000000000001E-3</v>
      </c>
      <c r="I11" s="392"/>
      <c r="J11" s="394">
        <f t="shared" si="4"/>
        <v>103</v>
      </c>
      <c r="K11" s="14">
        <f t="shared" si="3"/>
        <v>3.0000000000000001E-3</v>
      </c>
    </row>
    <row r="12" spans="1:11" x14ac:dyDescent="0.25">
      <c r="A12" s="809">
        <v>22</v>
      </c>
      <c r="B12" s="504" t="s">
        <v>632</v>
      </c>
      <c r="C12" s="391">
        <v>3</v>
      </c>
      <c r="D12" s="125">
        <f t="shared" si="0"/>
        <v>0</v>
      </c>
      <c r="E12" s="392">
        <v>5</v>
      </c>
      <c r="F12" s="369">
        <f t="shared" si="1"/>
        <v>0</v>
      </c>
      <c r="G12" s="393"/>
      <c r="H12" s="125">
        <f t="shared" si="2"/>
        <v>0</v>
      </c>
      <c r="I12" s="392"/>
      <c r="J12" s="394">
        <f t="shared" si="4"/>
        <v>8</v>
      </c>
      <c r="K12" s="14">
        <f t="shared" si="3"/>
        <v>0</v>
      </c>
    </row>
    <row r="13" spans="1:11" ht="26.4" x14ac:dyDescent="0.25">
      <c r="A13" s="809">
        <v>23</v>
      </c>
      <c r="B13" s="504" t="s">
        <v>633</v>
      </c>
      <c r="C13" s="391">
        <v>21</v>
      </c>
      <c r="D13" s="125">
        <f t="shared" si="0"/>
        <v>1E-3</v>
      </c>
      <c r="E13" s="392">
        <v>34</v>
      </c>
      <c r="F13" s="369">
        <f t="shared" si="1"/>
        <v>2E-3</v>
      </c>
      <c r="G13" s="393">
        <v>2</v>
      </c>
      <c r="H13" s="125">
        <f t="shared" si="2"/>
        <v>1E-3</v>
      </c>
      <c r="I13" s="392"/>
      <c r="J13" s="394">
        <f t="shared" si="4"/>
        <v>57</v>
      </c>
      <c r="K13" s="14">
        <f t="shared" si="3"/>
        <v>1E-3</v>
      </c>
    </row>
    <row r="14" spans="1:11" ht="26.4" x14ac:dyDescent="0.25">
      <c r="A14" s="809">
        <v>24</v>
      </c>
      <c r="B14" s="504" t="s">
        <v>634</v>
      </c>
      <c r="C14" s="391">
        <v>391</v>
      </c>
      <c r="D14" s="125">
        <f t="shared" si="0"/>
        <v>0.02</v>
      </c>
      <c r="E14" s="392">
        <v>566</v>
      </c>
      <c r="F14" s="369">
        <f t="shared" si="1"/>
        <v>3.1E-2</v>
      </c>
      <c r="G14" s="393">
        <v>101</v>
      </c>
      <c r="H14" s="125">
        <f t="shared" si="2"/>
        <v>4.1000000000000002E-2</v>
      </c>
      <c r="I14" s="392"/>
      <c r="J14" s="394">
        <f t="shared" si="4"/>
        <v>1058</v>
      </c>
      <c r="K14" s="14">
        <f t="shared" si="3"/>
        <v>2.7E-2</v>
      </c>
    </row>
    <row r="15" spans="1:11" x14ac:dyDescent="0.25">
      <c r="A15" s="809">
        <v>25</v>
      </c>
      <c r="B15" s="504" t="s">
        <v>635</v>
      </c>
      <c r="C15" s="391">
        <v>14</v>
      </c>
      <c r="D15" s="125">
        <f t="shared" si="0"/>
        <v>1E-3</v>
      </c>
      <c r="E15" s="392">
        <v>26</v>
      </c>
      <c r="F15" s="369">
        <f t="shared" si="1"/>
        <v>1E-3</v>
      </c>
      <c r="G15" s="393">
        <v>2</v>
      </c>
      <c r="H15" s="125">
        <f t="shared" si="2"/>
        <v>1E-3</v>
      </c>
      <c r="I15" s="392"/>
      <c r="J15" s="394">
        <f t="shared" si="4"/>
        <v>42</v>
      </c>
      <c r="K15" s="14">
        <f t="shared" si="3"/>
        <v>1E-3</v>
      </c>
    </row>
    <row r="16" spans="1:11" ht="27" thickBot="1" x14ac:dyDescent="0.3">
      <c r="A16" s="810">
        <v>29</v>
      </c>
      <c r="B16" s="507" t="s">
        <v>636</v>
      </c>
      <c r="C16" s="395">
        <v>61</v>
      </c>
      <c r="D16" s="126">
        <f t="shared" si="0"/>
        <v>3.0000000000000001E-3</v>
      </c>
      <c r="E16" s="396">
        <v>57</v>
      </c>
      <c r="F16" s="370">
        <f t="shared" si="1"/>
        <v>3.0000000000000001E-3</v>
      </c>
      <c r="G16" s="397">
        <v>10</v>
      </c>
      <c r="H16" s="126">
        <f t="shared" si="2"/>
        <v>4.0000000000000001E-3</v>
      </c>
      <c r="I16" s="396"/>
      <c r="J16" s="398">
        <f t="shared" si="4"/>
        <v>128</v>
      </c>
      <c r="K16" s="19">
        <f t="shared" si="3"/>
        <v>3.0000000000000001E-3</v>
      </c>
    </row>
    <row r="17" spans="1:11" ht="26.4" x14ac:dyDescent="0.25">
      <c r="A17" s="508">
        <v>30</v>
      </c>
      <c r="B17" s="509" t="s">
        <v>637</v>
      </c>
      <c r="C17" s="388">
        <v>228</v>
      </c>
      <c r="D17" s="137">
        <f t="shared" si="0"/>
        <v>1.2E-2</v>
      </c>
      <c r="E17" s="389">
        <v>271</v>
      </c>
      <c r="F17" s="366">
        <f t="shared" si="1"/>
        <v>1.4999999999999999E-2</v>
      </c>
      <c r="G17" s="388">
        <v>47</v>
      </c>
      <c r="H17" s="137">
        <f t="shared" si="2"/>
        <v>1.9E-2</v>
      </c>
      <c r="I17" s="389"/>
      <c r="J17" s="390">
        <f t="shared" si="4"/>
        <v>546</v>
      </c>
      <c r="K17" s="47">
        <f t="shared" si="3"/>
        <v>1.4E-2</v>
      </c>
    </row>
    <row r="18" spans="1:11" x14ac:dyDescent="0.25">
      <c r="A18" s="809">
        <v>31</v>
      </c>
      <c r="B18" s="504" t="s">
        <v>638</v>
      </c>
      <c r="C18" s="391">
        <v>23</v>
      </c>
      <c r="D18" s="125">
        <f t="shared" si="0"/>
        <v>1E-3</v>
      </c>
      <c r="E18" s="392">
        <v>36</v>
      </c>
      <c r="F18" s="369">
        <f t="shared" si="1"/>
        <v>2E-3</v>
      </c>
      <c r="G18" s="393">
        <v>6</v>
      </c>
      <c r="H18" s="125">
        <f t="shared" si="2"/>
        <v>2E-3</v>
      </c>
      <c r="I18" s="392"/>
      <c r="J18" s="394">
        <f t="shared" si="4"/>
        <v>65</v>
      </c>
      <c r="K18" s="14">
        <f t="shared" si="3"/>
        <v>2E-3</v>
      </c>
    </row>
    <row r="19" spans="1:11" x14ac:dyDescent="0.25">
      <c r="A19" s="809">
        <v>32</v>
      </c>
      <c r="B19" s="504" t="s">
        <v>639</v>
      </c>
      <c r="C19" s="391">
        <v>127</v>
      </c>
      <c r="D19" s="125">
        <f t="shared" si="0"/>
        <v>7.0000000000000001E-3</v>
      </c>
      <c r="E19" s="392">
        <v>230</v>
      </c>
      <c r="F19" s="369">
        <f t="shared" si="1"/>
        <v>1.2999999999999999E-2</v>
      </c>
      <c r="G19" s="393">
        <v>16</v>
      </c>
      <c r="H19" s="125">
        <f t="shared" si="2"/>
        <v>7.0000000000000001E-3</v>
      </c>
      <c r="I19" s="392"/>
      <c r="J19" s="394">
        <f t="shared" si="4"/>
        <v>373</v>
      </c>
      <c r="K19" s="14">
        <f t="shared" si="3"/>
        <v>8.9999999999999993E-3</v>
      </c>
    </row>
    <row r="20" spans="1:11" ht="28.5" customHeight="1" x14ac:dyDescent="0.25">
      <c r="A20" s="809">
        <v>33</v>
      </c>
      <c r="B20" s="504" t="s">
        <v>640</v>
      </c>
      <c r="C20" s="391">
        <v>17</v>
      </c>
      <c r="D20" s="125">
        <f t="shared" si="0"/>
        <v>1E-3</v>
      </c>
      <c r="E20" s="392">
        <v>80</v>
      </c>
      <c r="F20" s="369">
        <f t="shared" si="1"/>
        <v>4.0000000000000001E-3</v>
      </c>
      <c r="G20" s="393">
        <v>1</v>
      </c>
      <c r="H20" s="125">
        <f t="shared" si="2"/>
        <v>0</v>
      </c>
      <c r="I20" s="392"/>
      <c r="J20" s="394">
        <f t="shared" si="4"/>
        <v>98</v>
      </c>
      <c r="K20" s="14">
        <f t="shared" si="3"/>
        <v>2E-3</v>
      </c>
    </row>
    <row r="21" spans="1:11" x14ac:dyDescent="0.25">
      <c r="A21" s="809">
        <v>34</v>
      </c>
      <c r="B21" s="504" t="s">
        <v>641</v>
      </c>
      <c r="C21" s="391">
        <v>101</v>
      </c>
      <c r="D21" s="125">
        <f t="shared" si="0"/>
        <v>5.0000000000000001E-3</v>
      </c>
      <c r="E21" s="392">
        <v>176</v>
      </c>
      <c r="F21" s="369">
        <f t="shared" si="1"/>
        <v>0.01</v>
      </c>
      <c r="G21" s="393">
        <v>19</v>
      </c>
      <c r="H21" s="125">
        <f t="shared" si="2"/>
        <v>8.0000000000000002E-3</v>
      </c>
      <c r="I21" s="392"/>
      <c r="J21" s="394">
        <f t="shared" si="4"/>
        <v>296</v>
      </c>
      <c r="K21" s="14">
        <f t="shared" si="3"/>
        <v>7.0000000000000001E-3</v>
      </c>
    </row>
    <row r="22" spans="1:11" x14ac:dyDescent="0.25">
      <c r="A22" s="809">
        <v>35</v>
      </c>
      <c r="B22" s="504" t="s">
        <v>642</v>
      </c>
      <c r="C22" s="391">
        <v>3</v>
      </c>
      <c r="D22" s="125">
        <f t="shared" si="0"/>
        <v>0</v>
      </c>
      <c r="E22" s="392">
        <v>1</v>
      </c>
      <c r="F22" s="369">
        <f t="shared" si="1"/>
        <v>0</v>
      </c>
      <c r="G22" s="393"/>
      <c r="H22" s="125">
        <f t="shared" si="2"/>
        <v>0</v>
      </c>
      <c r="I22" s="392"/>
      <c r="J22" s="394">
        <f t="shared" si="4"/>
        <v>4</v>
      </c>
      <c r="K22" s="14">
        <f t="shared" si="3"/>
        <v>0</v>
      </c>
    </row>
    <row r="23" spans="1:11" ht="27" thickBot="1" x14ac:dyDescent="0.3">
      <c r="A23" s="152">
        <v>39</v>
      </c>
      <c r="B23" s="505" t="s">
        <v>643</v>
      </c>
      <c r="C23" s="395">
        <v>84</v>
      </c>
      <c r="D23" s="126">
        <f t="shared" si="0"/>
        <v>4.0000000000000001E-3</v>
      </c>
      <c r="E23" s="396">
        <v>125</v>
      </c>
      <c r="F23" s="370">
        <f t="shared" si="1"/>
        <v>7.0000000000000001E-3</v>
      </c>
      <c r="G23" s="397">
        <v>13</v>
      </c>
      <c r="H23" s="126">
        <f t="shared" si="2"/>
        <v>5.0000000000000001E-3</v>
      </c>
      <c r="I23" s="396"/>
      <c r="J23" s="398">
        <f t="shared" si="4"/>
        <v>222</v>
      </c>
      <c r="K23" s="19">
        <f t="shared" si="3"/>
        <v>6.0000000000000001E-3</v>
      </c>
    </row>
    <row r="24" spans="1:11" ht="26.4" x14ac:dyDescent="0.25">
      <c r="A24" s="502">
        <v>40</v>
      </c>
      <c r="B24" s="506" t="s">
        <v>644</v>
      </c>
      <c r="C24" s="388">
        <v>465</v>
      </c>
      <c r="D24" s="137">
        <f t="shared" si="0"/>
        <v>2.4E-2</v>
      </c>
      <c r="E24" s="389">
        <v>449</v>
      </c>
      <c r="F24" s="366">
        <f t="shared" si="1"/>
        <v>2.5000000000000001E-2</v>
      </c>
      <c r="G24" s="388">
        <v>85</v>
      </c>
      <c r="H24" s="137">
        <f t="shared" si="2"/>
        <v>3.5000000000000003E-2</v>
      </c>
      <c r="I24" s="389"/>
      <c r="J24" s="390">
        <f t="shared" si="4"/>
        <v>999</v>
      </c>
      <c r="K24" s="47">
        <f t="shared" si="3"/>
        <v>2.5000000000000001E-2</v>
      </c>
    </row>
    <row r="25" spans="1:11" x14ac:dyDescent="0.25">
      <c r="A25" s="809">
        <v>41</v>
      </c>
      <c r="B25" s="504" t="s">
        <v>645</v>
      </c>
      <c r="C25" s="391">
        <v>6067</v>
      </c>
      <c r="D25" s="125">
        <f t="shared" si="0"/>
        <v>0.317</v>
      </c>
      <c r="E25" s="392">
        <v>2558</v>
      </c>
      <c r="F25" s="369">
        <f t="shared" si="1"/>
        <v>0.14000000000000001</v>
      </c>
      <c r="G25" s="393">
        <v>556</v>
      </c>
      <c r="H25" s="125">
        <f t="shared" si="2"/>
        <v>0.22800000000000001</v>
      </c>
      <c r="I25" s="392">
        <v>2</v>
      </c>
      <c r="J25" s="394">
        <f t="shared" si="4"/>
        <v>9183</v>
      </c>
      <c r="K25" s="14">
        <f t="shared" si="3"/>
        <v>0.23</v>
      </c>
    </row>
    <row r="26" spans="1:11" ht="39.6" x14ac:dyDescent="0.25">
      <c r="A26" s="809">
        <v>42</v>
      </c>
      <c r="B26" s="504" t="s">
        <v>646</v>
      </c>
      <c r="C26" s="391">
        <v>3933</v>
      </c>
      <c r="D26" s="125">
        <f t="shared" si="0"/>
        <v>0.20499999999999999</v>
      </c>
      <c r="E26" s="392">
        <v>4181</v>
      </c>
      <c r="F26" s="369">
        <f t="shared" si="1"/>
        <v>0.22800000000000001</v>
      </c>
      <c r="G26" s="393">
        <v>302</v>
      </c>
      <c r="H26" s="125">
        <f t="shared" si="2"/>
        <v>0.124</v>
      </c>
      <c r="I26" s="392">
        <v>4</v>
      </c>
      <c r="J26" s="394">
        <f t="shared" si="4"/>
        <v>8420</v>
      </c>
      <c r="K26" s="14">
        <f t="shared" si="3"/>
        <v>0.21099999999999999</v>
      </c>
    </row>
    <row r="27" spans="1:11" ht="26.4" x14ac:dyDescent="0.25">
      <c r="A27" s="809">
        <v>43</v>
      </c>
      <c r="B27" s="504" t="s">
        <v>647</v>
      </c>
      <c r="C27" s="391">
        <v>367</v>
      </c>
      <c r="D27" s="125">
        <f t="shared" si="0"/>
        <v>1.9E-2</v>
      </c>
      <c r="E27" s="392">
        <v>431</v>
      </c>
      <c r="F27" s="369">
        <f t="shared" si="1"/>
        <v>2.4E-2</v>
      </c>
      <c r="G27" s="393">
        <v>126</v>
      </c>
      <c r="H27" s="125">
        <f t="shared" si="2"/>
        <v>5.1999999999999998E-2</v>
      </c>
      <c r="I27" s="392"/>
      <c r="J27" s="394">
        <f t="shared" si="4"/>
        <v>924</v>
      </c>
      <c r="K27" s="14">
        <f t="shared" si="3"/>
        <v>2.3E-2</v>
      </c>
    </row>
    <row r="28" spans="1:11" ht="27" thickBot="1" x14ac:dyDescent="0.3">
      <c r="A28" s="810">
        <v>49</v>
      </c>
      <c r="B28" s="507" t="s">
        <v>648</v>
      </c>
      <c r="C28" s="395">
        <v>216</v>
      </c>
      <c r="D28" s="126">
        <f t="shared" si="0"/>
        <v>1.0999999999999999E-2</v>
      </c>
      <c r="E28" s="396">
        <v>176</v>
      </c>
      <c r="F28" s="370">
        <f t="shared" si="1"/>
        <v>0.01</v>
      </c>
      <c r="G28" s="397">
        <v>36</v>
      </c>
      <c r="H28" s="126">
        <f t="shared" si="2"/>
        <v>1.4999999999999999E-2</v>
      </c>
      <c r="I28" s="396"/>
      <c r="J28" s="398">
        <f t="shared" si="4"/>
        <v>428</v>
      </c>
      <c r="K28" s="19">
        <f t="shared" si="3"/>
        <v>1.0999999999999999E-2</v>
      </c>
    </row>
    <row r="29" spans="1:11" ht="36.75" customHeight="1" x14ac:dyDescent="0.25">
      <c r="A29" s="508">
        <v>50</v>
      </c>
      <c r="B29" s="509" t="s">
        <v>649</v>
      </c>
      <c r="C29" s="388">
        <v>42</v>
      </c>
      <c r="D29" s="137">
        <f t="shared" si="0"/>
        <v>2E-3</v>
      </c>
      <c r="E29" s="389">
        <v>39</v>
      </c>
      <c r="F29" s="366">
        <f t="shared" si="1"/>
        <v>2E-3</v>
      </c>
      <c r="G29" s="388">
        <v>11</v>
      </c>
      <c r="H29" s="137">
        <f t="shared" si="2"/>
        <v>5.0000000000000001E-3</v>
      </c>
      <c r="I29" s="389"/>
      <c r="J29" s="390">
        <f t="shared" si="4"/>
        <v>92</v>
      </c>
      <c r="K29" s="47">
        <f t="shared" si="3"/>
        <v>2E-3</v>
      </c>
    </row>
    <row r="30" spans="1:11" ht="26.4" x14ac:dyDescent="0.25">
      <c r="A30" s="809">
        <v>51</v>
      </c>
      <c r="B30" s="504" t="s">
        <v>650</v>
      </c>
      <c r="C30" s="391">
        <v>642</v>
      </c>
      <c r="D30" s="125">
        <f t="shared" si="0"/>
        <v>3.4000000000000002E-2</v>
      </c>
      <c r="E30" s="392">
        <v>840</v>
      </c>
      <c r="F30" s="369">
        <f t="shared" si="1"/>
        <v>4.5999999999999999E-2</v>
      </c>
      <c r="G30" s="393">
        <v>131</v>
      </c>
      <c r="H30" s="125">
        <f t="shared" si="2"/>
        <v>5.3999999999999999E-2</v>
      </c>
      <c r="I30" s="392"/>
      <c r="J30" s="394">
        <f t="shared" si="4"/>
        <v>1613</v>
      </c>
      <c r="K30" s="14">
        <f t="shared" si="3"/>
        <v>0.04</v>
      </c>
    </row>
    <row r="31" spans="1:11" x14ac:dyDescent="0.25">
      <c r="A31" s="809">
        <v>52</v>
      </c>
      <c r="B31" s="504" t="s">
        <v>651</v>
      </c>
      <c r="C31" s="391">
        <v>652</v>
      </c>
      <c r="D31" s="125">
        <f t="shared" si="0"/>
        <v>3.4000000000000002E-2</v>
      </c>
      <c r="E31" s="392">
        <v>869</v>
      </c>
      <c r="F31" s="369">
        <f t="shared" si="1"/>
        <v>4.7E-2</v>
      </c>
      <c r="G31" s="393">
        <v>93</v>
      </c>
      <c r="H31" s="125">
        <f t="shared" si="2"/>
        <v>3.7999999999999999E-2</v>
      </c>
      <c r="I31" s="392"/>
      <c r="J31" s="394">
        <f t="shared" si="4"/>
        <v>1614</v>
      </c>
      <c r="K31" s="14">
        <f t="shared" si="3"/>
        <v>0.04</v>
      </c>
    </row>
    <row r="32" spans="1:11" ht="26.4" x14ac:dyDescent="0.25">
      <c r="A32" s="809">
        <v>53</v>
      </c>
      <c r="B32" s="504" t="s">
        <v>652</v>
      </c>
      <c r="C32" s="391">
        <v>843</v>
      </c>
      <c r="D32" s="125">
        <f t="shared" si="0"/>
        <v>4.3999999999999997E-2</v>
      </c>
      <c r="E32" s="392">
        <v>1162</v>
      </c>
      <c r="F32" s="369">
        <f t="shared" si="1"/>
        <v>6.4000000000000001E-2</v>
      </c>
      <c r="G32" s="393">
        <v>143</v>
      </c>
      <c r="H32" s="125">
        <f t="shared" si="2"/>
        <v>5.8999999999999997E-2</v>
      </c>
      <c r="I32" s="392"/>
      <c r="J32" s="394">
        <f t="shared" si="4"/>
        <v>2148</v>
      </c>
      <c r="K32" s="14">
        <f t="shared" si="3"/>
        <v>5.3999999999999999E-2</v>
      </c>
    </row>
    <row r="33" spans="1:11" ht="26.4" x14ac:dyDescent="0.25">
      <c r="A33" s="809">
        <v>54</v>
      </c>
      <c r="B33" s="504" t="s">
        <v>653</v>
      </c>
      <c r="C33" s="391">
        <v>565</v>
      </c>
      <c r="D33" s="125">
        <f t="shared" si="0"/>
        <v>0.03</v>
      </c>
      <c r="E33" s="392">
        <v>818</v>
      </c>
      <c r="F33" s="369">
        <f t="shared" si="1"/>
        <v>4.4999999999999998E-2</v>
      </c>
      <c r="G33" s="393">
        <v>124</v>
      </c>
      <c r="H33" s="125">
        <f t="shared" si="2"/>
        <v>5.0999999999999997E-2</v>
      </c>
      <c r="I33" s="392"/>
      <c r="J33" s="394">
        <f t="shared" si="4"/>
        <v>1507</v>
      </c>
      <c r="K33" s="14">
        <f t="shared" si="3"/>
        <v>3.7999999999999999E-2</v>
      </c>
    </row>
    <row r="34" spans="1:11" ht="37.5" customHeight="1" x14ac:dyDescent="0.25">
      <c r="A34" s="809">
        <v>55</v>
      </c>
      <c r="B34" s="504" t="s">
        <v>654</v>
      </c>
      <c r="C34" s="391">
        <v>230</v>
      </c>
      <c r="D34" s="125">
        <f t="shared" si="0"/>
        <v>1.2E-2</v>
      </c>
      <c r="E34" s="392">
        <v>442</v>
      </c>
      <c r="F34" s="369">
        <f t="shared" si="1"/>
        <v>2.4E-2</v>
      </c>
      <c r="G34" s="393">
        <v>62</v>
      </c>
      <c r="H34" s="125">
        <f t="shared" si="2"/>
        <v>2.5000000000000001E-2</v>
      </c>
      <c r="I34" s="392"/>
      <c r="J34" s="394">
        <f t="shared" si="4"/>
        <v>734</v>
      </c>
      <c r="K34" s="14">
        <f t="shared" si="3"/>
        <v>1.7999999999999999E-2</v>
      </c>
    </row>
    <row r="35" spans="1:11" ht="27" thickBot="1" x14ac:dyDescent="0.3">
      <c r="A35" s="152">
        <v>59</v>
      </c>
      <c r="B35" s="505" t="s">
        <v>655</v>
      </c>
      <c r="C35" s="395">
        <v>178</v>
      </c>
      <c r="D35" s="126">
        <f t="shared" si="0"/>
        <v>8.9999999999999993E-3</v>
      </c>
      <c r="E35" s="396">
        <v>171</v>
      </c>
      <c r="F35" s="370">
        <f t="shared" si="1"/>
        <v>8.9999999999999993E-3</v>
      </c>
      <c r="G35" s="397">
        <v>25</v>
      </c>
      <c r="H35" s="126">
        <f t="shared" si="2"/>
        <v>0.01</v>
      </c>
      <c r="I35" s="396">
        <v>1</v>
      </c>
      <c r="J35" s="398">
        <f t="shared" si="4"/>
        <v>375</v>
      </c>
      <c r="K35" s="19">
        <f t="shared" si="3"/>
        <v>8.9999999999999993E-3</v>
      </c>
    </row>
    <row r="36" spans="1:11" ht="26.4" x14ac:dyDescent="0.25">
      <c r="A36" s="502">
        <v>60</v>
      </c>
      <c r="B36" s="506" t="s">
        <v>656</v>
      </c>
      <c r="C36" s="388">
        <v>81</v>
      </c>
      <c r="D36" s="137">
        <f t="shared" si="0"/>
        <v>4.0000000000000001E-3</v>
      </c>
      <c r="E36" s="389">
        <v>75</v>
      </c>
      <c r="F36" s="366">
        <f t="shared" si="1"/>
        <v>4.0000000000000001E-3</v>
      </c>
      <c r="G36" s="388">
        <v>20</v>
      </c>
      <c r="H36" s="137">
        <f t="shared" si="2"/>
        <v>8.0000000000000002E-3</v>
      </c>
      <c r="I36" s="389"/>
      <c r="J36" s="390">
        <f t="shared" si="4"/>
        <v>176</v>
      </c>
      <c r="K36" s="47">
        <f t="shared" si="3"/>
        <v>4.0000000000000001E-3</v>
      </c>
    </row>
    <row r="37" spans="1:11" x14ac:dyDescent="0.25">
      <c r="A37" s="809">
        <v>61</v>
      </c>
      <c r="B37" s="504" t="s">
        <v>657</v>
      </c>
      <c r="C37" s="391">
        <v>631</v>
      </c>
      <c r="D37" s="125">
        <f t="shared" si="0"/>
        <v>3.3000000000000002E-2</v>
      </c>
      <c r="E37" s="392">
        <v>847</v>
      </c>
      <c r="F37" s="369">
        <f t="shared" si="1"/>
        <v>4.5999999999999999E-2</v>
      </c>
      <c r="G37" s="393">
        <v>126</v>
      </c>
      <c r="H37" s="125">
        <f t="shared" si="2"/>
        <v>5.1999999999999998E-2</v>
      </c>
      <c r="I37" s="392"/>
      <c r="J37" s="394">
        <f t="shared" si="4"/>
        <v>1604</v>
      </c>
      <c r="K37" s="14">
        <f t="shared" si="3"/>
        <v>0.04</v>
      </c>
    </row>
    <row r="38" spans="1:11" x14ac:dyDescent="0.25">
      <c r="A38" s="809">
        <v>62</v>
      </c>
      <c r="B38" s="504" t="s">
        <v>658</v>
      </c>
      <c r="C38" s="391">
        <v>579</v>
      </c>
      <c r="D38" s="125">
        <f t="shared" si="0"/>
        <v>0.03</v>
      </c>
      <c r="E38" s="392">
        <v>706</v>
      </c>
      <c r="F38" s="369">
        <f t="shared" si="1"/>
        <v>3.9E-2</v>
      </c>
      <c r="G38" s="393">
        <v>74</v>
      </c>
      <c r="H38" s="125">
        <f t="shared" si="2"/>
        <v>0.03</v>
      </c>
      <c r="I38" s="392"/>
      <c r="J38" s="394">
        <f t="shared" si="4"/>
        <v>1359</v>
      </c>
      <c r="K38" s="14">
        <f t="shared" si="3"/>
        <v>3.4000000000000002E-2</v>
      </c>
    </row>
    <row r="39" spans="1:11" ht="27" thickBot="1" x14ac:dyDescent="0.3">
      <c r="A39" s="810">
        <v>69</v>
      </c>
      <c r="B39" s="507" t="s">
        <v>659</v>
      </c>
      <c r="C39" s="395">
        <v>42</v>
      </c>
      <c r="D39" s="126">
        <f t="shared" si="0"/>
        <v>2E-3</v>
      </c>
      <c r="E39" s="396">
        <v>34</v>
      </c>
      <c r="F39" s="370">
        <f t="shared" si="1"/>
        <v>2E-3</v>
      </c>
      <c r="G39" s="397">
        <v>7</v>
      </c>
      <c r="H39" s="126">
        <f t="shared" si="2"/>
        <v>3.0000000000000001E-3</v>
      </c>
      <c r="I39" s="396"/>
      <c r="J39" s="398">
        <f t="shared" si="4"/>
        <v>83</v>
      </c>
      <c r="K39" s="19">
        <f t="shared" si="3"/>
        <v>2E-3</v>
      </c>
    </row>
    <row r="40" spans="1:11" ht="14.4" thickBot="1" x14ac:dyDescent="0.3">
      <c r="A40" s="510">
        <v>99</v>
      </c>
      <c r="B40" s="511" t="s">
        <v>660</v>
      </c>
      <c r="C40" s="399">
        <v>1438</v>
      </c>
      <c r="D40" s="130">
        <f t="shared" si="0"/>
        <v>7.4999999999999997E-2</v>
      </c>
      <c r="E40" s="400">
        <v>1035</v>
      </c>
      <c r="F40" s="401">
        <f t="shared" si="1"/>
        <v>5.7000000000000002E-2</v>
      </c>
      <c r="G40" s="399">
        <v>178</v>
      </c>
      <c r="H40" s="130">
        <f t="shared" si="2"/>
        <v>7.2999999999999995E-2</v>
      </c>
      <c r="I40" s="400">
        <v>1</v>
      </c>
      <c r="J40" s="402">
        <f t="shared" si="4"/>
        <v>2652</v>
      </c>
      <c r="K40" s="53">
        <f t="shared" si="3"/>
        <v>6.6000000000000003E-2</v>
      </c>
    </row>
    <row r="41" spans="1:11" s="33" customFormat="1" ht="14.4" customHeight="1" thickBot="1" x14ac:dyDescent="0.3">
      <c r="A41" s="838" t="s">
        <v>109</v>
      </c>
      <c r="B41" s="954"/>
      <c r="C41" s="411">
        <f t="shared" ref="C41:K41" si="5">SUM(C5:C40)</f>
        <v>19141</v>
      </c>
      <c r="D41" s="414">
        <f t="shared" si="5"/>
        <v>0.99600000000000022</v>
      </c>
      <c r="E41" s="411">
        <f t="shared" si="5"/>
        <v>18299</v>
      </c>
      <c r="F41" s="414">
        <f t="shared" si="5"/>
        <v>1.0020000000000004</v>
      </c>
      <c r="G41" s="411">
        <f t="shared" si="5"/>
        <v>2438</v>
      </c>
      <c r="H41" s="414">
        <f t="shared" si="5"/>
        <v>1.0000000000000004</v>
      </c>
      <c r="I41" s="411">
        <f t="shared" si="5"/>
        <v>8</v>
      </c>
      <c r="J41" s="411">
        <f t="shared" si="5"/>
        <v>39886</v>
      </c>
      <c r="K41" s="414">
        <f t="shared" si="5"/>
        <v>0.99700000000000033</v>
      </c>
    </row>
    <row r="42" spans="1:11" x14ac:dyDescent="0.25">
      <c r="A42" s="136" t="s">
        <v>221</v>
      </c>
      <c r="E42" s="413"/>
      <c r="F42" s="413"/>
      <c r="G42" s="413"/>
    </row>
    <row r="43" spans="1:11" x14ac:dyDescent="0.25">
      <c r="A43" s="1" t="s">
        <v>222</v>
      </c>
    </row>
    <row r="46" spans="1:11" x14ac:dyDescent="0.25">
      <c r="A46" s="33"/>
    </row>
  </sheetData>
  <mergeCells count="9">
    <mergeCell ref="G3:H3"/>
    <mergeCell ref="A41:B41"/>
    <mergeCell ref="A1:K1"/>
    <mergeCell ref="A2:A4"/>
    <mergeCell ref="B2:B4"/>
    <mergeCell ref="C2:I2"/>
    <mergeCell ref="J2:K3"/>
    <mergeCell ref="C3:D3"/>
    <mergeCell ref="E3:F3"/>
  </mergeCells>
  <phoneticPr fontId="0" type="noConversion"/>
  <printOptions horizontalCentered="1"/>
  <pageMargins left="0.78740157480314965" right="0.78740157480314965" top="0.98425196850393704" bottom="0.98425196850393704" header="0.51181102362204722" footer="0.51181102362204722"/>
  <pageSetup paperSize="9" scale="6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zoomScaleNormal="100" workbookViewId="0">
      <selection sqref="A1:K1"/>
    </sheetView>
  </sheetViews>
  <sheetFormatPr defaultColWidth="9.109375" defaultRowHeight="13.8" x14ac:dyDescent="0.25"/>
  <cols>
    <col min="1" max="1" width="8.33203125" style="1" customWidth="1"/>
    <col min="2" max="2" width="64" style="33" customWidth="1"/>
    <col min="3" max="3" width="9.6640625" style="1" customWidth="1"/>
    <col min="4" max="6" width="8.88671875" style="1" customWidth="1"/>
    <col min="7" max="7" width="9.6640625" style="1" customWidth="1"/>
    <col min="8" max="10" width="8.88671875" style="1" customWidth="1"/>
    <col min="11" max="11" width="15.88671875" style="34" customWidth="1"/>
    <col min="12" max="12" width="3.33203125" style="1" customWidth="1"/>
    <col min="13" max="235" width="11.44140625" style="1" customWidth="1"/>
    <col min="236" max="16384" width="9.109375" style="1"/>
  </cols>
  <sheetData>
    <row r="1" spans="1:17" ht="35.1" customHeight="1" thickBot="1" x14ac:dyDescent="0.3">
      <c r="A1" s="906" t="s">
        <v>176</v>
      </c>
      <c r="B1" s="907"/>
      <c r="C1" s="907"/>
      <c r="D1" s="907"/>
      <c r="E1" s="907"/>
      <c r="F1" s="907"/>
      <c r="G1" s="923"/>
      <c r="H1" s="923"/>
      <c r="I1" s="923"/>
      <c r="J1" s="923"/>
      <c r="K1" s="924"/>
    </row>
    <row r="2" spans="1:17" ht="15" customHeight="1" x14ac:dyDescent="0.25">
      <c r="A2" s="870" t="s">
        <v>623</v>
      </c>
      <c r="B2" s="963" t="s">
        <v>661</v>
      </c>
      <c r="C2" s="876">
        <v>2008</v>
      </c>
      <c r="D2" s="877"/>
      <c r="E2" s="876">
        <v>2009</v>
      </c>
      <c r="F2" s="877"/>
      <c r="G2" s="876">
        <v>2011</v>
      </c>
      <c r="H2" s="877"/>
      <c r="I2" s="876">
        <v>2012</v>
      </c>
      <c r="J2" s="877"/>
      <c r="K2" s="865" t="s">
        <v>384</v>
      </c>
    </row>
    <row r="3" spans="1:17" ht="35.25" customHeight="1" thickBot="1" x14ac:dyDescent="0.3">
      <c r="A3" s="871"/>
      <c r="B3" s="965"/>
      <c r="C3" s="120" t="s">
        <v>110</v>
      </c>
      <c r="D3" s="121" t="s">
        <v>111</v>
      </c>
      <c r="E3" s="120" t="s">
        <v>110</v>
      </c>
      <c r="F3" s="121" t="s">
        <v>111</v>
      </c>
      <c r="G3" s="120" t="s">
        <v>110</v>
      </c>
      <c r="H3" s="121" t="s">
        <v>111</v>
      </c>
      <c r="I3" s="120" t="s">
        <v>110</v>
      </c>
      <c r="J3" s="121" t="s">
        <v>111</v>
      </c>
      <c r="K3" s="964"/>
    </row>
    <row r="4" spans="1:17" ht="14.4" thickBot="1" x14ac:dyDescent="0.3">
      <c r="A4" s="122" t="s">
        <v>112</v>
      </c>
      <c r="B4" s="471" t="s">
        <v>625</v>
      </c>
      <c r="C4" s="45">
        <v>888</v>
      </c>
      <c r="D4" s="123">
        <f t="shared" ref="D4:D35" si="0">C4/$C$56</f>
        <v>2.0094589396030867E-2</v>
      </c>
      <c r="E4" s="45">
        <v>942</v>
      </c>
      <c r="F4" s="123">
        <f>E4/$E$56</f>
        <v>2.1630309988518944E-2</v>
      </c>
      <c r="G4" s="45">
        <v>579</v>
      </c>
      <c r="H4" s="123">
        <f>ROUND(G4/$G$56,3)</f>
        <v>1.4E-2</v>
      </c>
      <c r="I4" s="45">
        <v>656</v>
      </c>
      <c r="J4" s="123">
        <f>ROUND(I4/$I$56,3)</f>
        <v>1.6E-2</v>
      </c>
      <c r="K4" s="692">
        <f>J4-H4</f>
        <v>2E-3</v>
      </c>
      <c r="M4" s="787"/>
      <c r="N4" s="788"/>
      <c r="O4" s="789"/>
      <c r="P4" s="790"/>
      <c r="Q4" s="790"/>
    </row>
    <row r="5" spans="1:17" ht="27.6" x14ac:dyDescent="0.25">
      <c r="A5" s="124">
        <v>10</v>
      </c>
      <c r="B5" s="472" t="s">
        <v>662</v>
      </c>
      <c r="C5" s="128">
        <v>14</v>
      </c>
      <c r="D5" s="123">
        <f t="shared" si="0"/>
        <v>3.1680658957706321E-4</v>
      </c>
      <c r="E5" s="128">
        <v>8</v>
      </c>
      <c r="F5" s="137">
        <f t="shared" ref="F5:F55" si="1">E5/$E$56</f>
        <v>1.8369690011481055E-4</v>
      </c>
      <c r="G5" s="128">
        <v>53</v>
      </c>
      <c r="H5" s="137">
        <f t="shared" ref="H5:H55" si="2">ROUND(G5/$G$56,3)</f>
        <v>1E-3</v>
      </c>
      <c r="I5" s="128">
        <v>18</v>
      </c>
      <c r="J5" s="137">
        <f t="shared" ref="J5:J55" si="3">ROUND(I5/$I$56,3)</f>
        <v>0</v>
      </c>
      <c r="K5" s="693">
        <f t="shared" ref="K5:K55" si="4">J5-H5</f>
        <v>-1E-3</v>
      </c>
      <c r="M5" s="787"/>
      <c r="N5" s="791"/>
      <c r="O5" s="789"/>
      <c r="P5" s="790"/>
      <c r="Q5" s="790"/>
    </row>
    <row r="6" spans="1:17" ht="27.6" x14ac:dyDescent="0.25">
      <c r="A6" s="811">
        <v>11</v>
      </c>
      <c r="B6" s="473" t="s">
        <v>663</v>
      </c>
      <c r="C6" s="49">
        <v>46</v>
      </c>
      <c r="D6" s="125">
        <f t="shared" si="0"/>
        <v>1.040935937181779E-3</v>
      </c>
      <c r="E6" s="49">
        <v>30</v>
      </c>
      <c r="F6" s="125">
        <f t="shared" si="1"/>
        <v>6.8886337543053958E-4</v>
      </c>
      <c r="G6" s="49">
        <v>23</v>
      </c>
      <c r="H6" s="125">
        <f t="shared" si="2"/>
        <v>1E-3</v>
      </c>
      <c r="I6" s="49">
        <v>16</v>
      </c>
      <c r="J6" s="125">
        <f t="shared" si="3"/>
        <v>0</v>
      </c>
      <c r="K6" s="694">
        <f t="shared" si="4"/>
        <v>-1E-3</v>
      </c>
      <c r="M6" s="787"/>
      <c r="N6" s="791"/>
      <c r="O6" s="789"/>
      <c r="P6" s="790"/>
      <c r="Q6" s="790"/>
    </row>
    <row r="7" spans="1:17" x14ac:dyDescent="0.25">
      <c r="A7" s="811">
        <v>12</v>
      </c>
      <c r="B7" s="473" t="s">
        <v>664</v>
      </c>
      <c r="C7" s="49">
        <v>42</v>
      </c>
      <c r="D7" s="125">
        <f t="shared" si="0"/>
        <v>9.5041976873118958E-4</v>
      </c>
      <c r="E7" s="49">
        <v>26</v>
      </c>
      <c r="F7" s="125">
        <f t="shared" si="1"/>
        <v>5.9701492537313433E-4</v>
      </c>
      <c r="G7" s="49">
        <v>31</v>
      </c>
      <c r="H7" s="125">
        <f t="shared" si="2"/>
        <v>1E-3</v>
      </c>
      <c r="I7" s="49">
        <v>39</v>
      </c>
      <c r="J7" s="125">
        <f t="shared" si="3"/>
        <v>1E-3</v>
      </c>
      <c r="K7" s="694">
        <f t="shared" si="4"/>
        <v>0</v>
      </c>
      <c r="M7" s="787"/>
      <c r="N7" s="791"/>
      <c r="O7" s="789"/>
      <c r="P7" s="790"/>
      <c r="Q7" s="790"/>
    </row>
    <row r="8" spans="1:17" x14ac:dyDescent="0.25">
      <c r="A8" s="811">
        <v>13</v>
      </c>
      <c r="B8" s="473" t="s">
        <v>665</v>
      </c>
      <c r="C8" s="49">
        <v>29</v>
      </c>
      <c r="D8" s="125">
        <f t="shared" si="0"/>
        <v>6.5624222126677381E-4</v>
      </c>
      <c r="E8" s="49">
        <v>26</v>
      </c>
      <c r="F8" s="125">
        <f t="shared" si="1"/>
        <v>5.9701492537313433E-4</v>
      </c>
      <c r="G8" s="49">
        <v>28</v>
      </c>
      <c r="H8" s="125">
        <f t="shared" si="2"/>
        <v>1E-3</v>
      </c>
      <c r="I8" s="49">
        <v>37</v>
      </c>
      <c r="J8" s="125">
        <f t="shared" si="3"/>
        <v>1E-3</v>
      </c>
      <c r="K8" s="694">
        <f t="shared" si="4"/>
        <v>0</v>
      </c>
      <c r="M8" s="787"/>
      <c r="N8" s="791"/>
      <c r="O8" s="789"/>
      <c r="P8" s="790"/>
      <c r="Q8" s="790"/>
    </row>
    <row r="9" spans="1:17" x14ac:dyDescent="0.25">
      <c r="A9" s="811">
        <v>14</v>
      </c>
      <c r="B9" s="473" t="s">
        <v>666</v>
      </c>
      <c r="C9" s="49">
        <v>166</v>
      </c>
      <c r="D9" s="125">
        <f t="shared" si="0"/>
        <v>3.7564209906994638E-3</v>
      </c>
      <c r="E9" s="49">
        <v>106</v>
      </c>
      <c r="F9" s="125">
        <f t="shared" si="1"/>
        <v>2.4339839265212397E-3</v>
      </c>
      <c r="G9" s="49">
        <v>143</v>
      </c>
      <c r="H9" s="125">
        <f t="shared" si="2"/>
        <v>3.0000000000000001E-3</v>
      </c>
      <c r="I9" s="49">
        <v>111</v>
      </c>
      <c r="J9" s="125">
        <f t="shared" si="3"/>
        <v>3.0000000000000001E-3</v>
      </c>
      <c r="K9" s="694">
        <f t="shared" si="4"/>
        <v>0</v>
      </c>
      <c r="M9" s="787"/>
      <c r="N9" s="791"/>
      <c r="O9" s="789"/>
      <c r="P9" s="790"/>
      <c r="Q9" s="790"/>
    </row>
    <row r="10" spans="1:17" ht="28.2" thickBot="1" x14ac:dyDescent="0.3">
      <c r="A10" s="813">
        <v>19</v>
      </c>
      <c r="B10" s="474" t="s">
        <v>667</v>
      </c>
      <c r="C10" s="51">
        <v>31</v>
      </c>
      <c r="D10" s="126">
        <f t="shared" si="0"/>
        <v>7.0150030549206857E-4</v>
      </c>
      <c r="E10" s="51">
        <v>40</v>
      </c>
      <c r="F10" s="126">
        <f t="shared" si="1"/>
        <v>9.1848450057405281E-4</v>
      </c>
      <c r="G10" s="51">
        <v>22</v>
      </c>
      <c r="H10" s="126">
        <f t="shared" si="2"/>
        <v>1E-3</v>
      </c>
      <c r="I10" s="51">
        <v>41</v>
      </c>
      <c r="J10" s="126">
        <f t="shared" si="3"/>
        <v>1E-3</v>
      </c>
      <c r="K10" s="695">
        <f t="shared" si="4"/>
        <v>0</v>
      </c>
      <c r="M10" s="787"/>
      <c r="N10" s="791"/>
      <c r="O10" s="789"/>
      <c r="P10" s="790"/>
      <c r="Q10" s="790"/>
    </row>
    <row r="11" spans="1:17" ht="42" customHeight="1" x14ac:dyDescent="0.25">
      <c r="A11" s="127">
        <v>20</v>
      </c>
      <c r="B11" s="472" t="s">
        <v>668</v>
      </c>
      <c r="C11" s="128">
        <v>82</v>
      </c>
      <c r="D11" s="123">
        <f t="shared" si="0"/>
        <v>1.8555814532370844E-3</v>
      </c>
      <c r="E11" s="128">
        <v>73</v>
      </c>
      <c r="F11" s="137">
        <f t="shared" si="1"/>
        <v>1.6762342135476463E-3</v>
      </c>
      <c r="G11" s="128">
        <v>111</v>
      </c>
      <c r="H11" s="137">
        <f t="shared" si="2"/>
        <v>3.0000000000000001E-3</v>
      </c>
      <c r="I11" s="128">
        <v>116</v>
      </c>
      <c r="J11" s="137">
        <f t="shared" si="3"/>
        <v>3.0000000000000001E-3</v>
      </c>
      <c r="K11" s="693">
        <f t="shared" si="4"/>
        <v>0</v>
      </c>
      <c r="M11" s="787"/>
      <c r="N11" s="791"/>
      <c r="O11" s="789"/>
      <c r="P11" s="790"/>
      <c r="Q11" s="790"/>
    </row>
    <row r="12" spans="1:17" x14ac:dyDescent="0.25">
      <c r="A12" s="811">
        <v>21</v>
      </c>
      <c r="B12" s="473" t="s">
        <v>669</v>
      </c>
      <c r="C12" s="49">
        <v>66</v>
      </c>
      <c r="D12" s="125">
        <f t="shared" si="0"/>
        <v>1.4935167794347265E-3</v>
      </c>
      <c r="E12" s="49">
        <v>67</v>
      </c>
      <c r="F12" s="125">
        <f t="shared" si="1"/>
        <v>1.5384615384615385E-3</v>
      </c>
      <c r="G12" s="49">
        <v>68</v>
      </c>
      <c r="H12" s="125">
        <f t="shared" si="2"/>
        <v>2E-3</v>
      </c>
      <c r="I12" s="49">
        <v>69</v>
      </c>
      <c r="J12" s="125">
        <f t="shared" si="3"/>
        <v>2E-3</v>
      </c>
      <c r="K12" s="694">
        <f t="shared" si="4"/>
        <v>0</v>
      </c>
      <c r="M12" s="787"/>
      <c r="N12" s="791"/>
      <c r="O12" s="789"/>
      <c r="P12" s="790"/>
      <c r="Q12" s="790"/>
    </row>
    <row r="13" spans="1:17" ht="27.6" x14ac:dyDescent="0.25">
      <c r="A13" s="811">
        <v>22</v>
      </c>
      <c r="B13" s="473" t="s">
        <v>670</v>
      </c>
      <c r="C13" s="49">
        <v>418</v>
      </c>
      <c r="D13" s="125">
        <f t="shared" si="0"/>
        <v>9.458939603086601E-3</v>
      </c>
      <c r="E13" s="49">
        <v>410</v>
      </c>
      <c r="F13" s="125">
        <f t="shared" si="1"/>
        <v>9.4144661308840413E-3</v>
      </c>
      <c r="G13" s="49">
        <v>439</v>
      </c>
      <c r="H13" s="125">
        <f t="shared" si="2"/>
        <v>1.0999999999999999E-2</v>
      </c>
      <c r="I13" s="49">
        <v>468</v>
      </c>
      <c r="J13" s="125">
        <f t="shared" si="3"/>
        <v>1.2E-2</v>
      </c>
      <c r="K13" s="694">
        <f t="shared" si="4"/>
        <v>1.0000000000000009E-3</v>
      </c>
      <c r="M13" s="787"/>
      <c r="N13" s="791"/>
      <c r="O13" s="789"/>
      <c r="P13" s="790"/>
      <c r="Q13" s="790"/>
    </row>
    <row r="14" spans="1:17" ht="27.6" x14ac:dyDescent="0.25">
      <c r="A14" s="811">
        <v>23</v>
      </c>
      <c r="B14" s="473" t="s">
        <v>671</v>
      </c>
      <c r="C14" s="49">
        <v>146</v>
      </c>
      <c r="D14" s="125">
        <f t="shared" si="0"/>
        <v>3.3038401484465161E-3</v>
      </c>
      <c r="E14" s="49">
        <v>164</v>
      </c>
      <c r="F14" s="125">
        <f t="shared" si="1"/>
        <v>3.7657864523536165E-3</v>
      </c>
      <c r="G14" s="49">
        <v>131</v>
      </c>
      <c r="H14" s="125">
        <f t="shared" si="2"/>
        <v>3.0000000000000001E-3</v>
      </c>
      <c r="I14" s="49">
        <v>232</v>
      </c>
      <c r="J14" s="125">
        <f t="shared" si="3"/>
        <v>6.0000000000000001E-3</v>
      </c>
      <c r="K14" s="694">
        <f t="shared" si="4"/>
        <v>3.0000000000000001E-3</v>
      </c>
      <c r="M14" s="787"/>
      <c r="N14" s="791"/>
      <c r="O14" s="789"/>
      <c r="P14" s="790"/>
      <c r="Q14" s="790"/>
    </row>
    <row r="15" spans="1:17" x14ac:dyDescent="0.25">
      <c r="A15" s="811">
        <v>24</v>
      </c>
      <c r="B15" s="473" t="s">
        <v>672</v>
      </c>
      <c r="C15" s="49">
        <v>404</v>
      </c>
      <c r="D15" s="125">
        <f t="shared" si="0"/>
        <v>9.1421330135095374E-3</v>
      </c>
      <c r="E15" s="49">
        <v>376</v>
      </c>
      <c r="F15" s="125">
        <f t="shared" si="1"/>
        <v>8.633754305396096E-3</v>
      </c>
      <c r="G15" s="49">
        <v>273</v>
      </c>
      <c r="H15" s="125">
        <f t="shared" si="2"/>
        <v>7.0000000000000001E-3</v>
      </c>
      <c r="I15" s="49">
        <v>248</v>
      </c>
      <c r="J15" s="125">
        <f t="shared" si="3"/>
        <v>6.0000000000000001E-3</v>
      </c>
      <c r="K15" s="694">
        <f t="shared" si="4"/>
        <v>-1E-3</v>
      </c>
      <c r="M15" s="787"/>
      <c r="N15" s="791"/>
      <c r="O15" s="789"/>
      <c r="P15" s="790"/>
      <c r="Q15" s="790"/>
    </row>
    <row r="16" spans="1:17" ht="28.2" thickBot="1" x14ac:dyDescent="0.3">
      <c r="A16" s="120">
        <v>29</v>
      </c>
      <c r="B16" s="475" t="s">
        <v>673</v>
      </c>
      <c r="C16" s="51">
        <v>83</v>
      </c>
      <c r="D16" s="126">
        <f t="shared" si="0"/>
        <v>1.8782104953497319E-3</v>
      </c>
      <c r="E16" s="51">
        <v>118</v>
      </c>
      <c r="F16" s="126">
        <f t="shared" si="1"/>
        <v>2.7095292766934559E-3</v>
      </c>
      <c r="G16" s="51">
        <v>97</v>
      </c>
      <c r="H16" s="126">
        <f t="shared" si="2"/>
        <v>2E-3</v>
      </c>
      <c r="I16" s="51">
        <v>84</v>
      </c>
      <c r="J16" s="126">
        <f t="shared" si="3"/>
        <v>2E-3</v>
      </c>
      <c r="K16" s="695">
        <f t="shared" si="4"/>
        <v>0</v>
      </c>
      <c r="M16" s="787"/>
      <c r="N16" s="791"/>
      <c r="O16" s="789"/>
      <c r="P16" s="790"/>
      <c r="Q16" s="790"/>
    </row>
    <row r="17" spans="1:17" ht="27.6" x14ac:dyDescent="0.25">
      <c r="A17" s="124">
        <v>30</v>
      </c>
      <c r="B17" s="476" t="s">
        <v>674</v>
      </c>
      <c r="C17" s="128">
        <v>245</v>
      </c>
      <c r="D17" s="123">
        <f t="shared" si="0"/>
        <v>5.5441153175986059E-3</v>
      </c>
      <c r="E17" s="128">
        <v>411</v>
      </c>
      <c r="F17" s="137">
        <f t="shared" si="1"/>
        <v>9.4374282433983929E-3</v>
      </c>
      <c r="G17" s="128">
        <v>607</v>
      </c>
      <c r="H17" s="137">
        <f t="shared" si="2"/>
        <v>1.4999999999999999E-2</v>
      </c>
      <c r="I17" s="128">
        <v>558</v>
      </c>
      <c r="J17" s="137">
        <f t="shared" si="3"/>
        <v>1.4E-2</v>
      </c>
      <c r="K17" s="693">
        <f t="shared" si="4"/>
        <v>-9.9999999999999915E-4</v>
      </c>
      <c r="M17" s="787"/>
      <c r="N17" s="791"/>
      <c r="O17" s="789"/>
      <c r="P17" s="790"/>
      <c r="Q17" s="790"/>
    </row>
    <row r="18" spans="1:17" x14ac:dyDescent="0.25">
      <c r="A18" s="811">
        <v>31</v>
      </c>
      <c r="B18" s="473" t="s">
        <v>675</v>
      </c>
      <c r="C18" s="49">
        <v>187</v>
      </c>
      <c r="D18" s="125">
        <f t="shared" si="0"/>
        <v>4.2316308750650587E-3</v>
      </c>
      <c r="E18" s="49">
        <v>211</v>
      </c>
      <c r="F18" s="125">
        <f t="shared" si="1"/>
        <v>4.8450057405281287E-3</v>
      </c>
      <c r="G18" s="49">
        <v>175</v>
      </c>
      <c r="H18" s="125">
        <f t="shared" si="2"/>
        <v>4.0000000000000001E-3</v>
      </c>
      <c r="I18" s="49">
        <v>190</v>
      </c>
      <c r="J18" s="125">
        <f t="shared" si="3"/>
        <v>5.0000000000000001E-3</v>
      </c>
      <c r="K18" s="694">
        <f t="shared" si="4"/>
        <v>1E-3</v>
      </c>
      <c r="M18" s="787"/>
      <c r="N18" s="791"/>
      <c r="O18" s="789"/>
      <c r="P18" s="790"/>
      <c r="Q18" s="790"/>
    </row>
    <row r="19" spans="1:17" ht="27.6" x14ac:dyDescent="0.25">
      <c r="A19" s="811">
        <v>32</v>
      </c>
      <c r="B19" s="473" t="s">
        <v>676</v>
      </c>
      <c r="C19" s="49">
        <v>614</v>
      </c>
      <c r="D19" s="125">
        <f t="shared" si="0"/>
        <v>1.3894231857165486E-2</v>
      </c>
      <c r="E19" s="49">
        <v>512</v>
      </c>
      <c r="F19" s="125">
        <f t="shared" si="1"/>
        <v>1.1756601607347875E-2</v>
      </c>
      <c r="G19" s="49">
        <v>573</v>
      </c>
      <c r="H19" s="125">
        <f t="shared" si="2"/>
        <v>1.4E-2</v>
      </c>
      <c r="I19" s="49">
        <v>471</v>
      </c>
      <c r="J19" s="125">
        <f t="shared" si="3"/>
        <v>1.2E-2</v>
      </c>
      <c r="K19" s="694">
        <f t="shared" si="4"/>
        <v>-2E-3</v>
      </c>
      <c r="M19" s="787"/>
      <c r="N19" s="791"/>
      <c r="O19" s="789"/>
      <c r="P19" s="790"/>
      <c r="Q19" s="790"/>
    </row>
    <row r="20" spans="1:17" ht="27.6" x14ac:dyDescent="0.25">
      <c r="A20" s="811">
        <v>33</v>
      </c>
      <c r="B20" s="473" t="s">
        <v>677</v>
      </c>
      <c r="C20" s="49">
        <v>1861</v>
      </c>
      <c r="D20" s="125">
        <f t="shared" si="0"/>
        <v>4.2112647371636759E-2</v>
      </c>
      <c r="E20" s="49">
        <v>1673</v>
      </c>
      <c r="F20" s="125">
        <f t="shared" si="1"/>
        <v>3.8415614236509757E-2</v>
      </c>
      <c r="G20" s="49">
        <v>1240</v>
      </c>
      <c r="H20" s="125">
        <f t="shared" si="2"/>
        <v>0.03</v>
      </c>
      <c r="I20" s="49">
        <v>1131</v>
      </c>
      <c r="J20" s="125">
        <f t="shared" si="3"/>
        <v>2.8000000000000001E-2</v>
      </c>
      <c r="K20" s="694">
        <f t="shared" si="4"/>
        <v>-1.9999999999999983E-3</v>
      </c>
      <c r="M20" s="787"/>
      <c r="N20" s="791"/>
      <c r="O20" s="789"/>
      <c r="P20" s="790"/>
      <c r="Q20" s="790"/>
    </row>
    <row r="21" spans="1:17" ht="27.6" x14ac:dyDescent="0.25">
      <c r="A21" s="811">
        <v>34</v>
      </c>
      <c r="B21" s="473" t="s">
        <v>678</v>
      </c>
      <c r="C21" s="49">
        <v>358</v>
      </c>
      <c r="D21" s="125">
        <f t="shared" si="0"/>
        <v>8.1011970763277593E-3</v>
      </c>
      <c r="E21" s="49">
        <v>407</v>
      </c>
      <c r="F21" s="125">
        <f t="shared" si="1"/>
        <v>9.3455797933409881E-3</v>
      </c>
      <c r="G21" s="49">
        <v>299</v>
      </c>
      <c r="H21" s="125">
        <f t="shared" si="2"/>
        <v>7.0000000000000001E-3</v>
      </c>
      <c r="I21" s="49">
        <v>239</v>
      </c>
      <c r="J21" s="125">
        <f t="shared" si="3"/>
        <v>6.0000000000000001E-3</v>
      </c>
      <c r="K21" s="694">
        <f t="shared" si="4"/>
        <v>-1E-3</v>
      </c>
      <c r="M21" s="787"/>
      <c r="N21" s="791"/>
      <c r="O21" s="789"/>
      <c r="P21" s="790"/>
      <c r="Q21" s="790"/>
    </row>
    <row r="22" spans="1:17" ht="27.6" x14ac:dyDescent="0.25">
      <c r="A22" s="811">
        <v>35</v>
      </c>
      <c r="B22" s="473" t="s">
        <v>679</v>
      </c>
      <c r="C22" s="49">
        <v>1250</v>
      </c>
      <c r="D22" s="125">
        <f t="shared" si="0"/>
        <v>2.8286302640809214E-2</v>
      </c>
      <c r="E22" s="49">
        <v>1384</v>
      </c>
      <c r="F22" s="125">
        <f t="shared" si="1"/>
        <v>3.1779563719862229E-2</v>
      </c>
      <c r="G22" s="49">
        <v>951</v>
      </c>
      <c r="H22" s="125">
        <f t="shared" si="2"/>
        <v>2.3E-2</v>
      </c>
      <c r="I22" s="49">
        <v>834</v>
      </c>
      <c r="J22" s="125">
        <f t="shared" si="3"/>
        <v>2.1000000000000001E-2</v>
      </c>
      <c r="K22" s="694">
        <f t="shared" si="4"/>
        <v>-1.9999999999999983E-3</v>
      </c>
      <c r="M22" s="787"/>
      <c r="N22" s="791"/>
      <c r="O22" s="789"/>
      <c r="P22" s="790"/>
      <c r="Q22" s="790"/>
    </row>
    <row r="23" spans="1:17" ht="28.2" thickBot="1" x14ac:dyDescent="0.3">
      <c r="A23" s="813">
        <v>39</v>
      </c>
      <c r="B23" s="474" t="s">
        <v>680</v>
      </c>
      <c r="C23" s="51">
        <v>263</v>
      </c>
      <c r="D23" s="126">
        <f t="shared" si="0"/>
        <v>5.9514380756262586E-3</v>
      </c>
      <c r="E23" s="51">
        <v>161</v>
      </c>
      <c r="F23" s="126">
        <f t="shared" si="1"/>
        <v>3.6969001148105625E-3</v>
      </c>
      <c r="G23" s="51">
        <v>207</v>
      </c>
      <c r="H23" s="126">
        <f t="shared" si="2"/>
        <v>5.0000000000000001E-3</v>
      </c>
      <c r="I23" s="51">
        <v>185</v>
      </c>
      <c r="J23" s="126">
        <f t="shared" si="3"/>
        <v>5.0000000000000001E-3</v>
      </c>
      <c r="K23" s="695">
        <f t="shared" si="4"/>
        <v>0</v>
      </c>
      <c r="M23" s="787"/>
      <c r="N23" s="791"/>
      <c r="O23" s="789"/>
      <c r="P23" s="790"/>
      <c r="Q23" s="790"/>
    </row>
    <row r="24" spans="1:17" ht="41.4" x14ac:dyDescent="0.25">
      <c r="A24" s="127">
        <v>40</v>
      </c>
      <c r="B24" s="472" t="s">
        <v>681</v>
      </c>
      <c r="C24" s="128">
        <v>159</v>
      </c>
      <c r="D24" s="123">
        <f t="shared" si="0"/>
        <v>3.598017695910932E-3</v>
      </c>
      <c r="E24" s="128">
        <v>387</v>
      </c>
      <c r="F24" s="137">
        <f t="shared" si="1"/>
        <v>8.8863375430539605E-3</v>
      </c>
      <c r="G24" s="128">
        <v>736</v>
      </c>
      <c r="H24" s="137">
        <f t="shared" si="2"/>
        <v>1.7999999999999999E-2</v>
      </c>
      <c r="I24" s="128">
        <v>812</v>
      </c>
      <c r="J24" s="137">
        <f t="shared" si="3"/>
        <v>0.02</v>
      </c>
      <c r="K24" s="693">
        <f t="shared" si="4"/>
        <v>2.0000000000000018E-3</v>
      </c>
      <c r="M24" s="787"/>
      <c r="N24" s="791"/>
      <c r="O24" s="789"/>
      <c r="P24" s="790"/>
      <c r="Q24" s="790"/>
    </row>
    <row r="25" spans="1:17" ht="41.4" x14ac:dyDescent="0.25">
      <c r="A25" s="811">
        <v>41</v>
      </c>
      <c r="B25" s="473" t="s">
        <v>682</v>
      </c>
      <c r="C25" s="49">
        <v>367</v>
      </c>
      <c r="D25" s="125">
        <f t="shared" si="0"/>
        <v>8.3048584553415856E-3</v>
      </c>
      <c r="E25" s="49">
        <v>248</v>
      </c>
      <c r="F25" s="125">
        <f t="shared" si="1"/>
        <v>5.6946039035591272E-3</v>
      </c>
      <c r="G25" s="49">
        <v>224</v>
      </c>
      <c r="H25" s="125">
        <f t="shared" si="2"/>
        <v>5.0000000000000001E-3</v>
      </c>
      <c r="I25" s="49">
        <v>224</v>
      </c>
      <c r="J25" s="125">
        <f t="shared" si="3"/>
        <v>6.0000000000000001E-3</v>
      </c>
      <c r="K25" s="694">
        <f t="shared" si="4"/>
        <v>1E-3</v>
      </c>
      <c r="M25" s="787"/>
      <c r="N25" s="791"/>
      <c r="O25" s="789"/>
      <c r="P25" s="790"/>
      <c r="Q25" s="790"/>
    </row>
    <row r="26" spans="1:17" ht="27.6" x14ac:dyDescent="0.25">
      <c r="A26" s="811">
        <v>42</v>
      </c>
      <c r="B26" s="473" t="s">
        <v>683</v>
      </c>
      <c r="C26" s="49">
        <v>1457</v>
      </c>
      <c r="D26" s="125">
        <f t="shared" si="0"/>
        <v>3.2970514358127222E-2</v>
      </c>
      <c r="E26" s="49">
        <v>1434</v>
      </c>
      <c r="F26" s="125">
        <f t="shared" si="1"/>
        <v>3.2927669345579794E-2</v>
      </c>
      <c r="G26" s="49">
        <v>1253</v>
      </c>
      <c r="H26" s="125">
        <f t="shared" si="2"/>
        <v>0.03</v>
      </c>
      <c r="I26" s="49">
        <v>1021</v>
      </c>
      <c r="J26" s="125">
        <f t="shared" si="3"/>
        <v>2.5999999999999999E-2</v>
      </c>
      <c r="K26" s="694">
        <f t="shared" si="4"/>
        <v>-4.0000000000000001E-3</v>
      </c>
      <c r="M26" s="787"/>
      <c r="N26" s="791"/>
      <c r="O26" s="789"/>
      <c r="P26" s="790"/>
      <c r="Q26" s="790"/>
    </row>
    <row r="27" spans="1:17" ht="41.4" x14ac:dyDescent="0.25">
      <c r="A27" s="811">
        <v>43</v>
      </c>
      <c r="B27" s="473" t="s">
        <v>684</v>
      </c>
      <c r="C27" s="49">
        <v>1446</v>
      </c>
      <c r="D27" s="125">
        <f t="shared" si="0"/>
        <v>3.2721594894888101E-2</v>
      </c>
      <c r="E27" s="49">
        <v>1474</v>
      </c>
      <c r="F27" s="125">
        <f t="shared" si="1"/>
        <v>3.3846153846153845E-2</v>
      </c>
      <c r="G27" s="49">
        <v>1166</v>
      </c>
      <c r="H27" s="125">
        <f t="shared" si="2"/>
        <v>2.8000000000000001E-2</v>
      </c>
      <c r="I27" s="49">
        <v>1205</v>
      </c>
      <c r="J27" s="125">
        <f t="shared" si="3"/>
        <v>0.03</v>
      </c>
      <c r="K27" s="694">
        <f t="shared" si="4"/>
        <v>1.9999999999999983E-3</v>
      </c>
      <c r="M27" s="787"/>
      <c r="N27" s="791"/>
      <c r="O27" s="789"/>
      <c r="P27" s="790"/>
      <c r="Q27" s="790"/>
    </row>
    <row r="28" spans="1:17" ht="40.5" customHeight="1" x14ac:dyDescent="0.25">
      <c r="A28" s="129">
        <v>44</v>
      </c>
      <c r="B28" s="473" t="s">
        <v>685</v>
      </c>
      <c r="C28" s="49">
        <v>3087</v>
      </c>
      <c r="D28" s="125">
        <f t="shared" si="0"/>
        <v>6.9855853001742435E-2</v>
      </c>
      <c r="E28" s="49">
        <v>2924</v>
      </c>
      <c r="F28" s="125">
        <f t="shared" si="1"/>
        <v>6.7141216991963265E-2</v>
      </c>
      <c r="G28" s="49">
        <v>2508</v>
      </c>
      <c r="H28" s="125">
        <f t="shared" si="2"/>
        <v>6.0999999999999999E-2</v>
      </c>
      <c r="I28" s="49">
        <v>2414</v>
      </c>
      <c r="J28" s="125">
        <f t="shared" si="3"/>
        <v>6.0999999999999999E-2</v>
      </c>
      <c r="K28" s="694">
        <f t="shared" si="4"/>
        <v>0</v>
      </c>
      <c r="M28" s="787"/>
      <c r="N28" s="791"/>
      <c r="O28" s="789"/>
      <c r="P28" s="790"/>
      <c r="Q28" s="790"/>
    </row>
    <row r="29" spans="1:17" ht="30" customHeight="1" x14ac:dyDescent="0.25">
      <c r="A29" s="811">
        <v>45</v>
      </c>
      <c r="B29" s="473" t="s">
        <v>686</v>
      </c>
      <c r="C29" s="49">
        <v>96</v>
      </c>
      <c r="D29" s="125">
        <f t="shared" si="0"/>
        <v>2.1723880428141475E-3</v>
      </c>
      <c r="E29" s="49">
        <v>82</v>
      </c>
      <c r="F29" s="125">
        <f t="shared" si="1"/>
        <v>1.8828932261768083E-3</v>
      </c>
      <c r="G29" s="49">
        <v>72</v>
      </c>
      <c r="H29" s="125">
        <f t="shared" si="2"/>
        <v>2E-3</v>
      </c>
      <c r="I29" s="49">
        <v>91</v>
      </c>
      <c r="J29" s="125">
        <f t="shared" si="3"/>
        <v>2E-3</v>
      </c>
      <c r="K29" s="694">
        <f t="shared" si="4"/>
        <v>0</v>
      </c>
      <c r="M29" s="787"/>
      <c r="N29" s="791"/>
      <c r="O29" s="789"/>
      <c r="P29" s="790"/>
      <c r="Q29" s="790"/>
    </row>
    <row r="30" spans="1:17" ht="28.2" thickBot="1" x14ac:dyDescent="0.3">
      <c r="A30" s="120">
        <v>49</v>
      </c>
      <c r="B30" s="475" t="s">
        <v>687</v>
      </c>
      <c r="C30" s="51">
        <v>332</v>
      </c>
      <c r="D30" s="126">
        <f t="shared" si="0"/>
        <v>7.5128419813989275E-3</v>
      </c>
      <c r="E30" s="51">
        <v>215</v>
      </c>
      <c r="F30" s="126">
        <f t="shared" si="1"/>
        <v>4.9368541905855335E-3</v>
      </c>
      <c r="G30" s="51">
        <v>318</v>
      </c>
      <c r="H30" s="126">
        <f t="shared" si="2"/>
        <v>8.0000000000000002E-3</v>
      </c>
      <c r="I30" s="51">
        <v>289</v>
      </c>
      <c r="J30" s="126">
        <f t="shared" si="3"/>
        <v>7.0000000000000001E-3</v>
      </c>
      <c r="K30" s="695">
        <f t="shared" si="4"/>
        <v>-1E-3</v>
      </c>
      <c r="M30" s="787"/>
      <c r="N30" s="791"/>
      <c r="O30" s="789"/>
      <c r="P30" s="790"/>
      <c r="Q30" s="790"/>
    </row>
    <row r="31" spans="1:17" ht="27.6" x14ac:dyDescent="0.25">
      <c r="A31" s="124">
        <v>50</v>
      </c>
      <c r="B31" s="476" t="s">
        <v>688</v>
      </c>
      <c r="C31" s="128">
        <v>830</v>
      </c>
      <c r="D31" s="123">
        <f t="shared" si="0"/>
        <v>1.878210495349732E-2</v>
      </c>
      <c r="E31" s="128">
        <v>1081</v>
      </c>
      <c r="F31" s="137">
        <f t="shared" si="1"/>
        <v>2.4822043628013778E-2</v>
      </c>
      <c r="G31" s="128">
        <v>1081</v>
      </c>
      <c r="H31" s="137">
        <f t="shared" si="2"/>
        <v>2.5999999999999999E-2</v>
      </c>
      <c r="I31" s="128">
        <v>1140</v>
      </c>
      <c r="J31" s="137">
        <f t="shared" si="3"/>
        <v>2.9000000000000001E-2</v>
      </c>
      <c r="K31" s="693">
        <f t="shared" si="4"/>
        <v>3.0000000000000027E-3</v>
      </c>
      <c r="M31" s="787"/>
      <c r="N31" s="791"/>
      <c r="O31" s="789"/>
      <c r="P31" s="790"/>
      <c r="Q31" s="790"/>
    </row>
    <row r="32" spans="1:17" x14ac:dyDescent="0.25">
      <c r="A32" s="811">
        <v>51</v>
      </c>
      <c r="B32" s="473" t="s">
        <v>689</v>
      </c>
      <c r="C32" s="49">
        <v>1579</v>
      </c>
      <c r="D32" s="125">
        <f t="shared" si="0"/>
        <v>3.5731257495870201E-2</v>
      </c>
      <c r="E32" s="49">
        <v>1613</v>
      </c>
      <c r="F32" s="125">
        <f t="shared" si="1"/>
        <v>3.7037887485648679E-2</v>
      </c>
      <c r="G32" s="49">
        <v>1253</v>
      </c>
      <c r="H32" s="125">
        <f t="shared" si="2"/>
        <v>0.03</v>
      </c>
      <c r="I32" s="49">
        <v>1308</v>
      </c>
      <c r="J32" s="125">
        <f t="shared" si="3"/>
        <v>3.3000000000000002E-2</v>
      </c>
      <c r="K32" s="694">
        <f t="shared" si="4"/>
        <v>3.0000000000000027E-3</v>
      </c>
      <c r="M32" s="787"/>
      <c r="N32" s="791"/>
      <c r="O32" s="789"/>
      <c r="P32" s="790"/>
      <c r="Q32" s="790"/>
    </row>
    <row r="33" spans="1:17" ht="27.6" x14ac:dyDescent="0.25">
      <c r="A33" s="129">
        <v>52</v>
      </c>
      <c r="B33" s="473" t="s">
        <v>690</v>
      </c>
      <c r="C33" s="49">
        <v>5223</v>
      </c>
      <c r="D33" s="125">
        <f t="shared" si="0"/>
        <v>0.11819148695435722</v>
      </c>
      <c r="E33" s="49">
        <v>6860</v>
      </c>
      <c r="F33" s="125">
        <f t="shared" si="1"/>
        <v>0.15752009184845006</v>
      </c>
      <c r="G33" s="49">
        <v>6139</v>
      </c>
      <c r="H33" s="125">
        <f t="shared" si="2"/>
        <v>0.14799999999999999</v>
      </c>
      <c r="I33" s="49">
        <v>6013</v>
      </c>
      <c r="J33" s="125">
        <f t="shared" si="3"/>
        <v>0.151</v>
      </c>
      <c r="K33" s="694">
        <f t="shared" si="4"/>
        <v>3.0000000000000027E-3</v>
      </c>
      <c r="M33" s="787"/>
      <c r="N33" s="791"/>
      <c r="O33" s="789"/>
      <c r="P33" s="790"/>
      <c r="Q33" s="790"/>
    </row>
    <row r="34" spans="1:17" ht="28.2" thickBot="1" x14ac:dyDescent="0.3">
      <c r="A34" s="813">
        <v>59</v>
      </c>
      <c r="B34" s="474" t="s">
        <v>691</v>
      </c>
      <c r="C34" s="51">
        <v>219</v>
      </c>
      <c r="D34" s="125">
        <f t="shared" si="0"/>
        <v>4.9557602226697741E-3</v>
      </c>
      <c r="E34" s="51">
        <v>204</v>
      </c>
      <c r="F34" s="126">
        <f t="shared" si="1"/>
        <v>4.684270952927669E-3</v>
      </c>
      <c r="G34" s="51">
        <v>232</v>
      </c>
      <c r="H34" s="126">
        <f t="shared" si="2"/>
        <v>6.0000000000000001E-3</v>
      </c>
      <c r="I34" s="51">
        <v>222</v>
      </c>
      <c r="J34" s="126">
        <f t="shared" si="3"/>
        <v>6.0000000000000001E-3</v>
      </c>
      <c r="K34" s="695">
        <f t="shared" si="4"/>
        <v>0</v>
      </c>
      <c r="M34" s="787"/>
      <c r="N34" s="791"/>
      <c r="O34" s="789"/>
      <c r="P34" s="790"/>
      <c r="Q34" s="790"/>
    </row>
    <row r="35" spans="1:17" ht="27.6" x14ac:dyDescent="0.25">
      <c r="A35" s="127">
        <v>60</v>
      </c>
      <c r="B35" s="472" t="s">
        <v>692</v>
      </c>
      <c r="C35" s="128">
        <v>378</v>
      </c>
      <c r="D35" s="123">
        <f t="shared" si="0"/>
        <v>8.5537779185807065E-3</v>
      </c>
      <c r="E35" s="128">
        <v>507</v>
      </c>
      <c r="F35" s="137">
        <f t="shared" si="1"/>
        <v>1.1641791044776119E-2</v>
      </c>
      <c r="G35" s="128">
        <v>601</v>
      </c>
      <c r="H35" s="137">
        <f t="shared" si="2"/>
        <v>1.4999999999999999E-2</v>
      </c>
      <c r="I35" s="128">
        <v>583</v>
      </c>
      <c r="J35" s="137">
        <f t="shared" si="3"/>
        <v>1.4999999999999999E-2</v>
      </c>
      <c r="K35" s="693">
        <f t="shared" si="4"/>
        <v>0</v>
      </c>
      <c r="M35" s="787"/>
      <c r="N35" s="791"/>
      <c r="O35" s="789"/>
      <c r="P35" s="790"/>
      <c r="Q35" s="790"/>
    </row>
    <row r="36" spans="1:17" x14ac:dyDescent="0.25">
      <c r="A36" s="811">
        <v>61</v>
      </c>
      <c r="B36" s="473" t="s">
        <v>693</v>
      </c>
      <c r="C36" s="49">
        <v>76</v>
      </c>
      <c r="D36" s="125">
        <f t="shared" ref="D36:D55" si="5">C36/$C$56</f>
        <v>1.7198072005612003E-3</v>
      </c>
      <c r="E36" s="49">
        <v>63</v>
      </c>
      <c r="F36" s="125">
        <f t="shared" si="1"/>
        <v>1.4466130884041332E-3</v>
      </c>
      <c r="G36" s="49">
        <v>54</v>
      </c>
      <c r="H36" s="125">
        <f t="shared" si="2"/>
        <v>1E-3</v>
      </c>
      <c r="I36" s="49">
        <v>79</v>
      </c>
      <c r="J36" s="125">
        <f t="shared" si="3"/>
        <v>2E-3</v>
      </c>
      <c r="K36" s="694">
        <f t="shared" si="4"/>
        <v>1E-3</v>
      </c>
      <c r="M36" s="787"/>
      <c r="N36" s="791"/>
      <c r="O36" s="789"/>
      <c r="P36" s="790"/>
      <c r="Q36" s="790"/>
    </row>
    <row r="37" spans="1:17" x14ac:dyDescent="0.25">
      <c r="A37" s="811">
        <v>62</v>
      </c>
      <c r="B37" s="473" t="s">
        <v>694</v>
      </c>
      <c r="C37" s="49">
        <v>182</v>
      </c>
      <c r="D37" s="125">
        <f t="shared" si="5"/>
        <v>4.1184856645018215E-3</v>
      </c>
      <c r="E37" s="49">
        <v>123</v>
      </c>
      <c r="F37" s="125">
        <f t="shared" si="1"/>
        <v>2.8243398392652124E-3</v>
      </c>
      <c r="G37" s="49">
        <v>141</v>
      </c>
      <c r="H37" s="125">
        <f t="shared" si="2"/>
        <v>3.0000000000000001E-3</v>
      </c>
      <c r="I37" s="49">
        <v>146</v>
      </c>
      <c r="J37" s="125">
        <f t="shared" si="3"/>
        <v>4.0000000000000001E-3</v>
      </c>
      <c r="K37" s="694">
        <f t="shared" si="4"/>
        <v>1E-3</v>
      </c>
      <c r="M37" s="787"/>
      <c r="N37" s="791"/>
      <c r="O37" s="789"/>
      <c r="P37" s="790"/>
      <c r="Q37" s="790"/>
    </row>
    <row r="38" spans="1:17" ht="27.6" x14ac:dyDescent="0.25">
      <c r="A38" s="811">
        <v>63</v>
      </c>
      <c r="B38" s="473" t="s">
        <v>695</v>
      </c>
      <c r="C38" s="49">
        <v>1890</v>
      </c>
      <c r="D38" s="125">
        <f t="shared" si="5"/>
        <v>4.2768889592903529E-2</v>
      </c>
      <c r="E38" s="49">
        <v>1452</v>
      </c>
      <c r="F38" s="125">
        <f t="shared" si="1"/>
        <v>3.334098737083812E-2</v>
      </c>
      <c r="G38" s="49">
        <v>1388</v>
      </c>
      <c r="H38" s="125">
        <f t="shared" si="2"/>
        <v>3.4000000000000002E-2</v>
      </c>
      <c r="I38" s="49">
        <v>1415</v>
      </c>
      <c r="J38" s="125">
        <f t="shared" si="3"/>
        <v>3.5000000000000003E-2</v>
      </c>
      <c r="K38" s="694">
        <f t="shared" si="4"/>
        <v>1.0000000000000009E-3</v>
      </c>
      <c r="M38" s="787"/>
      <c r="N38" s="791"/>
      <c r="O38" s="789"/>
      <c r="P38" s="790"/>
      <c r="Q38" s="790"/>
    </row>
    <row r="39" spans="1:17" x14ac:dyDescent="0.25">
      <c r="A39" s="129">
        <v>64</v>
      </c>
      <c r="B39" s="473" t="s">
        <v>696</v>
      </c>
      <c r="C39" s="49">
        <v>3676</v>
      </c>
      <c r="D39" s="125">
        <f t="shared" si="5"/>
        <v>8.3184358806091735E-2</v>
      </c>
      <c r="E39" s="49">
        <v>3156</v>
      </c>
      <c r="F39" s="125">
        <f t="shared" si="1"/>
        <v>7.2468427095292762E-2</v>
      </c>
      <c r="G39" s="49">
        <v>3302</v>
      </c>
      <c r="H39" s="125">
        <f t="shared" si="2"/>
        <v>0.08</v>
      </c>
      <c r="I39" s="49">
        <v>3130</v>
      </c>
      <c r="J39" s="125">
        <f t="shared" si="3"/>
        <v>7.8E-2</v>
      </c>
      <c r="K39" s="694">
        <f t="shared" si="4"/>
        <v>-2.0000000000000018E-3</v>
      </c>
      <c r="M39" s="787"/>
      <c r="N39" s="791"/>
      <c r="O39" s="789"/>
      <c r="P39" s="790"/>
      <c r="Q39" s="790"/>
    </row>
    <row r="40" spans="1:17" ht="28.2" thickBot="1" x14ac:dyDescent="0.3">
      <c r="A40" s="120">
        <v>69</v>
      </c>
      <c r="B40" s="475" t="s">
        <v>697</v>
      </c>
      <c r="C40" s="51">
        <v>548</v>
      </c>
      <c r="D40" s="126">
        <f t="shared" si="5"/>
        <v>1.2400715077730759E-2</v>
      </c>
      <c r="E40" s="51">
        <v>501</v>
      </c>
      <c r="F40" s="126">
        <f t="shared" si="1"/>
        <v>1.1504018369690011E-2</v>
      </c>
      <c r="G40" s="51">
        <v>473</v>
      </c>
      <c r="H40" s="126">
        <f t="shared" si="2"/>
        <v>1.0999999999999999E-2</v>
      </c>
      <c r="I40" s="51">
        <v>450</v>
      </c>
      <c r="J40" s="126">
        <f t="shared" si="3"/>
        <v>1.0999999999999999E-2</v>
      </c>
      <c r="K40" s="695">
        <f t="shared" si="4"/>
        <v>0</v>
      </c>
      <c r="M40" s="787"/>
      <c r="N40" s="791"/>
      <c r="O40" s="789"/>
      <c r="P40" s="790"/>
      <c r="Q40" s="790"/>
    </row>
    <row r="41" spans="1:17" ht="27.6" x14ac:dyDescent="0.25">
      <c r="A41" s="124">
        <v>70</v>
      </c>
      <c r="B41" s="476" t="s">
        <v>698</v>
      </c>
      <c r="C41" s="128">
        <v>566</v>
      </c>
      <c r="D41" s="130">
        <f t="shared" si="5"/>
        <v>1.2808037835758412E-2</v>
      </c>
      <c r="E41" s="128">
        <v>592</v>
      </c>
      <c r="F41" s="137">
        <f t="shared" si="1"/>
        <v>1.3593570608495982E-2</v>
      </c>
      <c r="G41" s="128">
        <v>832</v>
      </c>
      <c r="H41" s="137">
        <f t="shared" si="2"/>
        <v>0.02</v>
      </c>
      <c r="I41" s="128">
        <v>900</v>
      </c>
      <c r="J41" s="137">
        <f t="shared" si="3"/>
        <v>2.3E-2</v>
      </c>
      <c r="K41" s="693">
        <f t="shared" si="4"/>
        <v>2.9999999999999992E-3</v>
      </c>
      <c r="M41" s="787"/>
      <c r="N41" s="791"/>
      <c r="O41" s="789"/>
      <c r="P41" s="790"/>
      <c r="Q41" s="790"/>
    </row>
    <row r="42" spans="1:17" x14ac:dyDescent="0.25">
      <c r="A42" s="129">
        <v>71</v>
      </c>
      <c r="B42" s="473" t="s">
        <v>699</v>
      </c>
      <c r="C42" s="49">
        <v>2684</v>
      </c>
      <c r="D42" s="125">
        <f t="shared" si="5"/>
        <v>6.0736349030345547E-2</v>
      </c>
      <c r="E42" s="49">
        <v>2500</v>
      </c>
      <c r="F42" s="125">
        <f t="shared" si="1"/>
        <v>5.7405281285878303E-2</v>
      </c>
      <c r="G42" s="49">
        <v>2546</v>
      </c>
      <c r="H42" s="125">
        <f t="shared" si="2"/>
        <v>6.0999999999999999E-2</v>
      </c>
      <c r="I42" s="49">
        <v>2272</v>
      </c>
      <c r="J42" s="125">
        <f t="shared" si="3"/>
        <v>5.7000000000000002E-2</v>
      </c>
      <c r="K42" s="694">
        <f t="shared" si="4"/>
        <v>-3.9999999999999966E-3</v>
      </c>
      <c r="M42" s="787"/>
      <c r="N42" s="791"/>
      <c r="O42" s="789"/>
      <c r="P42" s="790"/>
      <c r="Q42" s="790"/>
    </row>
    <row r="43" spans="1:17" x14ac:dyDescent="0.25">
      <c r="A43" s="811">
        <v>72</v>
      </c>
      <c r="B43" s="473" t="s">
        <v>700</v>
      </c>
      <c r="C43" s="49">
        <v>949</v>
      </c>
      <c r="D43" s="125">
        <f t="shared" si="5"/>
        <v>2.1474960964902357E-2</v>
      </c>
      <c r="E43" s="49">
        <v>950</v>
      </c>
      <c r="F43" s="125">
        <f t="shared" si="1"/>
        <v>2.1814006888633754E-2</v>
      </c>
      <c r="G43" s="49">
        <v>833</v>
      </c>
      <c r="H43" s="125">
        <f t="shared" si="2"/>
        <v>0.02</v>
      </c>
      <c r="I43" s="49">
        <v>766</v>
      </c>
      <c r="J43" s="125">
        <f t="shared" si="3"/>
        <v>1.9E-2</v>
      </c>
      <c r="K43" s="694">
        <f t="shared" si="4"/>
        <v>-1.0000000000000009E-3</v>
      </c>
      <c r="M43" s="787"/>
      <c r="N43" s="791"/>
      <c r="O43" s="789"/>
      <c r="P43" s="790"/>
      <c r="Q43" s="790"/>
    </row>
    <row r="44" spans="1:17" x14ac:dyDescent="0.25">
      <c r="A44" s="811">
        <v>73</v>
      </c>
      <c r="B44" s="473" t="s">
        <v>701</v>
      </c>
      <c r="C44" s="49">
        <v>276</v>
      </c>
      <c r="D44" s="125">
        <f t="shared" si="5"/>
        <v>6.2456156230906749E-3</v>
      </c>
      <c r="E44" s="49">
        <v>223</v>
      </c>
      <c r="F44" s="125">
        <f t="shared" si="1"/>
        <v>5.120551090700344E-3</v>
      </c>
      <c r="G44" s="49">
        <v>245</v>
      </c>
      <c r="H44" s="125">
        <f t="shared" si="2"/>
        <v>6.0000000000000001E-3</v>
      </c>
      <c r="I44" s="49">
        <v>234</v>
      </c>
      <c r="J44" s="125">
        <f t="shared" si="3"/>
        <v>6.0000000000000001E-3</v>
      </c>
      <c r="K44" s="694">
        <f t="shared" si="4"/>
        <v>0</v>
      </c>
      <c r="M44" s="787"/>
      <c r="N44" s="791"/>
      <c r="O44" s="789"/>
      <c r="P44" s="790"/>
      <c r="Q44" s="790"/>
    </row>
    <row r="45" spans="1:17" x14ac:dyDescent="0.25">
      <c r="A45" s="811">
        <v>74</v>
      </c>
      <c r="B45" s="473" t="s">
        <v>702</v>
      </c>
      <c r="C45" s="49">
        <v>576</v>
      </c>
      <c r="D45" s="125">
        <f t="shared" si="5"/>
        <v>1.3034328256884886E-2</v>
      </c>
      <c r="E45" s="49">
        <v>584</v>
      </c>
      <c r="F45" s="125">
        <f t="shared" si="1"/>
        <v>1.3409873708381171E-2</v>
      </c>
      <c r="G45" s="49">
        <v>478</v>
      </c>
      <c r="H45" s="125">
        <f t="shared" si="2"/>
        <v>1.2E-2</v>
      </c>
      <c r="I45" s="49">
        <v>461</v>
      </c>
      <c r="J45" s="125">
        <f t="shared" si="3"/>
        <v>1.2E-2</v>
      </c>
      <c r="K45" s="694">
        <f t="shared" si="4"/>
        <v>0</v>
      </c>
      <c r="M45" s="787"/>
      <c r="N45" s="791"/>
      <c r="O45" s="789"/>
      <c r="P45" s="790"/>
      <c r="Q45" s="790"/>
    </row>
    <row r="46" spans="1:17" x14ac:dyDescent="0.25">
      <c r="A46" s="811">
        <v>75</v>
      </c>
      <c r="B46" s="473" t="s">
        <v>703</v>
      </c>
      <c r="C46" s="49">
        <v>1924</v>
      </c>
      <c r="D46" s="125">
        <f t="shared" si="5"/>
        <v>4.3538277024733542E-2</v>
      </c>
      <c r="E46" s="49">
        <v>1805</v>
      </c>
      <c r="F46" s="125">
        <f t="shared" si="1"/>
        <v>4.1446613088404131E-2</v>
      </c>
      <c r="G46" s="49">
        <v>1591</v>
      </c>
      <c r="H46" s="125">
        <f t="shared" si="2"/>
        <v>3.7999999999999999E-2</v>
      </c>
      <c r="I46" s="49">
        <v>1440</v>
      </c>
      <c r="J46" s="125">
        <f t="shared" si="3"/>
        <v>3.5999999999999997E-2</v>
      </c>
      <c r="K46" s="694">
        <f t="shared" si="4"/>
        <v>-2.0000000000000018E-3</v>
      </c>
      <c r="M46" s="787"/>
      <c r="N46" s="791"/>
      <c r="O46" s="789"/>
      <c r="P46" s="790"/>
      <c r="Q46" s="790"/>
    </row>
    <row r="47" spans="1:17" ht="28.2" thickBot="1" x14ac:dyDescent="0.3">
      <c r="A47" s="813">
        <v>79</v>
      </c>
      <c r="B47" s="474" t="s">
        <v>704</v>
      </c>
      <c r="C47" s="51">
        <v>657</v>
      </c>
      <c r="D47" s="125">
        <f t="shared" si="5"/>
        <v>1.4867280668009323E-2</v>
      </c>
      <c r="E47" s="51">
        <v>480</v>
      </c>
      <c r="F47" s="126">
        <f t="shared" si="1"/>
        <v>1.1021814006888633E-2</v>
      </c>
      <c r="G47" s="51">
        <v>478</v>
      </c>
      <c r="H47" s="126">
        <f t="shared" si="2"/>
        <v>1.2E-2</v>
      </c>
      <c r="I47" s="51">
        <v>428</v>
      </c>
      <c r="J47" s="126">
        <f t="shared" si="3"/>
        <v>1.0999999999999999E-2</v>
      </c>
      <c r="K47" s="695">
        <f t="shared" si="4"/>
        <v>-1.0000000000000009E-3</v>
      </c>
      <c r="M47" s="787"/>
      <c r="N47" s="791"/>
      <c r="O47" s="789"/>
      <c r="P47" s="790"/>
      <c r="Q47" s="790"/>
    </row>
    <row r="48" spans="1:17" ht="27.6" x14ac:dyDescent="0.25">
      <c r="A48" s="127">
        <v>80</v>
      </c>
      <c r="B48" s="472" t="s">
        <v>705</v>
      </c>
      <c r="C48" s="128">
        <v>185</v>
      </c>
      <c r="D48" s="123">
        <f t="shared" si="5"/>
        <v>4.1863727908397642E-3</v>
      </c>
      <c r="E48" s="128">
        <v>381</v>
      </c>
      <c r="F48" s="137">
        <f t="shared" si="1"/>
        <v>8.7485648679678524E-3</v>
      </c>
      <c r="G48" s="128">
        <v>536</v>
      </c>
      <c r="H48" s="137">
        <f t="shared" si="2"/>
        <v>1.2999999999999999E-2</v>
      </c>
      <c r="I48" s="128">
        <v>527</v>
      </c>
      <c r="J48" s="137">
        <f t="shared" si="3"/>
        <v>1.2999999999999999E-2</v>
      </c>
      <c r="K48" s="693">
        <f t="shared" si="4"/>
        <v>0</v>
      </c>
      <c r="M48" s="787"/>
      <c r="N48" s="791"/>
      <c r="O48" s="789"/>
      <c r="P48" s="790"/>
      <c r="Q48" s="790"/>
    </row>
    <row r="49" spans="1:17" x14ac:dyDescent="0.25">
      <c r="A49" s="811">
        <v>81</v>
      </c>
      <c r="B49" s="473" t="s">
        <v>706</v>
      </c>
      <c r="C49" s="49">
        <v>541</v>
      </c>
      <c r="D49" s="125">
        <f t="shared" si="5"/>
        <v>1.2242311782942227E-2</v>
      </c>
      <c r="E49" s="49">
        <v>465</v>
      </c>
      <c r="F49" s="125">
        <f t="shared" si="1"/>
        <v>1.0677382319173364E-2</v>
      </c>
      <c r="G49" s="49">
        <v>532</v>
      </c>
      <c r="H49" s="125">
        <f t="shared" si="2"/>
        <v>1.2999999999999999E-2</v>
      </c>
      <c r="I49" s="49">
        <v>555</v>
      </c>
      <c r="J49" s="125">
        <f t="shared" si="3"/>
        <v>1.4E-2</v>
      </c>
      <c r="K49" s="694">
        <f t="shared" si="4"/>
        <v>1.0000000000000009E-3</v>
      </c>
      <c r="M49" s="787"/>
      <c r="N49" s="791"/>
      <c r="O49" s="789"/>
      <c r="P49" s="790"/>
      <c r="Q49" s="790"/>
    </row>
    <row r="50" spans="1:17" ht="27.6" x14ac:dyDescent="0.25">
      <c r="A50" s="811">
        <v>82</v>
      </c>
      <c r="B50" s="473" t="s">
        <v>707</v>
      </c>
      <c r="C50" s="49">
        <v>297</v>
      </c>
      <c r="D50" s="125">
        <f t="shared" si="5"/>
        <v>6.7208255074562694E-3</v>
      </c>
      <c r="E50" s="49">
        <v>321</v>
      </c>
      <c r="F50" s="125">
        <f t="shared" si="1"/>
        <v>7.3708381171067741E-3</v>
      </c>
      <c r="G50" s="49">
        <v>336</v>
      </c>
      <c r="H50" s="125">
        <f t="shared" si="2"/>
        <v>8.0000000000000002E-3</v>
      </c>
      <c r="I50" s="49">
        <v>253</v>
      </c>
      <c r="J50" s="125">
        <f t="shared" si="3"/>
        <v>6.0000000000000001E-3</v>
      </c>
      <c r="K50" s="694">
        <f t="shared" si="4"/>
        <v>-2E-3</v>
      </c>
      <c r="M50" s="787"/>
      <c r="N50" s="791"/>
      <c r="O50" s="789"/>
      <c r="P50" s="790"/>
      <c r="Q50" s="790"/>
    </row>
    <row r="51" spans="1:17" ht="41.4" x14ac:dyDescent="0.25">
      <c r="A51" s="129">
        <v>83</v>
      </c>
      <c r="B51" s="473" t="s">
        <v>708</v>
      </c>
      <c r="C51" s="49">
        <v>3174</v>
      </c>
      <c r="D51" s="125">
        <f t="shared" si="5"/>
        <v>7.1824579665542759E-2</v>
      </c>
      <c r="E51" s="49">
        <v>2954</v>
      </c>
      <c r="F51" s="125">
        <f t="shared" si="1"/>
        <v>6.7830080367393797E-2</v>
      </c>
      <c r="G51" s="49">
        <v>2836</v>
      </c>
      <c r="H51" s="125">
        <f t="shared" si="2"/>
        <v>6.8000000000000005E-2</v>
      </c>
      <c r="I51" s="49">
        <v>2872</v>
      </c>
      <c r="J51" s="125">
        <f t="shared" si="3"/>
        <v>7.1999999999999995E-2</v>
      </c>
      <c r="K51" s="694">
        <f t="shared" si="4"/>
        <v>3.9999999999999897E-3</v>
      </c>
      <c r="M51" s="787"/>
      <c r="N51" s="791"/>
      <c r="O51" s="789"/>
      <c r="P51" s="790"/>
      <c r="Q51" s="790"/>
    </row>
    <row r="52" spans="1:17" x14ac:dyDescent="0.25">
      <c r="A52" s="811">
        <v>84</v>
      </c>
      <c r="B52" s="473" t="s">
        <v>709</v>
      </c>
      <c r="C52" s="49">
        <v>520</v>
      </c>
      <c r="D52" s="125">
        <f t="shared" si="5"/>
        <v>1.1767101898576634E-2</v>
      </c>
      <c r="E52" s="49">
        <v>623</v>
      </c>
      <c r="F52" s="125">
        <f t="shared" si="1"/>
        <v>1.4305396096440872E-2</v>
      </c>
      <c r="G52" s="49">
        <v>529</v>
      </c>
      <c r="H52" s="125">
        <f t="shared" si="2"/>
        <v>1.2999999999999999E-2</v>
      </c>
      <c r="I52" s="49">
        <v>442</v>
      </c>
      <c r="J52" s="125">
        <f t="shared" si="3"/>
        <v>1.0999999999999999E-2</v>
      </c>
      <c r="K52" s="694">
        <f t="shared" si="4"/>
        <v>-2E-3</v>
      </c>
      <c r="M52" s="787"/>
      <c r="N52" s="791"/>
      <c r="O52" s="789"/>
      <c r="P52" s="790"/>
      <c r="Q52" s="790"/>
    </row>
    <row r="53" spans="1:17" ht="42" customHeight="1" x14ac:dyDescent="0.25">
      <c r="A53" s="811">
        <v>85</v>
      </c>
      <c r="B53" s="473" t="s">
        <v>710</v>
      </c>
      <c r="C53" s="49">
        <v>214</v>
      </c>
      <c r="D53" s="125">
        <f t="shared" si="5"/>
        <v>4.8426150121065378E-3</v>
      </c>
      <c r="E53" s="49">
        <v>258</v>
      </c>
      <c r="F53" s="125">
        <f t="shared" si="1"/>
        <v>5.9242250287026409E-3</v>
      </c>
      <c r="G53" s="49">
        <v>265</v>
      </c>
      <c r="H53" s="125">
        <f t="shared" si="2"/>
        <v>6.0000000000000001E-3</v>
      </c>
      <c r="I53" s="49">
        <v>224</v>
      </c>
      <c r="J53" s="125">
        <f t="shared" si="3"/>
        <v>6.0000000000000001E-3</v>
      </c>
      <c r="K53" s="694">
        <f t="shared" si="4"/>
        <v>0</v>
      </c>
      <c r="M53" s="787"/>
      <c r="N53" s="791"/>
      <c r="O53" s="789"/>
      <c r="P53" s="790"/>
      <c r="Q53" s="790"/>
    </row>
    <row r="54" spans="1:17" ht="28.2" thickBot="1" x14ac:dyDescent="0.3">
      <c r="A54" s="120">
        <v>89</v>
      </c>
      <c r="B54" s="475" t="s">
        <v>711</v>
      </c>
      <c r="C54" s="51">
        <v>155</v>
      </c>
      <c r="D54" s="132">
        <f t="shared" si="5"/>
        <v>3.5075015274603424E-3</v>
      </c>
      <c r="E54" s="51">
        <v>177</v>
      </c>
      <c r="F54" s="126">
        <f t="shared" si="1"/>
        <v>4.0642939150401835E-3</v>
      </c>
      <c r="G54" s="51">
        <v>252</v>
      </c>
      <c r="H54" s="126">
        <f t="shared" si="2"/>
        <v>6.0000000000000001E-3</v>
      </c>
      <c r="I54" s="51">
        <v>315</v>
      </c>
      <c r="J54" s="126">
        <f t="shared" si="3"/>
        <v>8.0000000000000002E-3</v>
      </c>
      <c r="K54" s="695">
        <f t="shared" si="4"/>
        <v>2E-3</v>
      </c>
      <c r="M54" s="787"/>
      <c r="N54" s="791"/>
      <c r="O54" s="789"/>
      <c r="P54" s="790"/>
      <c r="Q54" s="790"/>
    </row>
    <row r="55" spans="1:17" ht="28.5" customHeight="1" thickBot="1" x14ac:dyDescent="0.3">
      <c r="A55" s="133">
        <v>99</v>
      </c>
      <c r="B55" s="477" t="s">
        <v>712</v>
      </c>
      <c r="C55" s="313">
        <v>2735</v>
      </c>
      <c r="D55" s="135">
        <f t="shared" si="5"/>
        <v>6.1890430178090559E-2</v>
      </c>
      <c r="E55" s="313">
        <v>1768</v>
      </c>
      <c r="F55" s="130">
        <f t="shared" si="1"/>
        <v>4.0597014925373133E-2</v>
      </c>
      <c r="G55" s="313">
        <v>2143</v>
      </c>
      <c r="H55" s="130">
        <f t="shared" si="2"/>
        <v>5.1999999999999998E-2</v>
      </c>
      <c r="I55" s="313">
        <v>1912</v>
      </c>
      <c r="J55" s="130">
        <f t="shared" si="3"/>
        <v>4.8000000000000001E-2</v>
      </c>
      <c r="K55" s="696">
        <f t="shared" si="4"/>
        <v>-3.9999999999999966E-3</v>
      </c>
      <c r="M55" s="787"/>
      <c r="N55" s="791"/>
      <c r="O55" s="789"/>
      <c r="P55" s="790"/>
      <c r="Q55" s="790"/>
    </row>
    <row r="56" spans="1:17" ht="15" customHeight="1" thickBot="1" x14ac:dyDescent="0.3">
      <c r="A56" s="838" t="s">
        <v>109</v>
      </c>
      <c r="B56" s="845"/>
      <c r="C56" s="91">
        <f t="shared" ref="C56:J56" si="6">SUM(C4:C55)</f>
        <v>44191</v>
      </c>
      <c r="D56" s="72">
        <f t="shared" si="6"/>
        <v>1</v>
      </c>
      <c r="E56" s="91">
        <f t="shared" si="6"/>
        <v>43550</v>
      </c>
      <c r="F56" s="72">
        <f t="shared" si="6"/>
        <v>1</v>
      </c>
      <c r="G56" s="91">
        <f t="shared" si="6"/>
        <v>41423</v>
      </c>
      <c r="H56" s="72">
        <f t="shared" si="6"/>
        <v>1.0020000000000002</v>
      </c>
      <c r="I56" s="91">
        <f t="shared" si="6"/>
        <v>39886</v>
      </c>
      <c r="J56" s="72">
        <f t="shared" si="6"/>
        <v>1.0020000000000002</v>
      </c>
      <c r="K56" s="697"/>
      <c r="M56" s="790"/>
      <c r="N56" s="790"/>
      <c r="O56" s="790"/>
      <c r="P56" s="790"/>
      <c r="Q56" s="790"/>
    </row>
    <row r="57" spans="1:17" x14ac:dyDescent="0.25">
      <c r="C57" s="33"/>
      <c r="G57" s="33"/>
    </row>
    <row r="58" spans="1:17" x14ac:dyDescent="0.25">
      <c r="C58" s="33"/>
      <c r="G58" s="33"/>
    </row>
    <row r="59" spans="1:17" x14ac:dyDescent="0.25">
      <c r="C59" s="33"/>
      <c r="G59" s="33"/>
    </row>
    <row r="60" spans="1:17" x14ac:dyDescent="0.25">
      <c r="C60" s="33"/>
      <c r="G60" s="33"/>
    </row>
    <row r="61" spans="1:17" x14ac:dyDescent="0.25">
      <c r="C61" s="33"/>
      <c r="G61" s="33"/>
    </row>
    <row r="62" spans="1:17" x14ac:dyDescent="0.25">
      <c r="C62" s="33"/>
      <c r="G62" s="33"/>
    </row>
    <row r="63" spans="1:17" x14ac:dyDescent="0.25">
      <c r="C63" s="33"/>
      <c r="G63" s="33"/>
    </row>
    <row r="64" spans="1:17" x14ac:dyDescent="0.25">
      <c r="C64" s="33"/>
      <c r="G64" s="33"/>
    </row>
    <row r="65" spans="3:7" x14ac:dyDescent="0.25">
      <c r="C65" s="33"/>
      <c r="G65" s="33"/>
    </row>
    <row r="66" spans="3:7" x14ac:dyDescent="0.25">
      <c r="C66" s="33"/>
      <c r="G66" s="33"/>
    </row>
    <row r="67" spans="3:7" x14ac:dyDescent="0.25">
      <c r="C67" s="33"/>
      <c r="G67" s="33"/>
    </row>
    <row r="68" spans="3:7" x14ac:dyDescent="0.25">
      <c r="C68" s="33"/>
      <c r="G68" s="33"/>
    </row>
    <row r="69" spans="3:7" x14ac:dyDescent="0.25">
      <c r="C69" s="33"/>
      <c r="G69" s="33"/>
    </row>
  </sheetData>
  <mergeCells count="9">
    <mergeCell ref="G2:H2"/>
    <mergeCell ref="K2:K3"/>
    <mergeCell ref="A1:K1"/>
    <mergeCell ref="A56:B56"/>
    <mergeCell ref="A2:A3"/>
    <mergeCell ref="B2:B3"/>
    <mergeCell ref="C2:D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4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selection sqref="A1:K1"/>
    </sheetView>
  </sheetViews>
  <sheetFormatPr defaultColWidth="9.109375" defaultRowHeight="13.8" x14ac:dyDescent="0.25"/>
  <cols>
    <col min="1" max="1" width="8.33203125" style="1" customWidth="1"/>
    <col min="2" max="2" width="64" style="33" customWidth="1"/>
    <col min="3" max="3" width="9" style="1" customWidth="1"/>
    <col min="4" max="4" width="9.44140625" style="1" customWidth="1"/>
    <col min="5" max="5" width="9.33203125" style="1" customWidth="1"/>
    <col min="6" max="6" width="8.88671875" style="1" customWidth="1"/>
    <col min="7" max="7" width="8.109375" style="1" customWidth="1"/>
    <col min="8" max="8" width="9.33203125" style="1" customWidth="1"/>
    <col min="9" max="9" width="10.6640625" style="1" customWidth="1"/>
    <col min="10" max="10" width="9.6640625" style="1" customWidth="1"/>
    <col min="11" max="11" width="8.88671875" style="1" customWidth="1"/>
    <col min="12" max="229" width="11.44140625" style="1" customWidth="1"/>
    <col min="230" max="16384" width="9.109375" style="1"/>
  </cols>
  <sheetData>
    <row r="1" spans="1:11" ht="35.1" customHeight="1" thickBot="1" x14ac:dyDescent="0.3">
      <c r="A1" s="867" t="s">
        <v>177</v>
      </c>
      <c r="B1" s="868"/>
      <c r="C1" s="868"/>
      <c r="D1" s="868"/>
      <c r="E1" s="868"/>
      <c r="F1" s="868"/>
      <c r="G1" s="868"/>
      <c r="H1" s="868"/>
      <c r="I1" s="868"/>
      <c r="J1" s="868"/>
      <c r="K1" s="869"/>
    </row>
    <row r="2" spans="1:11" ht="23.25" customHeight="1" thickBot="1" x14ac:dyDescent="0.3">
      <c r="A2" s="870" t="s">
        <v>623</v>
      </c>
      <c r="B2" s="877" t="s">
        <v>661</v>
      </c>
      <c r="C2" s="906" t="s">
        <v>214</v>
      </c>
      <c r="D2" s="907"/>
      <c r="E2" s="907"/>
      <c r="F2" s="907"/>
      <c r="G2" s="907"/>
      <c r="H2" s="907"/>
      <c r="I2" s="908"/>
      <c r="J2" s="915" t="s">
        <v>109</v>
      </c>
      <c r="K2" s="916"/>
    </row>
    <row r="3" spans="1:11" ht="17.25" customHeight="1" x14ac:dyDescent="0.25">
      <c r="A3" s="966"/>
      <c r="B3" s="963"/>
      <c r="C3" s="875" t="s">
        <v>215</v>
      </c>
      <c r="D3" s="882"/>
      <c r="E3" s="875" t="s">
        <v>216</v>
      </c>
      <c r="F3" s="882"/>
      <c r="G3" s="875" t="s">
        <v>217</v>
      </c>
      <c r="H3" s="882"/>
      <c r="I3" s="802" t="s">
        <v>218</v>
      </c>
      <c r="J3" s="919"/>
      <c r="K3" s="920"/>
    </row>
    <row r="4" spans="1:11" ht="14.4" thickBot="1" x14ac:dyDescent="0.3">
      <c r="A4" s="871"/>
      <c r="B4" s="965"/>
      <c r="C4" s="41" t="s">
        <v>110</v>
      </c>
      <c r="D4" s="119" t="s">
        <v>111</v>
      </c>
      <c r="E4" s="120" t="s">
        <v>110</v>
      </c>
      <c r="F4" s="121" t="s">
        <v>111</v>
      </c>
      <c r="G4" s="41" t="s">
        <v>110</v>
      </c>
      <c r="H4" s="119" t="s">
        <v>111</v>
      </c>
      <c r="I4" s="816" t="s">
        <v>110</v>
      </c>
      <c r="J4" s="41" t="s">
        <v>110</v>
      </c>
      <c r="K4" s="121" t="s">
        <v>111</v>
      </c>
    </row>
    <row r="5" spans="1:11" ht="18.75" customHeight="1" thickBot="1" x14ac:dyDescent="0.3">
      <c r="A5" s="122" t="s">
        <v>112</v>
      </c>
      <c r="B5" s="471" t="s">
        <v>625</v>
      </c>
      <c r="C5" s="264">
        <v>374</v>
      </c>
      <c r="D5" s="123">
        <f>ROUND(C5/$C$57,3)</f>
        <v>0.02</v>
      </c>
      <c r="E5" s="265">
        <v>253</v>
      </c>
      <c r="F5" s="123">
        <f>ROUND(E5/$E$57,3)</f>
        <v>1.4E-2</v>
      </c>
      <c r="G5" s="265">
        <v>29</v>
      </c>
      <c r="H5" s="123">
        <f>ROUND(G5/$G$57,3)</f>
        <v>1.2E-2</v>
      </c>
      <c r="I5" s="352"/>
      <c r="J5" s="266">
        <f>C5+E5+G5+I5</f>
        <v>656</v>
      </c>
      <c r="K5" s="123">
        <f>ROUND(J5/$J$57,3)</f>
        <v>1.6E-2</v>
      </c>
    </row>
    <row r="6" spans="1:11" ht="27.6" x14ac:dyDescent="0.25">
      <c r="A6" s="124">
        <v>10</v>
      </c>
      <c r="B6" s="472" t="s">
        <v>662</v>
      </c>
      <c r="C6" s="261">
        <v>14</v>
      </c>
      <c r="D6" s="137">
        <f t="shared" ref="D6:D56" si="0">ROUND(C6/$C$57,3)</f>
        <v>1E-3</v>
      </c>
      <c r="E6" s="262">
        <v>4</v>
      </c>
      <c r="F6" s="137">
        <f t="shared" ref="F6:F56" si="1">ROUND(E6/$E$57,3)</f>
        <v>0</v>
      </c>
      <c r="G6" s="262"/>
      <c r="H6" s="137">
        <f t="shared" ref="H6:H56" si="2">ROUND(G6/$G$57,3)</f>
        <v>0</v>
      </c>
      <c r="I6" s="353"/>
      <c r="J6" s="263">
        <f t="shared" ref="J6:J56" si="3">C6+E6+G6+I6</f>
        <v>18</v>
      </c>
      <c r="K6" s="137">
        <f t="shared" ref="K6:K56" si="4">ROUND(J6/$J$57,3)</f>
        <v>0</v>
      </c>
    </row>
    <row r="7" spans="1:11" ht="27.6" x14ac:dyDescent="0.25">
      <c r="A7" s="811">
        <v>11</v>
      </c>
      <c r="B7" s="473" t="s">
        <v>663</v>
      </c>
      <c r="C7" s="257">
        <v>7</v>
      </c>
      <c r="D7" s="125">
        <f t="shared" si="0"/>
        <v>0</v>
      </c>
      <c r="E7" s="259">
        <v>8</v>
      </c>
      <c r="F7" s="125">
        <f t="shared" si="1"/>
        <v>0</v>
      </c>
      <c r="G7" s="259">
        <v>1</v>
      </c>
      <c r="H7" s="125">
        <f t="shared" si="2"/>
        <v>0</v>
      </c>
      <c r="I7" s="354"/>
      <c r="J7" s="255">
        <f t="shared" si="3"/>
        <v>16</v>
      </c>
      <c r="K7" s="125">
        <f t="shared" si="4"/>
        <v>0</v>
      </c>
    </row>
    <row r="8" spans="1:11" x14ac:dyDescent="0.25">
      <c r="A8" s="811">
        <v>12</v>
      </c>
      <c r="B8" s="473" t="s">
        <v>664</v>
      </c>
      <c r="C8" s="257">
        <v>15</v>
      </c>
      <c r="D8" s="125">
        <f t="shared" si="0"/>
        <v>1E-3</v>
      </c>
      <c r="E8" s="259">
        <v>21</v>
      </c>
      <c r="F8" s="125">
        <f t="shared" si="1"/>
        <v>1E-3</v>
      </c>
      <c r="G8" s="259">
        <v>3</v>
      </c>
      <c r="H8" s="125">
        <f t="shared" si="2"/>
        <v>1E-3</v>
      </c>
      <c r="I8" s="354"/>
      <c r="J8" s="255">
        <f t="shared" si="3"/>
        <v>39</v>
      </c>
      <c r="K8" s="125">
        <f t="shared" si="4"/>
        <v>1E-3</v>
      </c>
    </row>
    <row r="9" spans="1:11" x14ac:dyDescent="0.25">
      <c r="A9" s="811">
        <v>13</v>
      </c>
      <c r="B9" s="473" t="s">
        <v>665</v>
      </c>
      <c r="C9" s="257">
        <v>23</v>
      </c>
      <c r="D9" s="125">
        <f t="shared" si="0"/>
        <v>1E-3</v>
      </c>
      <c r="E9" s="259">
        <v>12</v>
      </c>
      <c r="F9" s="125">
        <f t="shared" si="1"/>
        <v>1E-3</v>
      </c>
      <c r="G9" s="259">
        <v>2</v>
      </c>
      <c r="H9" s="125">
        <f t="shared" si="2"/>
        <v>1E-3</v>
      </c>
      <c r="I9" s="354"/>
      <c r="J9" s="255">
        <f t="shared" si="3"/>
        <v>37</v>
      </c>
      <c r="K9" s="125">
        <f t="shared" si="4"/>
        <v>1E-3</v>
      </c>
    </row>
    <row r="10" spans="1:11" x14ac:dyDescent="0.25">
      <c r="A10" s="811">
        <v>14</v>
      </c>
      <c r="B10" s="473" t="s">
        <v>666</v>
      </c>
      <c r="C10" s="257">
        <v>77</v>
      </c>
      <c r="D10" s="125">
        <f t="shared" si="0"/>
        <v>4.0000000000000001E-3</v>
      </c>
      <c r="E10" s="259">
        <v>33</v>
      </c>
      <c r="F10" s="125">
        <f t="shared" si="1"/>
        <v>2E-3</v>
      </c>
      <c r="G10" s="259">
        <v>1</v>
      </c>
      <c r="H10" s="125">
        <f t="shared" si="2"/>
        <v>0</v>
      </c>
      <c r="I10" s="354"/>
      <c r="J10" s="255">
        <f t="shared" si="3"/>
        <v>111</v>
      </c>
      <c r="K10" s="125">
        <f t="shared" si="4"/>
        <v>3.0000000000000001E-3</v>
      </c>
    </row>
    <row r="11" spans="1:11" ht="28.2" thickBot="1" x14ac:dyDescent="0.3">
      <c r="A11" s="813">
        <v>19</v>
      </c>
      <c r="B11" s="474" t="s">
        <v>667</v>
      </c>
      <c r="C11" s="258">
        <v>27</v>
      </c>
      <c r="D11" s="126">
        <f t="shared" si="0"/>
        <v>1E-3</v>
      </c>
      <c r="E11" s="260">
        <v>13</v>
      </c>
      <c r="F11" s="126">
        <f t="shared" si="1"/>
        <v>1E-3</v>
      </c>
      <c r="G11" s="260">
        <v>1</v>
      </c>
      <c r="H11" s="126">
        <f t="shared" si="2"/>
        <v>0</v>
      </c>
      <c r="I11" s="355"/>
      <c r="J11" s="256">
        <f t="shared" si="3"/>
        <v>41</v>
      </c>
      <c r="K11" s="126">
        <f t="shared" si="4"/>
        <v>1E-3</v>
      </c>
    </row>
    <row r="12" spans="1:11" ht="42" customHeight="1" x14ac:dyDescent="0.25">
      <c r="A12" s="127">
        <v>20</v>
      </c>
      <c r="B12" s="472" t="s">
        <v>668</v>
      </c>
      <c r="C12" s="267">
        <v>61</v>
      </c>
      <c r="D12" s="184">
        <f t="shared" si="0"/>
        <v>3.0000000000000001E-3</v>
      </c>
      <c r="E12" s="268">
        <v>53</v>
      </c>
      <c r="F12" s="184">
        <f t="shared" si="1"/>
        <v>3.0000000000000001E-3</v>
      </c>
      <c r="G12" s="268">
        <v>2</v>
      </c>
      <c r="H12" s="184">
        <f t="shared" si="2"/>
        <v>1E-3</v>
      </c>
      <c r="I12" s="356"/>
      <c r="J12" s="269">
        <f t="shared" si="3"/>
        <v>116</v>
      </c>
      <c r="K12" s="184">
        <f t="shared" si="4"/>
        <v>3.0000000000000001E-3</v>
      </c>
    </row>
    <row r="13" spans="1:11" x14ac:dyDescent="0.25">
      <c r="A13" s="811">
        <v>21</v>
      </c>
      <c r="B13" s="473" t="s">
        <v>669</v>
      </c>
      <c r="C13" s="257">
        <v>26</v>
      </c>
      <c r="D13" s="125">
        <f t="shared" si="0"/>
        <v>1E-3</v>
      </c>
      <c r="E13" s="259">
        <v>37</v>
      </c>
      <c r="F13" s="125">
        <f t="shared" si="1"/>
        <v>2E-3</v>
      </c>
      <c r="G13" s="259">
        <v>6</v>
      </c>
      <c r="H13" s="125">
        <f t="shared" si="2"/>
        <v>2E-3</v>
      </c>
      <c r="I13" s="354"/>
      <c r="J13" s="255">
        <f t="shared" si="3"/>
        <v>69</v>
      </c>
      <c r="K13" s="125">
        <f t="shared" si="4"/>
        <v>2E-3</v>
      </c>
    </row>
    <row r="14" spans="1:11" ht="27.6" x14ac:dyDescent="0.25">
      <c r="A14" s="811">
        <v>22</v>
      </c>
      <c r="B14" s="473" t="s">
        <v>670</v>
      </c>
      <c r="C14" s="257">
        <v>319</v>
      </c>
      <c r="D14" s="125">
        <f t="shared" si="0"/>
        <v>1.7000000000000001E-2</v>
      </c>
      <c r="E14" s="259">
        <v>144</v>
      </c>
      <c r="F14" s="125">
        <f t="shared" si="1"/>
        <v>8.0000000000000002E-3</v>
      </c>
      <c r="G14" s="259">
        <v>5</v>
      </c>
      <c r="H14" s="125">
        <f t="shared" si="2"/>
        <v>2E-3</v>
      </c>
      <c r="I14" s="354"/>
      <c r="J14" s="255">
        <f t="shared" si="3"/>
        <v>468</v>
      </c>
      <c r="K14" s="125">
        <f t="shared" si="4"/>
        <v>1.2E-2</v>
      </c>
    </row>
    <row r="15" spans="1:11" ht="27.6" x14ac:dyDescent="0.25">
      <c r="A15" s="811">
        <v>23</v>
      </c>
      <c r="B15" s="473" t="s">
        <v>671</v>
      </c>
      <c r="C15" s="257">
        <v>185</v>
      </c>
      <c r="D15" s="125">
        <f t="shared" si="0"/>
        <v>0.01</v>
      </c>
      <c r="E15" s="259">
        <v>44</v>
      </c>
      <c r="F15" s="125">
        <f t="shared" si="1"/>
        <v>2E-3</v>
      </c>
      <c r="G15" s="259">
        <v>3</v>
      </c>
      <c r="H15" s="125">
        <f t="shared" si="2"/>
        <v>1E-3</v>
      </c>
      <c r="I15" s="354"/>
      <c r="J15" s="255">
        <f t="shared" si="3"/>
        <v>232</v>
      </c>
      <c r="K15" s="125">
        <f t="shared" si="4"/>
        <v>6.0000000000000001E-3</v>
      </c>
    </row>
    <row r="16" spans="1:11" x14ac:dyDescent="0.25">
      <c r="A16" s="811">
        <v>24</v>
      </c>
      <c r="B16" s="473" t="s">
        <v>672</v>
      </c>
      <c r="C16" s="257">
        <v>153</v>
      </c>
      <c r="D16" s="125">
        <f t="shared" si="0"/>
        <v>8.0000000000000002E-3</v>
      </c>
      <c r="E16" s="259">
        <v>95</v>
      </c>
      <c r="F16" s="125">
        <f t="shared" si="1"/>
        <v>5.0000000000000001E-3</v>
      </c>
      <c r="G16" s="259"/>
      <c r="H16" s="125">
        <f t="shared" si="2"/>
        <v>0</v>
      </c>
      <c r="I16" s="354"/>
      <c r="J16" s="255">
        <f t="shared" si="3"/>
        <v>248</v>
      </c>
      <c r="K16" s="125">
        <f t="shared" si="4"/>
        <v>6.0000000000000001E-3</v>
      </c>
    </row>
    <row r="17" spans="1:11" ht="28.2" thickBot="1" x14ac:dyDescent="0.3">
      <c r="A17" s="120">
        <v>29</v>
      </c>
      <c r="B17" s="475" t="s">
        <v>673</v>
      </c>
      <c r="C17" s="270">
        <v>54</v>
      </c>
      <c r="D17" s="132">
        <f t="shared" si="0"/>
        <v>3.0000000000000001E-3</v>
      </c>
      <c r="E17" s="271">
        <v>29</v>
      </c>
      <c r="F17" s="132">
        <f t="shared" si="1"/>
        <v>2E-3</v>
      </c>
      <c r="G17" s="271">
        <v>1</v>
      </c>
      <c r="H17" s="132">
        <f t="shared" si="2"/>
        <v>0</v>
      </c>
      <c r="I17" s="357"/>
      <c r="J17" s="272">
        <f t="shared" si="3"/>
        <v>84</v>
      </c>
      <c r="K17" s="132">
        <f t="shared" si="4"/>
        <v>2E-3</v>
      </c>
    </row>
    <row r="18" spans="1:11" ht="27.6" x14ac:dyDescent="0.25">
      <c r="A18" s="124">
        <v>30</v>
      </c>
      <c r="B18" s="476" t="s">
        <v>674</v>
      </c>
      <c r="C18" s="261">
        <v>246</v>
      </c>
      <c r="D18" s="137">
        <f t="shared" si="0"/>
        <v>1.2999999999999999E-2</v>
      </c>
      <c r="E18" s="262">
        <v>277</v>
      </c>
      <c r="F18" s="137">
        <f t="shared" si="1"/>
        <v>1.4999999999999999E-2</v>
      </c>
      <c r="G18" s="262">
        <v>35</v>
      </c>
      <c r="H18" s="137">
        <f t="shared" si="2"/>
        <v>1.4E-2</v>
      </c>
      <c r="I18" s="353"/>
      <c r="J18" s="263">
        <f t="shared" si="3"/>
        <v>558</v>
      </c>
      <c r="K18" s="137">
        <f t="shared" si="4"/>
        <v>1.4E-2</v>
      </c>
    </row>
    <row r="19" spans="1:11" x14ac:dyDescent="0.25">
      <c r="A19" s="811">
        <v>31</v>
      </c>
      <c r="B19" s="473" t="s">
        <v>675</v>
      </c>
      <c r="C19" s="257">
        <v>110</v>
      </c>
      <c r="D19" s="125">
        <f t="shared" si="0"/>
        <v>6.0000000000000001E-3</v>
      </c>
      <c r="E19" s="259">
        <v>72</v>
      </c>
      <c r="F19" s="125">
        <f t="shared" si="1"/>
        <v>4.0000000000000001E-3</v>
      </c>
      <c r="G19" s="259">
        <v>8</v>
      </c>
      <c r="H19" s="125">
        <f t="shared" si="2"/>
        <v>3.0000000000000001E-3</v>
      </c>
      <c r="I19" s="354"/>
      <c r="J19" s="255">
        <f t="shared" si="3"/>
        <v>190</v>
      </c>
      <c r="K19" s="125">
        <f t="shared" si="4"/>
        <v>5.0000000000000001E-3</v>
      </c>
    </row>
    <row r="20" spans="1:11" ht="27.6" x14ac:dyDescent="0.25">
      <c r="A20" s="811">
        <v>32</v>
      </c>
      <c r="B20" s="473" t="s">
        <v>676</v>
      </c>
      <c r="C20" s="257">
        <v>318</v>
      </c>
      <c r="D20" s="125">
        <f t="shared" si="0"/>
        <v>1.7000000000000001E-2</v>
      </c>
      <c r="E20" s="259">
        <v>148</v>
      </c>
      <c r="F20" s="125">
        <f t="shared" si="1"/>
        <v>8.0000000000000002E-3</v>
      </c>
      <c r="G20" s="259">
        <v>5</v>
      </c>
      <c r="H20" s="125">
        <f t="shared" si="2"/>
        <v>2E-3</v>
      </c>
      <c r="I20" s="354"/>
      <c r="J20" s="255">
        <f t="shared" si="3"/>
        <v>471</v>
      </c>
      <c r="K20" s="125">
        <f t="shared" si="4"/>
        <v>1.2E-2</v>
      </c>
    </row>
    <row r="21" spans="1:11" ht="27.6" x14ac:dyDescent="0.25">
      <c r="A21" s="811">
        <v>33</v>
      </c>
      <c r="B21" s="473" t="s">
        <v>677</v>
      </c>
      <c r="C21" s="257">
        <v>488</v>
      </c>
      <c r="D21" s="125">
        <f t="shared" si="0"/>
        <v>2.5000000000000001E-2</v>
      </c>
      <c r="E21" s="259">
        <v>542</v>
      </c>
      <c r="F21" s="125">
        <f t="shared" si="1"/>
        <v>0.03</v>
      </c>
      <c r="G21" s="259">
        <v>101</v>
      </c>
      <c r="H21" s="125">
        <f t="shared" si="2"/>
        <v>4.1000000000000002E-2</v>
      </c>
      <c r="I21" s="354"/>
      <c r="J21" s="255">
        <f t="shared" si="3"/>
        <v>1131</v>
      </c>
      <c r="K21" s="125">
        <f t="shared" si="4"/>
        <v>2.8000000000000001E-2</v>
      </c>
    </row>
    <row r="22" spans="1:11" ht="27.6" x14ac:dyDescent="0.25">
      <c r="A22" s="811">
        <v>34</v>
      </c>
      <c r="B22" s="473" t="s">
        <v>678</v>
      </c>
      <c r="C22" s="257">
        <v>89</v>
      </c>
      <c r="D22" s="125">
        <f t="shared" si="0"/>
        <v>5.0000000000000001E-3</v>
      </c>
      <c r="E22" s="259">
        <v>105</v>
      </c>
      <c r="F22" s="125">
        <f t="shared" si="1"/>
        <v>6.0000000000000001E-3</v>
      </c>
      <c r="G22" s="259">
        <v>45</v>
      </c>
      <c r="H22" s="125">
        <f t="shared" si="2"/>
        <v>1.7999999999999999E-2</v>
      </c>
      <c r="I22" s="354"/>
      <c r="J22" s="255">
        <f t="shared" si="3"/>
        <v>239</v>
      </c>
      <c r="K22" s="125">
        <f t="shared" si="4"/>
        <v>6.0000000000000001E-3</v>
      </c>
    </row>
    <row r="23" spans="1:11" ht="27.6" x14ac:dyDescent="0.25">
      <c r="A23" s="811">
        <v>35</v>
      </c>
      <c r="B23" s="473" t="s">
        <v>679</v>
      </c>
      <c r="C23" s="257">
        <v>360</v>
      </c>
      <c r="D23" s="125">
        <f t="shared" si="0"/>
        <v>1.9E-2</v>
      </c>
      <c r="E23" s="259">
        <v>390</v>
      </c>
      <c r="F23" s="125">
        <f t="shared" si="1"/>
        <v>2.1000000000000001E-2</v>
      </c>
      <c r="G23" s="259">
        <v>83</v>
      </c>
      <c r="H23" s="125">
        <f t="shared" si="2"/>
        <v>3.4000000000000002E-2</v>
      </c>
      <c r="I23" s="354">
        <v>1</v>
      </c>
      <c r="J23" s="255">
        <f t="shared" si="3"/>
        <v>834</v>
      </c>
      <c r="K23" s="125">
        <f t="shared" si="4"/>
        <v>2.1000000000000001E-2</v>
      </c>
    </row>
    <row r="24" spans="1:11" ht="28.2" thickBot="1" x14ac:dyDescent="0.3">
      <c r="A24" s="813">
        <v>39</v>
      </c>
      <c r="B24" s="474" t="s">
        <v>680</v>
      </c>
      <c r="C24" s="258">
        <v>91</v>
      </c>
      <c r="D24" s="126">
        <f t="shared" si="0"/>
        <v>5.0000000000000001E-3</v>
      </c>
      <c r="E24" s="260">
        <v>77</v>
      </c>
      <c r="F24" s="126">
        <f t="shared" si="1"/>
        <v>4.0000000000000001E-3</v>
      </c>
      <c r="G24" s="260">
        <v>17</v>
      </c>
      <c r="H24" s="126">
        <f t="shared" si="2"/>
        <v>7.0000000000000001E-3</v>
      </c>
      <c r="I24" s="355"/>
      <c r="J24" s="256">
        <f t="shared" si="3"/>
        <v>185</v>
      </c>
      <c r="K24" s="126">
        <f t="shared" si="4"/>
        <v>5.0000000000000001E-3</v>
      </c>
    </row>
    <row r="25" spans="1:11" ht="41.4" x14ac:dyDescent="0.25">
      <c r="A25" s="127">
        <v>40</v>
      </c>
      <c r="B25" s="472" t="s">
        <v>681</v>
      </c>
      <c r="C25" s="267">
        <v>399</v>
      </c>
      <c r="D25" s="184">
        <f t="shared" si="0"/>
        <v>2.1000000000000001E-2</v>
      </c>
      <c r="E25" s="268">
        <v>355</v>
      </c>
      <c r="F25" s="184">
        <f t="shared" si="1"/>
        <v>1.9E-2</v>
      </c>
      <c r="G25" s="268">
        <v>58</v>
      </c>
      <c r="H25" s="184">
        <f t="shared" si="2"/>
        <v>2.4E-2</v>
      </c>
      <c r="I25" s="356"/>
      <c r="J25" s="269">
        <f t="shared" si="3"/>
        <v>812</v>
      </c>
      <c r="K25" s="184">
        <f t="shared" si="4"/>
        <v>0.02</v>
      </c>
    </row>
    <row r="26" spans="1:11" ht="41.4" x14ac:dyDescent="0.25">
      <c r="A26" s="811">
        <v>41</v>
      </c>
      <c r="B26" s="473" t="s">
        <v>682</v>
      </c>
      <c r="C26" s="257">
        <v>87</v>
      </c>
      <c r="D26" s="125">
        <f t="shared" si="0"/>
        <v>5.0000000000000001E-3</v>
      </c>
      <c r="E26" s="259">
        <v>122</v>
      </c>
      <c r="F26" s="125">
        <f t="shared" si="1"/>
        <v>7.0000000000000001E-3</v>
      </c>
      <c r="G26" s="259">
        <v>15</v>
      </c>
      <c r="H26" s="125">
        <f t="shared" si="2"/>
        <v>6.0000000000000001E-3</v>
      </c>
      <c r="I26" s="354"/>
      <c r="J26" s="255">
        <f t="shared" si="3"/>
        <v>224</v>
      </c>
      <c r="K26" s="125">
        <f t="shared" si="4"/>
        <v>6.0000000000000001E-3</v>
      </c>
    </row>
    <row r="27" spans="1:11" ht="27.6" x14ac:dyDescent="0.25">
      <c r="A27" s="811">
        <v>42</v>
      </c>
      <c r="B27" s="473" t="s">
        <v>683</v>
      </c>
      <c r="C27" s="257">
        <v>444</v>
      </c>
      <c r="D27" s="125">
        <f t="shared" si="0"/>
        <v>2.3E-2</v>
      </c>
      <c r="E27" s="259">
        <v>472</v>
      </c>
      <c r="F27" s="125">
        <f t="shared" si="1"/>
        <v>2.5999999999999999E-2</v>
      </c>
      <c r="G27" s="259">
        <v>102</v>
      </c>
      <c r="H27" s="125">
        <f t="shared" si="2"/>
        <v>4.2000000000000003E-2</v>
      </c>
      <c r="I27" s="354">
        <v>3</v>
      </c>
      <c r="J27" s="255">
        <f t="shared" si="3"/>
        <v>1021</v>
      </c>
      <c r="K27" s="125">
        <f t="shared" si="4"/>
        <v>2.5999999999999999E-2</v>
      </c>
    </row>
    <row r="28" spans="1:11" ht="41.4" x14ac:dyDescent="0.25">
      <c r="A28" s="811">
        <v>43</v>
      </c>
      <c r="B28" s="473" t="s">
        <v>684</v>
      </c>
      <c r="C28" s="257">
        <v>773</v>
      </c>
      <c r="D28" s="125">
        <f t="shared" si="0"/>
        <v>0.04</v>
      </c>
      <c r="E28" s="259">
        <v>408</v>
      </c>
      <c r="F28" s="125">
        <f t="shared" si="1"/>
        <v>2.1999999999999999E-2</v>
      </c>
      <c r="G28" s="259">
        <v>24</v>
      </c>
      <c r="H28" s="125">
        <f t="shared" si="2"/>
        <v>0.01</v>
      </c>
      <c r="I28" s="354"/>
      <c r="J28" s="255">
        <f t="shared" si="3"/>
        <v>1205</v>
      </c>
      <c r="K28" s="125">
        <f t="shared" si="4"/>
        <v>0.03</v>
      </c>
    </row>
    <row r="29" spans="1:11" ht="41.25" customHeight="1" x14ac:dyDescent="0.25">
      <c r="A29" s="129">
        <v>44</v>
      </c>
      <c r="B29" s="473" t="s">
        <v>685</v>
      </c>
      <c r="C29" s="257">
        <v>1437</v>
      </c>
      <c r="D29" s="125">
        <f t="shared" si="0"/>
        <v>7.4999999999999997E-2</v>
      </c>
      <c r="E29" s="259">
        <v>904</v>
      </c>
      <c r="F29" s="125">
        <f t="shared" si="1"/>
        <v>4.9000000000000002E-2</v>
      </c>
      <c r="G29" s="259">
        <v>73</v>
      </c>
      <c r="H29" s="125">
        <f t="shared" si="2"/>
        <v>0.03</v>
      </c>
      <c r="I29" s="354"/>
      <c r="J29" s="255">
        <f t="shared" si="3"/>
        <v>2414</v>
      </c>
      <c r="K29" s="125">
        <f t="shared" si="4"/>
        <v>6.0999999999999999E-2</v>
      </c>
    </row>
    <row r="30" spans="1:11" ht="28.5" customHeight="1" x14ac:dyDescent="0.25">
      <c r="A30" s="811">
        <v>45</v>
      </c>
      <c r="B30" s="473" t="s">
        <v>686</v>
      </c>
      <c r="C30" s="257">
        <v>43</v>
      </c>
      <c r="D30" s="125">
        <f t="shared" si="0"/>
        <v>2E-3</v>
      </c>
      <c r="E30" s="259">
        <v>47</v>
      </c>
      <c r="F30" s="125">
        <f t="shared" si="1"/>
        <v>3.0000000000000001E-3</v>
      </c>
      <c r="G30" s="259">
        <v>1</v>
      </c>
      <c r="H30" s="125">
        <f t="shared" si="2"/>
        <v>0</v>
      </c>
      <c r="I30" s="354"/>
      <c r="J30" s="255">
        <f t="shared" si="3"/>
        <v>91</v>
      </c>
      <c r="K30" s="125">
        <f t="shared" si="4"/>
        <v>2E-3</v>
      </c>
    </row>
    <row r="31" spans="1:11" ht="28.2" thickBot="1" x14ac:dyDescent="0.3">
      <c r="A31" s="120">
        <v>49</v>
      </c>
      <c r="B31" s="475" t="s">
        <v>687</v>
      </c>
      <c r="C31" s="270">
        <v>141</v>
      </c>
      <c r="D31" s="132">
        <f t="shared" si="0"/>
        <v>7.0000000000000001E-3</v>
      </c>
      <c r="E31" s="271">
        <v>134</v>
      </c>
      <c r="F31" s="132">
        <f t="shared" si="1"/>
        <v>7.0000000000000001E-3</v>
      </c>
      <c r="G31" s="271">
        <v>14</v>
      </c>
      <c r="H31" s="132">
        <f t="shared" si="2"/>
        <v>6.0000000000000001E-3</v>
      </c>
      <c r="I31" s="357"/>
      <c r="J31" s="272">
        <f t="shared" si="3"/>
        <v>289</v>
      </c>
      <c r="K31" s="132">
        <f t="shared" si="4"/>
        <v>7.0000000000000001E-3</v>
      </c>
    </row>
    <row r="32" spans="1:11" ht="27.6" x14ac:dyDescent="0.25">
      <c r="A32" s="124">
        <v>50</v>
      </c>
      <c r="B32" s="476" t="s">
        <v>688</v>
      </c>
      <c r="C32" s="261">
        <v>452</v>
      </c>
      <c r="D32" s="137">
        <f t="shared" si="0"/>
        <v>2.4E-2</v>
      </c>
      <c r="E32" s="262">
        <v>539</v>
      </c>
      <c r="F32" s="137">
        <f t="shared" si="1"/>
        <v>2.9000000000000001E-2</v>
      </c>
      <c r="G32" s="262">
        <v>148</v>
      </c>
      <c r="H32" s="137">
        <f t="shared" si="2"/>
        <v>6.0999999999999999E-2</v>
      </c>
      <c r="I32" s="353">
        <v>1</v>
      </c>
      <c r="J32" s="263">
        <f t="shared" si="3"/>
        <v>1140</v>
      </c>
      <c r="K32" s="137">
        <f t="shared" si="4"/>
        <v>2.9000000000000001E-2</v>
      </c>
    </row>
    <row r="33" spans="1:11" x14ac:dyDescent="0.25">
      <c r="A33" s="811">
        <v>51</v>
      </c>
      <c r="B33" s="473" t="s">
        <v>689</v>
      </c>
      <c r="C33" s="257">
        <v>453</v>
      </c>
      <c r="D33" s="125">
        <f t="shared" si="0"/>
        <v>2.4E-2</v>
      </c>
      <c r="E33" s="259">
        <v>727</v>
      </c>
      <c r="F33" s="125">
        <f t="shared" si="1"/>
        <v>0.04</v>
      </c>
      <c r="G33" s="259">
        <v>128</v>
      </c>
      <c r="H33" s="125">
        <f t="shared" si="2"/>
        <v>5.2999999999999999E-2</v>
      </c>
      <c r="I33" s="354"/>
      <c r="J33" s="255">
        <f t="shared" si="3"/>
        <v>1308</v>
      </c>
      <c r="K33" s="125">
        <f t="shared" si="4"/>
        <v>3.3000000000000002E-2</v>
      </c>
    </row>
    <row r="34" spans="1:11" ht="27.6" x14ac:dyDescent="0.25">
      <c r="A34" s="129">
        <v>52</v>
      </c>
      <c r="B34" s="473" t="s">
        <v>690</v>
      </c>
      <c r="C34" s="257">
        <v>2343</v>
      </c>
      <c r="D34" s="125">
        <f t="shared" si="0"/>
        <v>0.122</v>
      </c>
      <c r="E34" s="259">
        <v>3273</v>
      </c>
      <c r="F34" s="125">
        <f t="shared" si="1"/>
        <v>0.17899999999999999</v>
      </c>
      <c r="G34" s="259">
        <v>397</v>
      </c>
      <c r="H34" s="125">
        <f t="shared" si="2"/>
        <v>0.16300000000000001</v>
      </c>
      <c r="I34" s="354"/>
      <c r="J34" s="255">
        <f t="shared" si="3"/>
        <v>6013</v>
      </c>
      <c r="K34" s="125">
        <f t="shared" si="4"/>
        <v>0.151</v>
      </c>
    </row>
    <row r="35" spans="1:11" ht="28.2" thickBot="1" x14ac:dyDescent="0.3">
      <c r="A35" s="813">
        <v>59</v>
      </c>
      <c r="B35" s="474" t="s">
        <v>691</v>
      </c>
      <c r="C35" s="258">
        <v>96</v>
      </c>
      <c r="D35" s="126">
        <f t="shared" si="0"/>
        <v>5.0000000000000001E-3</v>
      </c>
      <c r="E35" s="260">
        <v>117</v>
      </c>
      <c r="F35" s="126">
        <f t="shared" si="1"/>
        <v>6.0000000000000001E-3</v>
      </c>
      <c r="G35" s="260">
        <v>8</v>
      </c>
      <c r="H35" s="126">
        <f t="shared" si="2"/>
        <v>3.0000000000000001E-3</v>
      </c>
      <c r="I35" s="355">
        <v>1</v>
      </c>
      <c r="J35" s="256">
        <f t="shared" si="3"/>
        <v>222</v>
      </c>
      <c r="K35" s="126">
        <f t="shared" si="4"/>
        <v>6.0000000000000001E-3</v>
      </c>
    </row>
    <row r="36" spans="1:11" ht="27.6" x14ac:dyDescent="0.25">
      <c r="A36" s="127">
        <v>60</v>
      </c>
      <c r="B36" s="472" t="s">
        <v>692</v>
      </c>
      <c r="C36" s="267">
        <v>329</v>
      </c>
      <c r="D36" s="184">
        <f t="shared" si="0"/>
        <v>1.7000000000000001E-2</v>
      </c>
      <c r="E36" s="268">
        <v>219</v>
      </c>
      <c r="F36" s="184">
        <f t="shared" si="1"/>
        <v>1.2E-2</v>
      </c>
      <c r="G36" s="268">
        <v>35</v>
      </c>
      <c r="H36" s="184">
        <f t="shared" si="2"/>
        <v>1.4E-2</v>
      </c>
      <c r="I36" s="356"/>
      <c r="J36" s="269">
        <f t="shared" si="3"/>
        <v>583</v>
      </c>
      <c r="K36" s="184">
        <f t="shared" si="4"/>
        <v>1.4999999999999999E-2</v>
      </c>
    </row>
    <row r="37" spans="1:11" x14ac:dyDescent="0.25">
      <c r="A37" s="811">
        <v>61</v>
      </c>
      <c r="B37" s="473" t="s">
        <v>693</v>
      </c>
      <c r="C37" s="257">
        <v>49</v>
      </c>
      <c r="D37" s="125">
        <f t="shared" si="0"/>
        <v>3.0000000000000001E-3</v>
      </c>
      <c r="E37" s="259">
        <v>30</v>
      </c>
      <c r="F37" s="125">
        <f t="shared" si="1"/>
        <v>2E-3</v>
      </c>
      <c r="G37" s="259"/>
      <c r="H37" s="125">
        <f t="shared" si="2"/>
        <v>0</v>
      </c>
      <c r="I37" s="354"/>
      <c r="J37" s="255">
        <f t="shared" si="3"/>
        <v>79</v>
      </c>
      <c r="K37" s="125">
        <f t="shared" si="4"/>
        <v>2E-3</v>
      </c>
    </row>
    <row r="38" spans="1:11" x14ac:dyDescent="0.25">
      <c r="A38" s="811">
        <v>62</v>
      </c>
      <c r="B38" s="473" t="s">
        <v>694</v>
      </c>
      <c r="C38" s="257">
        <v>79</v>
      </c>
      <c r="D38" s="125">
        <f t="shared" si="0"/>
        <v>4.0000000000000001E-3</v>
      </c>
      <c r="E38" s="259">
        <v>62</v>
      </c>
      <c r="F38" s="125">
        <f t="shared" si="1"/>
        <v>3.0000000000000001E-3</v>
      </c>
      <c r="G38" s="259">
        <v>5</v>
      </c>
      <c r="H38" s="125">
        <f t="shared" si="2"/>
        <v>2E-3</v>
      </c>
      <c r="I38" s="354"/>
      <c r="J38" s="255">
        <f t="shared" si="3"/>
        <v>146</v>
      </c>
      <c r="K38" s="125">
        <f t="shared" si="4"/>
        <v>4.0000000000000001E-3</v>
      </c>
    </row>
    <row r="39" spans="1:11" ht="27.6" x14ac:dyDescent="0.25">
      <c r="A39" s="811">
        <v>63</v>
      </c>
      <c r="B39" s="473" t="s">
        <v>695</v>
      </c>
      <c r="C39" s="257">
        <v>769</v>
      </c>
      <c r="D39" s="125">
        <f t="shared" si="0"/>
        <v>0.04</v>
      </c>
      <c r="E39" s="259">
        <v>563</v>
      </c>
      <c r="F39" s="125">
        <f t="shared" si="1"/>
        <v>3.1E-2</v>
      </c>
      <c r="G39" s="259">
        <v>83</v>
      </c>
      <c r="H39" s="125">
        <f t="shared" si="2"/>
        <v>3.4000000000000002E-2</v>
      </c>
      <c r="I39" s="354"/>
      <c r="J39" s="255">
        <f t="shared" si="3"/>
        <v>1415</v>
      </c>
      <c r="K39" s="125">
        <f t="shared" si="4"/>
        <v>3.5000000000000003E-2</v>
      </c>
    </row>
    <row r="40" spans="1:11" x14ac:dyDescent="0.25">
      <c r="A40" s="129">
        <v>64</v>
      </c>
      <c r="B40" s="473" t="s">
        <v>696</v>
      </c>
      <c r="C40" s="257">
        <v>1627</v>
      </c>
      <c r="D40" s="125">
        <f t="shared" si="0"/>
        <v>8.5000000000000006E-2</v>
      </c>
      <c r="E40" s="259">
        <v>1363</v>
      </c>
      <c r="F40" s="125">
        <f t="shared" si="1"/>
        <v>7.3999999999999996E-2</v>
      </c>
      <c r="G40" s="259">
        <v>140</v>
      </c>
      <c r="H40" s="125">
        <f t="shared" si="2"/>
        <v>5.7000000000000002E-2</v>
      </c>
      <c r="I40" s="354"/>
      <c r="J40" s="255">
        <f t="shared" si="3"/>
        <v>3130</v>
      </c>
      <c r="K40" s="125">
        <f t="shared" si="4"/>
        <v>7.8E-2</v>
      </c>
    </row>
    <row r="41" spans="1:11" ht="28.2" thickBot="1" x14ac:dyDescent="0.3">
      <c r="A41" s="120">
        <v>69</v>
      </c>
      <c r="B41" s="475" t="s">
        <v>697</v>
      </c>
      <c r="C41" s="270">
        <v>255</v>
      </c>
      <c r="D41" s="132">
        <f t="shared" si="0"/>
        <v>1.2999999999999999E-2</v>
      </c>
      <c r="E41" s="271">
        <v>186</v>
      </c>
      <c r="F41" s="132">
        <f t="shared" si="1"/>
        <v>0.01</v>
      </c>
      <c r="G41" s="271">
        <v>9</v>
      </c>
      <c r="H41" s="132">
        <f t="shared" si="2"/>
        <v>4.0000000000000001E-3</v>
      </c>
      <c r="I41" s="357"/>
      <c r="J41" s="272">
        <f>C41+E41+G41+I41</f>
        <v>450</v>
      </c>
      <c r="K41" s="132">
        <f t="shared" si="4"/>
        <v>1.0999999999999999E-2</v>
      </c>
    </row>
    <row r="42" spans="1:11" ht="27.6" x14ac:dyDescent="0.25">
      <c r="A42" s="124">
        <v>70</v>
      </c>
      <c r="B42" s="476" t="s">
        <v>698</v>
      </c>
      <c r="C42" s="261">
        <v>382</v>
      </c>
      <c r="D42" s="137">
        <f t="shared" si="0"/>
        <v>0.02</v>
      </c>
      <c r="E42" s="262">
        <v>442</v>
      </c>
      <c r="F42" s="137">
        <f t="shared" si="1"/>
        <v>2.4E-2</v>
      </c>
      <c r="G42" s="262">
        <v>76</v>
      </c>
      <c r="H42" s="137">
        <f t="shared" si="2"/>
        <v>3.1E-2</v>
      </c>
      <c r="I42" s="353"/>
      <c r="J42" s="263">
        <f t="shared" si="3"/>
        <v>900</v>
      </c>
      <c r="K42" s="137">
        <f t="shared" si="4"/>
        <v>2.3E-2</v>
      </c>
    </row>
    <row r="43" spans="1:11" x14ac:dyDescent="0.25">
      <c r="A43" s="129">
        <v>71</v>
      </c>
      <c r="B43" s="473" t="s">
        <v>699</v>
      </c>
      <c r="C43" s="257">
        <v>771</v>
      </c>
      <c r="D43" s="125">
        <f t="shared" si="0"/>
        <v>0.04</v>
      </c>
      <c r="E43" s="259">
        <v>1293</v>
      </c>
      <c r="F43" s="125">
        <f t="shared" si="1"/>
        <v>7.0999999999999994E-2</v>
      </c>
      <c r="G43" s="259">
        <v>208</v>
      </c>
      <c r="H43" s="125">
        <f t="shared" si="2"/>
        <v>8.5000000000000006E-2</v>
      </c>
      <c r="I43" s="354"/>
      <c r="J43" s="255">
        <f t="shared" si="3"/>
        <v>2272</v>
      </c>
      <c r="K43" s="125">
        <f t="shared" si="4"/>
        <v>5.7000000000000002E-2</v>
      </c>
    </row>
    <row r="44" spans="1:11" x14ac:dyDescent="0.25">
      <c r="A44" s="811">
        <v>72</v>
      </c>
      <c r="B44" s="473" t="s">
        <v>700</v>
      </c>
      <c r="C44" s="257">
        <v>295</v>
      </c>
      <c r="D44" s="125">
        <f t="shared" si="0"/>
        <v>1.4999999999999999E-2</v>
      </c>
      <c r="E44" s="259">
        <v>410</v>
      </c>
      <c r="F44" s="125">
        <f t="shared" si="1"/>
        <v>2.1999999999999999E-2</v>
      </c>
      <c r="G44" s="259">
        <v>61</v>
      </c>
      <c r="H44" s="125">
        <f t="shared" si="2"/>
        <v>2.5000000000000001E-2</v>
      </c>
      <c r="I44" s="354"/>
      <c r="J44" s="255">
        <f t="shared" si="3"/>
        <v>766</v>
      </c>
      <c r="K44" s="125">
        <f t="shared" si="4"/>
        <v>1.9E-2</v>
      </c>
    </row>
    <row r="45" spans="1:11" x14ac:dyDescent="0.25">
      <c r="A45" s="811">
        <v>73</v>
      </c>
      <c r="B45" s="473" t="s">
        <v>701</v>
      </c>
      <c r="C45" s="257">
        <v>90</v>
      </c>
      <c r="D45" s="125">
        <f t="shared" si="0"/>
        <v>5.0000000000000001E-3</v>
      </c>
      <c r="E45" s="259">
        <v>127</v>
      </c>
      <c r="F45" s="125">
        <f t="shared" si="1"/>
        <v>7.0000000000000001E-3</v>
      </c>
      <c r="G45" s="259">
        <v>17</v>
      </c>
      <c r="H45" s="125">
        <f t="shared" si="2"/>
        <v>7.0000000000000001E-3</v>
      </c>
      <c r="I45" s="354"/>
      <c r="J45" s="255">
        <f t="shared" si="3"/>
        <v>234</v>
      </c>
      <c r="K45" s="125">
        <f t="shared" si="4"/>
        <v>6.0000000000000001E-3</v>
      </c>
    </row>
    <row r="46" spans="1:11" x14ac:dyDescent="0.25">
      <c r="A46" s="811">
        <v>74</v>
      </c>
      <c r="B46" s="473" t="s">
        <v>702</v>
      </c>
      <c r="C46" s="257">
        <v>174</v>
      </c>
      <c r="D46" s="125">
        <f t="shared" si="0"/>
        <v>8.9999999999999993E-3</v>
      </c>
      <c r="E46" s="259">
        <v>236</v>
      </c>
      <c r="F46" s="125">
        <f t="shared" si="1"/>
        <v>1.2999999999999999E-2</v>
      </c>
      <c r="G46" s="259">
        <v>51</v>
      </c>
      <c r="H46" s="125">
        <f t="shared" si="2"/>
        <v>2.1000000000000001E-2</v>
      </c>
      <c r="I46" s="354"/>
      <c r="J46" s="255">
        <f t="shared" si="3"/>
        <v>461</v>
      </c>
      <c r="K46" s="125">
        <f t="shared" si="4"/>
        <v>1.2E-2</v>
      </c>
    </row>
    <row r="47" spans="1:11" x14ac:dyDescent="0.25">
      <c r="A47" s="811">
        <v>75</v>
      </c>
      <c r="B47" s="473" t="s">
        <v>703</v>
      </c>
      <c r="C47" s="257">
        <v>503</v>
      </c>
      <c r="D47" s="125">
        <f t="shared" si="0"/>
        <v>2.5999999999999999E-2</v>
      </c>
      <c r="E47" s="259">
        <v>833</v>
      </c>
      <c r="F47" s="125">
        <f t="shared" si="1"/>
        <v>4.5999999999999999E-2</v>
      </c>
      <c r="G47" s="259">
        <v>104</v>
      </c>
      <c r="H47" s="125">
        <f t="shared" si="2"/>
        <v>4.2999999999999997E-2</v>
      </c>
      <c r="I47" s="354"/>
      <c r="J47" s="255">
        <f t="shared" si="3"/>
        <v>1440</v>
      </c>
      <c r="K47" s="125">
        <f t="shared" si="4"/>
        <v>3.5999999999999997E-2</v>
      </c>
    </row>
    <row r="48" spans="1:11" ht="28.2" thickBot="1" x14ac:dyDescent="0.3">
      <c r="A48" s="813">
        <v>79</v>
      </c>
      <c r="B48" s="474" t="s">
        <v>704</v>
      </c>
      <c r="C48" s="258">
        <v>180</v>
      </c>
      <c r="D48" s="126">
        <f t="shared" si="0"/>
        <v>8.9999999999999993E-3</v>
      </c>
      <c r="E48" s="260">
        <v>219</v>
      </c>
      <c r="F48" s="126">
        <f t="shared" si="1"/>
        <v>1.2E-2</v>
      </c>
      <c r="G48" s="260">
        <v>29</v>
      </c>
      <c r="H48" s="126">
        <f t="shared" si="2"/>
        <v>1.2E-2</v>
      </c>
      <c r="I48" s="355"/>
      <c r="J48" s="256">
        <f t="shared" si="3"/>
        <v>428</v>
      </c>
      <c r="K48" s="126">
        <f t="shared" si="4"/>
        <v>1.0999999999999999E-2</v>
      </c>
    </row>
    <row r="49" spans="1:11" ht="27.6" x14ac:dyDescent="0.25">
      <c r="A49" s="127">
        <v>80</v>
      </c>
      <c r="B49" s="472" t="s">
        <v>705</v>
      </c>
      <c r="C49" s="267">
        <v>377</v>
      </c>
      <c r="D49" s="184">
        <f t="shared" si="0"/>
        <v>0.02</v>
      </c>
      <c r="E49" s="268">
        <v>118</v>
      </c>
      <c r="F49" s="184">
        <f t="shared" si="1"/>
        <v>6.0000000000000001E-3</v>
      </c>
      <c r="G49" s="268">
        <v>32</v>
      </c>
      <c r="H49" s="184">
        <f t="shared" si="2"/>
        <v>1.2999999999999999E-2</v>
      </c>
      <c r="I49" s="356"/>
      <c r="J49" s="269">
        <f t="shared" si="3"/>
        <v>527</v>
      </c>
      <c r="K49" s="184">
        <f t="shared" si="4"/>
        <v>1.2999999999999999E-2</v>
      </c>
    </row>
    <row r="50" spans="1:11" x14ac:dyDescent="0.25">
      <c r="A50" s="811">
        <v>81</v>
      </c>
      <c r="B50" s="473" t="s">
        <v>706</v>
      </c>
      <c r="C50" s="257">
        <v>200</v>
      </c>
      <c r="D50" s="125">
        <f t="shared" si="0"/>
        <v>0.01</v>
      </c>
      <c r="E50" s="259">
        <v>338</v>
      </c>
      <c r="F50" s="125">
        <f t="shared" si="1"/>
        <v>1.7999999999999999E-2</v>
      </c>
      <c r="G50" s="259">
        <v>17</v>
      </c>
      <c r="H50" s="125">
        <f t="shared" si="2"/>
        <v>7.0000000000000001E-3</v>
      </c>
      <c r="I50" s="354"/>
      <c r="J50" s="255">
        <f t="shared" si="3"/>
        <v>555</v>
      </c>
      <c r="K50" s="125">
        <f t="shared" si="4"/>
        <v>1.4E-2</v>
      </c>
    </row>
    <row r="51" spans="1:11" ht="27.6" x14ac:dyDescent="0.25">
      <c r="A51" s="811">
        <v>82</v>
      </c>
      <c r="B51" s="473" t="s">
        <v>707</v>
      </c>
      <c r="C51" s="257">
        <v>71</v>
      </c>
      <c r="D51" s="125">
        <f t="shared" si="0"/>
        <v>4.0000000000000001E-3</v>
      </c>
      <c r="E51" s="259">
        <v>171</v>
      </c>
      <c r="F51" s="125">
        <f t="shared" si="1"/>
        <v>8.9999999999999993E-3</v>
      </c>
      <c r="G51" s="259">
        <v>11</v>
      </c>
      <c r="H51" s="125">
        <f t="shared" si="2"/>
        <v>5.0000000000000001E-3</v>
      </c>
      <c r="I51" s="354"/>
      <c r="J51" s="255">
        <f t="shared" si="3"/>
        <v>253</v>
      </c>
      <c r="K51" s="125">
        <f t="shared" si="4"/>
        <v>6.0000000000000001E-3</v>
      </c>
    </row>
    <row r="52" spans="1:11" ht="41.4" x14ac:dyDescent="0.25">
      <c r="A52" s="129">
        <v>83</v>
      </c>
      <c r="B52" s="473" t="s">
        <v>708</v>
      </c>
      <c r="C52" s="257">
        <v>1529</v>
      </c>
      <c r="D52" s="125">
        <f t="shared" si="0"/>
        <v>0.08</v>
      </c>
      <c r="E52" s="259">
        <v>1179</v>
      </c>
      <c r="F52" s="125">
        <f t="shared" si="1"/>
        <v>6.4000000000000001E-2</v>
      </c>
      <c r="G52" s="259">
        <v>163</v>
      </c>
      <c r="H52" s="125">
        <f t="shared" si="2"/>
        <v>6.7000000000000004E-2</v>
      </c>
      <c r="I52" s="354">
        <v>1</v>
      </c>
      <c r="J52" s="255">
        <f t="shared" si="3"/>
        <v>2872</v>
      </c>
      <c r="K52" s="125">
        <f t="shared" si="4"/>
        <v>7.1999999999999995E-2</v>
      </c>
    </row>
    <row r="53" spans="1:11" x14ac:dyDescent="0.25">
      <c r="A53" s="811">
        <v>84</v>
      </c>
      <c r="B53" s="473" t="s">
        <v>709</v>
      </c>
      <c r="C53" s="257">
        <v>283</v>
      </c>
      <c r="D53" s="125">
        <f t="shared" si="0"/>
        <v>1.4999999999999999E-2</v>
      </c>
      <c r="E53" s="259">
        <v>156</v>
      </c>
      <c r="F53" s="125">
        <f t="shared" si="1"/>
        <v>8.9999999999999993E-3</v>
      </c>
      <c r="G53" s="259">
        <v>3</v>
      </c>
      <c r="H53" s="125">
        <f t="shared" si="2"/>
        <v>1E-3</v>
      </c>
      <c r="I53" s="354"/>
      <c r="J53" s="255">
        <f t="shared" si="3"/>
        <v>442</v>
      </c>
      <c r="K53" s="125">
        <f t="shared" si="4"/>
        <v>1.0999999999999999E-2</v>
      </c>
    </row>
    <row r="54" spans="1:11" ht="42" customHeight="1" x14ac:dyDescent="0.25">
      <c r="A54" s="811">
        <v>85</v>
      </c>
      <c r="B54" s="473" t="s">
        <v>710</v>
      </c>
      <c r="C54" s="257">
        <v>166</v>
      </c>
      <c r="D54" s="125">
        <f t="shared" si="0"/>
        <v>8.9999999999999993E-3</v>
      </c>
      <c r="E54" s="259">
        <v>51</v>
      </c>
      <c r="F54" s="125">
        <f t="shared" si="1"/>
        <v>3.0000000000000001E-3</v>
      </c>
      <c r="G54" s="259">
        <v>7</v>
      </c>
      <c r="H54" s="125">
        <f t="shared" si="2"/>
        <v>3.0000000000000001E-3</v>
      </c>
      <c r="I54" s="354"/>
      <c r="J54" s="255">
        <f t="shared" si="3"/>
        <v>224</v>
      </c>
      <c r="K54" s="125">
        <f t="shared" si="4"/>
        <v>6.0000000000000001E-3</v>
      </c>
    </row>
    <row r="55" spans="1:11" ht="28.2" thickBot="1" x14ac:dyDescent="0.3">
      <c r="A55" s="120">
        <v>89</v>
      </c>
      <c r="B55" s="475" t="s">
        <v>711</v>
      </c>
      <c r="C55" s="270">
        <v>145</v>
      </c>
      <c r="D55" s="132">
        <f t="shared" si="0"/>
        <v>8.0000000000000002E-3</v>
      </c>
      <c r="E55" s="271">
        <v>154</v>
      </c>
      <c r="F55" s="132">
        <f t="shared" si="1"/>
        <v>8.0000000000000002E-3</v>
      </c>
      <c r="G55" s="271">
        <v>16</v>
      </c>
      <c r="H55" s="132">
        <f t="shared" si="2"/>
        <v>7.0000000000000001E-3</v>
      </c>
      <c r="I55" s="357"/>
      <c r="J55" s="272">
        <f t="shared" si="3"/>
        <v>315</v>
      </c>
      <c r="K55" s="132">
        <f t="shared" si="4"/>
        <v>8.0000000000000002E-3</v>
      </c>
    </row>
    <row r="56" spans="1:11" ht="29.25" customHeight="1" thickBot="1" x14ac:dyDescent="0.3">
      <c r="A56" s="133">
        <v>99</v>
      </c>
      <c r="B56" s="477" t="s">
        <v>712</v>
      </c>
      <c r="C56" s="276">
        <v>1162</v>
      </c>
      <c r="D56" s="135">
        <f t="shared" si="0"/>
        <v>6.0999999999999999E-2</v>
      </c>
      <c r="E56" s="277">
        <v>694</v>
      </c>
      <c r="F56" s="135">
        <f t="shared" si="1"/>
        <v>3.7999999999999999E-2</v>
      </c>
      <c r="G56" s="277">
        <v>55</v>
      </c>
      <c r="H56" s="135">
        <f t="shared" si="2"/>
        <v>2.3E-2</v>
      </c>
      <c r="I56" s="358">
        <v>1</v>
      </c>
      <c r="J56" s="278">
        <f t="shared" si="3"/>
        <v>1912</v>
      </c>
      <c r="K56" s="135">
        <f t="shared" si="4"/>
        <v>4.8000000000000001E-2</v>
      </c>
    </row>
    <row r="57" spans="1:11" ht="15" customHeight="1" thickBot="1" x14ac:dyDescent="0.3">
      <c r="A57" s="838" t="s">
        <v>109</v>
      </c>
      <c r="B57" s="845"/>
      <c r="C57" s="279">
        <f t="shared" ref="C57:K57" si="5">SUM(C5:C56)</f>
        <v>19141</v>
      </c>
      <c r="D57" s="273">
        <f t="shared" si="5"/>
        <v>1.0010000000000003</v>
      </c>
      <c r="E57" s="279">
        <f t="shared" si="5"/>
        <v>18299</v>
      </c>
      <c r="F57" s="273">
        <f t="shared" si="5"/>
        <v>0.99800000000000022</v>
      </c>
      <c r="G57" s="279">
        <f t="shared" si="5"/>
        <v>2438</v>
      </c>
      <c r="H57" s="273">
        <f t="shared" si="5"/>
        <v>0.99800000000000022</v>
      </c>
      <c r="I57" s="279">
        <f t="shared" si="5"/>
        <v>8</v>
      </c>
      <c r="J57" s="279">
        <f t="shared" si="5"/>
        <v>39886</v>
      </c>
      <c r="K57" s="273">
        <f t="shared" si="5"/>
        <v>1.0020000000000002</v>
      </c>
    </row>
    <row r="58" spans="1:11" x14ac:dyDescent="0.25">
      <c r="A58" s="136" t="s">
        <v>221</v>
      </c>
      <c r="J58" s="33"/>
    </row>
    <row r="59" spans="1:11" x14ac:dyDescent="0.25">
      <c r="A59" s="1" t="s">
        <v>222</v>
      </c>
      <c r="J59" s="33"/>
    </row>
  </sheetData>
  <mergeCells count="9">
    <mergeCell ref="A57:B5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4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31" customWidth="1"/>
    <col min="4" max="4" width="8.5546875" style="1" customWidth="1"/>
    <col min="5" max="5" width="8.6640625" style="131" customWidth="1"/>
    <col min="6" max="6" width="8.5546875" style="1" customWidth="1"/>
    <col min="7" max="10" width="8.6640625" style="1" customWidth="1"/>
    <col min="11" max="11" width="12.109375" style="1" customWidth="1"/>
    <col min="12" max="250" width="11.44140625" style="1" customWidth="1"/>
    <col min="251" max="16384" width="9.109375" style="1"/>
  </cols>
  <sheetData>
    <row r="1" spans="1:16" ht="35.1" customHeight="1" thickBot="1" x14ac:dyDescent="0.3">
      <c r="A1" s="906" t="s">
        <v>178</v>
      </c>
      <c r="B1" s="907"/>
      <c r="C1" s="907"/>
      <c r="D1" s="907"/>
      <c r="E1" s="907"/>
      <c r="F1" s="907"/>
      <c r="G1" s="907"/>
      <c r="H1" s="907"/>
      <c r="I1" s="907"/>
      <c r="J1" s="907"/>
      <c r="K1" s="908"/>
    </row>
    <row r="2" spans="1:16" ht="14.25" customHeight="1" x14ac:dyDescent="0.25">
      <c r="A2" s="962" t="s">
        <v>623</v>
      </c>
      <c r="B2" s="963" t="s">
        <v>713</v>
      </c>
      <c r="C2" s="876">
        <v>2008</v>
      </c>
      <c r="D2" s="877"/>
      <c r="E2" s="876">
        <v>2009</v>
      </c>
      <c r="F2" s="877"/>
      <c r="G2" s="876">
        <v>2011</v>
      </c>
      <c r="H2" s="877"/>
      <c r="I2" s="876">
        <v>2012</v>
      </c>
      <c r="J2" s="877"/>
      <c r="K2" s="865" t="s">
        <v>384</v>
      </c>
    </row>
    <row r="3" spans="1:16" ht="29.25" customHeight="1" thickBot="1" x14ac:dyDescent="0.3">
      <c r="A3" s="968"/>
      <c r="B3" s="965"/>
      <c r="C3" s="120" t="s">
        <v>110</v>
      </c>
      <c r="D3" s="121" t="s">
        <v>111</v>
      </c>
      <c r="E3" s="120" t="s">
        <v>110</v>
      </c>
      <c r="F3" s="121" t="s">
        <v>111</v>
      </c>
      <c r="G3" s="120" t="s">
        <v>110</v>
      </c>
      <c r="H3" s="121" t="s">
        <v>111</v>
      </c>
      <c r="I3" s="120" t="s">
        <v>110</v>
      </c>
      <c r="J3" s="121" t="s">
        <v>111</v>
      </c>
      <c r="K3" s="969"/>
    </row>
    <row r="4" spans="1:16" x14ac:dyDescent="0.25">
      <c r="A4" s="814" t="s">
        <v>2</v>
      </c>
      <c r="B4" s="478" t="s">
        <v>714</v>
      </c>
      <c r="C4" s="93">
        <v>4081</v>
      </c>
      <c r="D4" s="63">
        <f>ROUND(C4/$C$26,3)</f>
        <v>9.1999999999999998E-2</v>
      </c>
      <c r="E4" s="93">
        <v>3678</v>
      </c>
      <c r="F4" s="63">
        <f>ROUND(E4/$E$26,3)</f>
        <v>8.4000000000000005E-2</v>
      </c>
      <c r="G4" s="93">
        <v>3735</v>
      </c>
      <c r="H4" s="63">
        <f>ROUND(G4/$G$26,3)</f>
        <v>0.09</v>
      </c>
      <c r="I4" s="93">
        <v>3519</v>
      </c>
      <c r="J4" s="63">
        <f>ROUND(I4/$I$26,3)</f>
        <v>8.7999999999999995E-2</v>
      </c>
      <c r="K4" s="698">
        <f>J4-H4</f>
        <v>-2.0000000000000018E-3</v>
      </c>
      <c r="M4" s="792"/>
      <c r="N4" s="793"/>
      <c r="O4" s="413"/>
      <c r="P4" s="413"/>
    </row>
    <row r="5" spans="1:16" ht="27.6" x14ac:dyDescent="0.25">
      <c r="A5" s="811" t="s">
        <v>3</v>
      </c>
      <c r="B5" s="473" t="s">
        <v>715</v>
      </c>
      <c r="C5" s="76">
        <v>7573</v>
      </c>
      <c r="D5" s="66">
        <f t="shared" ref="D5:D25" si="0">ROUND(C5/$C$26,3)</f>
        <v>0.17100000000000001</v>
      </c>
      <c r="E5" s="76">
        <v>9505</v>
      </c>
      <c r="F5" s="66">
        <f t="shared" ref="F5:F25" si="1">ROUND(E5/$E$26,3)</f>
        <v>0.218</v>
      </c>
      <c r="G5" s="76">
        <v>7341</v>
      </c>
      <c r="H5" s="66">
        <f t="shared" ref="H5:H25" si="2">ROUND(G5/$G$26,3)</f>
        <v>0.17699999999999999</v>
      </c>
      <c r="I5" s="76">
        <v>7242</v>
      </c>
      <c r="J5" s="66">
        <f t="shared" ref="J5:J25" si="3">ROUND(I5/$I$26,3)</f>
        <v>0.182</v>
      </c>
      <c r="K5" s="699">
        <f t="shared" ref="K5:K25" si="4">J5-H5</f>
        <v>5.0000000000000044E-3</v>
      </c>
      <c r="M5" s="792"/>
      <c r="N5" s="793"/>
      <c r="O5" s="413"/>
      <c r="P5" s="413"/>
    </row>
    <row r="6" spans="1:16" ht="27.6" x14ac:dyDescent="0.25">
      <c r="A6" s="811" t="s">
        <v>4</v>
      </c>
      <c r="B6" s="473" t="s">
        <v>716</v>
      </c>
      <c r="C6" s="76">
        <v>2639</v>
      </c>
      <c r="D6" s="66">
        <f t="shared" si="0"/>
        <v>0.06</v>
      </c>
      <c r="E6" s="76">
        <v>2452</v>
      </c>
      <c r="F6" s="66">
        <f t="shared" si="1"/>
        <v>5.6000000000000001E-2</v>
      </c>
      <c r="G6" s="76">
        <v>2536</v>
      </c>
      <c r="H6" s="66">
        <f t="shared" si="2"/>
        <v>6.0999999999999999E-2</v>
      </c>
      <c r="I6" s="76">
        <v>2346</v>
      </c>
      <c r="J6" s="66">
        <f t="shared" si="3"/>
        <v>5.8999999999999997E-2</v>
      </c>
      <c r="K6" s="699">
        <f t="shared" si="4"/>
        <v>-2.0000000000000018E-3</v>
      </c>
      <c r="M6" s="792"/>
      <c r="N6" s="793"/>
      <c r="O6" s="413"/>
      <c r="P6" s="413"/>
    </row>
    <row r="7" spans="1:16" ht="27.6" x14ac:dyDescent="0.25">
      <c r="A7" s="811" t="s">
        <v>5</v>
      </c>
      <c r="B7" s="473" t="s">
        <v>717</v>
      </c>
      <c r="C7" s="76">
        <v>408</v>
      </c>
      <c r="D7" s="66">
        <f t="shared" si="0"/>
        <v>8.9999999999999993E-3</v>
      </c>
      <c r="E7" s="76">
        <v>297</v>
      </c>
      <c r="F7" s="66">
        <f t="shared" si="1"/>
        <v>7.0000000000000001E-3</v>
      </c>
      <c r="G7" s="76">
        <v>304</v>
      </c>
      <c r="H7" s="66">
        <f t="shared" si="2"/>
        <v>7.0000000000000001E-3</v>
      </c>
      <c r="I7" s="76">
        <v>267</v>
      </c>
      <c r="J7" s="66">
        <f t="shared" si="3"/>
        <v>7.0000000000000001E-3</v>
      </c>
      <c r="K7" s="699">
        <f t="shared" si="4"/>
        <v>0</v>
      </c>
      <c r="M7" s="792"/>
      <c r="N7" s="793"/>
      <c r="O7" s="413"/>
      <c r="P7" s="413"/>
    </row>
    <row r="8" spans="1:16" x14ac:dyDescent="0.25">
      <c r="A8" s="811" t="s">
        <v>6</v>
      </c>
      <c r="B8" s="473" t="s">
        <v>718</v>
      </c>
      <c r="C8" s="76">
        <v>285</v>
      </c>
      <c r="D8" s="66">
        <f t="shared" si="0"/>
        <v>6.0000000000000001E-3</v>
      </c>
      <c r="E8" s="76">
        <v>238</v>
      </c>
      <c r="F8" s="66">
        <f t="shared" si="1"/>
        <v>5.0000000000000001E-3</v>
      </c>
      <c r="G8" s="76">
        <v>280</v>
      </c>
      <c r="H8" s="66">
        <f t="shared" si="2"/>
        <v>7.0000000000000001E-3</v>
      </c>
      <c r="I8" s="76">
        <v>277</v>
      </c>
      <c r="J8" s="66">
        <f t="shared" si="3"/>
        <v>7.0000000000000001E-3</v>
      </c>
      <c r="K8" s="699">
        <f t="shared" si="4"/>
        <v>0</v>
      </c>
      <c r="M8" s="792"/>
      <c r="N8" s="793"/>
      <c r="O8" s="413"/>
      <c r="P8" s="413"/>
    </row>
    <row r="9" spans="1:16" ht="15" customHeight="1" x14ac:dyDescent="0.25">
      <c r="A9" s="811" t="s">
        <v>7</v>
      </c>
      <c r="B9" s="473" t="s">
        <v>719</v>
      </c>
      <c r="C9" s="76">
        <v>113</v>
      </c>
      <c r="D9" s="66">
        <f t="shared" si="0"/>
        <v>3.0000000000000001E-3</v>
      </c>
      <c r="E9" s="76">
        <v>106</v>
      </c>
      <c r="F9" s="66">
        <f t="shared" si="1"/>
        <v>2E-3</v>
      </c>
      <c r="G9" s="76">
        <v>99</v>
      </c>
      <c r="H9" s="66">
        <f t="shared" si="2"/>
        <v>2E-3</v>
      </c>
      <c r="I9" s="76">
        <v>94</v>
      </c>
      <c r="J9" s="66">
        <f t="shared" si="3"/>
        <v>2E-3</v>
      </c>
      <c r="K9" s="699">
        <f t="shared" si="4"/>
        <v>0</v>
      </c>
      <c r="M9" s="792"/>
      <c r="N9" s="793"/>
      <c r="O9" s="413"/>
      <c r="P9" s="413"/>
    </row>
    <row r="10" spans="1:16" x14ac:dyDescent="0.25">
      <c r="A10" s="811" t="s">
        <v>8</v>
      </c>
      <c r="B10" s="473" t="s">
        <v>720</v>
      </c>
      <c r="C10" s="76">
        <v>2996</v>
      </c>
      <c r="D10" s="66">
        <f t="shared" si="0"/>
        <v>6.8000000000000005E-2</v>
      </c>
      <c r="E10" s="76">
        <v>3121</v>
      </c>
      <c r="F10" s="66">
        <f t="shared" si="1"/>
        <v>7.1999999999999995E-2</v>
      </c>
      <c r="G10" s="76">
        <v>2835</v>
      </c>
      <c r="H10" s="66">
        <f t="shared" si="2"/>
        <v>6.8000000000000005E-2</v>
      </c>
      <c r="I10" s="76">
        <v>2915</v>
      </c>
      <c r="J10" s="66">
        <f t="shared" si="3"/>
        <v>7.2999999999999995E-2</v>
      </c>
      <c r="K10" s="699">
        <f t="shared" si="4"/>
        <v>4.9999999999999906E-3</v>
      </c>
      <c r="M10" s="792"/>
      <c r="N10" s="793"/>
      <c r="O10" s="413"/>
      <c r="P10" s="413"/>
    </row>
    <row r="11" spans="1:16" x14ac:dyDescent="0.25">
      <c r="A11" s="811" t="s">
        <v>9</v>
      </c>
      <c r="B11" s="473" t="s">
        <v>721</v>
      </c>
      <c r="C11" s="76">
        <v>852</v>
      </c>
      <c r="D11" s="66">
        <f t="shared" si="0"/>
        <v>1.9E-2</v>
      </c>
      <c r="E11" s="76">
        <v>729</v>
      </c>
      <c r="F11" s="66">
        <f t="shared" si="1"/>
        <v>1.7000000000000001E-2</v>
      </c>
      <c r="G11" s="76">
        <v>755</v>
      </c>
      <c r="H11" s="66">
        <f t="shared" si="2"/>
        <v>1.7999999999999999E-2</v>
      </c>
      <c r="I11" s="76">
        <v>652</v>
      </c>
      <c r="J11" s="66">
        <f t="shared" si="3"/>
        <v>1.6E-2</v>
      </c>
      <c r="K11" s="699">
        <f t="shared" si="4"/>
        <v>-1.9999999999999983E-3</v>
      </c>
      <c r="M11" s="792"/>
      <c r="N11" s="793"/>
      <c r="O11" s="413"/>
      <c r="P11" s="413"/>
    </row>
    <row r="12" spans="1:16" x14ac:dyDescent="0.25">
      <c r="A12" s="811" t="s">
        <v>10</v>
      </c>
      <c r="B12" s="473" t="s">
        <v>722</v>
      </c>
      <c r="C12" s="76">
        <v>335</v>
      </c>
      <c r="D12" s="66">
        <f t="shared" si="0"/>
        <v>8.0000000000000002E-3</v>
      </c>
      <c r="E12" s="76">
        <v>347</v>
      </c>
      <c r="F12" s="66">
        <f t="shared" si="1"/>
        <v>8.0000000000000002E-3</v>
      </c>
      <c r="G12" s="76">
        <v>271</v>
      </c>
      <c r="H12" s="66">
        <f t="shared" si="2"/>
        <v>7.0000000000000001E-3</v>
      </c>
      <c r="I12" s="76">
        <v>231</v>
      </c>
      <c r="J12" s="66">
        <f t="shared" si="3"/>
        <v>6.0000000000000001E-3</v>
      </c>
      <c r="K12" s="699">
        <f t="shared" si="4"/>
        <v>-1E-3</v>
      </c>
      <c r="M12" s="792"/>
      <c r="N12" s="793"/>
      <c r="O12" s="413"/>
      <c r="P12" s="413"/>
    </row>
    <row r="13" spans="1:16" x14ac:dyDescent="0.25">
      <c r="A13" s="811" t="s">
        <v>11</v>
      </c>
      <c r="B13" s="473" t="s">
        <v>723</v>
      </c>
      <c r="C13" s="76">
        <v>329</v>
      </c>
      <c r="D13" s="66">
        <f t="shared" si="0"/>
        <v>7.0000000000000001E-3</v>
      </c>
      <c r="E13" s="76">
        <v>376</v>
      </c>
      <c r="F13" s="66">
        <f t="shared" si="1"/>
        <v>8.9999999999999993E-3</v>
      </c>
      <c r="G13" s="76">
        <v>475</v>
      </c>
      <c r="H13" s="66">
        <f t="shared" si="2"/>
        <v>1.0999999999999999E-2</v>
      </c>
      <c r="I13" s="76">
        <v>522</v>
      </c>
      <c r="J13" s="66">
        <f t="shared" si="3"/>
        <v>1.2999999999999999E-2</v>
      </c>
      <c r="K13" s="699">
        <f t="shared" si="4"/>
        <v>2E-3</v>
      </c>
      <c r="M13" s="792"/>
      <c r="N13" s="793"/>
      <c r="O13" s="413"/>
      <c r="P13" s="413"/>
    </row>
    <row r="14" spans="1:16" x14ac:dyDescent="0.25">
      <c r="A14" s="811" t="s">
        <v>12</v>
      </c>
      <c r="B14" s="473" t="s">
        <v>724</v>
      </c>
      <c r="C14" s="76">
        <v>353</v>
      </c>
      <c r="D14" s="66">
        <f t="shared" si="0"/>
        <v>8.0000000000000002E-3</v>
      </c>
      <c r="E14" s="76">
        <v>278</v>
      </c>
      <c r="F14" s="66">
        <f t="shared" si="1"/>
        <v>6.0000000000000001E-3</v>
      </c>
      <c r="G14" s="76">
        <v>294</v>
      </c>
      <c r="H14" s="66">
        <f t="shared" si="2"/>
        <v>7.0000000000000001E-3</v>
      </c>
      <c r="I14" s="76">
        <v>300</v>
      </c>
      <c r="J14" s="66">
        <f t="shared" si="3"/>
        <v>8.0000000000000002E-3</v>
      </c>
      <c r="K14" s="699">
        <f t="shared" si="4"/>
        <v>1E-3</v>
      </c>
      <c r="M14" s="792"/>
      <c r="N14" s="793"/>
      <c r="O14" s="413"/>
      <c r="P14" s="413"/>
    </row>
    <row r="15" spans="1:16" x14ac:dyDescent="0.25">
      <c r="A15" s="811" t="s">
        <v>13</v>
      </c>
      <c r="B15" s="473" t="s">
        <v>725</v>
      </c>
      <c r="C15" s="76">
        <v>1695</v>
      </c>
      <c r="D15" s="66">
        <f t="shared" si="0"/>
        <v>3.7999999999999999E-2</v>
      </c>
      <c r="E15" s="76">
        <v>1541</v>
      </c>
      <c r="F15" s="66">
        <f t="shared" si="1"/>
        <v>3.5000000000000003E-2</v>
      </c>
      <c r="G15" s="76">
        <v>1326</v>
      </c>
      <c r="H15" s="66">
        <f t="shared" si="2"/>
        <v>3.2000000000000001E-2</v>
      </c>
      <c r="I15" s="76">
        <v>1254</v>
      </c>
      <c r="J15" s="66">
        <f t="shared" si="3"/>
        <v>3.1E-2</v>
      </c>
      <c r="K15" s="699">
        <f t="shared" si="4"/>
        <v>-1.0000000000000009E-3</v>
      </c>
      <c r="M15" s="792"/>
      <c r="N15" s="793"/>
      <c r="O15" s="413"/>
      <c r="P15" s="413"/>
    </row>
    <row r="16" spans="1:16" x14ac:dyDescent="0.25">
      <c r="A16" s="811" t="s">
        <v>14</v>
      </c>
      <c r="B16" s="473" t="s">
        <v>726</v>
      </c>
      <c r="C16" s="76">
        <v>3246</v>
      </c>
      <c r="D16" s="66">
        <f t="shared" si="0"/>
        <v>7.2999999999999995E-2</v>
      </c>
      <c r="E16" s="76">
        <v>2847</v>
      </c>
      <c r="F16" s="66">
        <f t="shared" si="1"/>
        <v>6.5000000000000002E-2</v>
      </c>
      <c r="G16" s="76">
        <v>2717</v>
      </c>
      <c r="H16" s="66">
        <f t="shared" si="2"/>
        <v>6.6000000000000003E-2</v>
      </c>
      <c r="I16" s="76">
        <v>2466</v>
      </c>
      <c r="J16" s="66">
        <f t="shared" si="3"/>
        <v>6.2E-2</v>
      </c>
      <c r="K16" s="699">
        <f t="shared" si="4"/>
        <v>-4.0000000000000036E-3</v>
      </c>
      <c r="M16" s="792"/>
      <c r="N16" s="793"/>
      <c r="O16" s="413"/>
      <c r="P16" s="413"/>
    </row>
    <row r="17" spans="1:16" x14ac:dyDescent="0.25">
      <c r="A17" s="811" t="s">
        <v>81</v>
      </c>
      <c r="B17" s="473" t="s">
        <v>727</v>
      </c>
      <c r="C17" s="76">
        <v>685</v>
      </c>
      <c r="D17" s="66">
        <f t="shared" si="0"/>
        <v>1.6E-2</v>
      </c>
      <c r="E17" s="76">
        <v>578</v>
      </c>
      <c r="F17" s="66">
        <f t="shared" si="1"/>
        <v>1.2999999999999999E-2</v>
      </c>
      <c r="G17" s="76">
        <v>666</v>
      </c>
      <c r="H17" s="66">
        <f t="shared" si="2"/>
        <v>1.6E-2</v>
      </c>
      <c r="I17" s="76">
        <v>606</v>
      </c>
      <c r="J17" s="66">
        <f t="shared" si="3"/>
        <v>1.4999999999999999E-2</v>
      </c>
      <c r="K17" s="699">
        <f t="shared" si="4"/>
        <v>-1.0000000000000009E-3</v>
      </c>
      <c r="M17" s="792"/>
      <c r="N17" s="793"/>
      <c r="O17" s="413"/>
      <c r="P17" s="413"/>
    </row>
    <row r="18" spans="1:16" ht="27.6" x14ac:dyDescent="0.25">
      <c r="A18" s="811" t="s">
        <v>82</v>
      </c>
      <c r="B18" s="473" t="s">
        <v>728</v>
      </c>
      <c r="C18" s="76">
        <v>3458</v>
      </c>
      <c r="D18" s="66">
        <f t="shared" si="0"/>
        <v>7.8E-2</v>
      </c>
      <c r="E18" s="76">
        <v>3121</v>
      </c>
      <c r="F18" s="66">
        <f t="shared" si="1"/>
        <v>7.1999999999999995E-2</v>
      </c>
      <c r="G18" s="76">
        <v>3054</v>
      </c>
      <c r="H18" s="66">
        <f t="shared" si="2"/>
        <v>7.3999999999999996E-2</v>
      </c>
      <c r="I18" s="76">
        <v>2899</v>
      </c>
      <c r="J18" s="66">
        <f t="shared" si="3"/>
        <v>7.2999999999999995E-2</v>
      </c>
      <c r="K18" s="699">
        <f t="shared" si="4"/>
        <v>-1.0000000000000009E-3</v>
      </c>
      <c r="M18" s="792"/>
      <c r="N18" s="793"/>
      <c r="O18" s="413"/>
      <c r="P18" s="413"/>
    </row>
    <row r="19" spans="1:16" ht="24.75" customHeight="1" x14ac:dyDescent="0.25">
      <c r="A19" s="811" t="s">
        <v>83</v>
      </c>
      <c r="B19" s="473" t="s">
        <v>729</v>
      </c>
      <c r="C19" s="76">
        <v>748</v>
      </c>
      <c r="D19" s="66">
        <f t="shared" si="0"/>
        <v>1.7000000000000001E-2</v>
      </c>
      <c r="E19" s="76">
        <v>768</v>
      </c>
      <c r="F19" s="66">
        <f t="shared" si="1"/>
        <v>1.7999999999999999E-2</v>
      </c>
      <c r="G19" s="76">
        <v>760</v>
      </c>
      <c r="H19" s="66">
        <f t="shared" si="2"/>
        <v>1.7999999999999999E-2</v>
      </c>
      <c r="I19" s="76">
        <v>788</v>
      </c>
      <c r="J19" s="66">
        <f t="shared" si="3"/>
        <v>0.02</v>
      </c>
      <c r="K19" s="699">
        <f t="shared" si="4"/>
        <v>2.0000000000000018E-3</v>
      </c>
      <c r="M19" s="792"/>
      <c r="N19" s="793"/>
      <c r="O19" s="413"/>
      <c r="P19" s="413"/>
    </row>
    <row r="20" spans="1:16" x14ac:dyDescent="0.25">
      <c r="A20" s="811" t="s">
        <v>84</v>
      </c>
      <c r="B20" s="473" t="s">
        <v>730</v>
      </c>
      <c r="C20" s="76">
        <v>216</v>
      </c>
      <c r="D20" s="66">
        <f t="shared" si="0"/>
        <v>5.0000000000000001E-3</v>
      </c>
      <c r="E20" s="76">
        <v>248</v>
      </c>
      <c r="F20" s="66">
        <f t="shared" si="1"/>
        <v>6.0000000000000001E-3</v>
      </c>
      <c r="G20" s="76">
        <v>294</v>
      </c>
      <c r="H20" s="66">
        <f t="shared" si="2"/>
        <v>7.0000000000000001E-3</v>
      </c>
      <c r="I20" s="76">
        <v>232</v>
      </c>
      <c r="J20" s="66">
        <f t="shared" si="3"/>
        <v>6.0000000000000001E-3</v>
      </c>
      <c r="K20" s="699">
        <f t="shared" si="4"/>
        <v>-1E-3</v>
      </c>
      <c r="M20" s="792"/>
      <c r="N20" s="793"/>
      <c r="O20" s="413"/>
      <c r="P20" s="413"/>
    </row>
    <row r="21" spans="1:16" ht="27.6" x14ac:dyDescent="0.25">
      <c r="A21" s="811" t="s">
        <v>85</v>
      </c>
      <c r="B21" s="473" t="s">
        <v>731</v>
      </c>
      <c r="C21" s="76">
        <v>4798</v>
      </c>
      <c r="D21" s="66">
        <f t="shared" si="0"/>
        <v>0.109</v>
      </c>
      <c r="E21" s="76">
        <v>4244</v>
      </c>
      <c r="F21" s="66">
        <f t="shared" si="1"/>
        <v>9.7000000000000003E-2</v>
      </c>
      <c r="G21" s="76">
        <v>4665</v>
      </c>
      <c r="H21" s="66">
        <f t="shared" si="2"/>
        <v>0.113</v>
      </c>
      <c r="I21" s="76">
        <v>4339</v>
      </c>
      <c r="J21" s="66">
        <f t="shared" si="3"/>
        <v>0.109</v>
      </c>
      <c r="K21" s="699">
        <f t="shared" si="4"/>
        <v>-4.0000000000000036E-3</v>
      </c>
      <c r="M21" s="792"/>
      <c r="N21" s="793"/>
      <c r="O21" s="413"/>
      <c r="P21" s="413"/>
    </row>
    <row r="22" spans="1:16" x14ac:dyDescent="0.25">
      <c r="A22" s="811" t="s">
        <v>86</v>
      </c>
      <c r="B22" s="473" t="s">
        <v>732</v>
      </c>
      <c r="C22" s="76">
        <v>6720</v>
      </c>
      <c r="D22" s="66">
        <f t="shared" si="0"/>
        <v>0.152</v>
      </c>
      <c r="E22" s="76">
        <v>6513</v>
      </c>
      <c r="F22" s="66">
        <f t="shared" si="1"/>
        <v>0.15</v>
      </c>
      <c r="G22" s="76">
        <v>6628</v>
      </c>
      <c r="H22" s="66">
        <f t="shared" si="2"/>
        <v>0.16</v>
      </c>
      <c r="I22" s="76">
        <v>6599</v>
      </c>
      <c r="J22" s="66">
        <f t="shared" si="3"/>
        <v>0.16500000000000001</v>
      </c>
      <c r="K22" s="699">
        <f t="shared" si="4"/>
        <v>5.0000000000000044E-3</v>
      </c>
      <c r="M22" s="792"/>
      <c r="N22" s="793"/>
      <c r="O22" s="413"/>
      <c r="P22" s="413"/>
    </row>
    <row r="23" spans="1:16" x14ac:dyDescent="0.25">
      <c r="A23" s="811" t="s">
        <v>87</v>
      </c>
      <c r="B23" s="473" t="s">
        <v>733</v>
      </c>
      <c r="C23" s="76">
        <v>460</v>
      </c>
      <c r="D23" s="66">
        <f t="shared" si="0"/>
        <v>0.01</v>
      </c>
      <c r="E23" s="76">
        <v>440</v>
      </c>
      <c r="F23" s="66">
        <f t="shared" si="1"/>
        <v>0.01</v>
      </c>
      <c r="G23" s="76">
        <v>433</v>
      </c>
      <c r="H23" s="66">
        <f t="shared" si="2"/>
        <v>0.01</v>
      </c>
      <c r="I23" s="76">
        <v>490</v>
      </c>
      <c r="J23" s="66">
        <f t="shared" si="3"/>
        <v>1.2E-2</v>
      </c>
      <c r="K23" s="699">
        <f t="shared" si="4"/>
        <v>2E-3</v>
      </c>
      <c r="M23" s="792"/>
      <c r="N23" s="793"/>
      <c r="O23" s="413"/>
      <c r="P23" s="413"/>
    </row>
    <row r="24" spans="1:16" x14ac:dyDescent="0.25">
      <c r="A24" s="811" t="s">
        <v>88</v>
      </c>
      <c r="B24" s="473" t="s">
        <v>734</v>
      </c>
      <c r="C24" s="76">
        <v>550</v>
      </c>
      <c r="D24" s="66">
        <f t="shared" si="0"/>
        <v>1.2E-2</v>
      </c>
      <c r="E24" s="76">
        <v>1034</v>
      </c>
      <c r="F24" s="66">
        <f t="shared" si="1"/>
        <v>2.4E-2</v>
      </c>
      <c r="G24" s="76">
        <v>608</v>
      </c>
      <c r="H24" s="66">
        <f t="shared" si="2"/>
        <v>1.4999999999999999E-2</v>
      </c>
      <c r="I24" s="76">
        <v>646</v>
      </c>
      <c r="J24" s="66">
        <f t="shared" si="3"/>
        <v>1.6E-2</v>
      </c>
      <c r="K24" s="699">
        <f t="shared" si="4"/>
        <v>1.0000000000000009E-3</v>
      </c>
      <c r="M24" s="792"/>
      <c r="N24" s="793"/>
      <c r="O24" s="413"/>
      <c r="P24" s="413"/>
    </row>
    <row r="25" spans="1:16" ht="14.4" thickBot="1" x14ac:dyDescent="0.3">
      <c r="A25" s="811" t="s">
        <v>89</v>
      </c>
      <c r="B25" s="474" t="s">
        <v>735</v>
      </c>
      <c r="C25" s="83">
        <v>1651</v>
      </c>
      <c r="D25" s="69">
        <f t="shared" si="0"/>
        <v>3.6999999999999998E-2</v>
      </c>
      <c r="E25" s="83">
        <v>1089</v>
      </c>
      <c r="F25" s="69">
        <f t="shared" si="1"/>
        <v>2.5000000000000001E-2</v>
      </c>
      <c r="G25" s="83">
        <v>1347</v>
      </c>
      <c r="H25" s="69">
        <f t="shared" si="2"/>
        <v>3.3000000000000002E-2</v>
      </c>
      <c r="I25" s="83">
        <v>1202</v>
      </c>
      <c r="J25" s="69">
        <f t="shared" si="3"/>
        <v>0.03</v>
      </c>
      <c r="K25" s="700">
        <f t="shared" si="4"/>
        <v>-3.0000000000000027E-3</v>
      </c>
      <c r="M25" s="792"/>
      <c r="N25" s="793"/>
      <c r="O25" s="413"/>
      <c r="P25" s="413"/>
    </row>
    <row r="26" spans="1:16" ht="14.4" thickBot="1" x14ac:dyDescent="0.3">
      <c r="A26" s="838" t="s">
        <v>109</v>
      </c>
      <c r="B26" s="967"/>
      <c r="C26" s="91">
        <f>SUM(C4:C25)</f>
        <v>44191</v>
      </c>
      <c r="D26" s="72">
        <f>SUM(D4:D25)</f>
        <v>0.99800000000000011</v>
      </c>
      <c r="E26" s="91">
        <f t="shared" ref="E26:J26" si="5">SUM(E4:E25)</f>
        <v>43550</v>
      </c>
      <c r="F26" s="72">
        <f t="shared" si="5"/>
        <v>0.99900000000000011</v>
      </c>
      <c r="G26" s="91">
        <f t="shared" si="5"/>
        <v>41423</v>
      </c>
      <c r="H26" s="72">
        <f t="shared" si="5"/>
        <v>0.99900000000000022</v>
      </c>
      <c r="I26" s="91">
        <f t="shared" si="5"/>
        <v>39886</v>
      </c>
      <c r="J26" s="72">
        <f t="shared" si="5"/>
        <v>1</v>
      </c>
      <c r="K26" s="701"/>
      <c r="M26" s="413"/>
      <c r="N26" s="413"/>
      <c r="O26" s="413"/>
      <c r="P26" s="413"/>
    </row>
    <row r="27" spans="1:16" x14ac:dyDescent="0.25">
      <c r="M27" s="413"/>
      <c r="N27" s="413"/>
      <c r="O27" s="413"/>
      <c r="P27" s="413"/>
    </row>
    <row r="28" spans="1:16" x14ac:dyDescent="0.25">
      <c r="M28" s="413"/>
      <c r="N28" s="413"/>
      <c r="O28" s="413"/>
      <c r="P28" s="413"/>
    </row>
    <row r="29" spans="1:16" x14ac:dyDescent="0.25">
      <c r="M29" s="413"/>
      <c r="N29" s="413"/>
      <c r="O29" s="413"/>
      <c r="P29" s="413"/>
    </row>
    <row r="30" spans="1:16" x14ac:dyDescent="0.25">
      <c r="M30" s="413"/>
      <c r="N30" s="413"/>
      <c r="O30" s="413"/>
      <c r="P30" s="413"/>
    </row>
  </sheetData>
  <mergeCells count="9">
    <mergeCell ref="A1:K1"/>
    <mergeCell ref="A26:B26"/>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31" customWidth="1"/>
    <col min="4" max="4" width="8.5546875" style="1" customWidth="1"/>
    <col min="5" max="5" width="8.6640625" style="131" customWidth="1"/>
    <col min="6" max="6" width="8.5546875" style="1" customWidth="1"/>
    <col min="7" max="7" width="8.88671875" style="131" customWidth="1"/>
    <col min="8" max="8" width="8.5546875" style="1" customWidth="1"/>
    <col min="9" max="9" width="10" style="131" customWidth="1"/>
    <col min="10" max="10" width="8.88671875" style="131" customWidth="1"/>
    <col min="11" max="11" width="8.5546875" style="1" customWidth="1"/>
    <col min="12" max="239" width="11.44140625" style="1" customWidth="1"/>
    <col min="240" max="16384" width="9.109375" style="1"/>
  </cols>
  <sheetData>
    <row r="1" spans="1:11" ht="35.1" customHeight="1" thickBot="1" x14ac:dyDescent="0.3">
      <c r="A1" s="867" t="s">
        <v>179</v>
      </c>
      <c r="B1" s="868"/>
      <c r="C1" s="868"/>
      <c r="D1" s="868"/>
      <c r="E1" s="868"/>
      <c r="F1" s="868"/>
      <c r="G1" s="868"/>
      <c r="H1" s="868"/>
      <c r="I1" s="868"/>
      <c r="J1" s="868"/>
      <c r="K1" s="869"/>
    </row>
    <row r="2" spans="1:11" ht="17.25" customHeight="1" thickBot="1" x14ac:dyDescent="0.3">
      <c r="A2" s="876" t="s">
        <v>623</v>
      </c>
      <c r="B2" s="877" t="s">
        <v>713</v>
      </c>
      <c r="C2" s="970" t="s">
        <v>214</v>
      </c>
      <c r="D2" s="880"/>
      <c r="E2" s="880"/>
      <c r="F2" s="880"/>
      <c r="G2" s="880"/>
      <c r="H2" s="880"/>
      <c r="I2" s="880"/>
      <c r="J2" s="876" t="s">
        <v>109</v>
      </c>
      <c r="K2" s="877"/>
    </row>
    <row r="3" spans="1:11" ht="14.25" customHeight="1" x14ac:dyDescent="0.25">
      <c r="A3" s="962"/>
      <c r="B3" s="963"/>
      <c r="C3" s="972" t="s">
        <v>215</v>
      </c>
      <c r="D3" s="973"/>
      <c r="E3" s="876" t="s">
        <v>216</v>
      </c>
      <c r="F3" s="877"/>
      <c r="G3" s="972" t="s">
        <v>217</v>
      </c>
      <c r="H3" s="973"/>
      <c r="I3" s="802" t="s">
        <v>218</v>
      </c>
      <c r="J3" s="971"/>
      <c r="K3" s="963"/>
    </row>
    <row r="4" spans="1:11" ht="18.75" customHeight="1" thickBot="1" x14ac:dyDescent="0.3">
      <c r="A4" s="968"/>
      <c r="B4" s="965"/>
      <c r="C4" s="138" t="s">
        <v>110</v>
      </c>
      <c r="D4" s="119" t="s">
        <v>111</v>
      </c>
      <c r="E4" s="139" t="s">
        <v>110</v>
      </c>
      <c r="F4" s="121" t="s">
        <v>111</v>
      </c>
      <c r="G4" s="138" t="s">
        <v>110</v>
      </c>
      <c r="H4" s="119" t="s">
        <v>111</v>
      </c>
      <c r="I4" s="360" t="s">
        <v>110</v>
      </c>
      <c r="J4" s="138" t="s">
        <v>110</v>
      </c>
      <c r="K4" s="121" t="s">
        <v>111</v>
      </c>
    </row>
    <row r="5" spans="1:11" ht="16.5" customHeight="1" x14ac:dyDescent="0.25">
      <c r="A5" s="814" t="s">
        <v>2</v>
      </c>
      <c r="B5" s="826" t="s">
        <v>714</v>
      </c>
      <c r="C5" s="282">
        <v>1689</v>
      </c>
      <c r="D5" s="63">
        <f>ROUND(C5/$C$27,3)</f>
        <v>8.7999999999999995E-2</v>
      </c>
      <c r="E5" s="285">
        <v>1532</v>
      </c>
      <c r="F5" s="63">
        <f>ROUND(E5/$E$27,3)</f>
        <v>8.4000000000000005E-2</v>
      </c>
      <c r="G5" s="285">
        <v>298</v>
      </c>
      <c r="H5" s="63">
        <f>ROUND(G5/$G$27,3)</f>
        <v>0.122</v>
      </c>
      <c r="I5" s="361"/>
      <c r="J5" s="289">
        <f>C5+E5+G5+I5</f>
        <v>3519</v>
      </c>
      <c r="K5" s="63">
        <f>ROUND(J5/$J$27,3)</f>
        <v>8.7999999999999995E-2</v>
      </c>
    </row>
    <row r="6" spans="1:11" ht="31.5" customHeight="1" x14ac:dyDescent="0.25">
      <c r="A6" s="811" t="s">
        <v>3</v>
      </c>
      <c r="B6" s="827" t="s">
        <v>715</v>
      </c>
      <c r="C6" s="283">
        <v>2996</v>
      </c>
      <c r="D6" s="66">
        <f t="shared" ref="D6:D26" si="0">ROUND(C6/$C$27,3)</f>
        <v>0.157</v>
      </c>
      <c r="E6" s="286">
        <v>3701</v>
      </c>
      <c r="F6" s="66">
        <f t="shared" ref="F6:F26" si="1">ROUND(E6/$E$27,3)</f>
        <v>0.20200000000000001</v>
      </c>
      <c r="G6" s="286">
        <v>544</v>
      </c>
      <c r="H6" s="66">
        <f t="shared" ref="H6:H26" si="2">ROUND(G6/$G$27,3)</f>
        <v>0.223</v>
      </c>
      <c r="I6" s="362">
        <v>1</v>
      </c>
      <c r="J6" s="290">
        <f t="shared" ref="J6:J26" si="3">C6+E6+G6+I6</f>
        <v>7242</v>
      </c>
      <c r="K6" s="66">
        <f t="shared" ref="K6:K26" si="4">ROUND(J6/$J$27,3)</f>
        <v>0.182</v>
      </c>
    </row>
    <row r="7" spans="1:11" ht="27.6" x14ac:dyDescent="0.25">
      <c r="A7" s="811" t="s">
        <v>4</v>
      </c>
      <c r="B7" s="827" t="s">
        <v>716</v>
      </c>
      <c r="C7" s="283">
        <v>885</v>
      </c>
      <c r="D7" s="66">
        <f t="shared" si="0"/>
        <v>4.5999999999999999E-2</v>
      </c>
      <c r="E7" s="286">
        <v>1287</v>
      </c>
      <c r="F7" s="66">
        <f t="shared" si="1"/>
        <v>7.0000000000000007E-2</v>
      </c>
      <c r="G7" s="286">
        <v>174</v>
      </c>
      <c r="H7" s="66">
        <f t="shared" si="2"/>
        <v>7.0999999999999994E-2</v>
      </c>
      <c r="I7" s="362"/>
      <c r="J7" s="290">
        <f t="shared" si="3"/>
        <v>2346</v>
      </c>
      <c r="K7" s="66">
        <f t="shared" si="4"/>
        <v>5.8999999999999997E-2</v>
      </c>
    </row>
    <row r="8" spans="1:11" ht="27.6" x14ac:dyDescent="0.25">
      <c r="A8" s="811" t="s">
        <v>5</v>
      </c>
      <c r="B8" s="827" t="s">
        <v>717</v>
      </c>
      <c r="C8" s="283">
        <v>80</v>
      </c>
      <c r="D8" s="66">
        <f t="shared" si="0"/>
        <v>4.0000000000000001E-3</v>
      </c>
      <c r="E8" s="286">
        <v>158</v>
      </c>
      <c r="F8" s="66">
        <f t="shared" si="1"/>
        <v>8.9999999999999993E-3</v>
      </c>
      <c r="G8" s="286">
        <v>29</v>
      </c>
      <c r="H8" s="66">
        <f t="shared" si="2"/>
        <v>1.2E-2</v>
      </c>
      <c r="I8" s="362"/>
      <c r="J8" s="290">
        <f t="shared" si="3"/>
        <v>267</v>
      </c>
      <c r="K8" s="66">
        <f t="shared" si="4"/>
        <v>7.0000000000000001E-3</v>
      </c>
    </row>
    <row r="9" spans="1:11" x14ac:dyDescent="0.25">
      <c r="A9" s="811" t="s">
        <v>6</v>
      </c>
      <c r="B9" s="827" t="s">
        <v>718</v>
      </c>
      <c r="C9" s="283">
        <v>110</v>
      </c>
      <c r="D9" s="66">
        <f t="shared" si="0"/>
        <v>6.0000000000000001E-3</v>
      </c>
      <c r="E9" s="286">
        <v>138</v>
      </c>
      <c r="F9" s="66">
        <f t="shared" si="1"/>
        <v>8.0000000000000002E-3</v>
      </c>
      <c r="G9" s="286">
        <v>29</v>
      </c>
      <c r="H9" s="66">
        <f t="shared" si="2"/>
        <v>1.2E-2</v>
      </c>
      <c r="I9" s="362"/>
      <c r="J9" s="290">
        <f t="shared" si="3"/>
        <v>277</v>
      </c>
      <c r="K9" s="66">
        <f t="shared" si="4"/>
        <v>7.0000000000000001E-3</v>
      </c>
    </row>
    <row r="10" spans="1:11" ht="14.25" customHeight="1" x14ac:dyDescent="0.25">
      <c r="A10" s="811" t="s">
        <v>7</v>
      </c>
      <c r="B10" s="827" t="s">
        <v>719</v>
      </c>
      <c r="C10" s="283">
        <v>48</v>
      </c>
      <c r="D10" s="66">
        <f t="shared" si="0"/>
        <v>3.0000000000000001E-3</v>
      </c>
      <c r="E10" s="286">
        <v>41</v>
      </c>
      <c r="F10" s="66">
        <f t="shared" si="1"/>
        <v>2E-3</v>
      </c>
      <c r="G10" s="286">
        <v>5</v>
      </c>
      <c r="H10" s="66">
        <f t="shared" si="2"/>
        <v>2E-3</v>
      </c>
      <c r="I10" s="362"/>
      <c r="J10" s="290">
        <f t="shared" si="3"/>
        <v>94</v>
      </c>
      <c r="K10" s="66">
        <f t="shared" si="4"/>
        <v>2E-3</v>
      </c>
    </row>
    <row r="11" spans="1:11" x14ac:dyDescent="0.25">
      <c r="A11" s="811" t="s">
        <v>8</v>
      </c>
      <c r="B11" s="827" t="s">
        <v>720</v>
      </c>
      <c r="C11" s="283">
        <v>2180</v>
      </c>
      <c r="D11" s="66">
        <f t="shared" si="0"/>
        <v>0.114</v>
      </c>
      <c r="E11" s="286">
        <v>693</v>
      </c>
      <c r="F11" s="66">
        <f t="shared" si="1"/>
        <v>3.7999999999999999E-2</v>
      </c>
      <c r="G11" s="286">
        <v>42</v>
      </c>
      <c r="H11" s="66">
        <f t="shared" si="2"/>
        <v>1.7000000000000001E-2</v>
      </c>
      <c r="I11" s="362"/>
      <c r="J11" s="290">
        <f t="shared" si="3"/>
        <v>2915</v>
      </c>
      <c r="K11" s="66">
        <f t="shared" si="4"/>
        <v>7.2999999999999995E-2</v>
      </c>
    </row>
    <row r="12" spans="1:11" x14ac:dyDescent="0.25">
      <c r="A12" s="811" t="s">
        <v>9</v>
      </c>
      <c r="B12" s="827" t="s">
        <v>721</v>
      </c>
      <c r="C12" s="283">
        <v>289</v>
      </c>
      <c r="D12" s="66">
        <f t="shared" si="0"/>
        <v>1.4999999999999999E-2</v>
      </c>
      <c r="E12" s="286">
        <v>329</v>
      </c>
      <c r="F12" s="66">
        <f t="shared" si="1"/>
        <v>1.7999999999999999E-2</v>
      </c>
      <c r="G12" s="286">
        <v>34</v>
      </c>
      <c r="H12" s="66">
        <f t="shared" si="2"/>
        <v>1.4E-2</v>
      </c>
      <c r="I12" s="362"/>
      <c r="J12" s="290">
        <f t="shared" si="3"/>
        <v>652</v>
      </c>
      <c r="K12" s="66">
        <f t="shared" si="4"/>
        <v>1.6E-2</v>
      </c>
    </row>
    <row r="13" spans="1:11" x14ac:dyDescent="0.25">
      <c r="A13" s="811" t="s">
        <v>10</v>
      </c>
      <c r="B13" s="827" t="s">
        <v>722</v>
      </c>
      <c r="C13" s="283">
        <v>120</v>
      </c>
      <c r="D13" s="66">
        <f t="shared" si="0"/>
        <v>6.0000000000000001E-3</v>
      </c>
      <c r="E13" s="286">
        <v>101</v>
      </c>
      <c r="F13" s="66">
        <f t="shared" si="1"/>
        <v>6.0000000000000001E-3</v>
      </c>
      <c r="G13" s="286">
        <v>10</v>
      </c>
      <c r="H13" s="66">
        <f t="shared" si="2"/>
        <v>4.0000000000000001E-3</v>
      </c>
      <c r="I13" s="362"/>
      <c r="J13" s="290">
        <f t="shared" si="3"/>
        <v>231</v>
      </c>
      <c r="K13" s="66">
        <f t="shared" si="4"/>
        <v>6.0000000000000001E-3</v>
      </c>
    </row>
    <row r="14" spans="1:11" x14ac:dyDescent="0.25">
      <c r="A14" s="811" t="s">
        <v>11</v>
      </c>
      <c r="B14" s="827" t="s">
        <v>723</v>
      </c>
      <c r="C14" s="283">
        <v>196</v>
      </c>
      <c r="D14" s="66">
        <f t="shared" si="0"/>
        <v>0.01</v>
      </c>
      <c r="E14" s="286">
        <v>286</v>
      </c>
      <c r="F14" s="66">
        <f t="shared" si="1"/>
        <v>1.6E-2</v>
      </c>
      <c r="G14" s="286">
        <v>40</v>
      </c>
      <c r="H14" s="66">
        <f t="shared" si="2"/>
        <v>1.6E-2</v>
      </c>
      <c r="I14" s="362"/>
      <c r="J14" s="290">
        <f t="shared" si="3"/>
        <v>522</v>
      </c>
      <c r="K14" s="66">
        <f t="shared" si="4"/>
        <v>1.2999999999999999E-2</v>
      </c>
    </row>
    <row r="15" spans="1:11" x14ac:dyDescent="0.25">
      <c r="A15" s="811" t="s">
        <v>12</v>
      </c>
      <c r="B15" s="827" t="s">
        <v>724</v>
      </c>
      <c r="C15" s="283">
        <v>135</v>
      </c>
      <c r="D15" s="66">
        <f t="shared" si="0"/>
        <v>7.0000000000000001E-3</v>
      </c>
      <c r="E15" s="286">
        <v>139</v>
      </c>
      <c r="F15" s="66">
        <f t="shared" si="1"/>
        <v>8.0000000000000002E-3</v>
      </c>
      <c r="G15" s="286">
        <v>26</v>
      </c>
      <c r="H15" s="66">
        <f t="shared" si="2"/>
        <v>1.0999999999999999E-2</v>
      </c>
      <c r="I15" s="362"/>
      <c r="J15" s="290">
        <f t="shared" si="3"/>
        <v>300</v>
      </c>
      <c r="K15" s="66">
        <f t="shared" si="4"/>
        <v>8.0000000000000002E-3</v>
      </c>
    </row>
    <row r="16" spans="1:11" x14ac:dyDescent="0.25">
      <c r="A16" s="811" t="s">
        <v>13</v>
      </c>
      <c r="B16" s="827" t="s">
        <v>725</v>
      </c>
      <c r="C16" s="283">
        <v>503</v>
      </c>
      <c r="D16" s="66">
        <f t="shared" si="0"/>
        <v>2.5999999999999999E-2</v>
      </c>
      <c r="E16" s="286">
        <v>652</v>
      </c>
      <c r="F16" s="66">
        <f t="shared" si="1"/>
        <v>3.5999999999999997E-2</v>
      </c>
      <c r="G16" s="286">
        <v>99</v>
      </c>
      <c r="H16" s="66">
        <f t="shared" si="2"/>
        <v>4.1000000000000002E-2</v>
      </c>
      <c r="I16" s="362"/>
      <c r="J16" s="290">
        <f t="shared" si="3"/>
        <v>1254</v>
      </c>
      <c r="K16" s="66">
        <f t="shared" si="4"/>
        <v>3.1E-2</v>
      </c>
    </row>
    <row r="17" spans="1:11" x14ac:dyDescent="0.25">
      <c r="A17" s="811" t="s">
        <v>14</v>
      </c>
      <c r="B17" s="827" t="s">
        <v>726</v>
      </c>
      <c r="C17" s="283">
        <v>1105</v>
      </c>
      <c r="D17" s="66">
        <f t="shared" si="0"/>
        <v>5.8000000000000003E-2</v>
      </c>
      <c r="E17" s="286">
        <v>1152</v>
      </c>
      <c r="F17" s="66">
        <f t="shared" si="1"/>
        <v>6.3E-2</v>
      </c>
      <c r="G17" s="286">
        <v>205</v>
      </c>
      <c r="H17" s="66">
        <f t="shared" si="2"/>
        <v>8.4000000000000005E-2</v>
      </c>
      <c r="I17" s="362">
        <v>4</v>
      </c>
      <c r="J17" s="290">
        <f t="shared" si="3"/>
        <v>2466</v>
      </c>
      <c r="K17" s="66">
        <f t="shared" si="4"/>
        <v>6.2E-2</v>
      </c>
    </row>
    <row r="18" spans="1:11" x14ac:dyDescent="0.25">
      <c r="A18" s="811" t="s">
        <v>81</v>
      </c>
      <c r="B18" s="827" t="s">
        <v>727</v>
      </c>
      <c r="C18" s="283">
        <v>234</v>
      </c>
      <c r="D18" s="66">
        <f t="shared" si="0"/>
        <v>1.2E-2</v>
      </c>
      <c r="E18" s="286">
        <v>358</v>
      </c>
      <c r="F18" s="66">
        <f t="shared" si="1"/>
        <v>0.02</v>
      </c>
      <c r="G18" s="286">
        <v>13</v>
      </c>
      <c r="H18" s="66">
        <f t="shared" si="2"/>
        <v>5.0000000000000001E-3</v>
      </c>
      <c r="I18" s="362">
        <v>1</v>
      </c>
      <c r="J18" s="290">
        <f t="shared" si="3"/>
        <v>606</v>
      </c>
      <c r="K18" s="66">
        <f t="shared" si="4"/>
        <v>1.4999999999999999E-2</v>
      </c>
    </row>
    <row r="19" spans="1:11" ht="27.6" x14ac:dyDescent="0.25">
      <c r="A19" s="811" t="s">
        <v>82</v>
      </c>
      <c r="B19" s="827" t="s">
        <v>728</v>
      </c>
      <c r="C19" s="283">
        <v>1257</v>
      </c>
      <c r="D19" s="66">
        <f t="shared" si="0"/>
        <v>6.6000000000000003E-2</v>
      </c>
      <c r="E19" s="286">
        <v>1469</v>
      </c>
      <c r="F19" s="66">
        <f t="shared" si="1"/>
        <v>0.08</v>
      </c>
      <c r="G19" s="286">
        <v>173</v>
      </c>
      <c r="H19" s="66">
        <f t="shared" si="2"/>
        <v>7.0999999999999994E-2</v>
      </c>
      <c r="I19" s="362"/>
      <c r="J19" s="290">
        <f t="shared" si="3"/>
        <v>2899</v>
      </c>
      <c r="K19" s="66">
        <f t="shared" si="4"/>
        <v>7.2999999999999995E-2</v>
      </c>
    </row>
    <row r="20" spans="1:11" ht="27.75" customHeight="1" x14ac:dyDescent="0.25">
      <c r="A20" s="811" t="s">
        <v>83</v>
      </c>
      <c r="B20" s="827" t="s">
        <v>729</v>
      </c>
      <c r="C20" s="283">
        <v>574</v>
      </c>
      <c r="D20" s="66">
        <f t="shared" si="0"/>
        <v>0.03</v>
      </c>
      <c r="E20" s="286">
        <v>206</v>
      </c>
      <c r="F20" s="66">
        <f t="shared" si="1"/>
        <v>1.0999999999999999E-2</v>
      </c>
      <c r="G20" s="286">
        <v>8</v>
      </c>
      <c r="H20" s="66">
        <f t="shared" si="2"/>
        <v>3.0000000000000001E-3</v>
      </c>
      <c r="I20" s="362"/>
      <c r="J20" s="290">
        <f t="shared" si="3"/>
        <v>788</v>
      </c>
      <c r="K20" s="66">
        <f t="shared" si="4"/>
        <v>0.02</v>
      </c>
    </row>
    <row r="21" spans="1:11" x14ac:dyDescent="0.25">
      <c r="A21" s="811" t="s">
        <v>84</v>
      </c>
      <c r="B21" s="827" t="s">
        <v>730</v>
      </c>
      <c r="C21" s="283">
        <v>142</v>
      </c>
      <c r="D21" s="66">
        <f t="shared" si="0"/>
        <v>7.0000000000000001E-3</v>
      </c>
      <c r="E21" s="286">
        <v>78</v>
      </c>
      <c r="F21" s="66">
        <f t="shared" si="1"/>
        <v>4.0000000000000001E-3</v>
      </c>
      <c r="G21" s="286">
        <v>12</v>
      </c>
      <c r="H21" s="66">
        <f t="shared" si="2"/>
        <v>5.0000000000000001E-3</v>
      </c>
      <c r="I21" s="362"/>
      <c r="J21" s="290">
        <f t="shared" si="3"/>
        <v>232</v>
      </c>
      <c r="K21" s="66">
        <f t="shared" si="4"/>
        <v>6.0000000000000001E-3</v>
      </c>
    </row>
    <row r="22" spans="1:11" ht="27.6" x14ac:dyDescent="0.25">
      <c r="A22" s="811" t="s">
        <v>85</v>
      </c>
      <c r="B22" s="827" t="s">
        <v>736</v>
      </c>
      <c r="C22" s="283">
        <v>2098</v>
      </c>
      <c r="D22" s="66">
        <f t="shared" si="0"/>
        <v>0.11</v>
      </c>
      <c r="E22" s="286">
        <v>2032</v>
      </c>
      <c r="F22" s="66">
        <f t="shared" si="1"/>
        <v>0.111</v>
      </c>
      <c r="G22" s="286">
        <v>209</v>
      </c>
      <c r="H22" s="66">
        <f t="shared" si="2"/>
        <v>8.5999999999999993E-2</v>
      </c>
      <c r="I22" s="362"/>
      <c r="J22" s="290">
        <f t="shared" si="3"/>
        <v>4339</v>
      </c>
      <c r="K22" s="66">
        <f t="shared" si="4"/>
        <v>0.109</v>
      </c>
    </row>
    <row r="23" spans="1:11" x14ac:dyDescent="0.25">
      <c r="A23" s="811" t="s">
        <v>86</v>
      </c>
      <c r="B23" s="827" t="s">
        <v>732</v>
      </c>
      <c r="C23" s="283">
        <v>3400</v>
      </c>
      <c r="D23" s="66">
        <f t="shared" si="0"/>
        <v>0.17799999999999999</v>
      </c>
      <c r="E23" s="286">
        <v>2897</v>
      </c>
      <c r="F23" s="66">
        <f t="shared" si="1"/>
        <v>0.158</v>
      </c>
      <c r="G23" s="286">
        <v>302</v>
      </c>
      <c r="H23" s="66">
        <f t="shared" si="2"/>
        <v>0.124</v>
      </c>
      <c r="I23" s="362"/>
      <c r="J23" s="290">
        <f t="shared" si="3"/>
        <v>6599</v>
      </c>
      <c r="K23" s="66">
        <f t="shared" si="4"/>
        <v>0.16500000000000001</v>
      </c>
    </row>
    <row r="24" spans="1:11" x14ac:dyDescent="0.25">
      <c r="A24" s="811" t="s">
        <v>87</v>
      </c>
      <c r="B24" s="827" t="s">
        <v>733</v>
      </c>
      <c r="C24" s="283">
        <v>201</v>
      </c>
      <c r="D24" s="66">
        <f t="shared" si="0"/>
        <v>1.0999999999999999E-2</v>
      </c>
      <c r="E24" s="286">
        <v>254</v>
      </c>
      <c r="F24" s="66">
        <f t="shared" si="1"/>
        <v>1.4E-2</v>
      </c>
      <c r="G24" s="286">
        <v>35</v>
      </c>
      <c r="H24" s="66">
        <f t="shared" si="2"/>
        <v>1.4E-2</v>
      </c>
      <c r="I24" s="362"/>
      <c r="J24" s="290">
        <f t="shared" si="3"/>
        <v>490</v>
      </c>
      <c r="K24" s="66">
        <f t="shared" si="4"/>
        <v>1.2E-2</v>
      </c>
    </row>
    <row r="25" spans="1:11" x14ac:dyDescent="0.25">
      <c r="A25" s="811" t="s">
        <v>88</v>
      </c>
      <c r="B25" s="827" t="s">
        <v>734</v>
      </c>
      <c r="C25" s="283">
        <v>283</v>
      </c>
      <c r="D25" s="66">
        <f t="shared" si="0"/>
        <v>1.4999999999999999E-2</v>
      </c>
      <c r="E25" s="286">
        <v>303</v>
      </c>
      <c r="F25" s="66">
        <f t="shared" si="1"/>
        <v>1.7000000000000001E-2</v>
      </c>
      <c r="G25" s="286">
        <v>59</v>
      </c>
      <c r="H25" s="66">
        <f t="shared" si="2"/>
        <v>2.4E-2</v>
      </c>
      <c r="I25" s="362">
        <v>1</v>
      </c>
      <c r="J25" s="290">
        <f t="shared" si="3"/>
        <v>646</v>
      </c>
      <c r="K25" s="66">
        <f t="shared" si="4"/>
        <v>1.6E-2</v>
      </c>
    </row>
    <row r="26" spans="1:11" ht="14.4" thickBot="1" x14ac:dyDescent="0.3">
      <c r="A26" s="811" t="s">
        <v>89</v>
      </c>
      <c r="B26" s="827" t="s">
        <v>735</v>
      </c>
      <c r="C26" s="284">
        <v>616</v>
      </c>
      <c r="D26" s="186">
        <f t="shared" si="0"/>
        <v>3.2000000000000001E-2</v>
      </c>
      <c r="E26" s="287">
        <v>493</v>
      </c>
      <c r="F26" s="186">
        <f t="shared" si="1"/>
        <v>2.7E-2</v>
      </c>
      <c r="G26" s="287">
        <v>92</v>
      </c>
      <c r="H26" s="186">
        <f t="shared" si="2"/>
        <v>3.7999999999999999E-2</v>
      </c>
      <c r="I26" s="363">
        <v>1</v>
      </c>
      <c r="J26" s="291">
        <f t="shared" si="3"/>
        <v>1202</v>
      </c>
      <c r="K26" s="186">
        <f t="shared" si="4"/>
        <v>0.03</v>
      </c>
    </row>
    <row r="27" spans="1:11" ht="14.4" thickBot="1" x14ac:dyDescent="0.3">
      <c r="A27" s="838" t="s">
        <v>109</v>
      </c>
      <c r="B27" s="967"/>
      <c r="C27" s="78">
        <f t="shared" ref="C27:K27" si="5">SUM(C5:C26)</f>
        <v>19141</v>
      </c>
      <c r="D27" s="72">
        <f t="shared" si="5"/>
        <v>1.0010000000000001</v>
      </c>
      <c r="E27" s="78">
        <f t="shared" si="5"/>
        <v>18299</v>
      </c>
      <c r="F27" s="72">
        <f t="shared" si="5"/>
        <v>1.002</v>
      </c>
      <c r="G27" s="78">
        <f t="shared" si="5"/>
        <v>2438</v>
      </c>
      <c r="H27" s="72">
        <f t="shared" si="5"/>
        <v>0.999</v>
      </c>
      <c r="I27" s="78">
        <f t="shared" si="5"/>
        <v>8</v>
      </c>
      <c r="J27" s="78">
        <f t="shared" si="5"/>
        <v>39886</v>
      </c>
      <c r="K27" s="72">
        <f t="shared" si="5"/>
        <v>1</v>
      </c>
    </row>
    <row r="28" spans="1:11" x14ac:dyDescent="0.25">
      <c r="A28" s="136" t="s">
        <v>221</v>
      </c>
    </row>
    <row r="29" spans="1:11" x14ac:dyDescent="0.25">
      <c r="A29" s="1" t="s">
        <v>222</v>
      </c>
    </row>
  </sheetData>
  <mergeCells count="9">
    <mergeCell ref="A27:B2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2"/>
  <sheetViews>
    <sheetView zoomScaleNormal="100" workbookViewId="0">
      <selection sqref="A1:E1"/>
    </sheetView>
  </sheetViews>
  <sheetFormatPr defaultColWidth="9.109375" defaultRowHeight="13.2" x14ac:dyDescent="0.25"/>
  <cols>
    <col min="1" max="1" width="7.5546875" style="92" customWidth="1"/>
    <col min="2" max="2" width="112.88671875" style="92" customWidth="1"/>
    <col min="3" max="3" width="7.44140625" style="92" customWidth="1"/>
    <col min="4" max="4" width="7.6640625" style="423" customWidth="1"/>
    <col min="5" max="5" width="10.44140625" style="424" customWidth="1"/>
    <col min="6" max="6" width="7.44140625" style="92" customWidth="1"/>
    <col min="7" max="234" width="11.44140625" style="92" customWidth="1"/>
    <col min="235" max="16384" width="9.109375" style="92"/>
  </cols>
  <sheetData>
    <row r="1" spans="1:6" ht="35.1" customHeight="1" thickBot="1" x14ac:dyDescent="0.3">
      <c r="A1" s="976" t="s">
        <v>180</v>
      </c>
      <c r="B1" s="977"/>
      <c r="C1" s="977"/>
      <c r="D1" s="977"/>
      <c r="E1" s="978"/>
    </row>
    <row r="2" spans="1:6" ht="26.25" customHeight="1" thickBot="1" x14ac:dyDescent="0.3">
      <c r="A2" s="417" t="s">
        <v>623</v>
      </c>
      <c r="B2" s="418" t="s">
        <v>713</v>
      </c>
      <c r="C2" s="419" t="s">
        <v>110</v>
      </c>
      <c r="D2" s="420" t="s">
        <v>737</v>
      </c>
      <c r="E2" s="512" t="s">
        <v>738</v>
      </c>
    </row>
    <row r="3" spans="1:6" ht="15" customHeight="1" x14ac:dyDescent="0.25">
      <c r="A3" s="548" t="s">
        <v>2</v>
      </c>
      <c r="B3" s="515" t="s">
        <v>714</v>
      </c>
      <c r="C3" s="513">
        <v>940</v>
      </c>
      <c r="D3" s="425">
        <f>ROUND(C3/$C$88,3)</f>
        <v>2.4E-2</v>
      </c>
      <c r="E3" s="426">
        <f>ROUND(C3/(SUM(C$3:C$6)),3)</f>
        <v>0.26700000000000002</v>
      </c>
    </row>
    <row r="4" spans="1:6" ht="13.5" customHeight="1" x14ac:dyDescent="0.25">
      <c r="A4" s="521" t="s">
        <v>15</v>
      </c>
      <c r="B4" s="516" t="s">
        <v>739</v>
      </c>
      <c r="C4" s="444">
        <v>2107</v>
      </c>
      <c r="D4" s="427">
        <f t="shared" ref="D4:D67" si="0">ROUND(C4/$C$88,3)</f>
        <v>5.2999999999999999E-2</v>
      </c>
      <c r="E4" s="428">
        <f>ROUND(C4/(SUM(C$3:C$6)),3)</f>
        <v>0.59899999999999998</v>
      </c>
    </row>
    <row r="5" spans="1:6" x14ac:dyDescent="0.25">
      <c r="A5" s="521" t="s">
        <v>16</v>
      </c>
      <c r="B5" s="516" t="s">
        <v>625</v>
      </c>
      <c r="C5" s="444">
        <v>320</v>
      </c>
      <c r="D5" s="427">
        <f t="shared" si="0"/>
        <v>8.0000000000000002E-3</v>
      </c>
      <c r="E5" s="428">
        <f>ROUND(C5/(SUM(C$3:C$6)),3)</f>
        <v>9.0999999999999998E-2</v>
      </c>
    </row>
    <row r="6" spans="1:6" ht="13.8" thickBot="1" x14ac:dyDescent="0.3">
      <c r="A6" s="527" t="s">
        <v>17</v>
      </c>
      <c r="B6" s="517" t="s">
        <v>740</v>
      </c>
      <c r="C6" s="514">
        <v>152</v>
      </c>
      <c r="D6" s="429">
        <f t="shared" si="0"/>
        <v>4.0000000000000001E-3</v>
      </c>
      <c r="E6" s="430">
        <f>ROUND(C6/(SUM(C$3:C$6)),3)</f>
        <v>4.2999999999999997E-2</v>
      </c>
      <c r="F6" s="681"/>
    </row>
    <row r="7" spans="1:6" ht="13.5" customHeight="1" x14ac:dyDescent="0.25">
      <c r="A7" s="519" t="s">
        <v>3</v>
      </c>
      <c r="B7" s="520" t="s">
        <v>741</v>
      </c>
      <c r="C7" s="445">
        <v>559</v>
      </c>
      <c r="D7" s="431">
        <f t="shared" si="0"/>
        <v>1.4E-2</v>
      </c>
      <c r="E7" s="432">
        <f>ROUND(C7/(SUM(C$7:C$11)),3)</f>
        <v>7.6999999999999999E-2</v>
      </c>
    </row>
    <row r="8" spans="1:6" ht="13.5" customHeight="1" x14ac:dyDescent="0.25">
      <c r="A8" s="521" t="s">
        <v>18</v>
      </c>
      <c r="B8" s="516" t="s">
        <v>742</v>
      </c>
      <c r="C8" s="444">
        <v>1597</v>
      </c>
      <c r="D8" s="427">
        <f t="shared" si="0"/>
        <v>0.04</v>
      </c>
      <c r="E8" s="428">
        <f>ROUND(C8/(SUM(C$7:C$11)),3)</f>
        <v>0.221</v>
      </c>
    </row>
    <row r="9" spans="1:6" ht="12.75" customHeight="1" x14ac:dyDescent="0.25">
      <c r="A9" s="521" t="s">
        <v>19</v>
      </c>
      <c r="B9" s="516" t="s">
        <v>743</v>
      </c>
      <c r="C9" s="444">
        <v>4741</v>
      </c>
      <c r="D9" s="427">
        <f t="shared" si="0"/>
        <v>0.11899999999999999</v>
      </c>
      <c r="E9" s="428">
        <f>ROUND(C9/(SUM(C$7:C$11)),3)</f>
        <v>0.65500000000000003</v>
      </c>
    </row>
    <row r="10" spans="1:6" x14ac:dyDescent="0.25">
      <c r="A10" s="521" t="s">
        <v>20</v>
      </c>
      <c r="B10" s="516" t="s">
        <v>744</v>
      </c>
      <c r="C10" s="444">
        <v>148</v>
      </c>
      <c r="D10" s="427">
        <f t="shared" si="0"/>
        <v>4.0000000000000001E-3</v>
      </c>
      <c r="E10" s="428">
        <f>ROUND(C10/(SUM(C$7:C$11)),3)</f>
        <v>0.02</v>
      </c>
    </row>
    <row r="11" spans="1:6" ht="13.8" thickBot="1" x14ac:dyDescent="0.3">
      <c r="A11" s="522" t="s">
        <v>21</v>
      </c>
      <c r="B11" s="523" t="s">
        <v>745</v>
      </c>
      <c r="C11" s="446">
        <v>197</v>
      </c>
      <c r="D11" s="433">
        <f t="shared" si="0"/>
        <v>5.0000000000000001E-3</v>
      </c>
      <c r="E11" s="434">
        <f>ROUND(C11/(SUM(C$7:C$11)),3)</f>
        <v>2.7E-2</v>
      </c>
      <c r="F11" s="681"/>
    </row>
    <row r="12" spans="1:6" x14ac:dyDescent="0.25">
      <c r="A12" s="549" t="s">
        <v>4</v>
      </c>
      <c r="B12" s="518" t="s">
        <v>746</v>
      </c>
      <c r="C12" s="513">
        <v>159</v>
      </c>
      <c r="D12" s="425">
        <f t="shared" si="0"/>
        <v>4.0000000000000001E-3</v>
      </c>
      <c r="E12" s="426">
        <f>ROUND(C12/(SUM($C$12:C$18)),3)</f>
        <v>6.8000000000000005E-2</v>
      </c>
    </row>
    <row r="13" spans="1:6" x14ac:dyDescent="0.25">
      <c r="A13" s="521" t="s">
        <v>22</v>
      </c>
      <c r="B13" s="516" t="s">
        <v>747</v>
      </c>
      <c r="C13" s="444">
        <v>1709</v>
      </c>
      <c r="D13" s="427">
        <f t="shared" si="0"/>
        <v>4.2999999999999997E-2</v>
      </c>
      <c r="E13" s="428">
        <f>ROUND(C13/(SUM($C$12:C$18)),3)</f>
        <v>0.72799999999999998</v>
      </c>
    </row>
    <row r="14" spans="1:6" x14ac:dyDescent="0.25">
      <c r="A14" s="521" t="s">
        <v>23</v>
      </c>
      <c r="B14" s="516" t="s">
        <v>748</v>
      </c>
      <c r="C14" s="444">
        <v>96</v>
      </c>
      <c r="D14" s="427">
        <f t="shared" si="0"/>
        <v>2E-3</v>
      </c>
      <c r="E14" s="428">
        <f>ROUND(C14/(SUM($C$12:C$18)),3)</f>
        <v>4.1000000000000002E-2</v>
      </c>
    </row>
    <row r="15" spans="1:6" x14ac:dyDescent="0.25">
      <c r="A15" s="521" t="s">
        <v>24</v>
      </c>
      <c r="B15" s="516" t="s">
        <v>749</v>
      </c>
      <c r="C15" s="444">
        <v>263</v>
      </c>
      <c r="D15" s="427">
        <f t="shared" si="0"/>
        <v>7.0000000000000001E-3</v>
      </c>
      <c r="E15" s="428">
        <f>ROUND(C15/(SUM($C$12:C$18)),3)</f>
        <v>0.112</v>
      </c>
    </row>
    <row r="16" spans="1:6" x14ac:dyDescent="0.25">
      <c r="A16" s="521" t="s">
        <v>25</v>
      </c>
      <c r="B16" s="516" t="s">
        <v>750</v>
      </c>
      <c r="C16" s="444">
        <v>43</v>
      </c>
      <c r="D16" s="427">
        <f t="shared" si="0"/>
        <v>1E-3</v>
      </c>
      <c r="E16" s="428">
        <f>ROUND(C16/(SUM($C$12:C$18)),3)</f>
        <v>1.7999999999999999E-2</v>
      </c>
    </row>
    <row r="17" spans="1:5" x14ac:dyDescent="0.25">
      <c r="A17" s="521" t="s">
        <v>26</v>
      </c>
      <c r="B17" s="516" t="s">
        <v>751</v>
      </c>
      <c r="C17" s="444">
        <v>5</v>
      </c>
      <c r="D17" s="427">
        <f t="shared" si="0"/>
        <v>0</v>
      </c>
      <c r="E17" s="428">
        <f>ROUND(C17/(SUM($C$12:C$18)),3)</f>
        <v>2E-3</v>
      </c>
    </row>
    <row r="18" spans="1:5" ht="12.75" customHeight="1" thickBot="1" x14ac:dyDescent="0.3">
      <c r="A18" s="527" t="s">
        <v>27</v>
      </c>
      <c r="B18" s="517" t="s">
        <v>752</v>
      </c>
      <c r="C18" s="514">
        <v>71</v>
      </c>
      <c r="D18" s="429">
        <f t="shared" si="0"/>
        <v>2E-3</v>
      </c>
      <c r="E18" s="430">
        <f>ROUND(C18/(SUM($C$12:C$18)),3)</f>
        <v>0.03</v>
      </c>
    </row>
    <row r="19" spans="1:5" ht="13.8" thickBot="1" x14ac:dyDescent="0.3">
      <c r="A19" s="534" t="s">
        <v>90</v>
      </c>
      <c r="B19" s="526" t="s">
        <v>717</v>
      </c>
      <c r="C19" s="435">
        <v>267</v>
      </c>
      <c r="D19" s="436">
        <f t="shared" si="0"/>
        <v>7.0000000000000001E-3</v>
      </c>
      <c r="E19" s="437">
        <f>ROUND(C19/(SUM($C$12:C$18)),3)</f>
        <v>0.114</v>
      </c>
    </row>
    <row r="20" spans="1:5" ht="13.8" thickBot="1" x14ac:dyDescent="0.3">
      <c r="A20" s="550" t="s">
        <v>91</v>
      </c>
      <c r="B20" s="524" t="s">
        <v>753</v>
      </c>
      <c r="C20" s="438">
        <v>277</v>
      </c>
      <c r="D20" s="439">
        <f t="shared" si="0"/>
        <v>7.0000000000000001E-3</v>
      </c>
      <c r="E20" s="440">
        <f>ROUND(C20/(SUM($C$12:C$18)),3)</f>
        <v>0.11799999999999999</v>
      </c>
    </row>
    <row r="21" spans="1:5" ht="13.8" thickBot="1" x14ac:dyDescent="0.3">
      <c r="A21" s="534" t="s">
        <v>92</v>
      </c>
      <c r="B21" s="526" t="s">
        <v>754</v>
      </c>
      <c r="C21" s="435">
        <v>94</v>
      </c>
      <c r="D21" s="436">
        <f t="shared" si="0"/>
        <v>2E-3</v>
      </c>
      <c r="E21" s="437">
        <f>ROUND(C21/(SUM($C$12:C$18)),3)</f>
        <v>0.04</v>
      </c>
    </row>
    <row r="22" spans="1:5" x14ac:dyDescent="0.25">
      <c r="A22" s="519" t="s">
        <v>8</v>
      </c>
      <c r="B22" s="520" t="s">
        <v>755</v>
      </c>
      <c r="C22" s="445">
        <v>141</v>
      </c>
      <c r="D22" s="431">
        <f t="shared" si="0"/>
        <v>4.0000000000000001E-3</v>
      </c>
      <c r="E22" s="432">
        <f>ROUND(C22/SUM($C$22:$C$38),3)</f>
        <v>4.8000000000000001E-2</v>
      </c>
    </row>
    <row r="23" spans="1:5" x14ac:dyDescent="0.25">
      <c r="A23" s="521" t="s">
        <v>28</v>
      </c>
      <c r="B23" s="516" t="s">
        <v>756</v>
      </c>
      <c r="C23" s="444">
        <v>33</v>
      </c>
      <c r="D23" s="427">
        <f t="shared" si="0"/>
        <v>1E-3</v>
      </c>
      <c r="E23" s="428">
        <f t="shared" ref="E23:E43" si="1">ROUND(C23/SUM($C$22:$C$38),3)</f>
        <v>1.0999999999999999E-2</v>
      </c>
    </row>
    <row r="24" spans="1:5" x14ac:dyDescent="0.25">
      <c r="A24" s="521" t="s">
        <v>29</v>
      </c>
      <c r="B24" s="516" t="s">
        <v>757</v>
      </c>
      <c r="C24" s="444">
        <v>420</v>
      </c>
      <c r="D24" s="427">
        <f t="shared" si="0"/>
        <v>1.0999999999999999E-2</v>
      </c>
      <c r="E24" s="428">
        <f t="shared" si="1"/>
        <v>0.14399999999999999</v>
      </c>
    </row>
    <row r="25" spans="1:5" x14ac:dyDescent="0.25">
      <c r="A25" s="521" t="s">
        <v>30</v>
      </c>
      <c r="B25" s="516" t="s">
        <v>758</v>
      </c>
      <c r="C25" s="444">
        <v>54</v>
      </c>
      <c r="D25" s="427">
        <f t="shared" si="0"/>
        <v>1E-3</v>
      </c>
      <c r="E25" s="428">
        <f t="shared" si="1"/>
        <v>1.9E-2</v>
      </c>
    </row>
    <row r="26" spans="1:5" x14ac:dyDescent="0.25">
      <c r="A26" s="521" t="s">
        <v>31</v>
      </c>
      <c r="B26" s="516" t="s">
        <v>759</v>
      </c>
      <c r="C26" s="444">
        <v>16</v>
      </c>
      <c r="D26" s="427">
        <f t="shared" si="0"/>
        <v>0</v>
      </c>
      <c r="E26" s="428">
        <f t="shared" si="1"/>
        <v>5.0000000000000001E-3</v>
      </c>
    </row>
    <row r="27" spans="1:5" x14ac:dyDescent="0.25">
      <c r="A27" s="521" t="s">
        <v>32</v>
      </c>
      <c r="B27" s="516" t="s">
        <v>760</v>
      </c>
      <c r="C27" s="444">
        <v>104</v>
      </c>
      <c r="D27" s="427">
        <f t="shared" si="0"/>
        <v>3.0000000000000001E-3</v>
      </c>
      <c r="E27" s="428">
        <f t="shared" si="1"/>
        <v>3.5999999999999997E-2</v>
      </c>
    </row>
    <row r="28" spans="1:5" x14ac:dyDescent="0.25">
      <c r="A28" s="521" t="s">
        <v>33</v>
      </c>
      <c r="B28" s="516" t="s">
        <v>761</v>
      </c>
      <c r="C28" s="444">
        <v>94</v>
      </c>
      <c r="D28" s="427">
        <f t="shared" si="0"/>
        <v>2E-3</v>
      </c>
      <c r="E28" s="428">
        <f t="shared" si="1"/>
        <v>3.2000000000000001E-2</v>
      </c>
    </row>
    <row r="29" spans="1:5" x14ac:dyDescent="0.25">
      <c r="A29" s="521" t="s">
        <v>34</v>
      </c>
      <c r="B29" s="516" t="s">
        <v>762</v>
      </c>
      <c r="C29" s="444">
        <v>3</v>
      </c>
      <c r="D29" s="427">
        <f t="shared" si="0"/>
        <v>0</v>
      </c>
      <c r="E29" s="428">
        <f t="shared" si="1"/>
        <v>1E-3</v>
      </c>
    </row>
    <row r="30" spans="1:5" x14ac:dyDescent="0.25">
      <c r="A30" s="521" t="s">
        <v>35</v>
      </c>
      <c r="B30" s="516" t="s">
        <v>763</v>
      </c>
      <c r="C30" s="444">
        <v>21</v>
      </c>
      <c r="D30" s="427">
        <f t="shared" si="0"/>
        <v>1E-3</v>
      </c>
      <c r="E30" s="428">
        <f t="shared" si="1"/>
        <v>7.0000000000000001E-3</v>
      </c>
    </row>
    <row r="31" spans="1:5" ht="12.75" customHeight="1" x14ac:dyDescent="0.25">
      <c r="A31" s="521" t="s">
        <v>36</v>
      </c>
      <c r="B31" s="516" t="s">
        <v>764</v>
      </c>
      <c r="C31" s="444">
        <v>57</v>
      </c>
      <c r="D31" s="427">
        <f t="shared" si="0"/>
        <v>1E-3</v>
      </c>
      <c r="E31" s="428">
        <f t="shared" si="1"/>
        <v>0.02</v>
      </c>
    </row>
    <row r="32" spans="1:5" x14ac:dyDescent="0.25">
      <c r="A32" s="521" t="s">
        <v>37</v>
      </c>
      <c r="B32" s="516" t="s">
        <v>765</v>
      </c>
      <c r="C32" s="444">
        <v>88</v>
      </c>
      <c r="D32" s="427">
        <f t="shared" si="0"/>
        <v>2E-3</v>
      </c>
      <c r="E32" s="428">
        <f t="shared" si="1"/>
        <v>0.03</v>
      </c>
    </row>
    <row r="33" spans="1:5" x14ac:dyDescent="0.25">
      <c r="A33" s="521" t="s">
        <v>38</v>
      </c>
      <c r="B33" s="516" t="s">
        <v>766</v>
      </c>
      <c r="C33" s="444">
        <v>9</v>
      </c>
      <c r="D33" s="427">
        <f t="shared" si="0"/>
        <v>0</v>
      </c>
      <c r="E33" s="428">
        <f t="shared" si="1"/>
        <v>3.0000000000000001E-3</v>
      </c>
    </row>
    <row r="34" spans="1:5" x14ac:dyDescent="0.25">
      <c r="A34" s="521" t="s">
        <v>39</v>
      </c>
      <c r="B34" s="516" t="s">
        <v>767</v>
      </c>
      <c r="C34" s="444">
        <v>90</v>
      </c>
      <c r="D34" s="427">
        <f t="shared" si="0"/>
        <v>2E-3</v>
      </c>
      <c r="E34" s="428">
        <f t="shared" si="1"/>
        <v>3.1E-2</v>
      </c>
    </row>
    <row r="35" spans="1:5" x14ac:dyDescent="0.25">
      <c r="A35" s="521" t="s">
        <v>40</v>
      </c>
      <c r="B35" s="516" t="s">
        <v>768</v>
      </c>
      <c r="C35" s="444">
        <v>81</v>
      </c>
      <c r="D35" s="427">
        <f t="shared" si="0"/>
        <v>2E-3</v>
      </c>
      <c r="E35" s="428">
        <f t="shared" si="1"/>
        <v>2.8000000000000001E-2</v>
      </c>
    </row>
    <row r="36" spans="1:5" x14ac:dyDescent="0.25">
      <c r="A36" s="521" t="s">
        <v>41</v>
      </c>
      <c r="B36" s="516" t="s">
        <v>769</v>
      </c>
      <c r="C36" s="444">
        <v>1480</v>
      </c>
      <c r="D36" s="427">
        <f t="shared" si="0"/>
        <v>3.6999999999999998E-2</v>
      </c>
      <c r="E36" s="428">
        <f t="shared" si="1"/>
        <v>0.50800000000000001</v>
      </c>
    </row>
    <row r="37" spans="1:5" x14ac:dyDescent="0.25">
      <c r="A37" s="521" t="s">
        <v>42</v>
      </c>
      <c r="B37" s="516" t="s">
        <v>770</v>
      </c>
      <c r="C37" s="444">
        <v>88</v>
      </c>
      <c r="D37" s="427">
        <f t="shared" si="0"/>
        <v>2E-3</v>
      </c>
      <c r="E37" s="428">
        <f t="shared" si="1"/>
        <v>0.03</v>
      </c>
    </row>
    <row r="38" spans="1:5" ht="13.5" customHeight="1" thickBot="1" x14ac:dyDescent="0.3">
      <c r="A38" s="527" t="s">
        <v>43</v>
      </c>
      <c r="B38" s="517" t="s">
        <v>771</v>
      </c>
      <c r="C38" s="514">
        <v>136</v>
      </c>
      <c r="D38" s="429">
        <f t="shared" si="0"/>
        <v>3.0000000000000001E-3</v>
      </c>
      <c r="E38" s="430">
        <f t="shared" si="1"/>
        <v>4.7E-2</v>
      </c>
    </row>
    <row r="39" spans="1:5" ht="13.8" thickBot="1" x14ac:dyDescent="0.3">
      <c r="A39" s="531" t="s">
        <v>93</v>
      </c>
      <c r="B39" s="526" t="s">
        <v>721</v>
      </c>
      <c r="C39" s="435">
        <v>652</v>
      </c>
      <c r="D39" s="436">
        <f t="shared" si="0"/>
        <v>1.6E-2</v>
      </c>
      <c r="E39" s="437">
        <f t="shared" si="1"/>
        <v>0.224</v>
      </c>
    </row>
    <row r="40" spans="1:5" ht="13.8" thickBot="1" x14ac:dyDescent="0.3">
      <c r="A40" s="532" t="s">
        <v>94</v>
      </c>
      <c r="B40" s="524" t="s">
        <v>722</v>
      </c>
      <c r="C40" s="438">
        <v>231</v>
      </c>
      <c r="D40" s="439">
        <f t="shared" si="0"/>
        <v>6.0000000000000001E-3</v>
      </c>
      <c r="E40" s="440">
        <f t="shared" si="1"/>
        <v>7.9000000000000001E-2</v>
      </c>
    </row>
    <row r="41" spans="1:5" ht="13.8" thickBot="1" x14ac:dyDescent="0.3">
      <c r="A41" s="531" t="s">
        <v>95</v>
      </c>
      <c r="B41" s="526" t="s">
        <v>723</v>
      </c>
      <c r="C41" s="435">
        <v>522</v>
      </c>
      <c r="D41" s="436">
        <f t="shared" si="0"/>
        <v>1.2999999999999999E-2</v>
      </c>
      <c r="E41" s="437">
        <f t="shared" si="1"/>
        <v>0.17899999999999999</v>
      </c>
    </row>
    <row r="42" spans="1:5" ht="13.8" thickBot="1" x14ac:dyDescent="0.3">
      <c r="A42" s="533">
        <v>10</v>
      </c>
      <c r="B42" s="524" t="s">
        <v>724</v>
      </c>
      <c r="C42" s="438">
        <v>300</v>
      </c>
      <c r="D42" s="439">
        <f t="shared" si="0"/>
        <v>8.0000000000000002E-3</v>
      </c>
      <c r="E42" s="440">
        <f t="shared" si="1"/>
        <v>0.10299999999999999</v>
      </c>
    </row>
    <row r="43" spans="1:5" ht="13.8" thickBot="1" x14ac:dyDescent="0.3">
      <c r="A43" s="525">
        <v>11</v>
      </c>
      <c r="B43" s="526" t="s">
        <v>725</v>
      </c>
      <c r="C43" s="435">
        <v>1254</v>
      </c>
      <c r="D43" s="436">
        <f t="shared" si="0"/>
        <v>3.1E-2</v>
      </c>
      <c r="E43" s="437">
        <f t="shared" si="1"/>
        <v>0.43</v>
      </c>
    </row>
    <row r="44" spans="1:5" x14ac:dyDescent="0.25">
      <c r="A44" s="549" t="s">
        <v>14</v>
      </c>
      <c r="B44" s="518" t="s">
        <v>772</v>
      </c>
      <c r="C44" s="513">
        <v>219</v>
      </c>
      <c r="D44" s="425">
        <f t="shared" si="0"/>
        <v>5.0000000000000001E-3</v>
      </c>
      <c r="E44" s="426">
        <f t="shared" ref="E44:E50" si="2">ROUND(C44/SUM($C$44:$C$49),3)</f>
        <v>8.8999999999999996E-2</v>
      </c>
    </row>
    <row r="45" spans="1:5" x14ac:dyDescent="0.25">
      <c r="A45" s="521" t="s">
        <v>44</v>
      </c>
      <c r="B45" s="516" t="s">
        <v>773</v>
      </c>
      <c r="C45" s="444">
        <v>514</v>
      </c>
      <c r="D45" s="427">
        <f t="shared" si="0"/>
        <v>1.2999999999999999E-2</v>
      </c>
      <c r="E45" s="428">
        <f t="shared" si="2"/>
        <v>0.20799999999999999</v>
      </c>
    </row>
    <row r="46" spans="1:5" x14ac:dyDescent="0.25">
      <c r="A46" s="521" t="s">
        <v>45</v>
      </c>
      <c r="B46" s="516" t="s">
        <v>774</v>
      </c>
      <c r="C46" s="444">
        <v>1018</v>
      </c>
      <c r="D46" s="427">
        <f t="shared" si="0"/>
        <v>2.5999999999999999E-2</v>
      </c>
      <c r="E46" s="428">
        <f t="shared" si="2"/>
        <v>0.41299999999999998</v>
      </c>
    </row>
    <row r="47" spans="1:5" x14ac:dyDescent="0.25">
      <c r="A47" s="521" t="s">
        <v>46</v>
      </c>
      <c r="B47" s="516" t="s">
        <v>775</v>
      </c>
      <c r="C47" s="444">
        <v>630</v>
      </c>
      <c r="D47" s="427">
        <f t="shared" si="0"/>
        <v>1.6E-2</v>
      </c>
      <c r="E47" s="428">
        <f t="shared" si="2"/>
        <v>0.255</v>
      </c>
    </row>
    <row r="48" spans="1:5" x14ac:dyDescent="0.25">
      <c r="A48" s="521" t="s">
        <v>47</v>
      </c>
      <c r="B48" s="516" t="s">
        <v>776</v>
      </c>
      <c r="C48" s="444">
        <v>36</v>
      </c>
      <c r="D48" s="427">
        <f t="shared" si="0"/>
        <v>1E-3</v>
      </c>
      <c r="E48" s="428">
        <f t="shared" si="2"/>
        <v>1.4999999999999999E-2</v>
      </c>
    </row>
    <row r="49" spans="1:5" ht="13.8" thickBot="1" x14ac:dyDescent="0.3">
      <c r="A49" s="527" t="s">
        <v>48</v>
      </c>
      <c r="B49" s="517" t="s">
        <v>777</v>
      </c>
      <c r="C49" s="514">
        <v>49</v>
      </c>
      <c r="D49" s="429">
        <f t="shared" si="0"/>
        <v>1E-3</v>
      </c>
      <c r="E49" s="430">
        <f t="shared" si="2"/>
        <v>0.02</v>
      </c>
    </row>
    <row r="50" spans="1:5" ht="13.8" thickBot="1" x14ac:dyDescent="0.3">
      <c r="A50" s="525">
        <v>13</v>
      </c>
      <c r="B50" s="526" t="s">
        <v>727</v>
      </c>
      <c r="C50" s="435">
        <v>606</v>
      </c>
      <c r="D50" s="436">
        <f t="shared" si="0"/>
        <v>1.4999999999999999E-2</v>
      </c>
      <c r="E50" s="437">
        <f t="shared" si="2"/>
        <v>0.246</v>
      </c>
    </row>
    <row r="51" spans="1:5" ht="24.75" customHeight="1" x14ac:dyDescent="0.25">
      <c r="A51" s="519" t="s">
        <v>82</v>
      </c>
      <c r="B51" s="520" t="s">
        <v>778</v>
      </c>
      <c r="C51" s="445">
        <v>459</v>
      </c>
      <c r="D51" s="431">
        <f t="shared" si="0"/>
        <v>1.2E-2</v>
      </c>
      <c r="E51" s="432">
        <f>ROUND(C51/(SUM($C$51:$C$64)),3)</f>
        <v>0.158</v>
      </c>
    </row>
    <row r="52" spans="1:5" ht="12.75" customHeight="1" x14ac:dyDescent="0.25">
      <c r="A52" s="521" t="s">
        <v>49</v>
      </c>
      <c r="B52" s="516" t="s">
        <v>779</v>
      </c>
      <c r="C52" s="444">
        <v>347</v>
      </c>
      <c r="D52" s="427">
        <f t="shared" si="0"/>
        <v>8.9999999999999993E-3</v>
      </c>
      <c r="E52" s="428">
        <f t="shared" ref="E52:E66" si="3">ROUND(C52/(SUM($C$51:$C$64)),3)</f>
        <v>0.12</v>
      </c>
    </row>
    <row r="53" spans="1:5" x14ac:dyDescent="0.25">
      <c r="A53" s="521" t="s">
        <v>50</v>
      </c>
      <c r="B53" s="516" t="s">
        <v>780</v>
      </c>
      <c r="C53" s="444">
        <v>188</v>
      </c>
      <c r="D53" s="427">
        <f t="shared" si="0"/>
        <v>5.0000000000000001E-3</v>
      </c>
      <c r="E53" s="428">
        <f t="shared" si="3"/>
        <v>6.5000000000000002E-2</v>
      </c>
    </row>
    <row r="54" spans="1:5" ht="12.75" customHeight="1" x14ac:dyDescent="0.25">
      <c r="A54" s="521" t="s">
        <v>51</v>
      </c>
      <c r="B54" s="516" t="s">
        <v>781</v>
      </c>
      <c r="C54" s="444">
        <v>65</v>
      </c>
      <c r="D54" s="427">
        <f t="shared" si="0"/>
        <v>2E-3</v>
      </c>
      <c r="E54" s="428">
        <f t="shared" si="3"/>
        <v>2.1999999999999999E-2</v>
      </c>
    </row>
    <row r="55" spans="1:5" x14ac:dyDescent="0.25">
      <c r="A55" s="521" t="s">
        <v>52</v>
      </c>
      <c r="B55" s="516" t="s">
        <v>782</v>
      </c>
      <c r="C55" s="444">
        <v>76</v>
      </c>
      <c r="D55" s="427">
        <f t="shared" si="0"/>
        <v>2E-3</v>
      </c>
      <c r="E55" s="428">
        <f t="shared" si="3"/>
        <v>2.5999999999999999E-2</v>
      </c>
    </row>
    <row r="56" spans="1:5" x14ac:dyDescent="0.25">
      <c r="A56" s="521" t="s">
        <v>53</v>
      </c>
      <c r="B56" s="516" t="s">
        <v>783</v>
      </c>
      <c r="C56" s="444">
        <v>543</v>
      </c>
      <c r="D56" s="427">
        <f t="shared" si="0"/>
        <v>1.4E-2</v>
      </c>
      <c r="E56" s="428">
        <f t="shared" si="3"/>
        <v>0.187</v>
      </c>
    </row>
    <row r="57" spans="1:5" x14ac:dyDescent="0.25">
      <c r="A57" s="521" t="s">
        <v>54</v>
      </c>
      <c r="B57" s="516" t="s">
        <v>784</v>
      </c>
      <c r="C57" s="444">
        <v>14</v>
      </c>
      <c r="D57" s="427">
        <f t="shared" si="0"/>
        <v>0</v>
      </c>
      <c r="E57" s="428">
        <f t="shared" si="3"/>
        <v>5.0000000000000001E-3</v>
      </c>
    </row>
    <row r="58" spans="1:5" x14ac:dyDescent="0.25">
      <c r="A58" s="521" t="s">
        <v>55</v>
      </c>
      <c r="B58" s="516" t="s">
        <v>785</v>
      </c>
      <c r="C58" s="444">
        <v>2</v>
      </c>
      <c r="D58" s="427">
        <f t="shared" si="0"/>
        <v>0</v>
      </c>
      <c r="E58" s="428">
        <f t="shared" si="3"/>
        <v>1E-3</v>
      </c>
    </row>
    <row r="59" spans="1:5" x14ac:dyDescent="0.25">
      <c r="A59" s="521" t="s">
        <v>56</v>
      </c>
      <c r="B59" s="516" t="s">
        <v>786</v>
      </c>
      <c r="C59" s="444">
        <v>98</v>
      </c>
      <c r="D59" s="427">
        <f t="shared" si="0"/>
        <v>2E-3</v>
      </c>
      <c r="E59" s="428">
        <f t="shared" si="3"/>
        <v>3.4000000000000002E-2</v>
      </c>
    </row>
    <row r="60" spans="1:5" x14ac:dyDescent="0.25">
      <c r="A60" s="521" t="s">
        <v>57</v>
      </c>
      <c r="B60" s="516" t="s">
        <v>787</v>
      </c>
      <c r="C60" s="444">
        <v>21</v>
      </c>
      <c r="D60" s="427">
        <f t="shared" si="0"/>
        <v>1E-3</v>
      </c>
      <c r="E60" s="428">
        <f t="shared" si="3"/>
        <v>7.0000000000000001E-3</v>
      </c>
    </row>
    <row r="61" spans="1:5" x14ac:dyDescent="0.25">
      <c r="A61" s="521" t="s">
        <v>58</v>
      </c>
      <c r="B61" s="516" t="s">
        <v>788</v>
      </c>
      <c r="C61" s="444">
        <v>25</v>
      </c>
      <c r="D61" s="427">
        <f t="shared" si="0"/>
        <v>1E-3</v>
      </c>
      <c r="E61" s="428">
        <f t="shared" si="3"/>
        <v>8.9999999999999993E-3</v>
      </c>
    </row>
    <row r="62" spans="1:5" x14ac:dyDescent="0.25">
      <c r="A62" s="521" t="s">
        <v>59</v>
      </c>
      <c r="B62" s="516" t="s">
        <v>789</v>
      </c>
      <c r="C62" s="444">
        <v>39</v>
      </c>
      <c r="D62" s="427">
        <f t="shared" si="0"/>
        <v>1E-3</v>
      </c>
      <c r="E62" s="428">
        <f t="shared" si="3"/>
        <v>1.2999999999999999E-2</v>
      </c>
    </row>
    <row r="63" spans="1:5" x14ac:dyDescent="0.25">
      <c r="A63" s="521" t="s">
        <v>60</v>
      </c>
      <c r="B63" s="516" t="s">
        <v>790</v>
      </c>
      <c r="C63" s="444">
        <v>628</v>
      </c>
      <c r="D63" s="427">
        <f t="shared" si="0"/>
        <v>1.6E-2</v>
      </c>
      <c r="E63" s="428">
        <f t="shared" si="3"/>
        <v>0.217</v>
      </c>
    </row>
    <row r="64" spans="1:5" ht="12.75" customHeight="1" thickBot="1" x14ac:dyDescent="0.3">
      <c r="A64" s="527" t="s">
        <v>61</v>
      </c>
      <c r="B64" s="517" t="s">
        <v>791</v>
      </c>
      <c r="C64" s="514">
        <v>394</v>
      </c>
      <c r="D64" s="429">
        <f t="shared" si="0"/>
        <v>0.01</v>
      </c>
      <c r="E64" s="430">
        <f t="shared" si="3"/>
        <v>0.13600000000000001</v>
      </c>
    </row>
    <row r="65" spans="1:5" ht="13.8" thickBot="1" x14ac:dyDescent="0.3">
      <c r="A65" s="525">
        <v>15</v>
      </c>
      <c r="B65" s="526" t="s">
        <v>729</v>
      </c>
      <c r="C65" s="435">
        <v>788</v>
      </c>
      <c r="D65" s="436">
        <f t="shared" si="0"/>
        <v>0.02</v>
      </c>
      <c r="E65" s="437">
        <f t="shared" si="3"/>
        <v>0.27200000000000002</v>
      </c>
    </row>
    <row r="66" spans="1:5" ht="13.8" thickBot="1" x14ac:dyDescent="0.3">
      <c r="A66" s="528">
        <v>16</v>
      </c>
      <c r="B66" s="529" t="s">
        <v>730</v>
      </c>
      <c r="C66" s="441">
        <v>232</v>
      </c>
      <c r="D66" s="457">
        <f t="shared" si="0"/>
        <v>6.0000000000000001E-3</v>
      </c>
      <c r="E66" s="443">
        <f t="shared" si="3"/>
        <v>0.08</v>
      </c>
    </row>
    <row r="67" spans="1:5" ht="13.5" customHeight="1" x14ac:dyDescent="0.25">
      <c r="A67" s="549" t="s">
        <v>85</v>
      </c>
      <c r="B67" s="518" t="s">
        <v>792</v>
      </c>
      <c r="C67" s="513">
        <v>251</v>
      </c>
      <c r="D67" s="425">
        <f t="shared" si="0"/>
        <v>6.0000000000000001E-3</v>
      </c>
      <c r="E67" s="426">
        <f>ROUND(C67/SUM($C$67:$C$76),3)</f>
        <v>5.8000000000000003E-2</v>
      </c>
    </row>
    <row r="68" spans="1:5" x14ac:dyDescent="0.25">
      <c r="A68" s="521" t="s">
        <v>62</v>
      </c>
      <c r="B68" s="516" t="s">
        <v>793</v>
      </c>
      <c r="C68" s="444">
        <v>1706</v>
      </c>
      <c r="D68" s="427">
        <f t="shared" ref="D68:D87" si="4">ROUND(C68/$C$88,3)</f>
        <v>4.2999999999999997E-2</v>
      </c>
      <c r="E68" s="428">
        <f t="shared" ref="E68:E76" si="5">ROUND(C68/SUM($C$67:$C$76),3)</f>
        <v>0.39300000000000002</v>
      </c>
    </row>
    <row r="69" spans="1:5" x14ac:dyDescent="0.25">
      <c r="A69" s="521" t="s">
        <v>63</v>
      </c>
      <c r="B69" s="516" t="s">
        <v>794</v>
      </c>
      <c r="C69" s="444">
        <v>161</v>
      </c>
      <c r="D69" s="427">
        <f t="shared" si="4"/>
        <v>4.0000000000000001E-3</v>
      </c>
      <c r="E69" s="428">
        <f t="shared" si="5"/>
        <v>3.6999999999999998E-2</v>
      </c>
    </row>
    <row r="70" spans="1:5" x14ac:dyDescent="0.25">
      <c r="A70" s="521" t="s">
        <v>64</v>
      </c>
      <c r="B70" s="516" t="s">
        <v>795</v>
      </c>
      <c r="C70" s="444">
        <v>145</v>
      </c>
      <c r="D70" s="427">
        <f t="shared" si="4"/>
        <v>4.0000000000000001E-3</v>
      </c>
      <c r="E70" s="428">
        <f t="shared" si="5"/>
        <v>3.3000000000000002E-2</v>
      </c>
    </row>
    <row r="71" spans="1:5" x14ac:dyDescent="0.25">
      <c r="A71" s="521" t="s">
        <v>65</v>
      </c>
      <c r="B71" s="516" t="s">
        <v>796</v>
      </c>
      <c r="C71" s="444">
        <v>979</v>
      </c>
      <c r="D71" s="427">
        <f t="shared" si="4"/>
        <v>2.5000000000000001E-2</v>
      </c>
      <c r="E71" s="428">
        <f t="shared" si="5"/>
        <v>0.22600000000000001</v>
      </c>
    </row>
    <row r="72" spans="1:5" x14ac:dyDescent="0.25">
      <c r="A72" s="521" t="s">
        <v>66</v>
      </c>
      <c r="B72" s="516" t="s">
        <v>797</v>
      </c>
      <c r="C72" s="444">
        <v>93</v>
      </c>
      <c r="D72" s="427">
        <f t="shared" si="4"/>
        <v>2E-3</v>
      </c>
      <c r="E72" s="428">
        <f t="shared" si="5"/>
        <v>2.1000000000000001E-2</v>
      </c>
    </row>
    <row r="73" spans="1:5" x14ac:dyDescent="0.25">
      <c r="A73" s="521" t="s">
        <v>67</v>
      </c>
      <c r="B73" s="516" t="s">
        <v>798</v>
      </c>
      <c r="C73" s="444">
        <v>237</v>
      </c>
      <c r="D73" s="427">
        <f t="shared" si="4"/>
        <v>6.0000000000000001E-3</v>
      </c>
      <c r="E73" s="428">
        <f t="shared" si="5"/>
        <v>5.5E-2</v>
      </c>
    </row>
    <row r="74" spans="1:5" x14ac:dyDescent="0.25">
      <c r="A74" s="521" t="s">
        <v>68</v>
      </c>
      <c r="B74" s="516" t="s">
        <v>799</v>
      </c>
      <c r="C74" s="444">
        <v>12</v>
      </c>
      <c r="D74" s="427">
        <f t="shared" si="4"/>
        <v>0</v>
      </c>
      <c r="E74" s="428">
        <f t="shared" si="5"/>
        <v>3.0000000000000001E-3</v>
      </c>
    </row>
    <row r="75" spans="1:5" x14ac:dyDescent="0.25">
      <c r="A75" s="521" t="s">
        <v>69</v>
      </c>
      <c r="B75" s="516" t="s">
        <v>800</v>
      </c>
      <c r="C75" s="444">
        <v>548</v>
      </c>
      <c r="D75" s="427">
        <f t="shared" si="4"/>
        <v>1.4E-2</v>
      </c>
      <c r="E75" s="428">
        <f t="shared" si="5"/>
        <v>0.126</v>
      </c>
    </row>
    <row r="76" spans="1:5" ht="13.5" customHeight="1" thickBot="1" x14ac:dyDescent="0.3">
      <c r="A76" s="527" t="s">
        <v>70</v>
      </c>
      <c r="B76" s="517" t="s">
        <v>801</v>
      </c>
      <c r="C76" s="514">
        <v>207</v>
      </c>
      <c r="D76" s="429">
        <f t="shared" si="4"/>
        <v>5.0000000000000001E-3</v>
      </c>
      <c r="E76" s="430">
        <f t="shared" si="5"/>
        <v>4.8000000000000001E-2</v>
      </c>
    </row>
    <row r="77" spans="1:5" x14ac:dyDescent="0.25">
      <c r="A77" s="519" t="s">
        <v>86</v>
      </c>
      <c r="B77" s="520" t="s">
        <v>802</v>
      </c>
      <c r="C77" s="445">
        <v>327</v>
      </c>
      <c r="D77" s="431">
        <f t="shared" si="4"/>
        <v>8.0000000000000002E-3</v>
      </c>
      <c r="E77" s="432">
        <f>ROUND(C77/SUM($C$77:$C$84),3)</f>
        <v>0.05</v>
      </c>
    </row>
    <row r="78" spans="1:5" x14ac:dyDescent="0.25">
      <c r="A78" s="521" t="s">
        <v>71</v>
      </c>
      <c r="B78" s="516" t="s">
        <v>803</v>
      </c>
      <c r="C78" s="444">
        <v>371</v>
      </c>
      <c r="D78" s="427">
        <f t="shared" si="4"/>
        <v>8.9999999999999993E-3</v>
      </c>
      <c r="E78" s="428">
        <f t="shared" ref="E78:E86" si="6">ROUND(C78/SUM($C$77:$C$84),3)</f>
        <v>5.6000000000000001E-2</v>
      </c>
    </row>
    <row r="79" spans="1:5" x14ac:dyDescent="0.25">
      <c r="A79" s="521" t="s">
        <v>72</v>
      </c>
      <c r="B79" s="516" t="s">
        <v>804</v>
      </c>
      <c r="C79" s="444">
        <v>333</v>
      </c>
      <c r="D79" s="427">
        <f t="shared" si="4"/>
        <v>8.0000000000000002E-3</v>
      </c>
      <c r="E79" s="428">
        <f t="shared" si="6"/>
        <v>0.05</v>
      </c>
    </row>
    <row r="80" spans="1:5" x14ac:dyDescent="0.25">
      <c r="A80" s="521" t="s">
        <v>73</v>
      </c>
      <c r="B80" s="516" t="s">
        <v>805</v>
      </c>
      <c r="C80" s="444">
        <v>241</v>
      </c>
      <c r="D80" s="427">
        <f t="shared" si="4"/>
        <v>6.0000000000000001E-3</v>
      </c>
      <c r="E80" s="428">
        <f t="shared" si="6"/>
        <v>3.6999999999999998E-2</v>
      </c>
    </row>
    <row r="81" spans="1:5" x14ac:dyDescent="0.25">
      <c r="A81" s="521" t="s">
        <v>74</v>
      </c>
      <c r="B81" s="516" t="s">
        <v>806</v>
      </c>
      <c r="C81" s="444">
        <v>42</v>
      </c>
      <c r="D81" s="427">
        <f t="shared" si="4"/>
        <v>1E-3</v>
      </c>
      <c r="E81" s="428">
        <f t="shared" si="6"/>
        <v>6.0000000000000001E-3</v>
      </c>
    </row>
    <row r="82" spans="1:5" x14ac:dyDescent="0.25">
      <c r="A82" s="521" t="s">
        <v>75</v>
      </c>
      <c r="B82" s="516" t="s">
        <v>807</v>
      </c>
      <c r="C82" s="444">
        <v>50</v>
      </c>
      <c r="D82" s="427">
        <f t="shared" si="4"/>
        <v>1E-3</v>
      </c>
      <c r="E82" s="428">
        <f t="shared" si="6"/>
        <v>8.0000000000000002E-3</v>
      </c>
    </row>
    <row r="83" spans="1:5" x14ac:dyDescent="0.25">
      <c r="A83" s="521" t="s">
        <v>76</v>
      </c>
      <c r="B83" s="516" t="s">
        <v>808</v>
      </c>
      <c r="C83" s="444">
        <v>5184</v>
      </c>
      <c r="D83" s="427">
        <f t="shared" si="4"/>
        <v>0.13</v>
      </c>
      <c r="E83" s="428">
        <f t="shared" si="6"/>
        <v>0.78600000000000003</v>
      </c>
    </row>
    <row r="84" spans="1:5" ht="13.8" thickBot="1" x14ac:dyDescent="0.3">
      <c r="A84" s="522" t="s">
        <v>77</v>
      </c>
      <c r="B84" s="523" t="s">
        <v>809</v>
      </c>
      <c r="C84" s="446">
        <v>51</v>
      </c>
      <c r="D84" s="433">
        <f t="shared" si="4"/>
        <v>1E-3</v>
      </c>
      <c r="E84" s="434">
        <f t="shared" si="6"/>
        <v>8.0000000000000002E-3</v>
      </c>
    </row>
    <row r="85" spans="1:5" ht="13.8" thickBot="1" x14ac:dyDescent="0.3">
      <c r="A85" s="533">
        <v>19</v>
      </c>
      <c r="B85" s="524" t="s">
        <v>810</v>
      </c>
      <c r="C85" s="438">
        <v>490</v>
      </c>
      <c r="D85" s="439">
        <f t="shared" si="4"/>
        <v>1.2E-2</v>
      </c>
      <c r="E85" s="440">
        <f t="shared" si="6"/>
        <v>7.3999999999999996E-2</v>
      </c>
    </row>
    <row r="86" spans="1:5" ht="13.8" thickBot="1" x14ac:dyDescent="0.3">
      <c r="A86" s="525">
        <v>20</v>
      </c>
      <c r="B86" s="526" t="s">
        <v>811</v>
      </c>
      <c r="C86" s="435">
        <v>646</v>
      </c>
      <c r="D86" s="436">
        <f t="shared" si="4"/>
        <v>1.6E-2</v>
      </c>
      <c r="E86" s="437">
        <f t="shared" si="6"/>
        <v>9.8000000000000004E-2</v>
      </c>
    </row>
    <row r="87" spans="1:5" ht="13.8" thickBot="1" x14ac:dyDescent="0.3">
      <c r="A87" s="530" t="s">
        <v>89</v>
      </c>
      <c r="B87" s="526" t="s">
        <v>735</v>
      </c>
      <c r="C87" s="435">
        <v>1202</v>
      </c>
      <c r="D87" s="436">
        <f t="shared" si="4"/>
        <v>0.03</v>
      </c>
      <c r="E87" s="437"/>
    </row>
    <row r="88" spans="1:5" ht="13.8" thickBot="1" x14ac:dyDescent="0.3">
      <c r="A88" s="974" t="s">
        <v>109</v>
      </c>
      <c r="B88" s="975"/>
      <c r="C88" s="441">
        <f>SUM(C3:C87)</f>
        <v>39886</v>
      </c>
      <c r="D88" s="442">
        <f>SUM(D3:D87)</f>
        <v>1.0010000000000003</v>
      </c>
      <c r="E88" s="443"/>
    </row>
    <row r="89" spans="1:5" x14ac:dyDescent="0.25">
      <c r="A89" s="416" t="s">
        <v>812</v>
      </c>
    </row>
    <row r="92" spans="1:5" x14ac:dyDescent="0.25">
      <c r="C92" s="598"/>
    </row>
  </sheetData>
  <mergeCells count="2">
    <mergeCell ref="A88:B88"/>
    <mergeCell ref="A1:E1"/>
  </mergeCells>
  <phoneticPr fontId="0" type="noConversion"/>
  <printOptions horizontalCentered="1"/>
  <pageMargins left="0.78740157480314965" right="0.78740157480314965" top="0.98425196850393704" bottom="0.98425196850393704" header="0.51181102362204722" footer="0.51181102362204722"/>
  <pageSetup paperSize="9" scale="59"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Normal="100" workbookViewId="0">
      <selection sqref="A1:K1"/>
    </sheetView>
  </sheetViews>
  <sheetFormatPr defaultColWidth="9.109375" defaultRowHeight="13.8" x14ac:dyDescent="0.25"/>
  <cols>
    <col min="1" max="1" width="8.6640625" style="84" customWidth="1"/>
    <col min="2" max="2" width="71.88671875" style="84" customWidth="1"/>
    <col min="3" max="3" width="8.6640625" style="148" customWidth="1"/>
    <col min="4" max="4" width="8.6640625" style="84" customWidth="1"/>
    <col min="5" max="5" width="8.6640625" style="148" customWidth="1"/>
    <col min="6" max="10" width="8.6640625" style="84" customWidth="1"/>
    <col min="11" max="11" width="12.88671875" style="84" customWidth="1"/>
    <col min="12" max="12" width="3.5546875" style="84" customWidth="1"/>
    <col min="13" max="13" width="3.33203125" style="84" bestFit="1" customWidth="1"/>
    <col min="14" max="14" width="5.5546875" style="84" bestFit="1" customWidth="1"/>
    <col min="15" max="245" width="11.44140625" style="84" customWidth="1"/>
    <col min="246" max="16384" width="9.109375" style="84"/>
  </cols>
  <sheetData>
    <row r="1" spans="1:15" ht="35.1" customHeight="1" thickBot="1" x14ac:dyDescent="0.3">
      <c r="A1" s="906" t="s">
        <v>181</v>
      </c>
      <c r="B1" s="907"/>
      <c r="C1" s="907"/>
      <c r="D1" s="907"/>
      <c r="E1" s="907"/>
      <c r="F1" s="907"/>
      <c r="G1" s="907"/>
      <c r="H1" s="910"/>
      <c r="I1" s="910"/>
      <c r="J1" s="910"/>
      <c r="K1" s="911"/>
    </row>
    <row r="2" spans="1:15" ht="14.25" customHeight="1" x14ac:dyDescent="0.25">
      <c r="A2" s="979" t="s">
        <v>623</v>
      </c>
      <c r="B2" s="973" t="s">
        <v>813</v>
      </c>
      <c r="C2" s="979">
        <v>2008</v>
      </c>
      <c r="D2" s="981"/>
      <c r="E2" s="972">
        <v>2009</v>
      </c>
      <c r="F2" s="973"/>
      <c r="G2" s="876">
        <v>2011</v>
      </c>
      <c r="H2" s="877"/>
      <c r="I2" s="876">
        <v>2012</v>
      </c>
      <c r="J2" s="877"/>
      <c r="K2" s="921" t="s">
        <v>384</v>
      </c>
    </row>
    <row r="3" spans="1:15" ht="29.25" customHeight="1" thickBot="1" x14ac:dyDescent="0.3">
      <c r="A3" s="968"/>
      <c r="B3" s="980"/>
      <c r="C3" s="139" t="s">
        <v>110</v>
      </c>
      <c r="D3" s="121" t="s">
        <v>111</v>
      </c>
      <c r="E3" s="138" t="s">
        <v>110</v>
      </c>
      <c r="F3" s="119" t="s">
        <v>111</v>
      </c>
      <c r="G3" s="139" t="s">
        <v>110</v>
      </c>
      <c r="H3" s="121" t="s">
        <v>111</v>
      </c>
      <c r="I3" s="139" t="s">
        <v>110</v>
      </c>
      <c r="J3" s="121" t="s">
        <v>111</v>
      </c>
      <c r="K3" s="969"/>
    </row>
    <row r="4" spans="1:15" ht="14.4" thickBot="1" x14ac:dyDescent="0.3">
      <c r="A4" s="140" t="s">
        <v>112</v>
      </c>
      <c r="B4" s="481" t="s">
        <v>814</v>
      </c>
      <c r="C4" s="141">
        <v>2000</v>
      </c>
      <c r="D4" s="142">
        <f>ROUND(C4/$C$52,3)</f>
        <v>4.4999999999999998E-2</v>
      </c>
      <c r="E4" s="141">
        <v>1886</v>
      </c>
      <c r="F4" s="365">
        <f>ROUND(E4/$E$52,3)</f>
        <v>4.2999999999999997E-2</v>
      </c>
      <c r="G4" s="141">
        <v>1385</v>
      </c>
      <c r="H4" s="142">
        <f>ROUND(G4/$G$52,3)</f>
        <v>3.3000000000000002E-2</v>
      </c>
      <c r="I4" s="141">
        <v>1295</v>
      </c>
      <c r="J4" s="142">
        <f>ROUND(I4/$I$52,3)</f>
        <v>3.2000000000000001E-2</v>
      </c>
      <c r="K4" s="705">
        <f>J4-H4</f>
        <v>-1.0000000000000009E-3</v>
      </c>
      <c r="N4" s="795"/>
      <c r="O4" s="794"/>
    </row>
    <row r="5" spans="1:15" ht="27.6" x14ac:dyDescent="0.25">
      <c r="A5" s="8">
        <v>10</v>
      </c>
      <c r="B5" s="482" t="s">
        <v>815</v>
      </c>
      <c r="C5" s="128">
        <v>44</v>
      </c>
      <c r="D5" s="137">
        <f t="shared" ref="D5:D51" si="0">ROUND(C5/$C$52,3)</f>
        <v>1E-3</v>
      </c>
      <c r="E5" s="128">
        <v>35</v>
      </c>
      <c r="F5" s="366">
        <f t="shared" ref="F5:F51" si="1">ROUND(E5/$E$52,3)</f>
        <v>1E-3</v>
      </c>
      <c r="G5" s="128">
        <v>43</v>
      </c>
      <c r="H5" s="137">
        <f t="shared" ref="H5:H51" si="2">ROUND(G5/$G$52,3)</f>
        <v>1E-3</v>
      </c>
      <c r="I5" s="128">
        <v>43</v>
      </c>
      <c r="J5" s="137">
        <f t="shared" ref="J5:J51" si="3">ROUND(I5/$I$52,3)</f>
        <v>1E-3</v>
      </c>
      <c r="K5" s="693">
        <f t="shared" ref="K5:K51" si="4">J5-H5</f>
        <v>0</v>
      </c>
      <c r="N5" s="795"/>
    </row>
    <row r="6" spans="1:15" x14ac:dyDescent="0.25">
      <c r="A6" s="10">
        <v>11</v>
      </c>
      <c r="B6" s="483" t="s">
        <v>816</v>
      </c>
      <c r="C6" s="65">
        <v>34</v>
      </c>
      <c r="D6" s="149">
        <f t="shared" si="0"/>
        <v>1E-3</v>
      </c>
      <c r="E6" s="65">
        <v>27</v>
      </c>
      <c r="F6" s="367">
        <f t="shared" si="1"/>
        <v>1E-3</v>
      </c>
      <c r="G6" s="65">
        <v>22</v>
      </c>
      <c r="H6" s="143">
        <f t="shared" si="2"/>
        <v>1E-3</v>
      </c>
      <c r="I6" s="65">
        <v>28</v>
      </c>
      <c r="J6" s="143">
        <f t="shared" si="3"/>
        <v>1E-3</v>
      </c>
      <c r="K6" s="702">
        <f t="shared" si="4"/>
        <v>0</v>
      </c>
      <c r="N6" s="795"/>
    </row>
    <row r="7" spans="1:15" ht="27.6" x14ac:dyDescent="0.25">
      <c r="A7" s="10">
        <v>12</v>
      </c>
      <c r="B7" s="483" t="s">
        <v>817</v>
      </c>
      <c r="C7" s="65">
        <v>40</v>
      </c>
      <c r="D7" s="143">
        <f t="shared" si="0"/>
        <v>1E-3</v>
      </c>
      <c r="E7" s="65">
        <v>36</v>
      </c>
      <c r="F7" s="367">
        <f t="shared" si="1"/>
        <v>1E-3</v>
      </c>
      <c r="G7" s="65">
        <v>40</v>
      </c>
      <c r="H7" s="143">
        <f t="shared" si="2"/>
        <v>1E-3</v>
      </c>
      <c r="I7" s="65">
        <v>29</v>
      </c>
      <c r="J7" s="143">
        <f t="shared" si="3"/>
        <v>1E-3</v>
      </c>
      <c r="K7" s="702">
        <f t="shared" si="4"/>
        <v>0</v>
      </c>
      <c r="N7" s="795"/>
    </row>
    <row r="8" spans="1:15" ht="14.25" customHeight="1" x14ac:dyDescent="0.25">
      <c r="A8" s="10">
        <v>13</v>
      </c>
      <c r="B8" s="483" t="s">
        <v>818</v>
      </c>
      <c r="C8" s="65">
        <v>343</v>
      </c>
      <c r="D8" s="143">
        <f t="shared" si="0"/>
        <v>8.0000000000000002E-3</v>
      </c>
      <c r="E8" s="65">
        <v>336</v>
      </c>
      <c r="F8" s="367">
        <f t="shared" si="1"/>
        <v>8.0000000000000002E-3</v>
      </c>
      <c r="G8" s="65">
        <v>338</v>
      </c>
      <c r="H8" s="143">
        <f t="shared" si="2"/>
        <v>8.0000000000000002E-3</v>
      </c>
      <c r="I8" s="65">
        <v>331</v>
      </c>
      <c r="J8" s="143">
        <f t="shared" si="3"/>
        <v>8.0000000000000002E-3</v>
      </c>
      <c r="K8" s="702">
        <f t="shared" si="4"/>
        <v>0</v>
      </c>
      <c r="N8" s="795"/>
    </row>
    <row r="9" spans="1:15" x14ac:dyDescent="0.25">
      <c r="A9" s="10">
        <v>14</v>
      </c>
      <c r="B9" s="483" t="s">
        <v>819</v>
      </c>
      <c r="C9" s="65">
        <v>167</v>
      </c>
      <c r="D9" s="143">
        <f t="shared" si="0"/>
        <v>4.0000000000000001E-3</v>
      </c>
      <c r="E9" s="65">
        <v>238</v>
      </c>
      <c r="F9" s="367">
        <f t="shared" si="1"/>
        <v>5.0000000000000001E-3</v>
      </c>
      <c r="G9" s="65">
        <v>144</v>
      </c>
      <c r="H9" s="143">
        <f t="shared" si="2"/>
        <v>3.0000000000000001E-3</v>
      </c>
      <c r="I9" s="65">
        <v>152</v>
      </c>
      <c r="J9" s="143">
        <f t="shared" si="3"/>
        <v>4.0000000000000001E-3</v>
      </c>
      <c r="K9" s="702">
        <f t="shared" si="4"/>
        <v>1E-3</v>
      </c>
      <c r="N9" s="795"/>
    </row>
    <row r="10" spans="1:15" ht="14.25" customHeight="1" x14ac:dyDescent="0.25">
      <c r="A10" s="10">
        <v>15</v>
      </c>
      <c r="B10" s="483" t="s">
        <v>820</v>
      </c>
      <c r="C10" s="65">
        <v>215</v>
      </c>
      <c r="D10" s="143">
        <f t="shared" si="0"/>
        <v>5.0000000000000001E-3</v>
      </c>
      <c r="E10" s="65">
        <v>252</v>
      </c>
      <c r="F10" s="367">
        <f t="shared" si="1"/>
        <v>6.0000000000000001E-3</v>
      </c>
      <c r="G10" s="65">
        <v>197</v>
      </c>
      <c r="H10" s="143">
        <f t="shared" si="2"/>
        <v>5.0000000000000001E-3</v>
      </c>
      <c r="I10" s="65">
        <v>175</v>
      </c>
      <c r="J10" s="143">
        <f t="shared" si="3"/>
        <v>4.0000000000000001E-3</v>
      </c>
      <c r="K10" s="702">
        <f t="shared" si="4"/>
        <v>-1E-3</v>
      </c>
      <c r="N10" s="795"/>
    </row>
    <row r="11" spans="1:15" x14ac:dyDescent="0.25">
      <c r="A11" s="10">
        <v>16</v>
      </c>
      <c r="B11" s="483" t="s">
        <v>821</v>
      </c>
      <c r="C11" s="65">
        <v>764</v>
      </c>
      <c r="D11" s="143">
        <f t="shared" si="0"/>
        <v>1.7000000000000001E-2</v>
      </c>
      <c r="E11" s="65">
        <v>863</v>
      </c>
      <c r="F11" s="367">
        <f t="shared" si="1"/>
        <v>0.02</v>
      </c>
      <c r="G11" s="65">
        <v>726</v>
      </c>
      <c r="H11" s="143">
        <f t="shared" si="2"/>
        <v>1.7999999999999999E-2</v>
      </c>
      <c r="I11" s="65">
        <v>699</v>
      </c>
      <c r="J11" s="143">
        <f t="shared" si="3"/>
        <v>1.7999999999999999E-2</v>
      </c>
      <c r="K11" s="702">
        <f t="shared" si="4"/>
        <v>0</v>
      </c>
      <c r="N11" s="795"/>
    </row>
    <row r="12" spans="1:15" ht="27.6" x14ac:dyDescent="0.25">
      <c r="A12" s="10">
        <v>17</v>
      </c>
      <c r="B12" s="483" t="s">
        <v>822</v>
      </c>
      <c r="C12" s="65">
        <v>11</v>
      </c>
      <c r="D12" s="143">
        <f t="shared" si="0"/>
        <v>0</v>
      </c>
      <c r="E12" s="65">
        <v>9</v>
      </c>
      <c r="F12" s="367">
        <f t="shared" si="1"/>
        <v>0</v>
      </c>
      <c r="G12" s="65">
        <v>83</v>
      </c>
      <c r="H12" s="143">
        <f t="shared" si="2"/>
        <v>2E-3</v>
      </c>
      <c r="I12" s="65">
        <v>90</v>
      </c>
      <c r="J12" s="143">
        <f t="shared" si="3"/>
        <v>2E-3</v>
      </c>
      <c r="K12" s="702">
        <f t="shared" si="4"/>
        <v>0</v>
      </c>
      <c r="N12" s="795"/>
    </row>
    <row r="13" spans="1:15" ht="28.2" thickBot="1" x14ac:dyDescent="0.3">
      <c r="A13" s="15">
        <v>19</v>
      </c>
      <c r="B13" s="484" t="s">
        <v>823</v>
      </c>
      <c r="C13" s="68">
        <v>373</v>
      </c>
      <c r="D13" s="144">
        <f t="shared" si="0"/>
        <v>8.0000000000000002E-3</v>
      </c>
      <c r="E13" s="68">
        <v>336</v>
      </c>
      <c r="F13" s="368">
        <f t="shared" si="1"/>
        <v>8.0000000000000002E-3</v>
      </c>
      <c r="G13" s="68">
        <v>242</v>
      </c>
      <c r="H13" s="144">
        <f t="shared" si="2"/>
        <v>6.0000000000000001E-3</v>
      </c>
      <c r="I13" s="68">
        <v>351</v>
      </c>
      <c r="J13" s="144">
        <f t="shared" si="3"/>
        <v>8.9999999999999993E-3</v>
      </c>
      <c r="K13" s="703">
        <f t="shared" si="4"/>
        <v>2.9999999999999992E-3</v>
      </c>
      <c r="N13" s="795"/>
    </row>
    <row r="14" spans="1:15" x14ac:dyDescent="0.25">
      <c r="A14" s="20">
        <v>20</v>
      </c>
      <c r="B14" s="472" t="s">
        <v>824</v>
      </c>
      <c r="C14" s="128">
        <v>38</v>
      </c>
      <c r="D14" s="137">
        <f t="shared" si="0"/>
        <v>1E-3</v>
      </c>
      <c r="E14" s="128">
        <v>5</v>
      </c>
      <c r="F14" s="366">
        <f t="shared" si="1"/>
        <v>0</v>
      </c>
      <c r="G14" s="128">
        <v>4</v>
      </c>
      <c r="H14" s="137">
        <f t="shared" si="2"/>
        <v>0</v>
      </c>
      <c r="I14" s="128">
        <v>0</v>
      </c>
      <c r="J14" s="137">
        <f t="shared" si="3"/>
        <v>0</v>
      </c>
      <c r="K14" s="693">
        <f t="shared" si="4"/>
        <v>0</v>
      </c>
      <c r="N14" s="795"/>
    </row>
    <row r="15" spans="1:15" x14ac:dyDescent="0.25">
      <c r="A15" s="10">
        <v>21</v>
      </c>
      <c r="B15" s="483" t="s">
        <v>825</v>
      </c>
      <c r="C15" s="65">
        <v>2</v>
      </c>
      <c r="D15" s="149">
        <f t="shared" si="0"/>
        <v>0</v>
      </c>
      <c r="E15" s="65">
        <v>1</v>
      </c>
      <c r="F15" s="367">
        <f t="shared" si="1"/>
        <v>0</v>
      </c>
      <c r="G15" s="65">
        <v>4</v>
      </c>
      <c r="H15" s="143">
        <f t="shared" si="2"/>
        <v>0</v>
      </c>
      <c r="I15" s="65">
        <v>2</v>
      </c>
      <c r="J15" s="143">
        <f t="shared" si="3"/>
        <v>0</v>
      </c>
      <c r="K15" s="702">
        <f t="shared" si="4"/>
        <v>0</v>
      </c>
      <c r="N15" s="795"/>
    </row>
    <row r="16" spans="1:15" x14ac:dyDescent="0.25">
      <c r="A16" s="10">
        <v>22</v>
      </c>
      <c r="B16" s="483" t="s">
        <v>826</v>
      </c>
      <c r="C16" s="65">
        <v>4</v>
      </c>
      <c r="D16" s="143">
        <f t="shared" si="0"/>
        <v>0</v>
      </c>
      <c r="E16" s="65">
        <v>2</v>
      </c>
      <c r="F16" s="367">
        <f t="shared" si="1"/>
        <v>0</v>
      </c>
      <c r="G16" s="65">
        <v>11</v>
      </c>
      <c r="H16" s="143">
        <f t="shared" si="2"/>
        <v>0</v>
      </c>
      <c r="I16" s="65">
        <v>8</v>
      </c>
      <c r="J16" s="143">
        <f t="shared" si="3"/>
        <v>0</v>
      </c>
      <c r="K16" s="702">
        <f t="shared" si="4"/>
        <v>0</v>
      </c>
      <c r="N16" s="795"/>
    </row>
    <row r="17" spans="1:14" x14ac:dyDescent="0.25">
      <c r="A17" s="10">
        <v>23</v>
      </c>
      <c r="B17" s="483" t="s">
        <v>827</v>
      </c>
      <c r="C17" s="65">
        <v>66</v>
      </c>
      <c r="D17" s="143">
        <f t="shared" si="0"/>
        <v>1E-3</v>
      </c>
      <c r="E17" s="65">
        <v>41</v>
      </c>
      <c r="F17" s="367">
        <f t="shared" si="1"/>
        <v>1E-3</v>
      </c>
      <c r="G17" s="65">
        <v>24</v>
      </c>
      <c r="H17" s="143">
        <f t="shared" si="2"/>
        <v>1E-3</v>
      </c>
      <c r="I17" s="65">
        <v>53</v>
      </c>
      <c r="J17" s="143">
        <f t="shared" si="3"/>
        <v>1E-3</v>
      </c>
      <c r="K17" s="702">
        <f t="shared" si="4"/>
        <v>0</v>
      </c>
      <c r="N17" s="795"/>
    </row>
    <row r="18" spans="1:14" ht="28.2" thickBot="1" x14ac:dyDescent="0.3">
      <c r="A18" s="15">
        <v>29</v>
      </c>
      <c r="B18" s="485" t="s">
        <v>828</v>
      </c>
      <c r="C18" s="65">
        <v>45</v>
      </c>
      <c r="D18" s="143">
        <f t="shared" si="0"/>
        <v>1E-3</v>
      </c>
      <c r="E18" s="65">
        <v>34</v>
      </c>
      <c r="F18" s="367">
        <f t="shared" si="1"/>
        <v>1E-3</v>
      </c>
      <c r="G18" s="65">
        <v>27</v>
      </c>
      <c r="H18" s="143">
        <f t="shared" si="2"/>
        <v>1E-3</v>
      </c>
      <c r="I18" s="65">
        <v>17</v>
      </c>
      <c r="J18" s="143">
        <f t="shared" si="3"/>
        <v>0</v>
      </c>
      <c r="K18" s="702">
        <f t="shared" si="4"/>
        <v>-1E-3</v>
      </c>
      <c r="N18" s="795"/>
    </row>
    <row r="19" spans="1:14" ht="40.5" customHeight="1" x14ac:dyDescent="0.25">
      <c r="A19" s="20">
        <v>30</v>
      </c>
      <c r="B19" s="476" t="s">
        <v>829</v>
      </c>
      <c r="C19" s="128">
        <v>533</v>
      </c>
      <c r="D19" s="137">
        <f t="shared" si="0"/>
        <v>1.2E-2</v>
      </c>
      <c r="E19" s="128">
        <v>461</v>
      </c>
      <c r="F19" s="366">
        <f t="shared" si="1"/>
        <v>1.0999999999999999E-2</v>
      </c>
      <c r="G19" s="128">
        <v>574</v>
      </c>
      <c r="H19" s="137">
        <f t="shared" si="2"/>
        <v>1.4E-2</v>
      </c>
      <c r="I19" s="128">
        <v>571</v>
      </c>
      <c r="J19" s="137">
        <f t="shared" si="3"/>
        <v>1.4E-2</v>
      </c>
      <c r="K19" s="693">
        <f t="shared" si="4"/>
        <v>0</v>
      </c>
      <c r="N19" s="795"/>
    </row>
    <row r="20" spans="1:14" x14ac:dyDescent="0.25">
      <c r="A20" s="10">
        <v>31</v>
      </c>
      <c r="B20" s="483" t="s">
        <v>830</v>
      </c>
      <c r="C20" s="65">
        <v>7868</v>
      </c>
      <c r="D20" s="149">
        <f t="shared" si="0"/>
        <v>0.17799999999999999</v>
      </c>
      <c r="E20" s="65">
        <v>4463</v>
      </c>
      <c r="F20" s="367">
        <f t="shared" si="1"/>
        <v>0.10199999999999999</v>
      </c>
      <c r="G20" s="65">
        <v>5741</v>
      </c>
      <c r="H20" s="143">
        <f t="shared" si="2"/>
        <v>0.13900000000000001</v>
      </c>
      <c r="I20" s="65">
        <v>5668</v>
      </c>
      <c r="J20" s="143">
        <f t="shared" si="3"/>
        <v>0.14199999999999999</v>
      </c>
      <c r="K20" s="702">
        <f t="shared" si="4"/>
        <v>2.9999999999999749E-3</v>
      </c>
      <c r="N20" s="795"/>
    </row>
    <row r="21" spans="1:14" x14ac:dyDescent="0.25">
      <c r="A21" s="10">
        <v>32</v>
      </c>
      <c r="B21" s="483" t="s">
        <v>831</v>
      </c>
      <c r="C21" s="65">
        <v>1327</v>
      </c>
      <c r="D21" s="143">
        <f t="shared" si="0"/>
        <v>0.03</v>
      </c>
      <c r="E21" s="65">
        <v>1672</v>
      </c>
      <c r="F21" s="367">
        <f t="shared" si="1"/>
        <v>3.7999999999999999E-2</v>
      </c>
      <c r="G21" s="65">
        <v>2162</v>
      </c>
      <c r="H21" s="143">
        <f t="shared" si="2"/>
        <v>5.1999999999999998E-2</v>
      </c>
      <c r="I21" s="65">
        <v>1962</v>
      </c>
      <c r="J21" s="143">
        <f t="shared" si="3"/>
        <v>4.9000000000000002E-2</v>
      </c>
      <c r="K21" s="702">
        <f t="shared" si="4"/>
        <v>-2.9999999999999957E-3</v>
      </c>
      <c r="N21" s="795"/>
    </row>
    <row r="22" spans="1:14" ht="28.2" thickBot="1" x14ac:dyDescent="0.3">
      <c r="A22" s="23">
        <v>39</v>
      </c>
      <c r="B22" s="484" t="s">
        <v>832</v>
      </c>
      <c r="C22" s="65">
        <v>435</v>
      </c>
      <c r="D22" s="143">
        <f t="shared" si="0"/>
        <v>0.01</v>
      </c>
      <c r="E22" s="65">
        <v>376</v>
      </c>
      <c r="F22" s="367">
        <f t="shared" si="1"/>
        <v>8.9999999999999993E-3</v>
      </c>
      <c r="G22" s="65">
        <v>388</v>
      </c>
      <c r="H22" s="143">
        <f t="shared" si="2"/>
        <v>8.9999999999999993E-3</v>
      </c>
      <c r="I22" s="65">
        <v>343</v>
      </c>
      <c r="J22" s="143">
        <f t="shared" si="3"/>
        <v>8.9999999999999993E-3</v>
      </c>
      <c r="K22" s="702">
        <f t="shared" si="4"/>
        <v>0</v>
      </c>
      <c r="N22" s="795"/>
    </row>
    <row r="23" spans="1:14" ht="30" customHeight="1" x14ac:dyDescent="0.25">
      <c r="A23" s="8">
        <v>40</v>
      </c>
      <c r="B23" s="472" t="s">
        <v>833</v>
      </c>
      <c r="C23" s="128">
        <v>585</v>
      </c>
      <c r="D23" s="137">
        <f t="shared" si="0"/>
        <v>1.2999999999999999E-2</v>
      </c>
      <c r="E23" s="128">
        <v>592</v>
      </c>
      <c r="F23" s="366">
        <f t="shared" si="1"/>
        <v>1.4E-2</v>
      </c>
      <c r="G23" s="128">
        <v>646</v>
      </c>
      <c r="H23" s="137">
        <f t="shared" si="2"/>
        <v>1.6E-2</v>
      </c>
      <c r="I23" s="128">
        <v>661</v>
      </c>
      <c r="J23" s="137">
        <f t="shared" si="3"/>
        <v>1.7000000000000001E-2</v>
      </c>
      <c r="K23" s="693">
        <f t="shared" si="4"/>
        <v>1.0000000000000009E-3</v>
      </c>
      <c r="N23" s="795"/>
    </row>
    <row r="24" spans="1:14" x14ac:dyDescent="0.25">
      <c r="A24" s="10">
        <v>41</v>
      </c>
      <c r="B24" s="483" t="s">
        <v>834</v>
      </c>
      <c r="C24" s="49">
        <v>837</v>
      </c>
      <c r="D24" s="125">
        <f t="shared" si="0"/>
        <v>1.9E-2</v>
      </c>
      <c r="E24" s="49">
        <v>729</v>
      </c>
      <c r="F24" s="369">
        <f t="shared" si="1"/>
        <v>1.7000000000000001E-2</v>
      </c>
      <c r="G24" s="49">
        <v>604</v>
      </c>
      <c r="H24" s="125">
        <f t="shared" si="2"/>
        <v>1.4999999999999999E-2</v>
      </c>
      <c r="I24" s="49">
        <v>536</v>
      </c>
      <c r="J24" s="125">
        <f t="shared" si="3"/>
        <v>1.2999999999999999E-2</v>
      </c>
      <c r="K24" s="694">
        <f t="shared" si="4"/>
        <v>-2E-3</v>
      </c>
      <c r="N24" s="795"/>
    </row>
    <row r="25" spans="1:14" x14ac:dyDescent="0.25">
      <c r="A25" s="10">
        <v>42</v>
      </c>
      <c r="B25" s="483" t="s">
        <v>835</v>
      </c>
      <c r="C25" s="49">
        <v>1892</v>
      </c>
      <c r="D25" s="125">
        <f t="shared" si="0"/>
        <v>4.2999999999999997E-2</v>
      </c>
      <c r="E25" s="49">
        <v>1742</v>
      </c>
      <c r="F25" s="369">
        <f t="shared" si="1"/>
        <v>0.04</v>
      </c>
      <c r="G25" s="49">
        <v>1423</v>
      </c>
      <c r="H25" s="125">
        <f t="shared" si="2"/>
        <v>3.4000000000000002E-2</v>
      </c>
      <c r="I25" s="49">
        <v>1308</v>
      </c>
      <c r="J25" s="125">
        <f t="shared" si="3"/>
        <v>3.3000000000000002E-2</v>
      </c>
      <c r="K25" s="694">
        <f t="shared" si="4"/>
        <v>-1.0000000000000009E-3</v>
      </c>
      <c r="N25" s="795"/>
    </row>
    <row r="26" spans="1:14" x14ac:dyDescent="0.25">
      <c r="A26" s="10">
        <v>43</v>
      </c>
      <c r="B26" s="483" t="s">
        <v>836</v>
      </c>
      <c r="C26" s="49">
        <v>726</v>
      </c>
      <c r="D26" s="125">
        <f t="shared" si="0"/>
        <v>1.6E-2</v>
      </c>
      <c r="E26" s="49">
        <v>526</v>
      </c>
      <c r="F26" s="369">
        <f t="shared" si="1"/>
        <v>1.2E-2</v>
      </c>
      <c r="G26" s="49">
        <v>397</v>
      </c>
      <c r="H26" s="125">
        <f t="shared" si="2"/>
        <v>0.01</v>
      </c>
      <c r="I26" s="49">
        <v>354</v>
      </c>
      <c r="J26" s="125">
        <f t="shared" si="3"/>
        <v>8.9999999999999993E-3</v>
      </c>
      <c r="K26" s="694">
        <f t="shared" si="4"/>
        <v>-1.0000000000000009E-3</v>
      </c>
      <c r="N26" s="795"/>
    </row>
    <row r="27" spans="1:14" ht="27.6" x14ac:dyDescent="0.25">
      <c r="A27" s="10">
        <v>44</v>
      </c>
      <c r="B27" s="483" t="s">
        <v>837</v>
      </c>
      <c r="C27" s="49">
        <v>970</v>
      </c>
      <c r="D27" s="125">
        <f t="shared" si="0"/>
        <v>2.1999999999999999E-2</v>
      </c>
      <c r="E27" s="49">
        <v>649</v>
      </c>
      <c r="F27" s="369">
        <f t="shared" si="1"/>
        <v>1.4999999999999999E-2</v>
      </c>
      <c r="G27" s="49">
        <v>623</v>
      </c>
      <c r="H27" s="125">
        <f t="shared" si="2"/>
        <v>1.4999999999999999E-2</v>
      </c>
      <c r="I27" s="49">
        <v>579</v>
      </c>
      <c r="J27" s="125">
        <f t="shared" si="3"/>
        <v>1.4999999999999999E-2</v>
      </c>
      <c r="K27" s="694">
        <f t="shared" si="4"/>
        <v>0</v>
      </c>
      <c r="N27" s="795"/>
    </row>
    <row r="28" spans="1:14" ht="41.25" customHeight="1" x14ac:dyDescent="0.25">
      <c r="A28" s="10">
        <v>45</v>
      </c>
      <c r="B28" s="483" t="s">
        <v>838</v>
      </c>
      <c r="C28" s="49">
        <v>1123</v>
      </c>
      <c r="D28" s="125">
        <f t="shared" si="0"/>
        <v>2.5000000000000001E-2</v>
      </c>
      <c r="E28" s="49">
        <v>1015</v>
      </c>
      <c r="F28" s="369">
        <f t="shared" si="1"/>
        <v>2.3E-2</v>
      </c>
      <c r="G28" s="49">
        <v>976</v>
      </c>
      <c r="H28" s="125">
        <f t="shared" si="2"/>
        <v>2.4E-2</v>
      </c>
      <c r="I28" s="49">
        <v>990</v>
      </c>
      <c r="J28" s="125">
        <f t="shared" si="3"/>
        <v>2.5000000000000001E-2</v>
      </c>
      <c r="K28" s="694">
        <f t="shared" si="4"/>
        <v>1.0000000000000009E-3</v>
      </c>
      <c r="N28" s="795"/>
    </row>
    <row r="29" spans="1:14" ht="28.2" thickBot="1" x14ac:dyDescent="0.3">
      <c r="A29" s="15">
        <v>49</v>
      </c>
      <c r="B29" s="485" t="s">
        <v>839</v>
      </c>
      <c r="C29" s="51">
        <v>362</v>
      </c>
      <c r="D29" s="126">
        <f t="shared" si="0"/>
        <v>8.0000000000000002E-3</v>
      </c>
      <c r="E29" s="51">
        <v>308</v>
      </c>
      <c r="F29" s="370">
        <f t="shared" si="1"/>
        <v>7.0000000000000001E-3</v>
      </c>
      <c r="G29" s="51">
        <v>305</v>
      </c>
      <c r="H29" s="126">
        <f t="shared" si="2"/>
        <v>7.0000000000000001E-3</v>
      </c>
      <c r="I29" s="51">
        <v>252</v>
      </c>
      <c r="J29" s="126">
        <f t="shared" si="3"/>
        <v>6.0000000000000001E-3</v>
      </c>
      <c r="K29" s="695">
        <f t="shared" si="4"/>
        <v>-1E-3</v>
      </c>
      <c r="N29" s="795"/>
    </row>
    <row r="30" spans="1:14" ht="27.6" x14ac:dyDescent="0.25">
      <c r="A30" s="20">
        <v>50</v>
      </c>
      <c r="B30" s="476" t="s">
        <v>840</v>
      </c>
      <c r="C30" s="45">
        <v>1047</v>
      </c>
      <c r="D30" s="123">
        <f t="shared" si="0"/>
        <v>2.4E-2</v>
      </c>
      <c r="E30" s="45">
        <v>792</v>
      </c>
      <c r="F30" s="371">
        <f t="shared" si="1"/>
        <v>1.7999999999999999E-2</v>
      </c>
      <c r="G30" s="45">
        <v>895</v>
      </c>
      <c r="H30" s="123">
        <f t="shared" si="2"/>
        <v>2.1999999999999999E-2</v>
      </c>
      <c r="I30" s="45">
        <v>828</v>
      </c>
      <c r="J30" s="123">
        <f t="shared" si="3"/>
        <v>2.1000000000000001E-2</v>
      </c>
      <c r="K30" s="692">
        <f t="shared" si="4"/>
        <v>-9.9999999999999742E-4</v>
      </c>
      <c r="N30" s="795"/>
    </row>
    <row r="31" spans="1:14" x14ac:dyDescent="0.25">
      <c r="A31" s="10">
        <v>51</v>
      </c>
      <c r="B31" s="483" t="s">
        <v>841</v>
      </c>
      <c r="C31" s="49">
        <v>1474</v>
      </c>
      <c r="D31" s="125">
        <f t="shared" si="0"/>
        <v>3.3000000000000002E-2</v>
      </c>
      <c r="E31" s="49">
        <v>1522</v>
      </c>
      <c r="F31" s="369">
        <f t="shared" si="1"/>
        <v>3.5000000000000003E-2</v>
      </c>
      <c r="G31" s="49">
        <v>1425</v>
      </c>
      <c r="H31" s="125">
        <f t="shared" si="2"/>
        <v>3.4000000000000002E-2</v>
      </c>
      <c r="I31" s="49">
        <v>1450</v>
      </c>
      <c r="J31" s="125">
        <f t="shared" si="3"/>
        <v>3.5999999999999997E-2</v>
      </c>
      <c r="K31" s="694">
        <f t="shared" si="4"/>
        <v>1.9999999999999948E-3</v>
      </c>
      <c r="N31" s="795"/>
    </row>
    <row r="32" spans="1:14" x14ac:dyDescent="0.25">
      <c r="A32" s="10">
        <v>52</v>
      </c>
      <c r="B32" s="483" t="s">
        <v>842</v>
      </c>
      <c r="C32" s="49">
        <v>1469</v>
      </c>
      <c r="D32" s="125">
        <f t="shared" si="0"/>
        <v>3.3000000000000002E-2</v>
      </c>
      <c r="E32" s="49">
        <v>1505</v>
      </c>
      <c r="F32" s="369">
        <f t="shared" si="1"/>
        <v>3.5000000000000003E-2</v>
      </c>
      <c r="G32" s="49">
        <v>1249</v>
      </c>
      <c r="H32" s="125">
        <f t="shared" si="2"/>
        <v>0.03</v>
      </c>
      <c r="I32" s="49">
        <v>1320</v>
      </c>
      <c r="J32" s="125">
        <f t="shared" si="3"/>
        <v>3.3000000000000002E-2</v>
      </c>
      <c r="K32" s="694">
        <f t="shared" si="4"/>
        <v>3.0000000000000027E-3</v>
      </c>
      <c r="N32" s="795"/>
    </row>
    <row r="33" spans="1:14" x14ac:dyDescent="0.25">
      <c r="A33" s="10">
        <v>53</v>
      </c>
      <c r="B33" s="483" t="s">
        <v>843</v>
      </c>
      <c r="C33" s="49">
        <v>3017</v>
      </c>
      <c r="D33" s="125">
        <f t="shared" si="0"/>
        <v>6.8000000000000005E-2</v>
      </c>
      <c r="E33" s="49">
        <v>5589</v>
      </c>
      <c r="F33" s="369">
        <f t="shared" si="1"/>
        <v>0.128</v>
      </c>
      <c r="G33" s="49">
        <v>4149</v>
      </c>
      <c r="H33" s="125">
        <f t="shared" si="2"/>
        <v>0.1</v>
      </c>
      <c r="I33" s="49">
        <v>3750</v>
      </c>
      <c r="J33" s="125">
        <f t="shared" si="3"/>
        <v>9.4E-2</v>
      </c>
      <c r="K33" s="694">
        <f t="shared" si="4"/>
        <v>-6.0000000000000053E-3</v>
      </c>
      <c r="N33" s="795"/>
    </row>
    <row r="34" spans="1:14" ht="28.2" thickBot="1" x14ac:dyDescent="0.3">
      <c r="A34" s="23">
        <v>59</v>
      </c>
      <c r="B34" s="484" t="s">
        <v>844</v>
      </c>
      <c r="C34" s="51">
        <v>538</v>
      </c>
      <c r="D34" s="126">
        <f t="shared" si="0"/>
        <v>1.2E-2</v>
      </c>
      <c r="E34" s="51">
        <v>570</v>
      </c>
      <c r="F34" s="370">
        <f t="shared" si="1"/>
        <v>1.2999999999999999E-2</v>
      </c>
      <c r="G34" s="51">
        <v>480</v>
      </c>
      <c r="H34" s="126">
        <f t="shared" si="2"/>
        <v>1.2E-2</v>
      </c>
      <c r="I34" s="51">
        <v>419</v>
      </c>
      <c r="J34" s="126">
        <f t="shared" si="3"/>
        <v>1.0999999999999999E-2</v>
      </c>
      <c r="K34" s="695">
        <f t="shared" si="4"/>
        <v>-1.0000000000000009E-3</v>
      </c>
      <c r="N34" s="795"/>
    </row>
    <row r="35" spans="1:14" x14ac:dyDescent="0.25">
      <c r="A35" s="8">
        <v>60</v>
      </c>
      <c r="B35" s="472" t="s">
        <v>845</v>
      </c>
      <c r="C35" s="43">
        <v>197</v>
      </c>
      <c r="D35" s="130">
        <f t="shared" si="0"/>
        <v>4.0000000000000001E-3</v>
      </c>
      <c r="E35" s="43">
        <v>222</v>
      </c>
      <c r="F35" s="371">
        <f t="shared" si="1"/>
        <v>5.0000000000000001E-3</v>
      </c>
      <c r="G35" s="43">
        <v>423</v>
      </c>
      <c r="H35" s="123">
        <f t="shared" si="2"/>
        <v>0.01</v>
      </c>
      <c r="I35" s="43">
        <v>440</v>
      </c>
      <c r="J35" s="123">
        <f t="shared" si="3"/>
        <v>1.0999999999999999E-2</v>
      </c>
      <c r="K35" s="692">
        <f t="shared" si="4"/>
        <v>9.9999999999999915E-4</v>
      </c>
      <c r="N35" s="795"/>
    </row>
    <row r="36" spans="1:14" x14ac:dyDescent="0.25">
      <c r="A36" s="10">
        <v>61</v>
      </c>
      <c r="B36" s="483" t="s">
        <v>846</v>
      </c>
      <c r="C36" s="49">
        <v>368</v>
      </c>
      <c r="D36" s="125">
        <f t="shared" si="0"/>
        <v>8.0000000000000002E-3</v>
      </c>
      <c r="E36" s="49">
        <v>273</v>
      </c>
      <c r="F36" s="369">
        <f t="shared" si="1"/>
        <v>6.0000000000000001E-3</v>
      </c>
      <c r="G36" s="49">
        <v>286</v>
      </c>
      <c r="H36" s="125">
        <f t="shared" si="2"/>
        <v>7.0000000000000001E-3</v>
      </c>
      <c r="I36" s="49">
        <v>323</v>
      </c>
      <c r="J36" s="125">
        <f t="shared" si="3"/>
        <v>8.0000000000000002E-3</v>
      </c>
      <c r="K36" s="694">
        <f t="shared" si="4"/>
        <v>1E-3</v>
      </c>
      <c r="N36" s="795"/>
    </row>
    <row r="37" spans="1:14" x14ac:dyDescent="0.25">
      <c r="A37" s="10">
        <v>62</v>
      </c>
      <c r="B37" s="483" t="s">
        <v>847</v>
      </c>
      <c r="C37" s="49">
        <v>384</v>
      </c>
      <c r="D37" s="125">
        <f t="shared" si="0"/>
        <v>8.9999999999999993E-3</v>
      </c>
      <c r="E37" s="49">
        <v>459</v>
      </c>
      <c r="F37" s="369">
        <f t="shared" si="1"/>
        <v>1.0999999999999999E-2</v>
      </c>
      <c r="G37" s="49">
        <v>389</v>
      </c>
      <c r="H37" s="125">
        <f t="shared" si="2"/>
        <v>8.9999999999999993E-3</v>
      </c>
      <c r="I37" s="49">
        <v>365</v>
      </c>
      <c r="J37" s="125">
        <f t="shared" si="3"/>
        <v>8.9999999999999993E-3</v>
      </c>
      <c r="K37" s="694">
        <f t="shared" si="4"/>
        <v>0</v>
      </c>
      <c r="N37" s="795"/>
    </row>
    <row r="38" spans="1:14" x14ac:dyDescent="0.25">
      <c r="A38" s="10">
        <v>63</v>
      </c>
      <c r="B38" s="483" t="s">
        <v>848</v>
      </c>
      <c r="C38" s="49">
        <v>1431</v>
      </c>
      <c r="D38" s="125">
        <f t="shared" si="0"/>
        <v>3.2000000000000001E-2</v>
      </c>
      <c r="E38" s="49">
        <v>1340</v>
      </c>
      <c r="F38" s="369">
        <f t="shared" si="1"/>
        <v>3.1E-2</v>
      </c>
      <c r="G38" s="49">
        <v>1200</v>
      </c>
      <c r="H38" s="125">
        <f t="shared" si="2"/>
        <v>2.9000000000000001E-2</v>
      </c>
      <c r="I38" s="49">
        <v>1146</v>
      </c>
      <c r="J38" s="125">
        <f t="shared" si="3"/>
        <v>2.9000000000000001E-2</v>
      </c>
      <c r="K38" s="694">
        <f t="shared" si="4"/>
        <v>0</v>
      </c>
      <c r="N38" s="795"/>
    </row>
    <row r="39" spans="1:14" x14ac:dyDescent="0.25">
      <c r="A39" s="10">
        <v>64</v>
      </c>
      <c r="B39" s="483" t="s">
        <v>849</v>
      </c>
      <c r="C39" s="49">
        <v>34</v>
      </c>
      <c r="D39" s="125">
        <f t="shared" si="0"/>
        <v>1E-3</v>
      </c>
      <c r="E39" s="49">
        <v>23</v>
      </c>
      <c r="F39" s="369">
        <f t="shared" si="1"/>
        <v>1E-3</v>
      </c>
      <c r="G39" s="49">
        <v>24</v>
      </c>
      <c r="H39" s="125">
        <f t="shared" si="2"/>
        <v>1E-3</v>
      </c>
      <c r="I39" s="49">
        <v>19</v>
      </c>
      <c r="J39" s="125">
        <f t="shared" si="3"/>
        <v>0</v>
      </c>
      <c r="K39" s="694">
        <f t="shared" si="4"/>
        <v>-1E-3</v>
      </c>
      <c r="N39" s="795"/>
    </row>
    <row r="40" spans="1:14" ht="28.2" thickBot="1" x14ac:dyDescent="0.3">
      <c r="A40" s="15">
        <v>69</v>
      </c>
      <c r="B40" s="485" t="s">
        <v>850</v>
      </c>
      <c r="C40" s="51">
        <v>119</v>
      </c>
      <c r="D40" s="126">
        <f t="shared" si="0"/>
        <v>3.0000000000000001E-3</v>
      </c>
      <c r="E40" s="51">
        <v>84</v>
      </c>
      <c r="F40" s="370">
        <f t="shared" si="1"/>
        <v>2E-3</v>
      </c>
      <c r="G40" s="51">
        <v>98</v>
      </c>
      <c r="H40" s="126">
        <f t="shared" si="2"/>
        <v>2E-3</v>
      </c>
      <c r="I40" s="51">
        <v>102</v>
      </c>
      <c r="J40" s="126">
        <f t="shared" si="3"/>
        <v>3.0000000000000001E-3</v>
      </c>
      <c r="K40" s="695">
        <f t="shared" si="4"/>
        <v>1E-3</v>
      </c>
      <c r="N40" s="795"/>
    </row>
    <row r="41" spans="1:14" ht="27.6" x14ac:dyDescent="0.25">
      <c r="A41" s="20">
        <v>70</v>
      </c>
      <c r="B41" s="476" t="s">
        <v>851</v>
      </c>
      <c r="C41" s="45">
        <v>628</v>
      </c>
      <c r="D41" s="123">
        <f t="shared" si="0"/>
        <v>1.4E-2</v>
      </c>
      <c r="E41" s="45">
        <v>761</v>
      </c>
      <c r="F41" s="371">
        <f t="shared" si="1"/>
        <v>1.7000000000000001E-2</v>
      </c>
      <c r="G41" s="45">
        <v>1436</v>
      </c>
      <c r="H41" s="123">
        <f t="shared" si="2"/>
        <v>3.5000000000000003E-2</v>
      </c>
      <c r="I41" s="45">
        <v>1303</v>
      </c>
      <c r="J41" s="123">
        <f t="shared" si="3"/>
        <v>3.3000000000000002E-2</v>
      </c>
      <c r="K41" s="692">
        <f t="shared" si="4"/>
        <v>-2.0000000000000018E-3</v>
      </c>
      <c r="N41" s="795"/>
    </row>
    <row r="42" spans="1:14" x14ac:dyDescent="0.25">
      <c r="A42" s="10">
        <v>71</v>
      </c>
      <c r="B42" s="483" t="s">
        <v>852</v>
      </c>
      <c r="C42" s="49">
        <v>5723</v>
      </c>
      <c r="D42" s="125">
        <f t="shared" si="0"/>
        <v>0.13</v>
      </c>
      <c r="E42" s="49">
        <v>6675</v>
      </c>
      <c r="F42" s="369">
        <f t="shared" si="1"/>
        <v>0.153</v>
      </c>
      <c r="G42" s="49">
        <v>5372</v>
      </c>
      <c r="H42" s="125">
        <f t="shared" si="2"/>
        <v>0.13</v>
      </c>
      <c r="I42" s="49">
        <v>5261</v>
      </c>
      <c r="J42" s="125">
        <f t="shared" si="3"/>
        <v>0.13200000000000001</v>
      </c>
      <c r="K42" s="694">
        <f t="shared" si="4"/>
        <v>2.0000000000000018E-3</v>
      </c>
      <c r="N42" s="795"/>
    </row>
    <row r="43" spans="1:14" x14ac:dyDescent="0.25">
      <c r="A43" s="10">
        <v>72</v>
      </c>
      <c r="B43" s="483" t="s">
        <v>853</v>
      </c>
      <c r="C43" s="49">
        <v>155</v>
      </c>
      <c r="D43" s="125">
        <f t="shared" si="0"/>
        <v>4.0000000000000001E-3</v>
      </c>
      <c r="E43" s="49">
        <v>80</v>
      </c>
      <c r="F43" s="369">
        <f t="shared" si="1"/>
        <v>2E-3</v>
      </c>
      <c r="G43" s="49">
        <v>95</v>
      </c>
      <c r="H43" s="125">
        <f t="shared" si="2"/>
        <v>2E-3</v>
      </c>
      <c r="I43" s="49">
        <v>107</v>
      </c>
      <c r="J43" s="125">
        <f t="shared" si="3"/>
        <v>3.0000000000000001E-3</v>
      </c>
      <c r="K43" s="694">
        <f t="shared" si="4"/>
        <v>1E-3</v>
      </c>
      <c r="N43" s="795"/>
    </row>
    <row r="44" spans="1:14" x14ac:dyDescent="0.25">
      <c r="A44" s="10">
        <v>73</v>
      </c>
      <c r="B44" s="483" t="s">
        <v>854</v>
      </c>
      <c r="C44" s="49">
        <v>713</v>
      </c>
      <c r="D44" s="125">
        <f t="shared" si="0"/>
        <v>1.6E-2</v>
      </c>
      <c r="E44" s="49">
        <v>782</v>
      </c>
      <c r="F44" s="369">
        <f t="shared" si="1"/>
        <v>1.7999999999999999E-2</v>
      </c>
      <c r="G44" s="49">
        <v>616</v>
      </c>
      <c r="H44" s="125">
        <f t="shared" si="2"/>
        <v>1.4999999999999999E-2</v>
      </c>
      <c r="I44" s="49">
        <v>693</v>
      </c>
      <c r="J44" s="125">
        <f t="shared" si="3"/>
        <v>1.7000000000000001E-2</v>
      </c>
      <c r="K44" s="694">
        <f t="shared" si="4"/>
        <v>2.0000000000000018E-3</v>
      </c>
      <c r="N44" s="795"/>
    </row>
    <row r="45" spans="1:14" ht="28.2" thickBot="1" x14ac:dyDescent="0.3">
      <c r="A45" s="23">
        <v>79</v>
      </c>
      <c r="B45" s="484" t="s">
        <v>855</v>
      </c>
      <c r="C45" s="51">
        <v>225</v>
      </c>
      <c r="D45" s="126">
        <f t="shared" si="0"/>
        <v>5.0000000000000001E-3</v>
      </c>
      <c r="E45" s="51">
        <v>212</v>
      </c>
      <c r="F45" s="370">
        <f t="shared" si="1"/>
        <v>5.0000000000000001E-3</v>
      </c>
      <c r="G45" s="51">
        <v>199</v>
      </c>
      <c r="H45" s="126">
        <f t="shared" si="2"/>
        <v>5.0000000000000001E-3</v>
      </c>
      <c r="I45" s="51">
        <v>206</v>
      </c>
      <c r="J45" s="126">
        <f t="shared" si="3"/>
        <v>5.0000000000000001E-3</v>
      </c>
      <c r="K45" s="695">
        <f t="shared" si="4"/>
        <v>0</v>
      </c>
      <c r="N45" s="795"/>
    </row>
    <row r="46" spans="1:14" x14ac:dyDescent="0.25">
      <c r="A46" s="8">
        <v>80</v>
      </c>
      <c r="B46" s="472" t="s">
        <v>856</v>
      </c>
      <c r="C46" s="43">
        <v>333</v>
      </c>
      <c r="D46" s="130">
        <f t="shared" si="0"/>
        <v>8.0000000000000002E-3</v>
      </c>
      <c r="E46" s="43">
        <v>335</v>
      </c>
      <c r="F46" s="371">
        <f t="shared" si="1"/>
        <v>8.0000000000000002E-3</v>
      </c>
      <c r="G46" s="43">
        <v>332</v>
      </c>
      <c r="H46" s="123">
        <f t="shared" si="2"/>
        <v>8.0000000000000002E-3</v>
      </c>
      <c r="I46" s="43">
        <v>312</v>
      </c>
      <c r="J46" s="123">
        <f t="shared" si="3"/>
        <v>8.0000000000000002E-3</v>
      </c>
      <c r="K46" s="692">
        <f t="shared" si="4"/>
        <v>0</v>
      </c>
      <c r="N46" s="795"/>
    </row>
    <row r="47" spans="1:14" x14ac:dyDescent="0.25">
      <c r="A47" s="10">
        <v>81</v>
      </c>
      <c r="B47" s="483" t="s">
        <v>857</v>
      </c>
      <c r="C47" s="49">
        <v>338</v>
      </c>
      <c r="D47" s="125">
        <f t="shared" si="0"/>
        <v>8.0000000000000002E-3</v>
      </c>
      <c r="E47" s="49">
        <v>360</v>
      </c>
      <c r="F47" s="369">
        <f t="shared" si="1"/>
        <v>8.0000000000000002E-3</v>
      </c>
      <c r="G47" s="49">
        <v>295</v>
      </c>
      <c r="H47" s="125">
        <f t="shared" si="2"/>
        <v>7.0000000000000001E-3</v>
      </c>
      <c r="I47" s="49">
        <v>294</v>
      </c>
      <c r="J47" s="125">
        <f t="shared" si="3"/>
        <v>7.0000000000000001E-3</v>
      </c>
      <c r="K47" s="694">
        <f t="shared" si="4"/>
        <v>0</v>
      </c>
      <c r="N47" s="795"/>
    </row>
    <row r="48" spans="1:14" x14ac:dyDescent="0.25">
      <c r="A48" s="10">
        <v>82</v>
      </c>
      <c r="B48" s="483" t="s">
        <v>858</v>
      </c>
      <c r="C48" s="49">
        <v>332</v>
      </c>
      <c r="D48" s="125">
        <f t="shared" si="0"/>
        <v>8.0000000000000002E-3</v>
      </c>
      <c r="E48" s="49">
        <v>510</v>
      </c>
      <c r="F48" s="369">
        <f t="shared" si="1"/>
        <v>1.2E-2</v>
      </c>
      <c r="G48" s="49">
        <v>434</v>
      </c>
      <c r="H48" s="125">
        <f t="shared" si="2"/>
        <v>0.01</v>
      </c>
      <c r="I48" s="49">
        <v>302</v>
      </c>
      <c r="J48" s="125">
        <f t="shared" si="3"/>
        <v>8.0000000000000002E-3</v>
      </c>
      <c r="K48" s="694">
        <f t="shared" si="4"/>
        <v>-2E-3</v>
      </c>
      <c r="N48" s="795"/>
    </row>
    <row r="49" spans="1:15" x14ac:dyDescent="0.25">
      <c r="A49" s="10">
        <v>83</v>
      </c>
      <c r="B49" s="483" t="s">
        <v>859</v>
      </c>
      <c r="C49" s="49">
        <v>2254</v>
      </c>
      <c r="D49" s="125">
        <f t="shared" si="0"/>
        <v>5.0999999999999997E-2</v>
      </c>
      <c r="E49" s="49">
        <v>2121</v>
      </c>
      <c r="F49" s="369">
        <f t="shared" si="1"/>
        <v>4.9000000000000002E-2</v>
      </c>
      <c r="G49" s="49">
        <v>2088</v>
      </c>
      <c r="H49" s="125">
        <f t="shared" si="2"/>
        <v>0.05</v>
      </c>
      <c r="I49" s="49">
        <v>2114</v>
      </c>
      <c r="J49" s="125">
        <f t="shared" si="3"/>
        <v>5.2999999999999999E-2</v>
      </c>
      <c r="K49" s="694">
        <f t="shared" si="4"/>
        <v>2.9999999999999957E-3</v>
      </c>
      <c r="N49" s="795"/>
    </row>
    <row r="50" spans="1:15" ht="28.2" thickBot="1" x14ac:dyDescent="0.3">
      <c r="A50" s="15">
        <v>89</v>
      </c>
      <c r="B50" s="485" t="s">
        <v>860</v>
      </c>
      <c r="C50" s="51">
        <v>342</v>
      </c>
      <c r="D50" s="126">
        <f t="shared" si="0"/>
        <v>8.0000000000000002E-3</v>
      </c>
      <c r="E50" s="51">
        <v>337</v>
      </c>
      <c r="F50" s="370">
        <f t="shared" si="1"/>
        <v>8.0000000000000002E-3</v>
      </c>
      <c r="G50" s="51">
        <v>315</v>
      </c>
      <c r="H50" s="126">
        <f t="shared" si="2"/>
        <v>8.0000000000000002E-3</v>
      </c>
      <c r="I50" s="51">
        <v>329</v>
      </c>
      <c r="J50" s="126">
        <f t="shared" si="3"/>
        <v>8.0000000000000002E-3</v>
      </c>
      <c r="K50" s="695">
        <f t="shared" si="4"/>
        <v>0</v>
      </c>
      <c r="N50" s="795"/>
    </row>
    <row r="51" spans="1:15" ht="14.4" thickBot="1" x14ac:dyDescent="0.3">
      <c r="A51" s="25">
        <v>99</v>
      </c>
      <c r="B51" s="477" t="s">
        <v>861</v>
      </c>
      <c r="C51" s="134">
        <v>2266</v>
      </c>
      <c r="D51" s="135">
        <f t="shared" si="0"/>
        <v>5.0999999999999997E-2</v>
      </c>
      <c r="E51" s="134">
        <v>2364</v>
      </c>
      <c r="F51" s="371">
        <f t="shared" si="1"/>
        <v>5.3999999999999999E-2</v>
      </c>
      <c r="G51" s="134">
        <v>2494</v>
      </c>
      <c r="H51" s="123">
        <f t="shared" si="2"/>
        <v>0.06</v>
      </c>
      <c r="I51" s="134">
        <v>2306</v>
      </c>
      <c r="J51" s="123">
        <f t="shared" si="3"/>
        <v>5.8000000000000003E-2</v>
      </c>
      <c r="K51" s="692">
        <f t="shared" si="4"/>
        <v>-1.9999999999999948E-3</v>
      </c>
      <c r="N51" s="795"/>
      <c r="O51" s="780"/>
    </row>
    <row r="52" spans="1:15" ht="14.4" thickBot="1" x14ac:dyDescent="0.3">
      <c r="A52" s="145"/>
      <c r="B52" s="146" t="s">
        <v>109</v>
      </c>
      <c r="C52" s="91">
        <f>SUM(C4:C51)</f>
        <v>44191</v>
      </c>
      <c r="D52" s="147">
        <f>SUM(D4:D51)</f>
        <v>0.99900000000000022</v>
      </c>
      <c r="E52" s="91">
        <f t="shared" ref="E52:J52" si="5">SUM(E4:E51)</f>
        <v>43550</v>
      </c>
      <c r="F52" s="147">
        <f t="shared" si="5"/>
        <v>1.0020000000000002</v>
      </c>
      <c r="G52" s="91">
        <f t="shared" si="5"/>
        <v>41423</v>
      </c>
      <c r="H52" s="147">
        <f t="shared" si="5"/>
        <v>1.0010000000000003</v>
      </c>
      <c r="I52" s="91">
        <f t="shared" si="5"/>
        <v>39886</v>
      </c>
      <c r="J52" s="147">
        <f t="shared" si="5"/>
        <v>1.0000000000000002</v>
      </c>
      <c r="K52" s="704"/>
    </row>
    <row r="53" spans="1:15" x14ac:dyDescent="0.25">
      <c r="A53" s="1"/>
      <c r="B53" s="1"/>
      <c r="C53" s="131"/>
      <c r="D53" s="1"/>
      <c r="E53" s="131"/>
      <c r="F53" s="1"/>
      <c r="G53" s="1"/>
    </row>
  </sheetData>
  <mergeCells count="8">
    <mergeCell ref="A1:K1"/>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zoomScaleNormal="100" workbookViewId="0">
      <selection sqref="A1:K1"/>
    </sheetView>
  </sheetViews>
  <sheetFormatPr defaultColWidth="9.109375" defaultRowHeight="13.8" x14ac:dyDescent="0.25"/>
  <cols>
    <col min="1" max="1" width="8.6640625" style="84" customWidth="1"/>
    <col min="2" max="2" width="66" style="84" customWidth="1"/>
    <col min="3" max="3" width="8.5546875" style="148" customWidth="1"/>
    <col min="4" max="4" width="8.5546875" style="84" customWidth="1"/>
    <col min="5" max="5" width="8.5546875" style="148" customWidth="1"/>
    <col min="6" max="6" width="8.5546875" style="84" customWidth="1"/>
    <col min="7" max="7" width="8.5546875" style="148" customWidth="1"/>
    <col min="8" max="8" width="8.5546875" style="84" customWidth="1"/>
    <col min="9" max="9" width="10.109375" style="148" customWidth="1"/>
    <col min="10" max="10" width="8.5546875" style="293" customWidth="1"/>
    <col min="11" max="11" width="8.5546875" style="84" customWidth="1"/>
    <col min="12" max="231" width="11.44140625" style="84" customWidth="1"/>
    <col min="232" max="16384" width="9.109375" style="84"/>
  </cols>
  <sheetData>
    <row r="1" spans="1:11" ht="35.1" customHeight="1" thickBot="1" x14ac:dyDescent="0.3">
      <c r="A1" s="970" t="s">
        <v>182</v>
      </c>
      <c r="B1" s="880"/>
      <c r="C1" s="879"/>
      <c r="D1" s="879"/>
      <c r="E1" s="879"/>
      <c r="F1" s="879"/>
      <c r="G1" s="879"/>
      <c r="H1" s="879"/>
      <c r="I1" s="879"/>
      <c r="J1" s="879"/>
      <c r="K1" s="872"/>
    </row>
    <row r="2" spans="1:11" ht="15" customHeight="1" thickBot="1" x14ac:dyDescent="0.3">
      <c r="A2" s="876" t="s">
        <v>623</v>
      </c>
      <c r="B2" s="894" t="s">
        <v>862</v>
      </c>
      <c r="C2" s="970" t="s">
        <v>214</v>
      </c>
      <c r="D2" s="880"/>
      <c r="E2" s="880"/>
      <c r="F2" s="880"/>
      <c r="G2" s="880"/>
      <c r="H2" s="880"/>
      <c r="I2" s="880"/>
      <c r="J2" s="876" t="s">
        <v>109</v>
      </c>
      <c r="K2" s="877"/>
    </row>
    <row r="3" spans="1:11" ht="14.25" customHeight="1" x14ac:dyDescent="0.25">
      <c r="A3" s="962"/>
      <c r="B3" s="982"/>
      <c r="C3" s="876" t="s">
        <v>215</v>
      </c>
      <c r="D3" s="877"/>
      <c r="E3" s="972" t="s">
        <v>216</v>
      </c>
      <c r="F3" s="973"/>
      <c r="G3" s="876" t="s">
        <v>217</v>
      </c>
      <c r="H3" s="877"/>
      <c r="I3" s="802" t="s">
        <v>218</v>
      </c>
      <c r="J3" s="971"/>
      <c r="K3" s="963"/>
    </row>
    <row r="4" spans="1:11" ht="14.4" thickBot="1" x14ac:dyDescent="0.3">
      <c r="A4" s="968"/>
      <c r="B4" s="980"/>
      <c r="C4" s="139" t="s">
        <v>110</v>
      </c>
      <c r="D4" s="121" t="s">
        <v>111</v>
      </c>
      <c r="E4" s="138" t="s">
        <v>110</v>
      </c>
      <c r="F4" s="119" t="s">
        <v>111</v>
      </c>
      <c r="G4" s="139" t="s">
        <v>110</v>
      </c>
      <c r="H4" s="121" t="s">
        <v>111</v>
      </c>
      <c r="I4" s="360" t="s">
        <v>110</v>
      </c>
      <c r="J4" s="138" t="s">
        <v>110</v>
      </c>
      <c r="K4" s="121" t="s">
        <v>111</v>
      </c>
    </row>
    <row r="5" spans="1:11" ht="14.4" thickBot="1" x14ac:dyDescent="0.3">
      <c r="A5" s="140" t="s">
        <v>112</v>
      </c>
      <c r="B5" s="481" t="s">
        <v>814</v>
      </c>
      <c r="C5" s="314">
        <v>732</v>
      </c>
      <c r="D5" s="142">
        <f>ROUND(C5/$C$53,3)</f>
        <v>3.7999999999999999E-2</v>
      </c>
      <c r="E5" s="315">
        <v>487</v>
      </c>
      <c r="F5" s="142">
        <f>ROUND(E5/$E$53,3)</f>
        <v>2.7E-2</v>
      </c>
      <c r="G5" s="315">
        <v>76</v>
      </c>
      <c r="H5" s="142">
        <f>ROUND(G5/$G$53,3)</f>
        <v>3.1E-2</v>
      </c>
      <c r="I5" s="376"/>
      <c r="J5" s="316">
        <f>C5+E5+G5+I5</f>
        <v>1295</v>
      </c>
      <c r="K5" s="183">
        <f>ROUND(J5/$J$53,3)</f>
        <v>3.2000000000000001E-2</v>
      </c>
    </row>
    <row r="6" spans="1:11" ht="27.6" x14ac:dyDescent="0.25">
      <c r="A6" s="8">
        <v>10</v>
      </c>
      <c r="B6" s="482" t="s">
        <v>815</v>
      </c>
      <c r="C6" s="261">
        <v>25</v>
      </c>
      <c r="D6" s="137">
        <f t="shared" ref="D6:D52" si="0">ROUND(C6/$C$53,3)</f>
        <v>1E-3</v>
      </c>
      <c r="E6" s="262">
        <v>17</v>
      </c>
      <c r="F6" s="137">
        <f t="shared" ref="F6:F52" si="1">ROUND(E6/$E$53,3)</f>
        <v>1E-3</v>
      </c>
      <c r="G6" s="262">
        <v>1</v>
      </c>
      <c r="H6" s="137">
        <f t="shared" ref="H6:H52" si="2">ROUND(G6/$G$53,3)</f>
        <v>0</v>
      </c>
      <c r="I6" s="353"/>
      <c r="J6" s="263">
        <f t="shared" ref="J6:J53" si="3">C6+E6+G6+I6</f>
        <v>43</v>
      </c>
      <c r="K6" s="185">
        <f t="shared" ref="K6:K52" si="4">ROUND(J6/$J$53,3)</f>
        <v>1E-3</v>
      </c>
    </row>
    <row r="7" spans="1:11" x14ac:dyDescent="0.25">
      <c r="A7" s="10">
        <v>11</v>
      </c>
      <c r="B7" s="483" t="s">
        <v>816</v>
      </c>
      <c r="C7" s="283">
        <v>13</v>
      </c>
      <c r="D7" s="143">
        <f t="shared" si="0"/>
        <v>1E-3</v>
      </c>
      <c r="E7" s="286">
        <v>13</v>
      </c>
      <c r="F7" s="143">
        <f t="shared" si="1"/>
        <v>1E-3</v>
      </c>
      <c r="G7" s="286">
        <v>2</v>
      </c>
      <c r="H7" s="143">
        <f t="shared" si="2"/>
        <v>1E-3</v>
      </c>
      <c r="I7" s="362"/>
      <c r="J7" s="290">
        <f t="shared" si="3"/>
        <v>28</v>
      </c>
      <c r="K7" s="66">
        <f t="shared" si="4"/>
        <v>1E-3</v>
      </c>
    </row>
    <row r="8" spans="1:11" ht="27.6" x14ac:dyDescent="0.25">
      <c r="A8" s="10">
        <v>12</v>
      </c>
      <c r="B8" s="483" t="s">
        <v>817</v>
      </c>
      <c r="C8" s="283">
        <v>10</v>
      </c>
      <c r="D8" s="143">
        <f t="shared" si="0"/>
        <v>1E-3</v>
      </c>
      <c r="E8" s="286">
        <v>17</v>
      </c>
      <c r="F8" s="143">
        <f t="shared" si="1"/>
        <v>1E-3</v>
      </c>
      <c r="G8" s="286">
        <v>2</v>
      </c>
      <c r="H8" s="143">
        <f t="shared" si="2"/>
        <v>1E-3</v>
      </c>
      <c r="I8" s="362"/>
      <c r="J8" s="290">
        <f t="shared" si="3"/>
        <v>29</v>
      </c>
      <c r="K8" s="66">
        <f t="shared" si="4"/>
        <v>1E-3</v>
      </c>
    </row>
    <row r="9" spans="1:11" ht="27.6" x14ac:dyDescent="0.25">
      <c r="A9" s="10">
        <v>13</v>
      </c>
      <c r="B9" s="483" t="s">
        <v>818</v>
      </c>
      <c r="C9" s="283">
        <v>171</v>
      </c>
      <c r="D9" s="143">
        <f t="shared" si="0"/>
        <v>8.9999999999999993E-3</v>
      </c>
      <c r="E9" s="286">
        <v>158</v>
      </c>
      <c r="F9" s="143">
        <f t="shared" si="1"/>
        <v>8.9999999999999993E-3</v>
      </c>
      <c r="G9" s="286">
        <v>2</v>
      </c>
      <c r="H9" s="143">
        <f t="shared" si="2"/>
        <v>1E-3</v>
      </c>
      <c r="I9" s="362"/>
      <c r="J9" s="290">
        <f t="shared" si="3"/>
        <v>331</v>
      </c>
      <c r="K9" s="66">
        <f t="shared" si="4"/>
        <v>8.0000000000000002E-3</v>
      </c>
    </row>
    <row r="10" spans="1:11" x14ac:dyDescent="0.25">
      <c r="A10" s="10">
        <v>14</v>
      </c>
      <c r="B10" s="483" t="s">
        <v>819</v>
      </c>
      <c r="C10" s="283">
        <v>64</v>
      </c>
      <c r="D10" s="143">
        <f t="shared" si="0"/>
        <v>3.0000000000000001E-3</v>
      </c>
      <c r="E10" s="286">
        <v>81</v>
      </c>
      <c r="F10" s="143">
        <f t="shared" si="1"/>
        <v>4.0000000000000001E-3</v>
      </c>
      <c r="G10" s="286">
        <v>7</v>
      </c>
      <c r="H10" s="143">
        <f t="shared" si="2"/>
        <v>3.0000000000000001E-3</v>
      </c>
      <c r="I10" s="362"/>
      <c r="J10" s="290">
        <f t="shared" si="3"/>
        <v>152</v>
      </c>
      <c r="K10" s="66">
        <f t="shared" si="4"/>
        <v>4.0000000000000001E-3</v>
      </c>
    </row>
    <row r="11" spans="1:11" ht="27.6" x14ac:dyDescent="0.25">
      <c r="A11" s="10">
        <v>15</v>
      </c>
      <c r="B11" s="483" t="s">
        <v>820</v>
      </c>
      <c r="C11" s="283">
        <v>111</v>
      </c>
      <c r="D11" s="143">
        <f t="shared" si="0"/>
        <v>6.0000000000000001E-3</v>
      </c>
      <c r="E11" s="286">
        <v>64</v>
      </c>
      <c r="F11" s="143">
        <f t="shared" si="1"/>
        <v>3.0000000000000001E-3</v>
      </c>
      <c r="G11" s="286"/>
      <c r="H11" s="143">
        <f t="shared" si="2"/>
        <v>0</v>
      </c>
      <c r="I11" s="362"/>
      <c r="J11" s="290">
        <f t="shared" si="3"/>
        <v>175</v>
      </c>
      <c r="K11" s="66">
        <f t="shared" si="4"/>
        <v>4.0000000000000001E-3</v>
      </c>
    </row>
    <row r="12" spans="1:11" x14ac:dyDescent="0.25">
      <c r="A12" s="10">
        <v>16</v>
      </c>
      <c r="B12" s="483" t="s">
        <v>821</v>
      </c>
      <c r="C12" s="283">
        <v>564</v>
      </c>
      <c r="D12" s="143">
        <f t="shared" si="0"/>
        <v>2.9000000000000001E-2</v>
      </c>
      <c r="E12" s="286">
        <v>132</v>
      </c>
      <c r="F12" s="143">
        <f t="shared" si="1"/>
        <v>7.0000000000000001E-3</v>
      </c>
      <c r="G12" s="286">
        <v>3</v>
      </c>
      <c r="H12" s="143">
        <f t="shared" si="2"/>
        <v>1E-3</v>
      </c>
      <c r="I12" s="362"/>
      <c r="J12" s="290">
        <f t="shared" si="3"/>
        <v>699</v>
      </c>
      <c r="K12" s="66">
        <f t="shared" si="4"/>
        <v>1.7999999999999999E-2</v>
      </c>
    </row>
    <row r="13" spans="1:11" ht="27.6" x14ac:dyDescent="0.25">
      <c r="A13" s="10">
        <v>17</v>
      </c>
      <c r="B13" s="483" t="s">
        <v>822</v>
      </c>
      <c r="C13" s="283">
        <v>25</v>
      </c>
      <c r="D13" s="143">
        <f t="shared" si="0"/>
        <v>1E-3</v>
      </c>
      <c r="E13" s="286">
        <v>62</v>
      </c>
      <c r="F13" s="143">
        <f t="shared" si="1"/>
        <v>3.0000000000000001E-3</v>
      </c>
      <c r="G13" s="286">
        <v>3</v>
      </c>
      <c r="H13" s="143">
        <f t="shared" si="2"/>
        <v>1E-3</v>
      </c>
      <c r="I13" s="362"/>
      <c r="J13" s="290">
        <f t="shared" si="3"/>
        <v>90</v>
      </c>
      <c r="K13" s="66">
        <f t="shared" si="4"/>
        <v>2E-3</v>
      </c>
    </row>
    <row r="14" spans="1:11" ht="28.2" thickBot="1" x14ac:dyDescent="0.3">
      <c r="A14" s="15">
        <v>19</v>
      </c>
      <c r="B14" s="484" t="s">
        <v>823</v>
      </c>
      <c r="C14" s="317">
        <v>282</v>
      </c>
      <c r="D14" s="144">
        <f t="shared" si="0"/>
        <v>1.4999999999999999E-2</v>
      </c>
      <c r="E14" s="318">
        <v>64</v>
      </c>
      <c r="F14" s="144">
        <f t="shared" si="1"/>
        <v>3.0000000000000001E-3</v>
      </c>
      <c r="G14" s="318">
        <v>5</v>
      </c>
      <c r="H14" s="144">
        <f t="shared" si="2"/>
        <v>2E-3</v>
      </c>
      <c r="I14" s="377"/>
      <c r="J14" s="319">
        <f t="shared" si="3"/>
        <v>351</v>
      </c>
      <c r="K14" s="69">
        <f t="shared" si="4"/>
        <v>8.9999999999999993E-3</v>
      </c>
    </row>
    <row r="15" spans="1:11" x14ac:dyDescent="0.25">
      <c r="A15" s="20">
        <v>20</v>
      </c>
      <c r="B15" s="472" t="s">
        <v>824</v>
      </c>
      <c r="C15" s="267"/>
      <c r="D15" s="184">
        <f t="shared" si="0"/>
        <v>0</v>
      </c>
      <c r="E15" s="268"/>
      <c r="F15" s="184">
        <f t="shared" si="1"/>
        <v>0</v>
      </c>
      <c r="G15" s="268"/>
      <c r="H15" s="184">
        <f t="shared" si="2"/>
        <v>0</v>
      </c>
      <c r="I15" s="356"/>
      <c r="J15" s="269">
        <f t="shared" si="3"/>
        <v>0</v>
      </c>
      <c r="K15" s="185">
        <f t="shared" si="4"/>
        <v>0</v>
      </c>
    </row>
    <row r="16" spans="1:11" x14ac:dyDescent="0.25">
      <c r="A16" s="10">
        <v>21</v>
      </c>
      <c r="B16" s="483" t="s">
        <v>825</v>
      </c>
      <c r="C16" s="283">
        <v>1</v>
      </c>
      <c r="D16" s="143">
        <f t="shared" si="0"/>
        <v>0</v>
      </c>
      <c r="E16" s="286">
        <v>1</v>
      </c>
      <c r="F16" s="143">
        <f t="shared" si="1"/>
        <v>0</v>
      </c>
      <c r="G16" s="286"/>
      <c r="H16" s="143">
        <f t="shared" si="2"/>
        <v>0</v>
      </c>
      <c r="I16" s="362"/>
      <c r="J16" s="290">
        <f t="shared" si="3"/>
        <v>2</v>
      </c>
      <c r="K16" s="66">
        <f t="shared" si="4"/>
        <v>0</v>
      </c>
    </row>
    <row r="17" spans="1:11" x14ac:dyDescent="0.25">
      <c r="A17" s="10">
        <v>22</v>
      </c>
      <c r="B17" s="483" t="s">
        <v>826</v>
      </c>
      <c r="C17" s="283">
        <v>4</v>
      </c>
      <c r="D17" s="143">
        <f t="shared" si="0"/>
        <v>0</v>
      </c>
      <c r="E17" s="286">
        <v>3</v>
      </c>
      <c r="F17" s="143">
        <f t="shared" si="1"/>
        <v>0</v>
      </c>
      <c r="G17" s="286">
        <v>1</v>
      </c>
      <c r="H17" s="143">
        <f t="shared" si="2"/>
        <v>0</v>
      </c>
      <c r="I17" s="362"/>
      <c r="J17" s="290">
        <f t="shared" si="3"/>
        <v>8</v>
      </c>
      <c r="K17" s="66">
        <f t="shared" si="4"/>
        <v>0</v>
      </c>
    </row>
    <row r="18" spans="1:11" x14ac:dyDescent="0.25">
      <c r="A18" s="10">
        <v>23</v>
      </c>
      <c r="B18" s="483" t="s">
        <v>827</v>
      </c>
      <c r="C18" s="283">
        <v>44</v>
      </c>
      <c r="D18" s="143">
        <f t="shared" si="0"/>
        <v>2E-3</v>
      </c>
      <c r="E18" s="286">
        <v>7</v>
      </c>
      <c r="F18" s="143">
        <f t="shared" si="1"/>
        <v>0</v>
      </c>
      <c r="G18" s="286">
        <v>2</v>
      </c>
      <c r="H18" s="143">
        <f t="shared" si="2"/>
        <v>1E-3</v>
      </c>
      <c r="I18" s="362"/>
      <c r="J18" s="290">
        <f t="shared" si="3"/>
        <v>53</v>
      </c>
      <c r="K18" s="66">
        <f t="shared" si="4"/>
        <v>1E-3</v>
      </c>
    </row>
    <row r="19" spans="1:11" ht="28.2" thickBot="1" x14ac:dyDescent="0.3">
      <c r="A19" s="15">
        <v>29</v>
      </c>
      <c r="B19" s="485" t="s">
        <v>828</v>
      </c>
      <c r="C19" s="284">
        <v>13</v>
      </c>
      <c r="D19" s="173">
        <f t="shared" si="0"/>
        <v>1E-3</v>
      </c>
      <c r="E19" s="287">
        <v>4</v>
      </c>
      <c r="F19" s="173">
        <f t="shared" si="1"/>
        <v>0</v>
      </c>
      <c r="G19" s="287"/>
      <c r="H19" s="173">
        <f t="shared" si="2"/>
        <v>0</v>
      </c>
      <c r="I19" s="363"/>
      <c r="J19" s="291">
        <f t="shared" si="3"/>
        <v>17</v>
      </c>
      <c r="K19" s="186">
        <f t="shared" si="4"/>
        <v>0</v>
      </c>
    </row>
    <row r="20" spans="1:11" ht="41.4" x14ac:dyDescent="0.25">
      <c r="A20" s="20">
        <v>30</v>
      </c>
      <c r="B20" s="476" t="s">
        <v>829</v>
      </c>
      <c r="C20" s="261">
        <v>229</v>
      </c>
      <c r="D20" s="137">
        <f t="shared" si="0"/>
        <v>1.2E-2</v>
      </c>
      <c r="E20" s="262">
        <v>291</v>
      </c>
      <c r="F20" s="137">
        <f t="shared" si="1"/>
        <v>1.6E-2</v>
      </c>
      <c r="G20" s="262">
        <v>50</v>
      </c>
      <c r="H20" s="137">
        <f t="shared" si="2"/>
        <v>2.1000000000000001E-2</v>
      </c>
      <c r="I20" s="353">
        <v>1</v>
      </c>
      <c r="J20" s="263">
        <f t="shared" si="3"/>
        <v>571</v>
      </c>
      <c r="K20" s="47">
        <f t="shared" si="4"/>
        <v>1.4E-2</v>
      </c>
    </row>
    <row r="21" spans="1:11" x14ac:dyDescent="0.25">
      <c r="A21" s="10">
        <v>31</v>
      </c>
      <c r="B21" s="483" t="s">
        <v>830</v>
      </c>
      <c r="C21" s="283">
        <v>2197</v>
      </c>
      <c r="D21" s="143">
        <f t="shared" si="0"/>
        <v>0.115</v>
      </c>
      <c r="E21" s="286">
        <v>3030</v>
      </c>
      <c r="F21" s="143">
        <f t="shared" si="1"/>
        <v>0.16600000000000001</v>
      </c>
      <c r="G21" s="286">
        <v>440</v>
      </c>
      <c r="H21" s="143">
        <f t="shared" si="2"/>
        <v>0.18</v>
      </c>
      <c r="I21" s="362">
        <v>1</v>
      </c>
      <c r="J21" s="290">
        <f t="shared" si="3"/>
        <v>5668</v>
      </c>
      <c r="K21" s="66">
        <f t="shared" si="4"/>
        <v>0.14199999999999999</v>
      </c>
    </row>
    <row r="22" spans="1:11" x14ac:dyDescent="0.25">
      <c r="A22" s="10">
        <v>32</v>
      </c>
      <c r="B22" s="483" t="s">
        <v>831</v>
      </c>
      <c r="C22" s="283">
        <v>822</v>
      </c>
      <c r="D22" s="143">
        <f t="shared" si="0"/>
        <v>4.2999999999999997E-2</v>
      </c>
      <c r="E22" s="286">
        <v>1044</v>
      </c>
      <c r="F22" s="143">
        <f t="shared" si="1"/>
        <v>5.7000000000000002E-2</v>
      </c>
      <c r="G22" s="286">
        <v>96</v>
      </c>
      <c r="H22" s="143">
        <f t="shared" si="2"/>
        <v>3.9E-2</v>
      </c>
      <c r="I22" s="362"/>
      <c r="J22" s="290">
        <f t="shared" si="3"/>
        <v>1962</v>
      </c>
      <c r="K22" s="66">
        <f t="shared" si="4"/>
        <v>4.9000000000000002E-2</v>
      </c>
    </row>
    <row r="23" spans="1:11" ht="28.2" thickBot="1" x14ac:dyDescent="0.3">
      <c r="A23" s="23">
        <v>39</v>
      </c>
      <c r="B23" s="484" t="s">
        <v>832</v>
      </c>
      <c r="C23" s="317">
        <v>126</v>
      </c>
      <c r="D23" s="144">
        <f t="shared" si="0"/>
        <v>7.0000000000000001E-3</v>
      </c>
      <c r="E23" s="318">
        <v>194</v>
      </c>
      <c r="F23" s="144">
        <f t="shared" si="1"/>
        <v>1.0999999999999999E-2</v>
      </c>
      <c r="G23" s="318">
        <v>23</v>
      </c>
      <c r="H23" s="144">
        <f t="shared" si="2"/>
        <v>8.9999999999999993E-3</v>
      </c>
      <c r="I23" s="377"/>
      <c r="J23" s="319">
        <f t="shared" si="3"/>
        <v>343</v>
      </c>
      <c r="K23" s="69">
        <f t="shared" si="4"/>
        <v>8.9999999999999993E-3</v>
      </c>
    </row>
    <row r="24" spans="1:11" ht="27.6" x14ac:dyDescent="0.25">
      <c r="A24" s="8">
        <v>40</v>
      </c>
      <c r="B24" s="472" t="s">
        <v>833</v>
      </c>
      <c r="C24" s="267">
        <v>344</v>
      </c>
      <c r="D24" s="184">
        <f t="shared" si="0"/>
        <v>1.7999999999999999E-2</v>
      </c>
      <c r="E24" s="268">
        <v>274</v>
      </c>
      <c r="F24" s="184">
        <f t="shared" si="1"/>
        <v>1.4999999999999999E-2</v>
      </c>
      <c r="G24" s="268">
        <v>43</v>
      </c>
      <c r="H24" s="184">
        <f t="shared" si="2"/>
        <v>1.7999999999999999E-2</v>
      </c>
      <c r="I24" s="356"/>
      <c r="J24" s="269">
        <f t="shared" si="3"/>
        <v>661</v>
      </c>
      <c r="K24" s="185">
        <f t="shared" si="4"/>
        <v>1.7000000000000001E-2</v>
      </c>
    </row>
    <row r="25" spans="1:11" x14ac:dyDescent="0.25">
      <c r="A25" s="10">
        <v>41</v>
      </c>
      <c r="B25" s="483" t="s">
        <v>834</v>
      </c>
      <c r="C25" s="283">
        <v>295</v>
      </c>
      <c r="D25" s="143">
        <f t="shared" si="0"/>
        <v>1.4999999999999999E-2</v>
      </c>
      <c r="E25" s="286">
        <v>223</v>
      </c>
      <c r="F25" s="143">
        <f t="shared" si="1"/>
        <v>1.2E-2</v>
      </c>
      <c r="G25" s="286">
        <v>18</v>
      </c>
      <c r="H25" s="143">
        <f t="shared" si="2"/>
        <v>7.0000000000000001E-3</v>
      </c>
      <c r="I25" s="362"/>
      <c r="J25" s="290">
        <f t="shared" si="3"/>
        <v>536</v>
      </c>
      <c r="K25" s="66">
        <f t="shared" si="4"/>
        <v>1.2999999999999999E-2</v>
      </c>
    </row>
    <row r="26" spans="1:11" x14ac:dyDescent="0.25">
      <c r="A26" s="10">
        <v>42</v>
      </c>
      <c r="B26" s="483" t="s">
        <v>835</v>
      </c>
      <c r="C26" s="283">
        <v>596</v>
      </c>
      <c r="D26" s="143">
        <f t="shared" si="0"/>
        <v>3.1E-2</v>
      </c>
      <c r="E26" s="286">
        <v>663</v>
      </c>
      <c r="F26" s="143">
        <f t="shared" si="1"/>
        <v>3.5999999999999997E-2</v>
      </c>
      <c r="G26" s="286">
        <v>49</v>
      </c>
      <c r="H26" s="143">
        <f t="shared" si="2"/>
        <v>0.02</v>
      </c>
      <c r="I26" s="362"/>
      <c r="J26" s="290">
        <f t="shared" si="3"/>
        <v>1308</v>
      </c>
      <c r="K26" s="66">
        <f t="shared" si="4"/>
        <v>3.3000000000000002E-2</v>
      </c>
    </row>
    <row r="27" spans="1:11" x14ac:dyDescent="0.25">
      <c r="A27" s="10">
        <v>43</v>
      </c>
      <c r="B27" s="483" t="s">
        <v>836</v>
      </c>
      <c r="C27" s="283">
        <v>190</v>
      </c>
      <c r="D27" s="143">
        <f t="shared" si="0"/>
        <v>0.01</v>
      </c>
      <c r="E27" s="286">
        <v>155</v>
      </c>
      <c r="F27" s="143">
        <f t="shared" si="1"/>
        <v>8.0000000000000002E-3</v>
      </c>
      <c r="G27" s="286">
        <v>9</v>
      </c>
      <c r="H27" s="143">
        <f t="shared" si="2"/>
        <v>4.0000000000000001E-3</v>
      </c>
      <c r="I27" s="362"/>
      <c r="J27" s="290">
        <f t="shared" si="3"/>
        <v>354</v>
      </c>
      <c r="K27" s="66">
        <f t="shared" si="4"/>
        <v>8.9999999999999993E-3</v>
      </c>
    </row>
    <row r="28" spans="1:11" ht="27.6" x14ac:dyDescent="0.25">
      <c r="A28" s="10">
        <v>44</v>
      </c>
      <c r="B28" s="483" t="s">
        <v>837</v>
      </c>
      <c r="C28" s="283">
        <v>270</v>
      </c>
      <c r="D28" s="143">
        <f t="shared" si="0"/>
        <v>1.4E-2</v>
      </c>
      <c r="E28" s="286">
        <v>269</v>
      </c>
      <c r="F28" s="143">
        <f t="shared" si="1"/>
        <v>1.4999999999999999E-2</v>
      </c>
      <c r="G28" s="286">
        <v>39</v>
      </c>
      <c r="H28" s="143">
        <f t="shared" si="2"/>
        <v>1.6E-2</v>
      </c>
      <c r="I28" s="362">
        <v>1</v>
      </c>
      <c r="J28" s="290">
        <f t="shared" si="3"/>
        <v>579</v>
      </c>
      <c r="K28" s="66">
        <f t="shared" si="4"/>
        <v>1.4999999999999999E-2</v>
      </c>
    </row>
    <row r="29" spans="1:11" ht="42" customHeight="1" x14ac:dyDescent="0.25">
      <c r="A29" s="10">
        <v>45</v>
      </c>
      <c r="B29" s="483" t="s">
        <v>838</v>
      </c>
      <c r="C29" s="283">
        <v>527</v>
      </c>
      <c r="D29" s="143">
        <f t="shared" si="0"/>
        <v>2.8000000000000001E-2</v>
      </c>
      <c r="E29" s="286">
        <v>403</v>
      </c>
      <c r="F29" s="143">
        <f t="shared" si="1"/>
        <v>2.1999999999999999E-2</v>
      </c>
      <c r="G29" s="286">
        <v>60</v>
      </c>
      <c r="H29" s="143">
        <f t="shared" si="2"/>
        <v>2.5000000000000001E-2</v>
      </c>
      <c r="I29" s="362"/>
      <c r="J29" s="290">
        <f t="shared" si="3"/>
        <v>990</v>
      </c>
      <c r="K29" s="66">
        <f t="shared" si="4"/>
        <v>2.5000000000000001E-2</v>
      </c>
    </row>
    <row r="30" spans="1:11" ht="28.2" thickBot="1" x14ac:dyDescent="0.3">
      <c r="A30" s="15">
        <v>49</v>
      </c>
      <c r="B30" s="485" t="s">
        <v>839</v>
      </c>
      <c r="C30" s="284">
        <v>138</v>
      </c>
      <c r="D30" s="173">
        <f t="shared" si="0"/>
        <v>7.0000000000000001E-3</v>
      </c>
      <c r="E30" s="287">
        <v>102</v>
      </c>
      <c r="F30" s="173">
        <f t="shared" si="1"/>
        <v>6.0000000000000001E-3</v>
      </c>
      <c r="G30" s="287">
        <v>12</v>
      </c>
      <c r="H30" s="173">
        <f t="shared" si="2"/>
        <v>5.0000000000000001E-3</v>
      </c>
      <c r="I30" s="363"/>
      <c r="J30" s="291">
        <f t="shared" si="3"/>
        <v>252</v>
      </c>
      <c r="K30" s="186">
        <f t="shared" si="4"/>
        <v>6.0000000000000001E-3</v>
      </c>
    </row>
    <row r="31" spans="1:11" ht="27.6" x14ac:dyDescent="0.25">
      <c r="A31" s="20">
        <v>50</v>
      </c>
      <c r="B31" s="476" t="s">
        <v>840</v>
      </c>
      <c r="C31" s="261">
        <v>515</v>
      </c>
      <c r="D31" s="137">
        <f t="shared" si="0"/>
        <v>2.7E-2</v>
      </c>
      <c r="E31" s="262">
        <v>299</v>
      </c>
      <c r="F31" s="137">
        <f t="shared" si="1"/>
        <v>1.6E-2</v>
      </c>
      <c r="G31" s="262">
        <v>14</v>
      </c>
      <c r="H31" s="137">
        <f t="shared" si="2"/>
        <v>6.0000000000000001E-3</v>
      </c>
      <c r="I31" s="353"/>
      <c r="J31" s="263">
        <f t="shared" si="3"/>
        <v>828</v>
      </c>
      <c r="K31" s="47">
        <f t="shared" si="4"/>
        <v>2.1000000000000001E-2</v>
      </c>
    </row>
    <row r="32" spans="1:11" x14ac:dyDescent="0.25">
      <c r="A32" s="10">
        <v>51</v>
      </c>
      <c r="B32" s="483" t="s">
        <v>841</v>
      </c>
      <c r="C32" s="283">
        <v>763</v>
      </c>
      <c r="D32" s="143">
        <f t="shared" si="0"/>
        <v>0.04</v>
      </c>
      <c r="E32" s="286">
        <v>650</v>
      </c>
      <c r="F32" s="143">
        <f t="shared" si="1"/>
        <v>3.5999999999999997E-2</v>
      </c>
      <c r="G32" s="286">
        <v>37</v>
      </c>
      <c r="H32" s="143">
        <f t="shared" si="2"/>
        <v>1.4999999999999999E-2</v>
      </c>
      <c r="I32" s="362"/>
      <c r="J32" s="290">
        <f t="shared" si="3"/>
        <v>1450</v>
      </c>
      <c r="K32" s="66">
        <f t="shared" si="4"/>
        <v>3.5999999999999997E-2</v>
      </c>
    </row>
    <row r="33" spans="1:11" ht="29.25" customHeight="1" x14ac:dyDescent="0.25">
      <c r="A33" s="10">
        <v>52</v>
      </c>
      <c r="B33" s="483" t="s">
        <v>842</v>
      </c>
      <c r="C33" s="283">
        <v>1120</v>
      </c>
      <c r="D33" s="143">
        <f t="shared" si="0"/>
        <v>5.8999999999999997E-2</v>
      </c>
      <c r="E33" s="286">
        <v>196</v>
      </c>
      <c r="F33" s="143">
        <f t="shared" si="1"/>
        <v>1.0999999999999999E-2</v>
      </c>
      <c r="G33" s="286">
        <v>4</v>
      </c>
      <c r="H33" s="143">
        <f t="shared" si="2"/>
        <v>2E-3</v>
      </c>
      <c r="I33" s="362"/>
      <c r="J33" s="290">
        <f t="shared" si="3"/>
        <v>1320</v>
      </c>
      <c r="K33" s="66">
        <f t="shared" si="4"/>
        <v>3.3000000000000002E-2</v>
      </c>
    </row>
    <row r="34" spans="1:11" x14ac:dyDescent="0.25">
      <c r="A34" s="10">
        <v>53</v>
      </c>
      <c r="B34" s="483" t="s">
        <v>843</v>
      </c>
      <c r="C34" s="283">
        <v>1802</v>
      </c>
      <c r="D34" s="143">
        <f t="shared" si="0"/>
        <v>9.4E-2</v>
      </c>
      <c r="E34" s="286">
        <v>1697</v>
      </c>
      <c r="F34" s="143">
        <f t="shared" si="1"/>
        <v>9.2999999999999999E-2</v>
      </c>
      <c r="G34" s="286">
        <v>250</v>
      </c>
      <c r="H34" s="143">
        <f t="shared" si="2"/>
        <v>0.10299999999999999</v>
      </c>
      <c r="I34" s="362">
        <v>1</v>
      </c>
      <c r="J34" s="290">
        <f t="shared" si="3"/>
        <v>3750</v>
      </c>
      <c r="K34" s="66">
        <f t="shared" si="4"/>
        <v>9.4E-2</v>
      </c>
    </row>
    <row r="35" spans="1:11" ht="28.2" thickBot="1" x14ac:dyDescent="0.3">
      <c r="A35" s="23">
        <v>59</v>
      </c>
      <c r="B35" s="484" t="s">
        <v>844</v>
      </c>
      <c r="C35" s="317">
        <v>227</v>
      </c>
      <c r="D35" s="144">
        <f t="shared" si="0"/>
        <v>1.2E-2</v>
      </c>
      <c r="E35" s="318">
        <v>174</v>
      </c>
      <c r="F35" s="144">
        <f t="shared" si="1"/>
        <v>0.01</v>
      </c>
      <c r="G35" s="318">
        <v>18</v>
      </c>
      <c r="H35" s="144">
        <f t="shared" si="2"/>
        <v>7.0000000000000001E-3</v>
      </c>
      <c r="I35" s="377"/>
      <c r="J35" s="319">
        <f t="shared" si="3"/>
        <v>419</v>
      </c>
      <c r="K35" s="69">
        <f t="shared" si="4"/>
        <v>1.0999999999999999E-2</v>
      </c>
    </row>
    <row r="36" spans="1:11" x14ac:dyDescent="0.25">
      <c r="A36" s="8">
        <v>60</v>
      </c>
      <c r="B36" s="472" t="s">
        <v>845</v>
      </c>
      <c r="C36" s="267">
        <v>182</v>
      </c>
      <c r="D36" s="184">
        <f t="shared" si="0"/>
        <v>0.01</v>
      </c>
      <c r="E36" s="268">
        <v>205</v>
      </c>
      <c r="F36" s="184">
        <f t="shared" si="1"/>
        <v>1.0999999999999999E-2</v>
      </c>
      <c r="G36" s="268">
        <v>50</v>
      </c>
      <c r="H36" s="184">
        <f t="shared" si="2"/>
        <v>2.1000000000000001E-2</v>
      </c>
      <c r="I36" s="356">
        <v>3</v>
      </c>
      <c r="J36" s="269">
        <f t="shared" si="3"/>
        <v>440</v>
      </c>
      <c r="K36" s="185">
        <f t="shared" si="4"/>
        <v>1.0999999999999999E-2</v>
      </c>
    </row>
    <row r="37" spans="1:11" x14ac:dyDescent="0.25">
      <c r="A37" s="10">
        <v>61</v>
      </c>
      <c r="B37" s="483" t="s">
        <v>846</v>
      </c>
      <c r="C37" s="283">
        <v>164</v>
      </c>
      <c r="D37" s="143">
        <f t="shared" si="0"/>
        <v>8.9999999999999993E-3</v>
      </c>
      <c r="E37" s="286">
        <v>149</v>
      </c>
      <c r="F37" s="143">
        <f t="shared" si="1"/>
        <v>8.0000000000000002E-3</v>
      </c>
      <c r="G37" s="286">
        <v>10</v>
      </c>
      <c r="H37" s="143">
        <f t="shared" si="2"/>
        <v>4.0000000000000001E-3</v>
      </c>
      <c r="I37" s="362"/>
      <c r="J37" s="290">
        <f t="shared" si="3"/>
        <v>323</v>
      </c>
      <c r="K37" s="66">
        <f t="shared" si="4"/>
        <v>8.0000000000000002E-3</v>
      </c>
    </row>
    <row r="38" spans="1:11" x14ac:dyDescent="0.25">
      <c r="A38" s="10">
        <v>62</v>
      </c>
      <c r="B38" s="483" t="s">
        <v>847</v>
      </c>
      <c r="C38" s="283">
        <v>140</v>
      </c>
      <c r="D38" s="143">
        <f t="shared" si="0"/>
        <v>7.0000000000000001E-3</v>
      </c>
      <c r="E38" s="286">
        <v>212</v>
      </c>
      <c r="F38" s="143">
        <f t="shared" si="1"/>
        <v>1.2E-2</v>
      </c>
      <c r="G38" s="286">
        <v>13</v>
      </c>
      <c r="H38" s="143">
        <f t="shared" si="2"/>
        <v>5.0000000000000001E-3</v>
      </c>
      <c r="I38" s="362"/>
      <c r="J38" s="290">
        <f t="shared" si="3"/>
        <v>365</v>
      </c>
      <c r="K38" s="66">
        <f t="shared" si="4"/>
        <v>8.9999999999999993E-3</v>
      </c>
    </row>
    <row r="39" spans="1:11" x14ac:dyDescent="0.25">
      <c r="A39" s="10">
        <v>63</v>
      </c>
      <c r="B39" s="483" t="s">
        <v>848</v>
      </c>
      <c r="C39" s="283">
        <v>507</v>
      </c>
      <c r="D39" s="143">
        <f t="shared" si="0"/>
        <v>2.5999999999999999E-2</v>
      </c>
      <c r="E39" s="286">
        <v>586</v>
      </c>
      <c r="F39" s="143">
        <f t="shared" si="1"/>
        <v>3.2000000000000001E-2</v>
      </c>
      <c r="G39" s="286">
        <v>53</v>
      </c>
      <c r="H39" s="143">
        <f t="shared" si="2"/>
        <v>2.1999999999999999E-2</v>
      </c>
      <c r="I39" s="362"/>
      <c r="J39" s="290">
        <f t="shared" si="3"/>
        <v>1146</v>
      </c>
      <c r="K39" s="66">
        <f t="shared" si="4"/>
        <v>2.9000000000000001E-2</v>
      </c>
    </row>
    <row r="40" spans="1:11" x14ac:dyDescent="0.25">
      <c r="A40" s="10">
        <v>64</v>
      </c>
      <c r="B40" s="483" t="s">
        <v>849</v>
      </c>
      <c r="C40" s="283">
        <v>5</v>
      </c>
      <c r="D40" s="143">
        <f t="shared" si="0"/>
        <v>0</v>
      </c>
      <c r="E40" s="286">
        <v>10</v>
      </c>
      <c r="F40" s="143">
        <f t="shared" si="1"/>
        <v>1E-3</v>
      </c>
      <c r="G40" s="286">
        <v>4</v>
      </c>
      <c r="H40" s="143">
        <f t="shared" si="2"/>
        <v>2E-3</v>
      </c>
      <c r="I40" s="362"/>
      <c r="J40" s="290">
        <f t="shared" si="3"/>
        <v>19</v>
      </c>
      <c r="K40" s="66">
        <f t="shared" si="4"/>
        <v>0</v>
      </c>
    </row>
    <row r="41" spans="1:11" ht="28.2" thickBot="1" x14ac:dyDescent="0.3">
      <c r="A41" s="15">
        <v>69</v>
      </c>
      <c r="B41" s="485" t="s">
        <v>850</v>
      </c>
      <c r="C41" s="284">
        <v>55</v>
      </c>
      <c r="D41" s="173">
        <f t="shared" si="0"/>
        <v>3.0000000000000001E-3</v>
      </c>
      <c r="E41" s="287">
        <v>41</v>
      </c>
      <c r="F41" s="173">
        <f t="shared" si="1"/>
        <v>2E-3</v>
      </c>
      <c r="G41" s="287">
        <v>6</v>
      </c>
      <c r="H41" s="173">
        <f t="shared" si="2"/>
        <v>2E-3</v>
      </c>
      <c r="I41" s="363"/>
      <c r="J41" s="291">
        <f t="shared" si="3"/>
        <v>102</v>
      </c>
      <c r="K41" s="186">
        <f t="shared" si="4"/>
        <v>3.0000000000000001E-3</v>
      </c>
    </row>
    <row r="42" spans="1:11" ht="27.6" x14ac:dyDescent="0.25">
      <c r="A42" s="20">
        <v>70</v>
      </c>
      <c r="B42" s="476" t="s">
        <v>851</v>
      </c>
      <c r="C42" s="261">
        <v>554</v>
      </c>
      <c r="D42" s="137">
        <f t="shared" si="0"/>
        <v>2.9000000000000001E-2</v>
      </c>
      <c r="E42" s="262">
        <v>587</v>
      </c>
      <c r="F42" s="137">
        <f t="shared" si="1"/>
        <v>3.2000000000000001E-2</v>
      </c>
      <c r="G42" s="262">
        <v>162</v>
      </c>
      <c r="H42" s="137">
        <f t="shared" si="2"/>
        <v>6.6000000000000003E-2</v>
      </c>
      <c r="I42" s="353"/>
      <c r="J42" s="263">
        <f t="shared" si="3"/>
        <v>1303</v>
      </c>
      <c r="K42" s="47">
        <f t="shared" si="4"/>
        <v>3.3000000000000002E-2</v>
      </c>
    </row>
    <row r="43" spans="1:11" x14ac:dyDescent="0.25">
      <c r="A43" s="10">
        <v>71</v>
      </c>
      <c r="B43" s="483" t="s">
        <v>852</v>
      </c>
      <c r="C43" s="283">
        <v>1732</v>
      </c>
      <c r="D43" s="143">
        <f t="shared" si="0"/>
        <v>0.09</v>
      </c>
      <c r="E43" s="286">
        <v>3010</v>
      </c>
      <c r="F43" s="143">
        <f t="shared" si="1"/>
        <v>0.16400000000000001</v>
      </c>
      <c r="G43" s="286">
        <v>519</v>
      </c>
      <c r="H43" s="143">
        <f t="shared" si="2"/>
        <v>0.21299999999999999</v>
      </c>
      <c r="I43" s="362"/>
      <c r="J43" s="290">
        <f t="shared" si="3"/>
        <v>5261</v>
      </c>
      <c r="K43" s="66">
        <f t="shared" si="4"/>
        <v>0.13200000000000001</v>
      </c>
    </row>
    <row r="44" spans="1:11" x14ac:dyDescent="0.25">
      <c r="A44" s="10">
        <v>72</v>
      </c>
      <c r="B44" s="483" t="s">
        <v>853</v>
      </c>
      <c r="C44" s="283">
        <v>61</v>
      </c>
      <c r="D44" s="143">
        <f t="shared" si="0"/>
        <v>3.0000000000000001E-3</v>
      </c>
      <c r="E44" s="286">
        <v>36</v>
      </c>
      <c r="F44" s="143">
        <f t="shared" si="1"/>
        <v>2E-3</v>
      </c>
      <c r="G44" s="286">
        <v>10</v>
      </c>
      <c r="H44" s="143">
        <f t="shared" si="2"/>
        <v>4.0000000000000001E-3</v>
      </c>
      <c r="I44" s="362"/>
      <c r="J44" s="290">
        <f t="shared" si="3"/>
        <v>107</v>
      </c>
      <c r="K44" s="66">
        <f t="shared" si="4"/>
        <v>3.0000000000000001E-3</v>
      </c>
    </row>
    <row r="45" spans="1:11" x14ac:dyDescent="0.25">
      <c r="A45" s="10">
        <v>73</v>
      </c>
      <c r="B45" s="483" t="s">
        <v>854</v>
      </c>
      <c r="C45" s="283">
        <v>189</v>
      </c>
      <c r="D45" s="143">
        <f t="shared" si="0"/>
        <v>0.01</v>
      </c>
      <c r="E45" s="286">
        <v>469</v>
      </c>
      <c r="F45" s="143">
        <f t="shared" si="1"/>
        <v>2.5999999999999999E-2</v>
      </c>
      <c r="G45" s="286">
        <v>35</v>
      </c>
      <c r="H45" s="143">
        <f t="shared" si="2"/>
        <v>1.4E-2</v>
      </c>
      <c r="I45" s="362"/>
      <c r="J45" s="290">
        <f t="shared" si="3"/>
        <v>693</v>
      </c>
      <c r="K45" s="66">
        <f t="shared" si="4"/>
        <v>1.7000000000000001E-2</v>
      </c>
    </row>
    <row r="46" spans="1:11" ht="28.2" thickBot="1" x14ac:dyDescent="0.3">
      <c r="A46" s="23">
        <v>79</v>
      </c>
      <c r="B46" s="484" t="s">
        <v>855</v>
      </c>
      <c r="C46" s="317">
        <v>86</v>
      </c>
      <c r="D46" s="144">
        <f t="shared" si="0"/>
        <v>4.0000000000000001E-3</v>
      </c>
      <c r="E46" s="318">
        <v>103</v>
      </c>
      <c r="F46" s="144">
        <f t="shared" si="1"/>
        <v>6.0000000000000001E-3</v>
      </c>
      <c r="G46" s="318">
        <v>17</v>
      </c>
      <c r="H46" s="144">
        <f t="shared" si="2"/>
        <v>7.0000000000000001E-3</v>
      </c>
      <c r="I46" s="377"/>
      <c r="J46" s="319">
        <f t="shared" si="3"/>
        <v>206</v>
      </c>
      <c r="K46" s="69">
        <f t="shared" si="4"/>
        <v>5.0000000000000001E-3</v>
      </c>
    </row>
    <row r="47" spans="1:11" x14ac:dyDescent="0.25">
      <c r="A47" s="8">
        <v>80</v>
      </c>
      <c r="B47" s="472" t="s">
        <v>856</v>
      </c>
      <c r="C47" s="267">
        <v>227</v>
      </c>
      <c r="D47" s="184">
        <f t="shared" si="0"/>
        <v>1.2E-2</v>
      </c>
      <c r="E47" s="268">
        <v>67</v>
      </c>
      <c r="F47" s="184">
        <f t="shared" si="1"/>
        <v>4.0000000000000001E-3</v>
      </c>
      <c r="G47" s="268">
        <v>18</v>
      </c>
      <c r="H47" s="184">
        <f t="shared" si="2"/>
        <v>7.0000000000000001E-3</v>
      </c>
      <c r="I47" s="356"/>
      <c r="J47" s="269">
        <f t="shared" si="3"/>
        <v>312</v>
      </c>
      <c r="K47" s="185">
        <f t="shared" si="4"/>
        <v>8.0000000000000002E-3</v>
      </c>
    </row>
    <row r="48" spans="1:11" x14ac:dyDescent="0.25">
      <c r="A48" s="10">
        <v>81</v>
      </c>
      <c r="B48" s="483" t="s">
        <v>857</v>
      </c>
      <c r="C48" s="283">
        <v>237</v>
      </c>
      <c r="D48" s="143">
        <f t="shared" si="0"/>
        <v>1.2E-2</v>
      </c>
      <c r="E48" s="286">
        <v>53</v>
      </c>
      <c r="F48" s="143">
        <f t="shared" si="1"/>
        <v>3.0000000000000001E-3</v>
      </c>
      <c r="G48" s="286">
        <v>4</v>
      </c>
      <c r="H48" s="143">
        <f t="shared" si="2"/>
        <v>2E-3</v>
      </c>
      <c r="I48" s="362"/>
      <c r="J48" s="290">
        <f t="shared" si="3"/>
        <v>294</v>
      </c>
      <c r="K48" s="66">
        <f t="shared" si="4"/>
        <v>7.0000000000000001E-3</v>
      </c>
    </row>
    <row r="49" spans="1:11" x14ac:dyDescent="0.25">
      <c r="A49" s="10">
        <v>82</v>
      </c>
      <c r="B49" s="483" t="s">
        <v>858</v>
      </c>
      <c r="C49" s="283">
        <v>191</v>
      </c>
      <c r="D49" s="143">
        <f t="shared" si="0"/>
        <v>0.01</v>
      </c>
      <c r="E49" s="286">
        <v>111</v>
      </c>
      <c r="F49" s="143">
        <f t="shared" si="1"/>
        <v>6.0000000000000001E-3</v>
      </c>
      <c r="G49" s="286"/>
      <c r="H49" s="143">
        <f t="shared" si="2"/>
        <v>0</v>
      </c>
      <c r="I49" s="362"/>
      <c r="J49" s="290">
        <f t="shared" si="3"/>
        <v>302</v>
      </c>
      <c r="K49" s="66">
        <f t="shared" si="4"/>
        <v>8.0000000000000002E-3</v>
      </c>
    </row>
    <row r="50" spans="1:11" x14ac:dyDescent="0.25">
      <c r="A50" s="10">
        <v>83</v>
      </c>
      <c r="B50" s="483" t="s">
        <v>859</v>
      </c>
      <c r="C50" s="283">
        <v>1187</v>
      </c>
      <c r="D50" s="143">
        <f t="shared" si="0"/>
        <v>6.2E-2</v>
      </c>
      <c r="E50" s="286">
        <v>828</v>
      </c>
      <c r="F50" s="143">
        <f t="shared" si="1"/>
        <v>4.4999999999999998E-2</v>
      </c>
      <c r="G50" s="286">
        <v>99</v>
      </c>
      <c r="H50" s="143">
        <f t="shared" si="2"/>
        <v>4.1000000000000002E-2</v>
      </c>
      <c r="I50" s="362"/>
      <c r="J50" s="290">
        <f t="shared" si="3"/>
        <v>2114</v>
      </c>
      <c r="K50" s="66">
        <f t="shared" si="4"/>
        <v>5.2999999999999999E-2</v>
      </c>
    </row>
    <row r="51" spans="1:11" ht="28.2" thickBot="1" x14ac:dyDescent="0.3">
      <c r="A51" s="15">
        <v>89</v>
      </c>
      <c r="B51" s="485" t="s">
        <v>860</v>
      </c>
      <c r="C51" s="284">
        <v>209</v>
      </c>
      <c r="D51" s="173">
        <f t="shared" si="0"/>
        <v>1.0999999999999999E-2</v>
      </c>
      <c r="E51" s="287">
        <v>103</v>
      </c>
      <c r="F51" s="173">
        <f t="shared" si="1"/>
        <v>6.0000000000000001E-3</v>
      </c>
      <c r="G51" s="287">
        <v>17</v>
      </c>
      <c r="H51" s="173">
        <f t="shared" si="2"/>
        <v>7.0000000000000001E-3</v>
      </c>
      <c r="I51" s="363"/>
      <c r="J51" s="291">
        <f t="shared" si="3"/>
        <v>329</v>
      </c>
      <c r="K51" s="186">
        <f t="shared" si="4"/>
        <v>8.0000000000000002E-3</v>
      </c>
    </row>
    <row r="52" spans="1:11" ht="28.2" thickBot="1" x14ac:dyDescent="0.3">
      <c r="A52" s="25">
        <v>99</v>
      </c>
      <c r="B52" s="477" t="s">
        <v>861</v>
      </c>
      <c r="C52" s="276">
        <v>1195</v>
      </c>
      <c r="D52" s="135">
        <f t="shared" si="0"/>
        <v>6.2E-2</v>
      </c>
      <c r="E52" s="277">
        <v>955</v>
      </c>
      <c r="F52" s="135">
        <f t="shared" si="1"/>
        <v>5.1999999999999998E-2</v>
      </c>
      <c r="G52" s="277">
        <v>155</v>
      </c>
      <c r="H52" s="135">
        <f t="shared" si="2"/>
        <v>6.4000000000000001E-2</v>
      </c>
      <c r="I52" s="358">
        <v>1</v>
      </c>
      <c r="J52" s="278">
        <f t="shared" si="3"/>
        <v>2306</v>
      </c>
      <c r="K52" s="44">
        <f t="shared" si="4"/>
        <v>5.8000000000000003E-2</v>
      </c>
    </row>
    <row r="53" spans="1:11" ht="14.4" thickBot="1" x14ac:dyDescent="0.3">
      <c r="A53" s="145"/>
      <c r="B53" s="146" t="s">
        <v>109</v>
      </c>
      <c r="C53" s="320">
        <f>SUM(C5:C52)</f>
        <v>19141</v>
      </c>
      <c r="D53" s="294">
        <f>SUM(D5:D52)</f>
        <v>0.99900000000000011</v>
      </c>
      <c r="E53" s="320">
        <f t="shared" ref="E53:K53" si="5">SUM(E5:E52)</f>
        <v>18299</v>
      </c>
      <c r="F53" s="294">
        <f t="shared" si="5"/>
        <v>1.0010000000000003</v>
      </c>
      <c r="G53" s="320">
        <f t="shared" si="5"/>
        <v>2438</v>
      </c>
      <c r="H53" s="294">
        <f t="shared" si="5"/>
        <v>1.0000000000000002</v>
      </c>
      <c r="I53" s="378">
        <f t="shared" si="5"/>
        <v>8</v>
      </c>
      <c r="J53" s="320">
        <f t="shared" si="3"/>
        <v>39886</v>
      </c>
      <c r="K53" s="295">
        <f t="shared" si="5"/>
        <v>1.0000000000000002</v>
      </c>
    </row>
    <row r="54" spans="1:11" x14ac:dyDescent="0.25">
      <c r="A54" s="136" t="s">
        <v>221</v>
      </c>
      <c r="B54" s="535"/>
      <c r="C54" s="536"/>
      <c r="D54" s="535"/>
      <c r="E54" s="131"/>
      <c r="F54" s="1"/>
      <c r="G54" s="131"/>
      <c r="H54" s="1"/>
      <c r="I54" s="131"/>
      <c r="J54" s="292"/>
      <c r="K54" s="1"/>
    </row>
    <row r="55" spans="1:11" x14ac:dyDescent="0.25">
      <c r="A55" s="1" t="s">
        <v>222</v>
      </c>
      <c r="B55" s="535"/>
      <c r="C55" s="536"/>
      <c r="D55" s="535"/>
      <c r="E55" s="131"/>
      <c r="F55" s="1"/>
      <c r="G55" s="131"/>
      <c r="H55" s="1"/>
      <c r="I55" s="131"/>
      <c r="J55" s="292"/>
      <c r="K55" s="1"/>
    </row>
    <row r="56" spans="1:11" x14ac:dyDescent="0.25">
      <c r="A56" s="1"/>
      <c r="B56" s="1"/>
      <c r="C56" s="131"/>
      <c r="D56" s="1"/>
      <c r="E56" s="131"/>
      <c r="F56" s="1"/>
      <c r="G56" s="131"/>
      <c r="H56" s="1"/>
      <c r="I56" s="131"/>
      <c r="J56" s="292"/>
      <c r="K56" s="1"/>
    </row>
    <row r="57" spans="1:11" x14ac:dyDescent="0.25">
      <c r="A57" s="1"/>
      <c r="B57" s="1"/>
      <c r="C57" s="131"/>
      <c r="D57" s="1"/>
      <c r="E57" s="131"/>
      <c r="F57" s="1"/>
      <c r="G57" s="131"/>
      <c r="H57" s="1"/>
      <c r="I57" s="131"/>
      <c r="J57" s="292"/>
      <c r="K57" s="1"/>
    </row>
    <row r="58" spans="1:11" x14ac:dyDescent="0.25">
      <c r="A58" s="1"/>
      <c r="B58" s="1"/>
      <c r="C58" s="131"/>
      <c r="D58" s="1"/>
      <c r="E58" s="131"/>
      <c r="F58" s="1"/>
      <c r="G58" s="131"/>
      <c r="H58" s="1"/>
      <c r="I58" s="131"/>
      <c r="J58" s="292"/>
      <c r="K58" s="1"/>
    </row>
  </sheetData>
  <mergeCells count="8">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Normal="100" workbookViewId="0">
      <selection sqref="A1:K1"/>
    </sheetView>
  </sheetViews>
  <sheetFormatPr defaultColWidth="9.109375" defaultRowHeight="13.2" x14ac:dyDescent="0.25"/>
  <cols>
    <col min="1" max="1" width="12.5546875" customWidth="1"/>
    <col min="2" max="256" width="11.44140625" customWidth="1"/>
  </cols>
  <sheetData>
    <row r="1" spans="1:13" ht="35.1" customHeight="1" thickBot="1" x14ac:dyDescent="0.3">
      <c r="A1" s="838" t="s">
        <v>157</v>
      </c>
      <c r="B1" s="844"/>
      <c r="C1" s="844"/>
      <c r="D1" s="844"/>
      <c r="E1" s="844"/>
      <c r="F1" s="844"/>
      <c r="G1" s="844"/>
      <c r="H1" s="844"/>
      <c r="I1" s="844"/>
      <c r="J1" s="844"/>
      <c r="K1" s="845"/>
    </row>
    <row r="2" spans="1:13" ht="13.5" customHeight="1" thickBot="1" x14ac:dyDescent="0.3">
      <c r="A2" s="846" t="s">
        <v>213</v>
      </c>
      <c r="B2" s="848" t="s">
        <v>214</v>
      </c>
      <c r="C2" s="849"/>
      <c r="D2" s="849"/>
      <c r="E2" s="849"/>
      <c r="F2" s="849"/>
      <c r="G2" s="849"/>
      <c r="H2" s="849"/>
      <c r="I2" s="850"/>
      <c r="J2" s="851" t="s">
        <v>109</v>
      </c>
      <c r="K2" s="852"/>
    </row>
    <row r="3" spans="1:13" ht="12.75" customHeight="1" x14ac:dyDescent="0.25">
      <c r="A3" s="847"/>
      <c r="B3" s="855" t="s">
        <v>215</v>
      </c>
      <c r="C3" s="856"/>
      <c r="D3" s="855" t="s">
        <v>216</v>
      </c>
      <c r="E3" s="856"/>
      <c r="F3" s="855" t="s">
        <v>217</v>
      </c>
      <c r="G3" s="856"/>
      <c r="H3" s="855" t="s">
        <v>218</v>
      </c>
      <c r="I3" s="856"/>
      <c r="J3" s="853"/>
      <c r="K3" s="854"/>
    </row>
    <row r="4" spans="1:13" ht="13.8" thickBot="1" x14ac:dyDescent="0.3">
      <c r="A4" s="847"/>
      <c r="B4" s="810" t="s">
        <v>110</v>
      </c>
      <c r="C4" s="607" t="s">
        <v>111</v>
      </c>
      <c r="D4" s="810" t="s">
        <v>110</v>
      </c>
      <c r="E4" s="608" t="s">
        <v>111</v>
      </c>
      <c r="F4" s="609" t="s">
        <v>110</v>
      </c>
      <c r="G4" s="607" t="s">
        <v>111</v>
      </c>
      <c r="H4" s="810" t="s">
        <v>110</v>
      </c>
      <c r="I4" s="608" t="s">
        <v>111</v>
      </c>
      <c r="J4" s="810" t="s">
        <v>110</v>
      </c>
      <c r="K4" s="608" t="s">
        <v>111</v>
      </c>
    </row>
    <row r="5" spans="1:13" x14ac:dyDescent="0.25">
      <c r="A5" s="154" t="s">
        <v>219</v>
      </c>
      <c r="B5" s="619">
        <v>23043</v>
      </c>
      <c r="C5" s="620">
        <f>B5/$B$7</f>
        <v>0.85553575406549343</v>
      </c>
      <c r="D5" s="619">
        <v>23872</v>
      </c>
      <c r="E5" s="620">
        <f>D5/$D$7</f>
        <v>0.98129650182924322</v>
      </c>
      <c r="F5" s="190">
        <v>3197</v>
      </c>
      <c r="G5" s="620">
        <f>F5/$F$7</f>
        <v>0.97261940979616668</v>
      </c>
      <c r="H5" s="619">
        <v>17</v>
      </c>
      <c r="I5" s="606">
        <f>H5/$H$7</f>
        <v>0.94444444444444442</v>
      </c>
      <c r="J5" s="604">
        <f>B5+D5+F5+H5</f>
        <v>50129</v>
      </c>
      <c r="K5" s="606">
        <f>J5/$J$7</f>
        <v>0.91868562841329771</v>
      </c>
      <c r="M5" s="610"/>
    </row>
    <row r="6" spans="1:13" ht="13.8" thickBot="1" x14ac:dyDescent="0.3">
      <c r="A6" s="601" t="s">
        <v>220</v>
      </c>
      <c r="B6" s="619">
        <v>3891</v>
      </c>
      <c r="C6" s="621">
        <f>B6/$B$7</f>
        <v>0.14446424593450657</v>
      </c>
      <c r="D6" s="619">
        <v>455</v>
      </c>
      <c r="E6" s="621">
        <f>D6/$D$7</f>
        <v>1.8703498170756772E-2</v>
      </c>
      <c r="F6" s="190">
        <v>90</v>
      </c>
      <c r="G6" s="621">
        <f>F6/$F$7</f>
        <v>2.7380590203833283E-2</v>
      </c>
      <c r="H6" s="619">
        <v>1</v>
      </c>
      <c r="I6" s="605">
        <f>H6/$H$7</f>
        <v>5.5555555555555552E-2</v>
      </c>
      <c r="J6" s="604">
        <f>B6+D6+F6+H6</f>
        <v>4437</v>
      </c>
      <c r="K6" s="605">
        <f>J6/$J$7</f>
        <v>8.1314371586702336E-2</v>
      </c>
      <c r="M6" s="610"/>
    </row>
    <row r="7" spans="1:13" s="157" customFormat="1" ht="13.8" thickBot="1" x14ac:dyDescent="0.3">
      <c r="A7" s="602" t="s">
        <v>109</v>
      </c>
      <c r="B7" s="191">
        <f t="shared" ref="B7:H7" si="0">SUM(B5:B6)</f>
        <v>26934</v>
      </c>
      <c r="C7" s="603">
        <f t="shared" si="0"/>
        <v>1</v>
      </c>
      <c r="D7" s="191">
        <f t="shared" si="0"/>
        <v>24327</v>
      </c>
      <c r="E7" s="603">
        <f t="shared" si="0"/>
        <v>1</v>
      </c>
      <c r="F7" s="191">
        <f t="shared" si="0"/>
        <v>3287</v>
      </c>
      <c r="G7" s="603">
        <f t="shared" si="0"/>
        <v>1</v>
      </c>
      <c r="H7" s="191">
        <f t="shared" si="0"/>
        <v>18</v>
      </c>
      <c r="I7" s="603">
        <f>H7/$H$7</f>
        <v>1</v>
      </c>
      <c r="J7" s="191">
        <f>SUM(J5:J6)</f>
        <v>54566</v>
      </c>
      <c r="K7" s="603">
        <f>SUM(K5:K6)</f>
        <v>1</v>
      </c>
    </row>
    <row r="8" spans="1:13" x14ac:dyDescent="0.25">
      <c r="A8" s="158" t="s">
        <v>221</v>
      </c>
      <c r="B8" s="92"/>
      <c r="C8" s="92"/>
      <c r="D8" s="92"/>
      <c r="E8" s="92"/>
      <c r="F8" s="92"/>
      <c r="G8" s="92"/>
      <c r="H8" s="92"/>
      <c r="I8" s="92"/>
      <c r="J8" s="92"/>
      <c r="K8" s="92"/>
    </row>
    <row r="9" spans="1:13" x14ac:dyDescent="0.25">
      <c r="A9" s="159" t="s">
        <v>222</v>
      </c>
      <c r="B9" s="92"/>
      <c r="C9" s="92"/>
      <c r="D9" s="92"/>
      <c r="E9" s="92"/>
      <c r="F9" s="92"/>
      <c r="G9" s="92"/>
      <c r="H9" s="92"/>
      <c r="I9" s="92"/>
      <c r="J9" s="92"/>
      <c r="K9" s="92"/>
    </row>
    <row r="10" spans="1:13" x14ac:dyDescent="0.25">
      <c r="A10" s="159"/>
      <c r="B10" s="92"/>
      <c r="C10" s="92"/>
      <c r="D10" s="92"/>
      <c r="E10" s="92"/>
      <c r="F10" s="92"/>
      <c r="G10" s="92"/>
      <c r="H10" s="92"/>
      <c r="I10" s="92"/>
      <c r="J10" s="92"/>
      <c r="K10" s="92"/>
    </row>
    <row r="12" spans="1:13" ht="13.8" thickBot="1" x14ac:dyDescent="0.3"/>
    <row r="13" spans="1:13" ht="35.1" customHeight="1" thickBot="1" x14ac:dyDescent="0.3">
      <c r="A13" s="838" t="s">
        <v>158</v>
      </c>
      <c r="B13" s="844"/>
      <c r="C13" s="844"/>
      <c r="D13" s="844"/>
      <c r="E13" s="844"/>
      <c r="F13" s="844"/>
      <c r="G13" s="844"/>
      <c r="H13" s="844"/>
      <c r="I13" s="844"/>
      <c r="J13" s="844"/>
      <c r="K13" s="845"/>
    </row>
    <row r="14" spans="1:13" ht="13.5" customHeight="1" thickBot="1" x14ac:dyDescent="0.3">
      <c r="A14" s="846" t="s">
        <v>213</v>
      </c>
      <c r="B14" s="848" t="s">
        <v>214</v>
      </c>
      <c r="C14" s="849"/>
      <c r="D14" s="849"/>
      <c r="E14" s="849"/>
      <c r="F14" s="849"/>
      <c r="G14" s="849"/>
      <c r="H14" s="849"/>
      <c r="I14" s="850"/>
      <c r="J14" s="851" t="s">
        <v>109</v>
      </c>
      <c r="K14" s="852"/>
    </row>
    <row r="15" spans="1:13" ht="12.75" customHeight="1" x14ac:dyDescent="0.25">
      <c r="A15" s="857"/>
      <c r="B15" s="855" t="s">
        <v>215</v>
      </c>
      <c r="C15" s="856"/>
      <c r="D15" s="855" t="s">
        <v>216</v>
      </c>
      <c r="E15" s="856"/>
      <c r="F15" s="855" t="s">
        <v>217</v>
      </c>
      <c r="G15" s="856"/>
      <c r="H15" s="855" t="s">
        <v>218</v>
      </c>
      <c r="I15" s="856"/>
      <c r="J15" s="853"/>
      <c r="K15" s="854"/>
    </row>
    <row r="16" spans="1:13" ht="13.8" thickBot="1" x14ac:dyDescent="0.3">
      <c r="A16" s="857"/>
      <c r="B16" s="810" t="s">
        <v>110</v>
      </c>
      <c r="C16" s="607" t="s">
        <v>111</v>
      </c>
      <c r="D16" s="810" t="s">
        <v>110</v>
      </c>
      <c r="E16" s="608" t="s">
        <v>111</v>
      </c>
      <c r="F16" s="609" t="s">
        <v>110</v>
      </c>
      <c r="G16" s="607" t="s">
        <v>111</v>
      </c>
      <c r="H16" s="810" t="s">
        <v>110</v>
      </c>
      <c r="I16" s="608" t="s">
        <v>111</v>
      </c>
      <c r="J16" s="810" t="s">
        <v>110</v>
      </c>
      <c r="K16" s="608" t="s">
        <v>111</v>
      </c>
    </row>
    <row r="17" spans="1:14" ht="16.5" customHeight="1" x14ac:dyDescent="0.25">
      <c r="A17" s="154" t="s">
        <v>219</v>
      </c>
      <c r="B17" s="619">
        <v>19141</v>
      </c>
      <c r="C17" s="620">
        <f>B17/B19</f>
        <v>0.85619073179459648</v>
      </c>
      <c r="D17" s="619">
        <v>18299</v>
      </c>
      <c r="E17" s="620">
        <f>D17/D19</f>
        <v>0.98175867804066741</v>
      </c>
      <c r="F17" s="619">
        <v>2438</v>
      </c>
      <c r="G17" s="620">
        <f>F17/F19</f>
        <v>0.96861342868494238</v>
      </c>
      <c r="H17" s="619">
        <v>8</v>
      </c>
      <c r="I17" s="620">
        <f>H17/H19</f>
        <v>0.88888888888888884</v>
      </c>
      <c r="J17" s="604">
        <f>B17+D17+F17+H17</f>
        <v>39886</v>
      </c>
      <c r="K17" s="606">
        <f>J17/$J$19</f>
        <v>0.91647710300774343</v>
      </c>
      <c r="M17" s="610"/>
      <c r="N17" s="611"/>
    </row>
    <row r="18" spans="1:14" ht="16.5" customHeight="1" thickBot="1" x14ac:dyDescent="0.3">
      <c r="A18" s="155" t="s">
        <v>220</v>
      </c>
      <c r="B18" s="622">
        <v>3215</v>
      </c>
      <c r="C18" s="623">
        <f>B18/B19</f>
        <v>0.14380926820540346</v>
      </c>
      <c r="D18" s="622">
        <v>340</v>
      </c>
      <c r="E18" s="623">
        <f>D18/D19</f>
        <v>1.8241321959332583E-2</v>
      </c>
      <c r="F18" s="622">
        <v>79</v>
      </c>
      <c r="G18" s="623">
        <f>F18/F19</f>
        <v>3.1386571315057607E-2</v>
      </c>
      <c r="H18" s="622">
        <v>1</v>
      </c>
      <c r="I18" s="623">
        <f>H18/H19</f>
        <v>0.1111111111111111</v>
      </c>
      <c r="J18" s="622">
        <f>B18+D18+F18+H18</f>
        <v>3635</v>
      </c>
      <c r="K18" s="605">
        <f>J18/$J$19</f>
        <v>8.3522896992256609E-2</v>
      </c>
      <c r="M18" s="610"/>
    </row>
    <row r="19" spans="1:14" ht="13.8" thickBot="1" x14ac:dyDescent="0.3">
      <c r="A19" s="156" t="s">
        <v>109</v>
      </c>
      <c r="B19" s="191">
        <f t="shared" ref="B19:K19" si="1">SUM(B17:B18)</f>
        <v>22356</v>
      </c>
      <c r="C19" s="603">
        <f t="shared" si="1"/>
        <v>1</v>
      </c>
      <c r="D19" s="191">
        <f t="shared" si="1"/>
        <v>18639</v>
      </c>
      <c r="E19" s="603">
        <f t="shared" si="1"/>
        <v>1</v>
      </c>
      <c r="F19" s="191">
        <f t="shared" si="1"/>
        <v>2517</v>
      </c>
      <c r="G19" s="603">
        <f t="shared" si="1"/>
        <v>1</v>
      </c>
      <c r="H19" s="191">
        <f t="shared" si="1"/>
        <v>9</v>
      </c>
      <c r="I19" s="603">
        <f t="shared" si="1"/>
        <v>1</v>
      </c>
      <c r="J19" s="191">
        <f t="shared" si="1"/>
        <v>43521</v>
      </c>
      <c r="K19" s="603">
        <f t="shared" si="1"/>
        <v>1</v>
      </c>
      <c r="M19" s="610"/>
    </row>
    <row r="20" spans="1:14" x14ac:dyDescent="0.25">
      <c r="A20" s="158" t="s">
        <v>221</v>
      </c>
      <c r="B20" s="92"/>
      <c r="C20" s="92"/>
      <c r="D20" s="92"/>
      <c r="E20" s="92"/>
      <c r="F20" s="92"/>
      <c r="G20" s="92"/>
      <c r="H20" s="92"/>
      <c r="I20" s="92"/>
      <c r="J20" s="92"/>
      <c r="K20" s="92"/>
    </row>
    <row r="21" spans="1:14" x14ac:dyDescent="0.25">
      <c r="A21" s="159" t="s">
        <v>222</v>
      </c>
      <c r="B21" s="92"/>
      <c r="C21" s="92"/>
      <c r="D21" s="92"/>
      <c r="E21" s="92"/>
      <c r="F21" s="92"/>
      <c r="G21" s="92"/>
      <c r="H21" s="92"/>
      <c r="I21" s="92"/>
      <c r="J21" s="92"/>
      <c r="K21" s="92"/>
    </row>
    <row r="22" spans="1:14" x14ac:dyDescent="0.25">
      <c r="A22" s="159"/>
      <c r="B22" s="92"/>
      <c r="C22" s="92"/>
      <c r="D22" s="92"/>
      <c r="E22" s="92"/>
      <c r="F22" s="92"/>
      <c r="G22" s="92"/>
      <c r="H22" s="92"/>
      <c r="I22" s="92"/>
      <c r="J22" s="92"/>
      <c r="K22" s="92"/>
    </row>
    <row r="23" spans="1:14" x14ac:dyDescent="0.25">
      <c r="A23" s="159"/>
    </row>
    <row r="24" spans="1:14" ht="13.8" thickBot="1" x14ac:dyDescent="0.3"/>
    <row r="25" spans="1:14" ht="35.1" customHeight="1" thickBot="1" x14ac:dyDescent="0.3">
      <c r="A25" s="838" t="s">
        <v>159</v>
      </c>
      <c r="B25" s="844"/>
      <c r="C25" s="844"/>
      <c r="D25" s="844"/>
      <c r="E25" s="844"/>
      <c r="F25" s="844"/>
      <c r="G25" s="844"/>
      <c r="H25" s="844"/>
      <c r="I25" s="844"/>
      <c r="J25" s="844"/>
      <c r="K25" s="845"/>
    </row>
    <row r="26" spans="1:14" ht="13.5" customHeight="1" thickBot="1" x14ac:dyDescent="0.3">
      <c r="A26" s="846" t="s">
        <v>213</v>
      </c>
      <c r="B26" s="848" t="s">
        <v>214</v>
      </c>
      <c r="C26" s="849"/>
      <c r="D26" s="849"/>
      <c r="E26" s="849"/>
      <c r="F26" s="849"/>
      <c r="G26" s="849"/>
      <c r="H26" s="849"/>
      <c r="I26" s="850"/>
      <c r="J26" s="851" t="s">
        <v>109</v>
      </c>
      <c r="K26" s="852"/>
    </row>
    <row r="27" spans="1:14" ht="12.75" customHeight="1" x14ac:dyDescent="0.25">
      <c r="A27" s="857"/>
      <c r="B27" s="855" t="s">
        <v>215</v>
      </c>
      <c r="C27" s="856"/>
      <c r="D27" s="855" t="s">
        <v>216</v>
      </c>
      <c r="E27" s="856"/>
      <c r="F27" s="855" t="s">
        <v>217</v>
      </c>
      <c r="G27" s="856"/>
      <c r="H27" s="855" t="s">
        <v>218</v>
      </c>
      <c r="I27" s="856"/>
      <c r="J27" s="853"/>
      <c r="K27" s="854"/>
      <c r="M27" s="190"/>
    </row>
    <row r="28" spans="1:14" ht="13.8" thickBot="1" x14ac:dyDescent="0.3">
      <c r="A28" s="857"/>
      <c r="B28" s="810" t="s">
        <v>110</v>
      </c>
      <c r="C28" s="607" t="s">
        <v>111</v>
      </c>
      <c r="D28" s="810" t="s">
        <v>110</v>
      </c>
      <c r="E28" s="608" t="s">
        <v>111</v>
      </c>
      <c r="F28" s="609" t="s">
        <v>110</v>
      </c>
      <c r="G28" s="607" t="s">
        <v>111</v>
      </c>
      <c r="H28" s="810" t="s">
        <v>110</v>
      </c>
      <c r="I28" s="608" t="s">
        <v>111</v>
      </c>
      <c r="J28" s="810" t="s">
        <v>110</v>
      </c>
      <c r="K28" s="608" t="s">
        <v>111</v>
      </c>
      <c r="M28" s="190"/>
    </row>
    <row r="29" spans="1:14" ht="15.75" customHeight="1" x14ac:dyDescent="0.25">
      <c r="A29" s="154" t="s">
        <v>219</v>
      </c>
      <c r="B29" s="622">
        <v>3867</v>
      </c>
      <c r="C29" s="620">
        <f>B29/B31</f>
        <v>0.85270121278941569</v>
      </c>
      <c r="D29" s="622">
        <v>5542</v>
      </c>
      <c r="E29" s="620">
        <f>D29/D31</f>
        <v>0.97984441301272984</v>
      </c>
      <c r="F29" s="619">
        <v>757</v>
      </c>
      <c r="G29" s="620">
        <v>0.11</v>
      </c>
      <c r="H29" s="619">
        <v>9</v>
      </c>
      <c r="I29" s="620">
        <f>H29/H31</f>
        <v>1</v>
      </c>
      <c r="J29" s="604">
        <f>B29+D29+F29+H29</f>
        <v>10175</v>
      </c>
      <c r="K29" s="606">
        <f>J29/$J$31</f>
        <v>0.92769876002917584</v>
      </c>
      <c r="M29" s="190"/>
    </row>
    <row r="30" spans="1:14" ht="17.25" customHeight="1" thickBot="1" x14ac:dyDescent="0.3">
      <c r="A30" s="155" t="s">
        <v>220</v>
      </c>
      <c r="B30" s="622">
        <v>668</v>
      </c>
      <c r="C30" s="623">
        <f>B30/B31</f>
        <v>0.14729878721058434</v>
      </c>
      <c r="D30" s="622">
        <v>114</v>
      </c>
      <c r="E30" s="623">
        <f>D30/D31</f>
        <v>2.0155586987270154E-2</v>
      </c>
      <c r="F30" s="622">
        <v>11</v>
      </c>
      <c r="G30" s="623">
        <f>F30/F31</f>
        <v>1.4322916666666666E-2</v>
      </c>
      <c r="H30" s="622"/>
      <c r="I30" s="623">
        <f>H30/H31</f>
        <v>0</v>
      </c>
      <c r="J30" s="604">
        <f>B30+D30+F30+H30</f>
        <v>793</v>
      </c>
      <c r="K30" s="605">
        <f>J30/$J$31</f>
        <v>7.2301239970824216E-2</v>
      </c>
    </row>
    <row r="31" spans="1:14" ht="13.8" thickBot="1" x14ac:dyDescent="0.3">
      <c r="A31" s="156" t="s">
        <v>109</v>
      </c>
      <c r="B31" s="191">
        <f t="shared" ref="B31:K31" si="2">SUM(B29:B30)</f>
        <v>4535</v>
      </c>
      <c r="C31" s="603">
        <f t="shared" si="2"/>
        <v>1</v>
      </c>
      <c r="D31" s="191">
        <f t="shared" si="2"/>
        <v>5656</v>
      </c>
      <c r="E31" s="603">
        <f t="shared" si="2"/>
        <v>1</v>
      </c>
      <c r="F31" s="191">
        <f t="shared" si="2"/>
        <v>768</v>
      </c>
      <c r="G31" s="603">
        <f t="shared" si="2"/>
        <v>0.12432291666666667</v>
      </c>
      <c r="H31" s="191">
        <f t="shared" si="2"/>
        <v>9</v>
      </c>
      <c r="I31" s="603">
        <f t="shared" si="2"/>
        <v>1</v>
      </c>
      <c r="J31" s="191">
        <f t="shared" si="2"/>
        <v>10968</v>
      </c>
      <c r="K31" s="603">
        <f t="shared" si="2"/>
        <v>1</v>
      </c>
    </row>
    <row r="32" spans="1:14" x14ac:dyDescent="0.25">
      <c r="A32" s="158" t="s">
        <v>221</v>
      </c>
      <c r="B32" s="92"/>
      <c r="C32" s="92"/>
      <c r="D32" s="92"/>
      <c r="E32" s="92"/>
      <c r="F32" s="92"/>
      <c r="G32" s="92"/>
      <c r="H32" s="92"/>
      <c r="I32" s="92"/>
      <c r="J32" s="92"/>
      <c r="K32" s="92"/>
    </row>
    <row r="33" spans="1:11" x14ac:dyDescent="0.25">
      <c r="A33" s="159" t="s">
        <v>222</v>
      </c>
      <c r="B33" s="92"/>
      <c r="C33" s="92"/>
      <c r="D33" s="92"/>
      <c r="E33" s="92"/>
      <c r="F33" s="92"/>
      <c r="G33" s="92"/>
      <c r="H33" s="92"/>
      <c r="I33" s="92"/>
      <c r="J33" s="92"/>
      <c r="K33" s="92"/>
    </row>
    <row r="34" spans="1:11" x14ac:dyDescent="0.25">
      <c r="A34" s="159"/>
      <c r="B34" s="92"/>
      <c r="C34" s="92"/>
      <c r="D34" s="92"/>
      <c r="E34" s="92"/>
      <c r="F34" s="92"/>
      <c r="G34" s="92"/>
      <c r="H34" s="92"/>
      <c r="I34" s="92"/>
      <c r="J34" s="92"/>
      <c r="K34" s="92"/>
    </row>
    <row r="35" spans="1:11" x14ac:dyDescent="0.25">
      <c r="A35" s="159"/>
      <c r="B35" s="610"/>
    </row>
    <row r="36" spans="1:11" ht="13.8" thickBot="1" x14ac:dyDescent="0.3">
      <c r="A36" s="159"/>
    </row>
    <row r="37" spans="1:11" ht="58.5" customHeight="1" thickBot="1" x14ac:dyDescent="0.3">
      <c r="A37" s="838" t="s">
        <v>160</v>
      </c>
      <c r="B37" s="837"/>
      <c r="C37" s="837"/>
      <c r="D37" s="837"/>
      <c r="E37" s="837"/>
      <c r="F37" s="837"/>
      <c r="G37" s="839"/>
    </row>
    <row r="38" spans="1:11" ht="20.25" customHeight="1" thickBot="1" x14ac:dyDescent="0.3">
      <c r="A38" s="840" t="s">
        <v>213</v>
      </c>
      <c r="B38" s="836" t="s">
        <v>214</v>
      </c>
      <c r="C38" s="837"/>
      <c r="D38" s="837"/>
      <c r="E38" s="837"/>
      <c r="F38" s="842" t="s">
        <v>109</v>
      </c>
      <c r="G38" s="843"/>
    </row>
    <row r="39" spans="1:11" ht="13.5" customHeight="1" thickBot="1" x14ac:dyDescent="0.3">
      <c r="A39" s="841"/>
      <c r="B39" s="486" t="s">
        <v>215</v>
      </c>
      <c r="C39" s="487" t="s">
        <v>216</v>
      </c>
      <c r="D39" s="487" t="s">
        <v>217</v>
      </c>
      <c r="E39" s="488" t="s">
        <v>218</v>
      </c>
      <c r="F39" s="489" t="s">
        <v>110</v>
      </c>
      <c r="G39" s="490" t="s">
        <v>111</v>
      </c>
      <c r="H39" s="383"/>
      <c r="I39" s="383"/>
      <c r="J39" s="383"/>
      <c r="K39" s="383"/>
    </row>
    <row r="40" spans="1:11" ht="18" customHeight="1" x14ac:dyDescent="0.25">
      <c r="A40" s="491" t="s">
        <v>219</v>
      </c>
      <c r="B40" s="492">
        <v>35</v>
      </c>
      <c r="C40" s="493">
        <v>31</v>
      </c>
      <c r="D40" s="493">
        <v>2</v>
      </c>
      <c r="E40" s="494"/>
      <c r="F40" s="495">
        <f>B40+C40+D40</f>
        <v>68</v>
      </c>
      <c r="G40" s="606">
        <f>F40/$F$42</f>
        <v>0.88311688311688308</v>
      </c>
    </row>
    <row r="41" spans="1:11" ht="20.25" customHeight="1" thickBot="1" x14ac:dyDescent="0.3">
      <c r="A41" s="496" t="s">
        <v>220</v>
      </c>
      <c r="B41" s="497">
        <v>8</v>
      </c>
      <c r="C41" s="498">
        <v>1</v>
      </c>
      <c r="D41" s="498"/>
      <c r="E41" s="499"/>
      <c r="F41" s="624">
        <f>B41+C41+D41</f>
        <v>9</v>
      </c>
      <c r="G41" s="605">
        <f>F41/$F$42</f>
        <v>0.11688311688311688</v>
      </c>
    </row>
    <row r="42" spans="1:11" ht="18" customHeight="1" thickBot="1" x14ac:dyDescent="0.3">
      <c r="A42" s="500" t="s">
        <v>109</v>
      </c>
      <c r="B42" s="501">
        <f t="shared" ref="B42:G42" si="3">SUM(B40:B41)</f>
        <v>43</v>
      </c>
      <c r="C42" s="501">
        <f t="shared" si="3"/>
        <v>32</v>
      </c>
      <c r="D42" s="501">
        <f t="shared" si="3"/>
        <v>2</v>
      </c>
      <c r="E42" s="501">
        <f t="shared" si="3"/>
        <v>0</v>
      </c>
      <c r="F42" s="501">
        <f t="shared" si="3"/>
        <v>77</v>
      </c>
      <c r="G42" s="603">
        <f t="shared" si="3"/>
        <v>1</v>
      </c>
    </row>
    <row r="43" spans="1:11" x14ac:dyDescent="0.25">
      <c r="A43" s="158" t="s">
        <v>221</v>
      </c>
      <c r="B43" s="92"/>
      <c r="C43" s="92"/>
      <c r="D43" s="92"/>
      <c r="E43" s="92"/>
      <c r="F43" s="92"/>
      <c r="G43" s="92"/>
      <c r="H43" s="92"/>
      <c r="I43" s="92"/>
      <c r="J43" s="92"/>
      <c r="K43" s="92"/>
    </row>
    <row r="44" spans="1:11" ht="15" customHeight="1" x14ac:dyDescent="0.25">
      <c r="A44" s="159" t="s">
        <v>222</v>
      </c>
      <c r="B44" s="92"/>
      <c r="C44" s="92"/>
      <c r="D44" s="92"/>
      <c r="E44" s="92"/>
      <c r="F44" s="92"/>
      <c r="G44" s="92"/>
      <c r="H44" s="92"/>
      <c r="I44" s="92"/>
      <c r="J44" s="92"/>
      <c r="K44" s="92"/>
    </row>
  </sheetData>
  <mergeCells count="28">
    <mergeCell ref="A26:A28"/>
    <mergeCell ref="B26:I26"/>
    <mergeCell ref="J26:K27"/>
    <mergeCell ref="B27:C27"/>
    <mergeCell ref="D27:E27"/>
    <mergeCell ref="F27:G27"/>
    <mergeCell ref="H27:I27"/>
    <mergeCell ref="B15:C15"/>
    <mergeCell ref="D15:E15"/>
    <mergeCell ref="F15:G15"/>
    <mergeCell ref="H15:I15"/>
    <mergeCell ref="A25:K25"/>
    <mergeCell ref="B38:E38"/>
    <mergeCell ref="A37:G37"/>
    <mergeCell ref="A38:A39"/>
    <mergeCell ref="F38:G38"/>
    <mergeCell ref="A1:K1"/>
    <mergeCell ref="A2:A4"/>
    <mergeCell ref="B2:I2"/>
    <mergeCell ref="J2:K3"/>
    <mergeCell ref="B3:C3"/>
    <mergeCell ref="D3:E3"/>
    <mergeCell ref="F3:G3"/>
    <mergeCell ref="H3:I3"/>
    <mergeCell ref="A13:K13"/>
    <mergeCell ref="A14:A16"/>
    <mergeCell ref="B14:I14"/>
    <mergeCell ref="J14:K15"/>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zoomScaleNormal="100" workbookViewId="0">
      <selection sqref="A1:J1"/>
    </sheetView>
  </sheetViews>
  <sheetFormatPr defaultColWidth="9.109375" defaultRowHeight="13.8" x14ac:dyDescent="0.25"/>
  <cols>
    <col min="1" max="1" width="17.33203125" style="1" customWidth="1"/>
    <col min="2" max="2" width="9.109375" style="1" customWidth="1"/>
    <col min="3" max="3" width="9.6640625" style="1" customWidth="1"/>
    <col min="4" max="9" width="9.109375" style="1" customWidth="1"/>
    <col min="10" max="10" width="13.44140625" style="1" customWidth="1"/>
    <col min="11" max="222" width="11.44140625" style="1" customWidth="1"/>
    <col min="223" max="16384" width="9.109375" style="1"/>
  </cols>
  <sheetData>
    <row r="1" spans="1:10" ht="37.5" customHeight="1" thickBot="1" x14ac:dyDescent="0.3">
      <c r="A1" s="970" t="s">
        <v>183</v>
      </c>
      <c r="B1" s="880"/>
      <c r="C1" s="880"/>
      <c r="D1" s="880"/>
      <c r="E1" s="880"/>
      <c r="F1" s="880"/>
      <c r="G1" s="880"/>
      <c r="H1" s="881"/>
      <c r="I1" s="881"/>
      <c r="J1" s="986"/>
    </row>
    <row r="2" spans="1:10" ht="21.75" customHeight="1" x14ac:dyDescent="0.25">
      <c r="A2" s="865" t="s">
        <v>863</v>
      </c>
      <c r="B2" s="876">
        <v>2008</v>
      </c>
      <c r="C2" s="877"/>
      <c r="D2" s="972">
        <v>2009</v>
      </c>
      <c r="E2" s="973"/>
      <c r="F2" s="876">
        <v>2011</v>
      </c>
      <c r="G2" s="877"/>
      <c r="H2" s="876">
        <v>2012</v>
      </c>
      <c r="I2" s="877"/>
      <c r="J2" s="865" t="s">
        <v>384</v>
      </c>
    </row>
    <row r="3" spans="1:10" ht="21" customHeight="1" thickBot="1" x14ac:dyDescent="0.3">
      <c r="A3" s="922"/>
      <c r="B3" s="813" t="s">
        <v>110</v>
      </c>
      <c r="C3" s="812" t="s">
        <v>111</v>
      </c>
      <c r="D3" s="85" t="s">
        <v>110</v>
      </c>
      <c r="E3" s="815" t="s">
        <v>111</v>
      </c>
      <c r="F3" s="813" t="s">
        <v>110</v>
      </c>
      <c r="G3" s="812" t="s">
        <v>111</v>
      </c>
      <c r="H3" s="813" t="s">
        <v>110</v>
      </c>
      <c r="I3" s="812" t="s">
        <v>111</v>
      </c>
      <c r="J3" s="866"/>
    </row>
    <row r="4" spans="1:10" x14ac:dyDescent="0.25">
      <c r="A4" s="97" t="s">
        <v>864</v>
      </c>
      <c r="B4" s="93">
        <v>8894</v>
      </c>
      <c r="C4" s="63">
        <f>B4/$B$11</f>
        <v>0.20126270054988574</v>
      </c>
      <c r="D4" s="93">
        <v>8993</v>
      </c>
      <c r="E4" s="63">
        <f>D4/$D$11</f>
        <v>0.20649827784156141</v>
      </c>
      <c r="F4" s="93">
        <v>8357</v>
      </c>
      <c r="G4" s="63">
        <f>ROUND(F4/$F$11,3)</f>
        <v>0.20200000000000001</v>
      </c>
      <c r="H4" s="93">
        <v>8214</v>
      </c>
      <c r="I4" s="63">
        <f>ROUND(H4/$H$11,3)</f>
        <v>0.20599999999999999</v>
      </c>
      <c r="J4" s="698">
        <f>I4-G4</f>
        <v>3.9999999999999758E-3</v>
      </c>
    </row>
    <row r="5" spans="1:10" x14ac:dyDescent="0.25">
      <c r="A5" s="100" t="s">
        <v>865</v>
      </c>
      <c r="B5" s="76">
        <v>8821</v>
      </c>
      <c r="C5" s="66">
        <f t="shared" ref="C5:C10" si="0">B5/$B$11</f>
        <v>0.19961078047566247</v>
      </c>
      <c r="D5" s="76">
        <v>8865</v>
      </c>
      <c r="E5" s="66">
        <f t="shared" ref="E5:E10" si="1">D5/$D$11</f>
        <v>0.20355912743972446</v>
      </c>
      <c r="F5" s="76">
        <v>8341</v>
      </c>
      <c r="G5" s="66">
        <f t="shared" ref="G5:G10" si="2">ROUND(F5/$F$11,3)</f>
        <v>0.20100000000000001</v>
      </c>
      <c r="H5" s="76">
        <v>7958</v>
      </c>
      <c r="I5" s="66">
        <f t="shared" ref="I5:I10" si="3">ROUND(H5/$H$11,3)</f>
        <v>0.2</v>
      </c>
      <c r="J5" s="699">
        <f t="shared" ref="J5:J10" si="4">I5-G5</f>
        <v>-1.0000000000000009E-3</v>
      </c>
    </row>
    <row r="6" spans="1:10" x14ac:dyDescent="0.25">
      <c r="A6" s="100" t="s">
        <v>866</v>
      </c>
      <c r="B6" s="76">
        <v>7852</v>
      </c>
      <c r="C6" s="66">
        <f t="shared" si="0"/>
        <v>0.17768323866850716</v>
      </c>
      <c r="D6" s="76">
        <v>7391</v>
      </c>
      <c r="E6" s="66">
        <f t="shared" si="1"/>
        <v>0.1697129735935706</v>
      </c>
      <c r="F6" s="76">
        <v>7093</v>
      </c>
      <c r="G6" s="66">
        <f t="shared" si="2"/>
        <v>0.17100000000000001</v>
      </c>
      <c r="H6" s="76">
        <v>6777</v>
      </c>
      <c r="I6" s="66">
        <f t="shared" si="3"/>
        <v>0.17</v>
      </c>
      <c r="J6" s="699">
        <f t="shared" si="4"/>
        <v>-1.0000000000000009E-3</v>
      </c>
    </row>
    <row r="7" spans="1:10" x14ac:dyDescent="0.25">
      <c r="A7" s="100" t="s">
        <v>867</v>
      </c>
      <c r="B7" s="76">
        <v>7952</v>
      </c>
      <c r="C7" s="66">
        <f t="shared" si="0"/>
        <v>0.1799461428797719</v>
      </c>
      <c r="D7" s="76">
        <v>8172</v>
      </c>
      <c r="E7" s="66">
        <f t="shared" si="1"/>
        <v>0.18764638346727899</v>
      </c>
      <c r="F7" s="76">
        <v>7606</v>
      </c>
      <c r="G7" s="66">
        <f t="shared" si="2"/>
        <v>0.184</v>
      </c>
      <c r="H7" s="76">
        <v>7282</v>
      </c>
      <c r="I7" s="66">
        <f t="shared" si="3"/>
        <v>0.183</v>
      </c>
      <c r="J7" s="699">
        <f t="shared" si="4"/>
        <v>-1.0000000000000009E-3</v>
      </c>
    </row>
    <row r="8" spans="1:10" x14ac:dyDescent="0.25">
      <c r="A8" s="100" t="s">
        <v>868</v>
      </c>
      <c r="B8" s="76">
        <v>6705</v>
      </c>
      <c r="C8" s="66">
        <f t="shared" si="0"/>
        <v>0.15172772736530063</v>
      </c>
      <c r="D8" s="76">
        <v>6323</v>
      </c>
      <c r="E8" s="66">
        <f t="shared" si="1"/>
        <v>0.14518943742824339</v>
      </c>
      <c r="F8" s="76">
        <v>6152</v>
      </c>
      <c r="G8" s="66">
        <f t="shared" si="2"/>
        <v>0.14899999999999999</v>
      </c>
      <c r="H8" s="76">
        <v>5849</v>
      </c>
      <c r="I8" s="66">
        <f t="shared" si="3"/>
        <v>0.14699999999999999</v>
      </c>
      <c r="J8" s="699">
        <f t="shared" si="4"/>
        <v>-2.0000000000000018E-3</v>
      </c>
    </row>
    <row r="9" spans="1:10" x14ac:dyDescent="0.25">
      <c r="A9" s="100" t="s">
        <v>869</v>
      </c>
      <c r="B9" s="76">
        <v>2070</v>
      </c>
      <c r="C9" s="66">
        <f t="shared" si="0"/>
        <v>4.6842117173180056E-2</v>
      </c>
      <c r="D9" s="76">
        <v>1970</v>
      </c>
      <c r="E9" s="66">
        <f t="shared" si="1"/>
        <v>4.5235361653272098E-2</v>
      </c>
      <c r="F9" s="76">
        <v>1992</v>
      </c>
      <c r="G9" s="66">
        <f t="shared" si="2"/>
        <v>4.8000000000000001E-2</v>
      </c>
      <c r="H9" s="76">
        <v>1940</v>
      </c>
      <c r="I9" s="66">
        <f t="shared" si="3"/>
        <v>4.9000000000000002E-2</v>
      </c>
      <c r="J9" s="699">
        <f t="shared" si="4"/>
        <v>1.0000000000000009E-3</v>
      </c>
    </row>
    <row r="10" spans="1:10" ht="14.4" thickBot="1" x14ac:dyDescent="0.3">
      <c r="A10" s="100" t="s">
        <v>870</v>
      </c>
      <c r="B10" s="83">
        <v>1897</v>
      </c>
      <c r="C10" s="69">
        <f t="shared" si="0"/>
        <v>4.2927292887692065E-2</v>
      </c>
      <c r="D10" s="83">
        <v>1836</v>
      </c>
      <c r="E10" s="69">
        <f t="shared" si="1"/>
        <v>4.2158438576349024E-2</v>
      </c>
      <c r="F10" s="83">
        <v>1882</v>
      </c>
      <c r="G10" s="69">
        <f t="shared" si="2"/>
        <v>4.4999999999999998E-2</v>
      </c>
      <c r="H10" s="83">
        <v>1866</v>
      </c>
      <c r="I10" s="69">
        <f t="shared" si="3"/>
        <v>4.7E-2</v>
      </c>
      <c r="J10" s="700">
        <f t="shared" si="4"/>
        <v>2.0000000000000018E-3</v>
      </c>
    </row>
    <row r="11" spans="1:10" ht="14.4" thickBot="1" x14ac:dyDescent="0.3">
      <c r="A11" s="70" t="s">
        <v>109</v>
      </c>
      <c r="B11" s="91">
        <f>SUM(B4:B10)</f>
        <v>44191</v>
      </c>
      <c r="C11" s="72">
        <f>SUM(C4:C10)</f>
        <v>1</v>
      </c>
      <c r="D11" s="91">
        <f t="shared" ref="D11:I11" si="5">SUM(D4:D10)</f>
        <v>43550</v>
      </c>
      <c r="E11" s="72">
        <f t="shared" si="5"/>
        <v>1</v>
      </c>
      <c r="F11" s="91">
        <f t="shared" si="5"/>
        <v>41423</v>
      </c>
      <c r="G11" s="72">
        <f t="shared" si="5"/>
        <v>1</v>
      </c>
      <c r="H11" s="91">
        <f t="shared" si="5"/>
        <v>39886</v>
      </c>
      <c r="I11" s="72">
        <f t="shared" si="5"/>
        <v>1.0020000000000002</v>
      </c>
      <c r="J11" s="113"/>
    </row>
    <row r="14" spans="1:10" ht="14.4" thickBot="1" x14ac:dyDescent="0.3"/>
    <row r="15" spans="1:10" ht="35.1" customHeight="1" thickBot="1" x14ac:dyDescent="0.3">
      <c r="A15" s="906" t="s">
        <v>184</v>
      </c>
      <c r="B15" s="928"/>
      <c r="C15" s="928"/>
      <c r="D15" s="928"/>
      <c r="E15" s="928"/>
      <c r="F15" s="928"/>
      <c r="G15" s="928"/>
      <c r="H15" s="928"/>
      <c r="I15" s="928"/>
      <c r="J15" s="929"/>
    </row>
    <row r="16" spans="1:10" ht="16.5" customHeight="1" thickBot="1" x14ac:dyDescent="0.3">
      <c r="A16" s="865" t="s">
        <v>863</v>
      </c>
      <c r="B16" s="906" t="s">
        <v>214</v>
      </c>
      <c r="C16" s="928"/>
      <c r="D16" s="928"/>
      <c r="E16" s="928"/>
      <c r="F16" s="928"/>
      <c r="G16" s="928"/>
      <c r="H16" s="929"/>
      <c r="I16" s="851" t="s">
        <v>109</v>
      </c>
      <c r="J16" s="925"/>
    </row>
    <row r="17" spans="1:11" ht="14.25" customHeight="1" x14ac:dyDescent="0.25">
      <c r="A17" s="984"/>
      <c r="B17" s="855" t="s">
        <v>215</v>
      </c>
      <c r="C17" s="983"/>
      <c r="D17" s="855" t="s">
        <v>216</v>
      </c>
      <c r="E17" s="983"/>
      <c r="F17" s="855" t="s">
        <v>217</v>
      </c>
      <c r="G17" s="983"/>
      <c r="H17" s="332" t="s">
        <v>218</v>
      </c>
      <c r="I17" s="926"/>
      <c r="J17" s="927"/>
    </row>
    <row r="18" spans="1:11" ht="14.4" thickBot="1" x14ac:dyDescent="0.3">
      <c r="A18" s="985"/>
      <c r="B18" s="152" t="s">
        <v>110</v>
      </c>
      <c r="C18" s="151" t="s">
        <v>111</v>
      </c>
      <c r="D18" s="152" t="s">
        <v>110</v>
      </c>
      <c r="E18" s="153" t="s">
        <v>111</v>
      </c>
      <c r="F18" s="150" t="s">
        <v>110</v>
      </c>
      <c r="G18" s="151" t="s">
        <v>111</v>
      </c>
      <c r="H18" s="333" t="s">
        <v>110</v>
      </c>
      <c r="I18" s="152" t="s">
        <v>110</v>
      </c>
      <c r="J18" s="153" t="s">
        <v>111</v>
      </c>
    </row>
    <row r="19" spans="1:11" x14ac:dyDescent="0.25">
      <c r="A19" s="97" t="s">
        <v>864</v>
      </c>
      <c r="B19" s="93">
        <v>3742</v>
      </c>
      <c r="C19" s="63">
        <f>B19/$B$26</f>
        <v>0.19549657802622641</v>
      </c>
      <c r="D19" s="93">
        <v>3960</v>
      </c>
      <c r="E19" s="63">
        <f>D19/$D$26</f>
        <v>0.21640526804743429</v>
      </c>
      <c r="F19" s="93">
        <v>512</v>
      </c>
      <c r="G19" s="63">
        <f>F19/$F$26</f>
        <v>0.2100082034454471</v>
      </c>
      <c r="H19" s="334"/>
      <c r="I19" s="93">
        <f>B19+D19+F19+H19</f>
        <v>8214</v>
      </c>
      <c r="J19" s="63">
        <f>I19/$I$26</f>
        <v>0.20593692022263452</v>
      </c>
    </row>
    <row r="20" spans="1:11" x14ac:dyDescent="0.25">
      <c r="A20" s="100" t="s">
        <v>865</v>
      </c>
      <c r="B20" s="76">
        <v>3534</v>
      </c>
      <c r="C20" s="66">
        <f t="shared" ref="C20:C25" si="6">B20/$B$26</f>
        <v>0.18462985214983543</v>
      </c>
      <c r="D20" s="76">
        <v>3953</v>
      </c>
      <c r="E20" s="66">
        <f t="shared" ref="E20:E25" si="7">D20/$D$26</f>
        <v>0.21602273348270398</v>
      </c>
      <c r="F20" s="76">
        <v>467</v>
      </c>
      <c r="G20" s="66">
        <f t="shared" ref="G20:G25" si="8">F20/$F$26</f>
        <v>0.19155045118949959</v>
      </c>
      <c r="H20" s="330">
        <v>4</v>
      </c>
      <c r="I20" s="76">
        <f t="shared" ref="I20:I25" si="9">B20+D20+F20+H20</f>
        <v>7958</v>
      </c>
      <c r="J20" s="66">
        <f t="shared" ref="J20:J25" si="10">I20/$I$26</f>
        <v>0.19951862809005666</v>
      </c>
    </row>
    <row r="21" spans="1:11" x14ac:dyDescent="0.25">
      <c r="A21" s="100" t="s">
        <v>866</v>
      </c>
      <c r="B21" s="76">
        <v>3222</v>
      </c>
      <c r="C21" s="66">
        <f t="shared" si="6"/>
        <v>0.16832976333524893</v>
      </c>
      <c r="D21" s="76">
        <v>3118</v>
      </c>
      <c r="E21" s="66">
        <f t="shared" si="7"/>
        <v>0.17039182468987377</v>
      </c>
      <c r="F21" s="76">
        <v>436</v>
      </c>
      <c r="G21" s="66">
        <f t="shared" si="8"/>
        <v>0.17883511074651354</v>
      </c>
      <c r="H21" s="330">
        <v>1</v>
      </c>
      <c r="I21" s="76">
        <f t="shared" si="9"/>
        <v>6777</v>
      </c>
      <c r="J21" s="66">
        <f t="shared" si="10"/>
        <v>0.16990924133781277</v>
      </c>
    </row>
    <row r="22" spans="1:11" x14ac:dyDescent="0.25">
      <c r="A22" s="100" t="s">
        <v>867</v>
      </c>
      <c r="B22" s="76">
        <v>3504</v>
      </c>
      <c r="C22" s="66">
        <f t="shared" si="6"/>
        <v>0.18306253591766367</v>
      </c>
      <c r="D22" s="76">
        <v>3367</v>
      </c>
      <c r="E22" s="66">
        <f t="shared" si="7"/>
        <v>0.18399912563528062</v>
      </c>
      <c r="F22" s="76">
        <v>411</v>
      </c>
      <c r="G22" s="66">
        <f t="shared" si="8"/>
        <v>0.16858080393765382</v>
      </c>
      <c r="H22" s="330"/>
      <c r="I22" s="76">
        <f t="shared" si="9"/>
        <v>7282</v>
      </c>
      <c r="J22" s="66">
        <f t="shared" si="10"/>
        <v>0.18257032542746829</v>
      </c>
    </row>
    <row r="23" spans="1:11" x14ac:dyDescent="0.25">
      <c r="A23" s="100" t="s">
        <v>868</v>
      </c>
      <c r="B23" s="76">
        <v>2949</v>
      </c>
      <c r="C23" s="66">
        <f t="shared" si="6"/>
        <v>0.15406718562248575</v>
      </c>
      <c r="D23" s="76">
        <v>2521</v>
      </c>
      <c r="E23" s="66">
        <f t="shared" si="7"/>
        <v>0.13776709109787419</v>
      </c>
      <c r="F23" s="76">
        <v>377</v>
      </c>
      <c r="G23" s="66">
        <f t="shared" si="8"/>
        <v>0.15463494667760461</v>
      </c>
      <c r="H23" s="330">
        <v>2</v>
      </c>
      <c r="I23" s="76">
        <f t="shared" si="9"/>
        <v>5849</v>
      </c>
      <c r="J23" s="66">
        <f t="shared" si="10"/>
        <v>0.14664293235721806</v>
      </c>
    </row>
    <row r="24" spans="1:11" x14ac:dyDescent="0.25">
      <c r="A24" s="100" t="s">
        <v>869</v>
      </c>
      <c r="B24" s="76">
        <v>1158</v>
      </c>
      <c r="C24" s="66">
        <f t="shared" si="6"/>
        <v>6.0498406561830628E-2</v>
      </c>
      <c r="D24" s="76">
        <v>649</v>
      </c>
      <c r="E24" s="66">
        <f t="shared" si="7"/>
        <v>3.5466418929996177E-2</v>
      </c>
      <c r="F24" s="76">
        <v>132</v>
      </c>
      <c r="G24" s="66">
        <f t="shared" si="8"/>
        <v>5.4142739950779326E-2</v>
      </c>
      <c r="H24" s="330">
        <v>1</v>
      </c>
      <c r="I24" s="76">
        <f t="shared" si="9"/>
        <v>1940</v>
      </c>
      <c r="J24" s="66">
        <f t="shared" si="10"/>
        <v>4.8638620067191496E-2</v>
      </c>
    </row>
    <row r="25" spans="1:11" ht="14.4" thickBot="1" x14ac:dyDescent="0.3">
      <c r="A25" s="100" t="s">
        <v>870</v>
      </c>
      <c r="B25" s="77">
        <v>1032</v>
      </c>
      <c r="C25" s="186">
        <f t="shared" si="6"/>
        <v>5.3915678386709159E-2</v>
      </c>
      <c r="D25" s="77">
        <v>731</v>
      </c>
      <c r="E25" s="186">
        <f t="shared" si="7"/>
        <v>3.9947538116836982E-2</v>
      </c>
      <c r="F25" s="77">
        <v>103</v>
      </c>
      <c r="G25" s="186">
        <f t="shared" si="8"/>
        <v>4.2247744052502048E-2</v>
      </c>
      <c r="H25" s="335"/>
      <c r="I25" s="77">
        <f t="shared" si="9"/>
        <v>1866</v>
      </c>
      <c r="J25" s="69">
        <f t="shared" si="10"/>
        <v>4.6783332497618214E-2</v>
      </c>
    </row>
    <row r="26" spans="1:11" ht="14.4" thickBot="1" x14ac:dyDescent="0.3">
      <c r="A26" s="70" t="s">
        <v>109</v>
      </c>
      <c r="B26" s="91">
        <f t="shared" ref="B26:J26" si="11">SUM(B19:B25)</f>
        <v>19141</v>
      </c>
      <c r="C26" s="72">
        <f t="shared" si="11"/>
        <v>1</v>
      </c>
      <c r="D26" s="91">
        <f t="shared" si="11"/>
        <v>18299</v>
      </c>
      <c r="E26" s="72">
        <f t="shared" si="11"/>
        <v>1</v>
      </c>
      <c r="F26" s="91">
        <f t="shared" si="11"/>
        <v>2438</v>
      </c>
      <c r="G26" s="72">
        <f t="shared" si="11"/>
        <v>1</v>
      </c>
      <c r="H26" s="336">
        <f t="shared" si="11"/>
        <v>8</v>
      </c>
      <c r="I26" s="91">
        <f t="shared" si="11"/>
        <v>39886</v>
      </c>
      <c r="J26" s="72">
        <f t="shared" si="11"/>
        <v>0.99999999999999989</v>
      </c>
    </row>
    <row r="27" spans="1:11" s="84" customFormat="1" x14ac:dyDescent="0.25">
      <c r="A27" s="158" t="s">
        <v>221</v>
      </c>
      <c r="B27" s="108"/>
      <c r="C27" s="108"/>
      <c r="D27" s="108"/>
      <c r="E27" s="108"/>
      <c r="F27" s="108"/>
      <c r="G27" s="1"/>
      <c r="H27" s="1"/>
      <c r="I27" s="1"/>
      <c r="J27" s="1"/>
      <c r="K27" s="1"/>
    </row>
    <row r="28" spans="1:11" s="84" customFormat="1" x14ac:dyDescent="0.25">
      <c r="A28" s="159" t="s">
        <v>222</v>
      </c>
      <c r="B28" s="108"/>
      <c r="C28" s="108"/>
      <c r="D28" s="108"/>
      <c r="E28" s="108"/>
      <c r="F28" s="108"/>
      <c r="G28" s="1"/>
      <c r="H28" s="1"/>
      <c r="I28" s="1"/>
      <c r="J28" s="1"/>
      <c r="K28" s="1"/>
    </row>
    <row r="31" spans="1:11" ht="14.4" thickBot="1" x14ac:dyDescent="0.3">
      <c r="A31"/>
      <c r="B31"/>
      <c r="C31"/>
      <c r="D31"/>
      <c r="E31"/>
      <c r="F31"/>
      <c r="G31"/>
      <c r="H31"/>
      <c r="I31"/>
      <c r="J31"/>
    </row>
    <row r="32" spans="1:11" ht="35.1" customHeight="1" thickBot="1" x14ac:dyDescent="0.3">
      <c r="A32" s="970" t="s">
        <v>185</v>
      </c>
      <c r="B32" s="880"/>
      <c r="C32" s="880"/>
      <c r="D32" s="880"/>
      <c r="E32" s="880"/>
      <c r="F32" s="880"/>
      <c r="G32" s="880"/>
      <c r="H32" s="881"/>
      <c r="I32" s="881"/>
      <c r="J32" s="986"/>
    </row>
    <row r="33" spans="1:10" ht="22.5" customHeight="1" x14ac:dyDescent="0.25">
      <c r="A33" s="913" t="s">
        <v>871</v>
      </c>
      <c r="B33" s="876">
        <v>2008</v>
      </c>
      <c r="C33" s="877"/>
      <c r="D33" s="876">
        <v>2009</v>
      </c>
      <c r="E33" s="877"/>
      <c r="F33" s="876">
        <v>2011</v>
      </c>
      <c r="G33" s="877"/>
      <c r="H33" s="876">
        <v>2012</v>
      </c>
      <c r="I33" s="877"/>
      <c r="J33" s="865" t="s">
        <v>384</v>
      </c>
    </row>
    <row r="34" spans="1:10" ht="21.75" customHeight="1" thickBot="1" x14ac:dyDescent="0.3">
      <c r="A34" s="987"/>
      <c r="B34" s="813" t="s">
        <v>110</v>
      </c>
      <c r="C34" s="74" t="s">
        <v>111</v>
      </c>
      <c r="D34" s="813" t="s">
        <v>110</v>
      </c>
      <c r="E34" s="74" t="s">
        <v>111</v>
      </c>
      <c r="F34" s="813" t="s">
        <v>110</v>
      </c>
      <c r="G34" s="74" t="s">
        <v>111</v>
      </c>
      <c r="H34" s="813" t="s">
        <v>110</v>
      </c>
      <c r="I34" s="74" t="s">
        <v>111</v>
      </c>
      <c r="J34" s="866"/>
    </row>
    <row r="35" spans="1:10" x14ac:dyDescent="0.25">
      <c r="A35" s="97" t="s">
        <v>872</v>
      </c>
      <c r="B35" s="98">
        <v>4139</v>
      </c>
      <c r="C35" s="99">
        <f>B35/$B$47</f>
        <v>9.3661605304247469E-2</v>
      </c>
      <c r="D35" s="98">
        <v>4104</v>
      </c>
      <c r="E35" s="99">
        <f>D35/$D$47</f>
        <v>9.4236509758897816E-2</v>
      </c>
      <c r="F35" s="98">
        <v>3737</v>
      </c>
      <c r="G35" s="99">
        <f>ROUND(F35/$F$47,3)</f>
        <v>0.09</v>
      </c>
      <c r="H35" s="98">
        <v>3499</v>
      </c>
      <c r="I35" s="99">
        <f>ROUND(H35/$H$47,3)</f>
        <v>8.7999999999999995E-2</v>
      </c>
      <c r="J35" s="706">
        <f>I35-G35</f>
        <v>-2.0000000000000018E-3</v>
      </c>
    </row>
    <row r="36" spans="1:10" x14ac:dyDescent="0.25">
      <c r="A36" s="100" t="s">
        <v>873</v>
      </c>
      <c r="B36" s="101">
        <v>3844</v>
      </c>
      <c r="C36" s="102">
        <f t="shared" ref="C36:C46" si="12">B36/$B$47</f>
        <v>8.6986037881016498E-2</v>
      </c>
      <c r="D36" s="101">
        <v>3562</v>
      </c>
      <c r="E36" s="102">
        <f t="shared" ref="E36:E46" si="13">D36/$D$47</f>
        <v>8.1791044776119398E-2</v>
      </c>
      <c r="F36" s="101">
        <v>3971</v>
      </c>
      <c r="G36" s="102">
        <f t="shared" ref="G36:G46" si="14">ROUND(F36/$F$47,3)</f>
        <v>9.6000000000000002E-2</v>
      </c>
      <c r="H36" s="101">
        <v>3536</v>
      </c>
      <c r="I36" s="102">
        <f t="shared" ref="I36:I46" si="15">ROUND(H36/$H$47,3)</f>
        <v>8.8999999999999996E-2</v>
      </c>
      <c r="J36" s="707">
        <f t="shared" ref="J36:J46" si="16">I36-G36</f>
        <v>-7.0000000000000062E-3</v>
      </c>
    </row>
    <row r="37" spans="1:10" x14ac:dyDescent="0.25">
      <c r="A37" s="100" t="s">
        <v>874</v>
      </c>
      <c r="B37" s="101">
        <v>3614</v>
      </c>
      <c r="C37" s="102">
        <f t="shared" si="12"/>
        <v>8.1781358195107595E-2</v>
      </c>
      <c r="D37" s="101">
        <v>4208</v>
      </c>
      <c r="E37" s="102">
        <f t="shared" si="13"/>
        <v>9.6624569460390358E-2</v>
      </c>
      <c r="F37" s="101">
        <v>3965</v>
      </c>
      <c r="G37" s="102">
        <f t="shared" si="14"/>
        <v>9.6000000000000002E-2</v>
      </c>
      <c r="H37" s="101">
        <v>3607</v>
      </c>
      <c r="I37" s="102">
        <f t="shared" si="15"/>
        <v>0.09</v>
      </c>
      <c r="J37" s="707">
        <f t="shared" si="16"/>
        <v>-6.0000000000000053E-3</v>
      </c>
    </row>
    <row r="38" spans="1:10" x14ac:dyDescent="0.25">
      <c r="A38" s="100" t="s">
        <v>875</v>
      </c>
      <c r="B38" s="101">
        <v>3799</v>
      </c>
      <c r="C38" s="102">
        <f t="shared" si="12"/>
        <v>8.5967730985947372E-2</v>
      </c>
      <c r="D38" s="101">
        <v>3440</v>
      </c>
      <c r="E38" s="102">
        <f t="shared" si="13"/>
        <v>7.8989667049368537E-2</v>
      </c>
      <c r="F38" s="101">
        <v>3083</v>
      </c>
      <c r="G38" s="102">
        <f t="shared" si="14"/>
        <v>7.3999999999999996E-2</v>
      </c>
      <c r="H38" s="101">
        <v>3108</v>
      </c>
      <c r="I38" s="102">
        <f t="shared" si="15"/>
        <v>7.8E-2</v>
      </c>
      <c r="J38" s="707">
        <f t="shared" si="16"/>
        <v>4.0000000000000036E-3</v>
      </c>
    </row>
    <row r="39" spans="1:10" x14ac:dyDescent="0.25">
      <c r="A39" s="100" t="s">
        <v>876</v>
      </c>
      <c r="B39" s="101">
        <v>4078</v>
      </c>
      <c r="C39" s="102">
        <f t="shared" si="12"/>
        <v>9.2281233735375987E-2</v>
      </c>
      <c r="D39" s="101">
        <v>3835</v>
      </c>
      <c r="E39" s="102">
        <f t="shared" si="13"/>
        <v>8.8059701492537307E-2</v>
      </c>
      <c r="F39" s="101">
        <v>4220</v>
      </c>
      <c r="G39" s="102">
        <f t="shared" si="14"/>
        <v>0.10199999999999999</v>
      </c>
      <c r="H39" s="101">
        <v>3658</v>
      </c>
      <c r="I39" s="102">
        <f t="shared" si="15"/>
        <v>9.1999999999999998E-2</v>
      </c>
      <c r="J39" s="707">
        <f t="shared" si="16"/>
        <v>-9.999999999999995E-3</v>
      </c>
    </row>
    <row r="40" spans="1:10" x14ac:dyDescent="0.25">
      <c r="A40" s="100" t="s">
        <v>877</v>
      </c>
      <c r="B40" s="101">
        <v>4102</v>
      </c>
      <c r="C40" s="102">
        <f t="shared" si="12"/>
        <v>9.2824330746079514E-2</v>
      </c>
      <c r="D40" s="101">
        <v>3975</v>
      </c>
      <c r="E40" s="102">
        <f t="shared" si="13"/>
        <v>9.1274397244546501E-2</v>
      </c>
      <c r="F40" s="101">
        <v>3481</v>
      </c>
      <c r="G40" s="102">
        <f t="shared" si="14"/>
        <v>8.4000000000000005E-2</v>
      </c>
      <c r="H40" s="101">
        <v>3690</v>
      </c>
      <c r="I40" s="102">
        <f t="shared" si="15"/>
        <v>9.2999999999999999E-2</v>
      </c>
      <c r="J40" s="707">
        <f t="shared" si="16"/>
        <v>8.9999999999999941E-3</v>
      </c>
    </row>
    <row r="41" spans="1:10" x14ac:dyDescent="0.25">
      <c r="A41" s="100" t="s">
        <v>878</v>
      </c>
      <c r="B41" s="101">
        <v>2918</v>
      </c>
      <c r="C41" s="102">
        <f t="shared" si="12"/>
        <v>6.6031544884705029E-2</v>
      </c>
      <c r="D41" s="101">
        <v>2791</v>
      </c>
      <c r="E41" s="102">
        <f t="shared" si="13"/>
        <v>6.4087256027554537E-2</v>
      </c>
      <c r="F41" s="101">
        <v>2495</v>
      </c>
      <c r="G41" s="102">
        <f t="shared" si="14"/>
        <v>0.06</v>
      </c>
      <c r="H41" s="101">
        <v>2639</v>
      </c>
      <c r="I41" s="102">
        <f t="shared" si="15"/>
        <v>6.6000000000000003E-2</v>
      </c>
      <c r="J41" s="707">
        <f t="shared" si="16"/>
        <v>6.0000000000000053E-3</v>
      </c>
    </row>
    <row r="42" spans="1:10" x14ac:dyDescent="0.25">
      <c r="A42" s="100" t="s">
        <v>879</v>
      </c>
      <c r="B42" s="101">
        <v>2779</v>
      </c>
      <c r="C42" s="102">
        <f t="shared" si="12"/>
        <v>6.288610803104705E-2</v>
      </c>
      <c r="D42" s="101">
        <v>2958</v>
      </c>
      <c r="E42" s="102">
        <f t="shared" si="13"/>
        <v>6.792192881745121E-2</v>
      </c>
      <c r="F42" s="101">
        <v>2705</v>
      </c>
      <c r="G42" s="102">
        <f t="shared" si="14"/>
        <v>6.5000000000000002E-2</v>
      </c>
      <c r="H42" s="101">
        <v>2796</v>
      </c>
      <c r="I42" s="102">
        <f t="shared" si="15"/>
        <v>7.0000000000000007E-2</v>
      </c>
      <c r="J42" s="707">
        <f t="shared" si="16"/>
        <v>5.0000000000000044E-3</v>
      </c>
    </row>
    <row r="43" spans="1:10" x14ac:dyDescent="0.25">
      <c r="A43" s="100" t="s">
        <v>880</v>
      </c>
      <c r="B43" s="101">
        <v>4191</v>
      </c>
      <c r="C43" s="102">
        <f t="shared" si="12"/>
        <v>9.4838315494105138E-2</v>
      </c>
      <c r="D43" s="101">
        <v>4103</v>
      </c>
      <c r="E43" s="102">
        <f t="shared" si="13"/>
        <v>9.4213547646383469E-2</v>
      </c>
      <c r="F43" s="101">
        <v>3825</v>
      </c>
      <c r="G43" s="102">
        <f t="shared" si="14"/>
        <v>9.1999999999999998E-2</v>
      </c>
      <c r="H43" s="101">
        <v>3491</v>
      </c>
      <c r="I43" s="102">
        <f t="shared" si="15"/>
        <v>8.7999999999999995E-2</v>
      </c>
      <c r="J43" s="707">
        <f t="shared" si="16"/>
        <v>-4.0000000000000036E-3</v>
      </c>
    </row>
    <row r="44" spans="1:10" x14ac:dyDescent="0.25">
      <c r="A44" s="100" t="s">
        <v>881</v>
      </c>
      <c r="B44" s="101">
        <v>3994</v>
      </c>
      <c r="C44" s="102">
        <f t="shared" si="12"/>
        <v>9.0380394197913605E-2</v>
      </c>
      <c r="D44" s="101">
        <v>4046</v>
      </c>
      <c r="E44" s="102">
        <f t="shared" si="13"/>
        <v>9.2904707233065445E-2</v>
      </c>
      <c r="F44" s="101">
        <v>3755</v>
      </c>
      <c r="G44" s="102">
        <f t="shared" si="14"/>
        <v>9.0999999999999998E-2</v>
      </c>
      <c r="H44" s="101">
        <v>3858</v>
      </c>
      <c r="I44" s="102">
        <f t="shared" si="15"/>
        <v>9.7000000000000003E-2</v>
      </c>
      <c r="J44" s="707">
        <f t="shared" si="16"/>
        <v>6.0000000000000053E-3</v>
      </c>
    </row>
    <row r="45" spans="1:10" x14ac:dyDescent="0.25">
      <c r="A45" s="100" t="s">
        <v>882</v>
      </c>
      <c r="B45" s="101">
        <v>3603</v>
      </c>
      <c r="C45" s="102">
        <f t="shared" si="12"/>
        <v>8.1532438731868481E-2</v>
      </c>
      <c r="D45" s="101">
        <v>3409</v>
      </c>
      <c r="E45" s="102">
        <f t="shared" si="13"/>
        <v>7.8277841561423644E-2</v>
      </c>
      <c r="F45" s="101">
        <v>3286</v>
      </c>
      <c r="G45" s="102">
        <f t="shared" si="14"/>
        <v>7.9000000000000001E-2</v>
      </c>
      <c r="H45" s="101">
        <v>3433</v>
      </c>
      <c r="I45" s="102">
        <f t="shared" si="15"/>
        <v>8.5999999999999993E-2</v>
      </c>
      <c r="J45" s="707">
        <f t="shared" si="16"/>
        <v>6.9999999999999923E-3</v>
      </c>
    </row>
    <row r="46" spans="1:10" ht="14.4" thickBot="1" x14ac:dyDescent="0.3">
      <c r="A46" s="100" t="s">
        <v>883</v>
      </c>
      <c r="B46" s="116">
        <v>3130</v>
      </c>
      <c r="C46" s="117">
        <f t="shared" si="12"/>
        <v>7.0828901812586276E-2</v>
      </c>
      <c r="D46" s="116">
        <v>3119</v>
      </c>
      <c r="E46" s="104">
        <f t="shared" si="13"/>
        <v>7.1618828932261763E-2</v>
      </c>
      <c r="F46" s="116">
        <v>2900</v>
      </c>
      <c r="G46" s="117">
        <f t="shared" si="14"/>
        <v>7.0000000000000007E-2</v>
      </c>
      <c r="H46" s="116">
        <v>2571</v>
      </c>
      <c r="I46" s="117">
        <f t="shared" si="15"/>
        <v>6.4000000000000001E-2</v>
      </c>
      <c r="J46" s="708">
        <f t="shared" si="16"/>
        <v>-6.0000000000000053E-3</v>
      </c>
    </row>
    <row r="47" spans="1:10" ht="14.4" thickBot="1" x14ac:dyDescent="0.3">
      <c r="A47" s="105" t="s">
        <v>109</v>
      </c>
      <c r="B47" s="106">
        <f>SUM(B35:B46)</f>
        <v>44191</v>
      </c>
      <c r="C47" s="107">
        <f>SUM(C35:C46)</f>
        <v>1</v>
      </c>
      <c r="D47" s="106">
        <f t="shared" ref="D47:I47" si="17">SUM(D35:D46)</f>
        <v>43550</v>
      </c>
      <c r="E47" s="107">
        <f t="shared" si="17"/>
        <v>0.99999999999999989</v>
      </c>
      <c r="F47" s="106">
        <f t="shared" si="17"/>
        <v>41423</v>
      </c>
      <c r="G47" s="107">
        <f t="shared" si="17"/>
        <v>0.99899999999999989</v>
      </c>
      <c r="H47" s="106">
        <f t="shared" si="17"/>
        <v>39886</v>
      </c>
      <c r="I47" s="107">
        <f t="shared" si="17"/>
        <v>1.0010000000000001</v>
      </c>
      <c r="J47" s="709"/>
    </row>
    <row r="50" spans="1:10" ht="14.4" thickBot="1" x14ac:dyDescent="0.3"/>
    <row r="51" spans="1:10" ht="35.1" customHeight="1" thickBot="1" x14ac:dyDescent="0.3">
      <c r="A51" s="906" t="s">
        <v>186</v>
      </c>
      <c r="B51" s="923"/>
      <c r="C51" s="923"/>
      <c r="D51" s="923"/>
      <c r="E51" s="923"/>
      <c r="F51" s="923"/>
      <c r="G51" s="923"/>
      <c r="H51" s="923"/>
      <c r="I51" s="923"/>
      <c r="J51" s="924"/>
    </row>
    <row r="52" spans="1:10" ht="15" customHeight="1" thickBot="1" x14ac:dyDescent="0.3">
      <c r="A52" s="865" t="s">
        <v>871</v>
      </c>
      <c r="B52" s="906" t="s">
        <v>214</v>
      </c>
      <c r="C52" s="934"/>
      <c r="D52" s="934"/>
      <c r="E52" s="934"/>
      <c r="F52" s="934"/>
      <c r="G52" s="934"/>
      <c r="H52" s="935"/>
      <c r="I52" s="851" t="s">
        <v>109</v>
      </c>
      <c r="J52" s="933"/>
    </row>
    <row r="53" spans="1:10" ht="14.25" customHeight="1" x14ac:dyDescent="0.25">
      <c r="A53" s="930"/>
      <c r="B53" s="855" t="s">
        <v>215</v>
      </c>
      <c r="C53" s="936"/>
      <c r="D53" s="855" t="s">
        <v>216</v>
      </c>
      <c r="E53" s="936"/>
      <c r="F53" s="855" t="s">
        <v>217</v>
      </c>
      <c r="G53" s="936"/>
      <c r="H53" s="332" t="s">
        <v>218</v>
      </c>
      <c r="I53" s="917"/>
      <c r="J53" s="918"/>
    </row>
    <row r="54" spans="1:10" ht="14.4" thickBot="1" x14ac:dyDescent="0.3">
      <c r="A54" s="866"/>
      <c r="B54" s="152" t="s">
        <v>110</v>
      </c>
      <c r="C54" s="151" t="s">
        <v>111</v>
      </c>
      <c r="D54" s="152" t="s">
        <v>110</v>
      </c>
      <c r="E54" s="153" t="s">
        <v>111</v>
      </c>
      <c r="F54" s="150" t="s">
        <v>110</v>
      </c>
      <c r="G54" s="151" t="s">
        <v>111</v>
      </c>
      <c r="H54" s="338" t="s">
        <v>110</v>
      </c>
      <c r="I54" s="152" t="s">
        <v>110</v>
      </c>
      <c r="J54" s="153" t="s">
        <v>111</v>
      </c>
    </row>
    <row r="55" spans="1:10" x14ac:dyDescent="0.25">
      <c r="A55" s="97" t="s">
        <v>872</v>
      </c>
      <c r="B55" s="98">
        <v>1403</v>
      </c>
      <c r="C55" s="99">
        <f>B55/$B$67</f>
        <v>7.3298155791233471E-2</v>
      </c>
      <c r="D55" s="98">
        <v>1914</v>
      </c>
      <c r="E55" s="99">
        <f>D55/$D$67</f>
        <v>0.1045958795562599</v>
      </c>
      <c r="F55" s="98">
        <v>182</v>
      </c>
      <c r="G55" s="99">
        <f>F55/$F$67</f>
        <v>7.4651353568498766E-2</v>
      </c>
      <c r="H55" s="326"/>
      <c r="I55" s="339">
        <f>B55+D55+F55+H55</f>
        <v>3499</v>
      </c>
      <c r="J55" s="63">
        <f>I55/$I$67</f>
        <v>8.7725016296444872E-2</v>
      </c>
    </row>
    <row r="56" spans="1:10" x14ac:dyDescent="0.25">
      <c r="A56" s="100" t="s">
        <v>873</v>
      </c>
      <c r="B56" s="101">
        <v>1447</v>
      </c>
      <c r="C56" s="102">
        <f t="shared" ref="C56:C66" si="18">B56/$B$67</f>
        <v>7.5596886265085414E-2</v>
      </c>
      <c r="D56" s="101">
        <v>1871</v>
      </c>
      <c r="E56" s="102">
        <f t="shared" ref="E56:E66" si="19">D56/$D$67</f>
        <v>0.10224602437291655</v>
      </c>
      <c r="F56" s="101">
        <v>218</v>
      </c>
      <c r="G56" s="102">
        <f t="shared" ref="G56:G66" si="20">F56/$F$67</f>
        <v>8.9417555373256769E-2</v>
      </c>
      <c r="H56" s="329"/>
      <c r="I56" s="340">
        <f t="shared" ref="I56:I66" si="21">B56+D56+F56+H56</f>
        <v>3536</v>
      </c>
      <c r="J56" s="66">
        <f t="shared" ref="J56:J66" si="22">I56/$I$67</f>
        <v>8.8652660081231516E-2</v>
      </c>
    </row>
    <row r="57" spans="1:10" x14ac:dyDescent="0.25">
      <c r="A57" s="100" t="s">
        <v>874</v>
      </c>
      <c r="B57" s="101">
        <v>1503</v>
      </c>
      <c r="C57" s="102">
        <f t="shared" si="18"/>
        <v>7.8522543231806075E-2</v>
      </c>
      <c r="D57" s="101">
        <v>1888</v>
      </c>
      <c r="E57" s="102">
        <f t="shared" si="19"/>
        <v>0.1031750368872616</v>
      </c>
      <c r="F57" s="101">
        <v>212</v>
      </c>
      <c r="G57" s="102">
        <f t="shared" si="20"/>
        <v>8.6956521739130432E-2</v>
      </c>
      <c r="H57" s="329">
        <v>4</v>
      </c>
      <c r="I57" s="340">
        <f t="shared" si="21"/>
        <v>3607</v>
      </c>
      <c r="J57" s="66">
        <f t="shared" si="22"/>
        <v>9.0432733289876152E-2</v>
      </c>
    </row>
    <row r="58" spans="1:10" x14ac:dyDescent="0.25">
      <c r="A58" s="100" t="s">
        <v>875</v>
      </c>
      <c r="B58" s="101">
        <v>1320</v>
      </c>
      <c r="C58" s="102">
        <f t="shared" si="18"/>
        <v>6.8961914215558223E-2</v>
      </c>
      <c r="D58" s="101">
        <v>1602</v>
      </c>
      <c r="E58" s="102">
        <f t="shared" si="19"/>
        <v>8.7545767528280236E-2</v>
      </c>
      <c r="F58" s="101">
        <v>183</v>
      </c>
      <c r="G58" s="102">
        <f t="shared" si="20"/>
        <v>7.5061525840853155E-2</v>
      </c>
      <c r="H58" s="329">
        <v>3</v>
      </c>
      <c r="I58" s="340">
        <f t="shared" si="21"/>
        <v>3108</v>
      </c>
      <c r="J58" s="66">
        <f t="shared" si="22"/>
        <v>7.792207792207792E-2</v>
      </c>
    </row>
    <row r="59" spans="1:10" x14ac:dyDescent="0.25">
      <c r="A59" s="100" t="s">
        <v>876</v>
      </c>
      <c r="B59" s="101">
        <v>1594</v>
      </c>
      <c r="C59" s="102">
        <f t="shared" si="18"/>
        <v>8.3276735802727125E-2</v>
      </c>
      <c r="D59" s="101">
        <v>1843</v>
      </c>
      <c r="E59" s="102">
        <f t="shared" si="19"/>
        <v>0.1007158861139953</v>
      </c>
      <c r="F59" s="101">
        <v>221</v>
      </c>
      <c r="G59" s="102">
        <f t="shared" si="20"/>
        <v>9.0648072190319937E-2</v>
      </c>
      <c r="H59" s="329"/>
      <c r="I59" s="340">
        <f t="shared" si="21"/>
        <v>3658</v>
      </c>
      <c r="J59" s="66">
        <f t="shared" si="22"/>
        <v>9.171137742566314E-2</v>
      </c>
    </row>
    <row r="60" spans="1:10" x14ac:dyDescent="0.25">
      <c r="A60" s="100" t="s">
        <v>877</v>
      </c>
      <c r="B60" s="101">
        <v>1742</v>
      </c>
      <c r="C60" s="102">
        <f t="shared" si="18"/>
        <v>9.1008829214774573E-2</v>
      </c>
      <c r="D60" s="101">
        <v>1713</v>
      </c>
      <c r="E60" s="102">
        <f t="shared" si="19"/>
        <v>9.361167276900377E-2</v>
      </c>
      <c r="F60" s="101">
        <v>234</v>
      </c>
      <c r="G60" s="102">
        <f t="shared" si="20"/>
        <v>9.5980311730926984E-2</v>
      </c>
      <c r="H60" s="329">
        <v>1</v>
      </c>
      <c r="I60" s="340">
        <f t="shared" si="21"/>
        <v>3690</v>
      </c>
      <c r="J60" s="66">
        <f t="shared" si="22"/>
        <v>9.2513663942235369E-2</v>
      </c>
    </row>
    <row r="61" spans="1:10" x14ac:dyDescent="0.25">
      <c r="A61" s="100" t="s">
        <v>878</v>
      </c>
      <c r="B61" s="101">
        <v>1262</v>
      </c>
      <c r="C61" s="102">
        <f t="shared" si="18"/>
        <v>6.5931769500026119E-2</v>
      </c>
      <c r="D61" s="101">
        <v>1202</v>
      </c>
      <c r="E61" s="102">
        <f t="shared" si="19"/>
        <v>6.5686649543690911E-2</v>
      </c>
      <c r="F61" s="101">
        <v>175</v>
      </c>
      <c r="G61" s="102">
        <f t="shared" si="20"/>
        <v>7.1780147662018054E-2</v>
      </c>
      <c r="H61" s="329"/>
      <c r="I61" s="340">
        <f t="shared" si="21"/>
        <v>2639</v>
      </c>
      <c r="J61" s="66">
        <f t="shared" si="22"/>
        <v>6.6163566163566168E-2</v>
      </c>
    </row>
    <row r="62" spans="1:10" x14ac:dyDescent="0.25">
      <c r="A62" s="100" t="s">
        <v>879</v>
      </c>
      <c r="B62" s="101">
        <v>1427</v>
      </c>
      <c r="C62" s="102">
        <f t="shared" si="18"/>
        <v>7.4552008776970893E-2</v>
      </c>
      <c r="D62" s="101">
        <v>1161</v>
      </c>
      <c r="E62" s="102">
        <f t="shared" si="19"/>
        <v>6.3446089950270512E-2</v>
      </c>
      <c r="F62" s="101">
        <v>208</v>
      </c>
      <c r="G62" s="102">
        <f t="shared" si="20"/>
        <v>8.5315832649712875E-2</v>
      </c>
      <c r="H62" s="329"/>
      <c r="I62" s="340">
        <f t="shared" si="21"/>
        <v>2796</v>
      </c>
      <c r="J62" s="66">
        <f t="shared" si="22"/>
        <v>7.0099784385498673E-2</v>
      </c>
    </row>
    <row r="63" spans="1:10" x14ac:dyDescent="0.25">
      <c r="A63" s="100" t="s">
        <v>880</v>
      </c>
      <c r="B63" s="101">
        <v>1680</v>
      </c>
      <c r="C63" s="102">
        <f t="shared" si="18"/>
        <v>8.7769709001619567E-2</v>
      </c>
      <c r="D63" s="101">
        <v>1529</v>
      </c>
      <c r="E63" s="102">
        <f t="shared" si="19"/>
        <v>8.3556478496092684E-2</v>
      </c>
      <c r="F63" s="101">
        <v>282</v>
      </c>
      <c r="G63" s="102">
        <f t="shared" si="20"/>
        <v>0.11566858080393766</v>
      </c>
      <c r="H63" s="329"/>
      <c r="I63" s="340">
        <f t="shared" si="21"/>
        <v>3491</v>
      </c>
      <c r="J63" s="66">
        <f t="shared" si="22"/>
        <v>8.7524444667301804E-2</v>
      </c>
    </row>
    <row r="64" spans="1:10" x14ac:dyDescent="0.25">
      <c r="A64" s="100" t="s">
        <v>881</v>
      </c>
      <c r="B64" s="101">
        <v>1943</v>
      </c>
      <c r="C64" s="102">
        <f t="shared" si="18"/>
        <v>0.10150984797032547</v>
      </c>
      <c r="D64" s="101">
        <v>1609</v>
      </c>
      <c r="E64" s="102">
        <f t="shared" si="19"/>
        <v>8.7928302093010544E-2</v>
      </c>
      <c r="F64" s="101">
        <v>306</v>
      </c>
      <c r="G64" s="102">
        <f t="shared" si="20"/>
        <v>0.12551271534044298</v>
      </c>
      <c r="H64" s="329"/>
      <c r="I64" s="340">
        <f t="shared" si="21"/>
        <v>3858</v>
      </c>
      <c r="J64" s="66">
        <f t="shared" si="22"/>
        <v>9.672566815423958E-2</v>
      </c>
    </row>
    <row r="65" spans="1:10" x14ac:dyDescent="0.25">
      <c r="A65" s="100" t="s">
        <v>882</v>
      </c>
      <c r="B65" s="101">
        <v>1979</v>
      </c>
      <c r="C65" s="102">
        <f t="shared" si="18"/>
        <v>0.10339062744893161</v>
      </c>
      <c r="D65" s="101">
        <v>1272</v>
      </c>
      <c r="E65" s="102">
        <f t="shared" si="19"/>
        <v>6.9511995190994047E-2</v>
      </c>
      <c r="F65" s="101">
        <v>182</v>
      </c>
      <c r="G65" s="102">
        <f t="shared" si="20"/>
        <v>7.4651353568498766E-2</v>
      </c>
      <c r="H65" s="329"/>
      <c r="I65" s="340">
        <f t="shared" si="21"/>
        <v>3433</v>
      </c>
      <c r="J65" s="66">
        <f t="shared" si="22"/>
        <v>8.6070300356014637E-2</v>
      </c>
    </row>
    <row r="66" spans="1:10" ht="14.4" thickBot="1" x14ac:dyDescent="0.3">
      <c r="A66" s="100" t="s">
        <v>883</v>
      </c>
      <c r="B66" s="103">
        <v>1841</v>
      </c>
      <c r="C66" s="104">
        <f t="shared" si="18"/>
        <v>9.618097278094144E-2</v>
      </c>
      <c r="D66" s="103">
        <v>695</v>
      </c>
      <c r="E66" s="104">
        <f t="shared" si="19"/>
        <v>3.7980217498223945E-2</v>
      </c>
      <c r="F66" s="103">
        <v>35</v>
      </c>
      <c r="G66" s="104">
        <f t="shared" si="20"/>
        <v>1.435602953240361E-2</v>
      </c>
      <c r="H66" s="327"/>
      <c r="I66" s="341">
        <f t="shared" si="21"/>
        <v>2571</v>
      </c>
      <c r="J66" s="69">
        <f t="shared" si="22"/>
        <v>6.4458707315850169E-2</v>
      </c>
    </row>
    <row r="67" spans="1:10" ht="14.4" thickBot="1" x14ac:dyDescent="0.3">
      <c r="A67" s="105" t="s">
        <v>109</v>
      </c>
      <c r="B67" s="106">
        <f t="shared" ref="B67:J67" si="23">SUM(B55:B66)</f>
        <v>19141</v>
      </c>
      <c r="C67" s="107">
        <f t="shared" si="23"/>
        <v>0.99999999999999978</v>
      </c>
      <c r="D67" s="106">
        <f t="shared" si="23"/>
        <v>18299</v>
      </c>
      <c r="E67" s="107">
        <f t="shared" si="23"/>
        <v>1</v>
      </c>
      <c r="F67" s="106">
        <f t="shared" si="23"/>
        <v>2438</v>
      </c>
      <c r="G67" s="107">
        <f t="shared" si="23"/>
        <v>0.99999999999999989</v>
      </c>
      <c r="H67" s="106">
        <f t="shared" si="23"/>
        <v>8</v>
      </c>
      <c r="I67" s="106">
        <f t="shared" si="23"/>
        <v>39886</v>
      </c>
      <c r="J67" s="107">
        <f t="shared" si="23"/>
        <v>1</v>
      </c>
    </row>
    <row r="68" spans="1:10" x14ac:dyDescent="0.25">
      <c r="A68" s="666" t="s">
        <v>221</v>
      </c>
    </row>
    <row r="69" spans="1:10" x14ac:dyDescent="0.25">
      <c r="A69" s="667" t="s">
        <v>222</v>
      </c>
    </row>
  </sheetData>
  <mergeCells count="28">
    <mergeCell ref="A52:A54"/>
    <mergeCell ref="B53:C53"/>
    <mergeCell ref="D53:E53"/>
    <mergeCell ref="F53:G53"/>
    <mergeCell ref="B52:H52"/>
    <mergeCell ref="A1:J1"/>
    <mergeCell ref="B2:C2"/>
    <mergeCell ref="F2:G2"/>
    <mergeCell ref="A2:A3"/>
    <mergeCell ref="J2:J3"/>
    <mergeCell ref="D2:E2"/>
    <mergeCell ref="H2:I2"/>
    <mergeCell ref="A15:J15"/>
    <mergeCell ref="B16:H16"/>
    <mergeCell ref="I52:J53"/>
    <mergeCell ref="B17:C17"/>
    <mergeCell ref="D17:E17"/>
    <mergeCell ref="F17:G17"/>
    <mergeCell ref="A16:A18"/>
    <mergeCell ref="A32:J32"/>
    <mergeCell ref="I16:J17"/>
    <mergeCell ref="A51:J51"/>
    <mergeCell ref="A33:A34"/>
    <mergeCell ref="B33:C33"/>
    <mergeCell ref="F33:G33"/>
    <mergeCell ref="J33:J34"/>
    <mergeCell ref="H33:I33"/>
    <mergeCell ref="D33:E33"/>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zoomScaleNormal="100" workbookViewId="0">
      <selection sqref="A1:J1"/>
    </sheetView>
  </sheetViews>
  <sheetFormatPr defaultColWidth="9.109375" defaultRowHeight="13.2" x14ac:dyDescent="0.25"/>
  <cols>
    <col min="1" max="1" width="26.88671875" customWidth="1"/>
    <col min="2" max="2" width="10.88671875" customWidth="1"/>
    <col min="3" max="3" width="9.109375" customWidth="1"/>
    <col min="4" max="4" width="10.88671875" customWidth="1"/>
    <col min="5" max="5" width="9.109375" customWidth="1"/>
    <col min="6" max="6" width="10.88671875" customWidth="1"/>
    <col min="7" max="9" width="9.109375" customWidth="1"/>
    <col min="10" max="10" width="12.44140625" customWidth="1"/>
    <col min="11" max="11" width="4.5546875" customWidth="1"/>
    <col min="12" max="12" width="11.44140625" customWidth="1"/>
    <col min="13" max="13" width="20" bestFit="1" customWidth="1"/>
    <col min="14" max="14" width="9.109375" bestFit="1" customWidth="1"/>
    <col min="15" max="15" width="6.44140625" bestFit="1" customWidth="1"/>
    <col min="16" max="16" width="6.6640625" bestFit="1" customWidth="1"/>
    <col min="17" max="17" width="14.6640625" bestFit="1" customWidth="1"/>
    <col min="18" max="240" width="11.44140625" customWidth="1"/>
  </cols>
  <sheetData>
    <row r="1" spans="1:10" s="1" customFormat="1" ht="35.1" customHeight="1" thickBot="1" x14ac:dyDescent="0.3">
      <c r="A1" s="906" t="s">
        <v>187</v>
      </c>
      <c r="B1" s="907"/>
      <c r="C1" s="907"/>
      <c r="D1" s="907"/>
      <c r="E1" s="907"/>
      <c r="F1" s="907"/>
      <c r="G1" s="907"/>
      <c r="H1" s="907"/>
      <c r="I1" s="907"/>
      <c r="J1" s="908"/>
    </row>
    <row r="2" spans="1:10" s="1" customFormat="1" ht="14.25" customHeight="1" x14ac:dyDescent="0.25">
      <c r="A2" s="865" t="s">
        <v>884</v>
      </c>
      <c r="B2" s="875">
        <v>2008</v>
      </c>
      <c r="C2" s="882"/>
      <c r="D2" s="875">
        <v>2009</v>
      </c>
      <c r="E2" s="882"/>
      <c r="F2" s="875">
        <v>2011</v>
      </c>
      <c r="G2" s="882"/>
      <c r="H2" s="875">
        <v>2012</v>
      </c>
      <c r="I2" s="882"/>
      <c r="J2" s="865" t="s">
        <v>384</v>
      </c>
    </row>
    <row r="3" spans="1:10" s="1" customFormat="1" ht="30" customHeight="1" thickBot="1" x14ac:dyDescent="0.3">
      <c r="A3" s="922"/>
      <c r="B3" s="813" t="s">
        <v>110</v>
      </c>
      <c r="C3" s="74" t="s">
        <v>111</v>
      </c>
      <c r="D3" s="813" t="s">
        <v>110</v>
      </c>
      <c r="E3" s="74" t="s">
        <v>111</v>
      </c>
      <c r="F3" s="813" t="s">
        <v>110</v>
      </c>
      <c r="G3" s="74" t="s">
        <v>111</v>
      </c>
      <c r="H3" s="813" t="s">
        <v>110</v>
      </c>
      <c r="I3" s="74" t="s">
        <v>111</v>
      </c>
      <c r="J3" s="922"/>
    </row>
    <row r="4" spans="1:10" s="1" customFormat="1" ht="14.4" thickBot="1" x14ac:dyDescent="0.3">
      <c r="A4" s="464" t="s">
        <v>885</v>
      </c>
      <c r="B4" s="86">
        <v>6330</v>
      </c>
      <c r="C4" s="44">
        <f t="shared" ref="C4:C18" si="0">B4/$B$19</f>
        <v>0.14324183657305786</v>
      </c>
      <c r="D4" s="86">
        <v>5873</v>
      </c>
      <c r="E4" s="44">
        <f t="shared" ref="E4:E18" si="1">D4/$D$19</f>
        <v>0.1348564867967853</v>
      </c>
      <c r="F4" s="86">
        <v>5782</v>
      </c>
      <c r="G4" s="44">
        <f t="shared" ref="G4:G18" si="2">ROUND(F4/$F$19,3)</f>
        <v>0.14000000000000001</v>
      </c>
      <c r="H4" s="86">
        <v>5480</v>
      </c>
      <c r="I4" s="44">
        <f t="shared" ref="I4:I18" si="3">ROUND(H4/$H$19,3)</f>
        <v>0.13700000000000001</v>
      </c>
      <c r="J4" s="710">
        <f>I4-G4</f>
        <v>-3.0000000000000027E-3</v>
      </c>
    </row>
    <row r="5" spans="1:10" s="1" customFormat="1" ht="13.8" x14ac:dyDescent="0.25">
      <c r="A5" s="465" t="s">
        <v>886</v>
      </c>
      <c r="B5" s="87">
        <v>6323</v>
      </c>
      <c r="C5" s="88">
        <f t="shared" si="0"/>
        <v>0.14308343327826933</v>
      </c>
      <c r="D5" s="87">
        <v>6158</v>
      </c>
      <c r="E5" s="88">
        <f t="shared" si="1"/>
        <v>0.14140068886337542</v>
      </c>
      <c r="F5" s="87">
        <v>5834</v>
      </c>
      <c r="G5" s="88">
        <f t="shared" si="2"/>
        <v>0.14099999999999999</v>
      </c>
      <c r="H5" s="87">
        <v>5662</v>
      </c>
      <c r="I5" s="88">
        <f t="shared" si="3"/>
        <v>0.14199999999999999</v>
      </c>
      <c r="J5" s="711">
        <f t="shared" ref="J5:J18" si="4">I5-G5</f>
        <v>1.0000000000000009E-3</v>
      </c>
    </row>
    <row r="6" spans="1:10" s="1" customFormat="1" ht="13.8" x14ac:dyDescent="0.25">
      <c r="A6" s="466" t="s">
        <v>887</v>
      </c>
      <c r="B6" s="89">
        <v>2854</v>
      </c>
      <c r="C6" s="14">
        <f t="shared" si="0"/>
        <v>6.4583286189495603E-2</v>
      </c>
      <c r="D6" s="89">
        <v>2800</v>
      </c>
      <c r="E6" s="14">
        <f t="shared" si="1"/>
        <v>6.4293915040183697E-2</v>
      </c>
      <c r="F6" s="89">
        <v>2333</v>
      </c>
      <c r="G6" s="14">
        <f t="shared" si="2"/>
        <v>5.6000000000000001E-2</v>
      </c>
      <c r="H6" s="89">
        <v>2394</v>
      </c>
      <c r="I6" s="14">
        <f t="shared" si="3"/>
        <v>0.06</v>
      </c>
      <c r="J6" s="655">
        <f t="shared" si="4"/>
        <v>3.9999999999999966E-3</v>
      </c>
    </row>
    <row r="7" spans="1:10" s="1" customFormat="1" ht="13.8" x14ac:dyDescent="0.25">
      <c r="A7" s="467" t="s">
        <v>888</v>
      </c>
      <c r="B7" s="89">
        <v>5218</v>
      </c>
      <c r="C7" s="14">
        <f t="shared" si="0"/>
        <v>0.11807834174379399</v>
      </c>
      <c r="D7" s="89">
        <v>5000</v>
      </c>
      <c r="E7" s="14">
        <f t="shared" si="1"/>
        <v>0.11481056257175661</v>
      </c>
      <c r="F7" s="89">
        <v>4767</v>
      </c>
      <c r="G7" s="14">
        <f t="shared" si="2"/>
        <v>0.115</v>
      </c>
      <c r="H7" s="89">
        <v>5037</v>
      </c>
      <c r="I7" s="14">
        <f t="shared" si="3"/>
        <v>0.126</v>
      </c>
      <c r="J7" s="655">
        <f t="shared" si="4"/>
        <v>1.0999999999999996E-2</v>
      </c>
    </row>
    <row r="8" spans="1:10" s="1" customFormat="1" ht="13.8" x14ac:dyDescent="0.25">
      <c r="A8" s="467" t="s">
        <v>889</v>
      </c>
      <c r="B8" s="89">
        <v>2444</v>
      </c>
      <c r="C8" s="14">
        <f t="shared" si="0"/>
        <v>5.5305378923310174E-2</v>
      </c>
      <c r="D8" s="89">
        <v>2495</v>
      </c>
      <c r="E8" s="14">
        <f t="shared" si="1"/>
        <v>5.7290470723306543E-2</v>
      </c>
      <c r="F8" s="89">
        <v>2432</v>
      </c>
      <c r="G8" s="14">
        <f t="shared" si="2"/>
        <v>5.8999999999999997E-2</v>
      </c>
      <c r="H8" s="89">
        <v>2486</v>
      </c>
      <c r="I8" s="14">
        <f t="shared" si="3"/>
        <v>6.2E-2</v>
      </c>
      <c r="J8" s="655">
        <f t="shared" si="4"/>
        <v>3.0000000000000027E-3</v>
      </c>
    </row>
    <row r="9" spans="1:10" s="1" customFormat="1" ht="14.4" thickBot="1" x14ac:dyDescent="0.3">
      <c r="A9" s="466" t="s">
        <v>890</v>
      </c>
      <c r="B9" s="81">
        <v>4152</v>
      </c>
      <c r="C9" s="19">
        <f t="shared" si="0"/>
        <v>9.3955782851711883E-2</v>
      </c>
      <c r="D9" s="81">
        <v>4003</v>
      </c>
      <c r="E9" s="19">
        <f t="shared" si="1"/>
        <v>9.191733639494834E-2</v>
      </c>
      <c r="F9" s="81">
        <v>4064</v>
      </c>
      <c r="G9" s="19">
        <f t="shared" si="2"/>
        <v>9.8000000000000004E-2</v>
      </c>
      <c r="H9" s="81">
        <v>3970</v>
      </c>
      <c r="I9" s="19">
        <f t="shared" si="3"/>
        <v>0.1</v>
      </c>
      <c r="J9" s="656">
        <f t="shared" si="4"/>
        <v>2.0000000000000018E-3</v>
      </c>
    </row>
    <row r="10" spans="1:10" s="1" customFormat="1" ht="14.4" thickBot="1" x14ac:dyDescent="0.3">
      <c r="A10" s="464" t="s">
        <v>891</v>
      </c>
      <c r="B10" s="86">
        <f>SUM(B5:B9)</f>
        <v>20991</v>
      </c>
      <c r="C10" s="44">
        <f t="shared" si="0"/>
        <v>0.47500622298658096</v>
      </c>
      <c r="D10" s="86">
        <f>SUM(D5:D9)</f>
        <v>20456</v>
      </c>
      <c r="E10" s="44">
        <f t="shared" si="1"/>
        <v>0.46971297359357062</v>
      </c>
      <c r="F10" s="86">
        <f>SUM(F5:F9)</f>
        <v>19430</v>
      </c>
      <c r="G10" s="44">
        <f t="shared" si="2"/>
        <v>0.46899999999999997</v>
      </c>
      <c r="H10" s="86">
        <f>SUM(H5:H9)</f>
        <v>19549</v>
      </c>
      <c r="I10" s="44">
        <f t="shared" si="3"/>
        <v>0.49</v>
      </c>
      <c r="J10" s="710">
        <f t="shared" si="4"/>
        <v>2.1000000000000019E-2</v>
      </c>
    </row>
    <row r="11" spans="1:10" s="1" customFormat="1" ht="13.8" x14ac:dyDescent="0.25">
      <c r="A11" s="468" t="s">
        <v>892</v>
      </c>
      <c r="B11" s="87">
        <v>1105</v>
      </c>
      <c r="C11" s="88">
        <f t="shared" si="0"/>
        <v>2.5005091534475346E-2</v>
      </c>
      <c r="D11" s="87">
        <v>1082</v>
      </c>
      <c r="E11" s="88">
        <f t="shared" si="1"/>
        <v>2.4845005740528128E-2</v>
      </c>
      <c r="F11" s="87">
        <v>1082</v>
      </c>
      <c r="G11" s="88">
        <f t="shared" si="2"/>
        <v>2.5999999999999999E-2</v>
      </c>
      <c r="H11" s="87">
        <v>1044</v>
      </c>
      <c r="I11" s="88">
        <f t="shared" si="3"/>
        <v>2.5999999999999999E-2</v>
      </c>
      <c r="J11" s="711">
        <f t="shared" si="4"/>
        <v>0</v>
      </c>
    </row>
    <row r="12" spans="1:10" s="1" customFormat="1" ht="13.8" x14ac:dyDescent="0.25">
      <c r="A12" s="465" t="s">
        <v>893</v>
      </c>
      <c r="B12" s="89">
        <v>6356</v>
      </c>
      <c r="C12" s="14">
        <f t="shared" si="0"/>
        <v>0.14383019166798669</v>
      </c>
      <c r="D12" s="89">
        <v>6006</v>
      </c>
      <c r="E12" s="14">
        <f t="shared" si="1"/>
        <v>0.13791044776119402</v>
      </c>
      <c r="F12" s="89">
        <v>5436</v>
      </c>
      <c r="G12" s="14">
        <f t="shared" si="2"/>
        <v>0.13100000000000001</v>
      </c>
      <c r="H12" s="89">
        <v>5113</v>
      </c>
      <c r="I12" s="14">
        <f t="shared" si="3"/>
        <v>0.128</v>
      </c>
      <c r="J12" s="655">
        <f t="shared" si="4"/>
        <v>-3.0000000000000027E-3</v>
      </c>
    </row>
    <row r="13" spans="1:10" s="1" customFormat="1" ht="13.8" x14ac:dyDescent="0.25">
      <c r="A13" s="466" t="s">
        <v>894</v>
      </c>
      <c r="B13" s="89">
        <v>5977</v>
      </c>
      <c r="C13" s="14">
        <f t="shared" si="0"/>
        <v>0.13525378470729335</v>
      </c>
      <c r="D13" s="89">
        <v>5787</v>
      </c>
      <c r="E13" s="14">
        <f t="shared" si="1"/>
        <v>0.13288174512055109</v>
      </c>
      <c r="F13" s="89">
        <v>5119</v>
      </c>
      <c r="G13" s="14">
        <f t="shared" si="2"/>
        <v>0.124</v>
      </c>
      <c r="H13" s="89">
        <v>4985</v>
      </c>
      <c r="I13" s="14">
        <f t="shared" si="3"/>
        <v>0.125</v>
      </c>
      <c r="J13" s="655">
        <f t="shared" si="4"/>
        <v>1.0000000000000009E-3</v>
      </c>
    </row>
    <row r="14" spans="1:10" s="1" customFormat="1" ht="13.8" x14ac:dyDescent="0.25">
      <c r="A14" s="467" t="s">
        <v>895</v>
      </c>
      <c r="B14" s="89">
        <v>1166</v>
      </c>
      <c r="C14" s="14">
        <f t="shared" si="0"/>
        <v>2.6385463103346836E-2</v>
      </c>
      <c r="D14" s="89">
        <v>1156</v>
      </c>
      <c r="E14" s="14">
        <f t="shared" si="1"/>
        <v>2.6544202066590125E-2</v>
      </c>
      <c r="F14" s="89">
        <v>1104</v>
      </c>
      <c r="G14" s="14">
        <f t="shared" si="2"/>
        <v>2.7E-2</v>
      </c>
      <c r="H14" s="89">
        <v>1089</v>
      </c>
      <c r="I14" s="14">
        <f t="shared" si="3"/>
        <v>2.7E-2</v>
      </c>
      <c r="J14" s="655">
        <f t="shared" si="4"/>
        <v>0</v>
      </c>
    </row>
    <row r="15" spans="1:10" s="1" customFormat="1" ht="14.4" thickBot="1" x14ac:dyDescent="0.3">
      <c r="A15" s="466" t="s">
        <v>896</v>
      </c>
      <c r="B15" s="81">
        <v>2049</v>
      </c>
      <c r="C15" s="19">
        <f t="shared" si="0"/>
        <v>4.6366907288814464E-2</v>
      </c>
      <c r="D15" s="81">
        <v>1989</v>
      </c>
      <c r="E15" s="19">
        <f t="shared" si="1"/>
        <v>4.5671641791044777E-2</v>
      </c>
      <c r="F15" s="81">
        <v>1956</v>
      </c>
      <c r="G15" s="19">
        <f t="shared" si="2"/>
        <v>4.7E-2</v>
      </c>
      <c r="H15" s="81">
        <v>1898</v>
      </c>
      <c r="I15" s="19">
        <f t="shared" si="3"/>
        <v>4.8000000000000001E-2</v>
      </c>
      <c r="J15" s="656">
        <f t="shared" si="4"/>
        <v>1.0000000000000009E-3</v>
      </c>
    </row>
    <row r="16" spans="1:10" s="1" customFormat="1" ht="14.4" thickBot="1" x14ac:dyDescent="0.3">
      <c r="A16" s="464" t="s">
        <v>897</v>
      </c>
      <c r="B16" s="86">
        <f>SUM(B11:B15)</f>
        <v>16653</v>
      </c>
      <c r="C16" s="44">
        <f t="shared" si="0"/>
        <v>0.37684143830191669</v>
      </c>
      <c r="D16" s="86">
        <f>SUM(D11:D15)</f>
        <v>16020</v>
      </c>
      <c r="E16" s="44">
        <f t="shared" si="1"/>
        <v>0.36785304247990813</v>
      </c>
      <c r="F16" s="86">
        <f>SUM(F11:F15)</f>
        <v>14697</v>
      </c>
      <c r="G16" s="44">
        <f t="shared" si="2"/>
        <v>0.35499999999999998</v>
      </c>
      <c r="H16" s="86">
        <f>SUM(H11:H15)</f>
        <v>14129</v>
      </c>
      <c r="I16" s="44">
        <f t="shared" si="3"/>
        <v>0.35399999999999998</v>
      </c>
      <c r="J16" s="710">
        <f t="shared" si="4"/>
        <v>-1.0000000000000009E-3</v>
      </c>
    </row>
    <row r="17" spans="1:17" s="1" customFormat="1" ht="13.8" x14ac:dyDescent="0.25">
      <c r="A17" s="469" t="s">
        <v>898</v>
      </c>
      <c r="B17" s="87">
        <v>167</v>
      </c>
      <c r="C17" s="88">
        <f t="shared" si="0"/>
        <v>3.779050032812111E-3</v>
      </c>
      <c r="D17" s="87">
        <v>0</v>
      </c>
      <c r="E17" s="88">
        <f t="shared" si="1"/>
        <v>0</v>
      </c>
      <c r="F17" s="87">
        <v>188</v>
      </c>
      <c r="G17" s="88">
        <f t="shared" si="2"/>
        <v>5.0000000000000001E-3</v>
      </c>
      <c r="H17" s="87">
        <v>136</v>
      </c>
      <c r="I17" s="88">
        <f t="shared" si="3"/>
        <v>3.0000000000000001E-3</v>
      </c>
      <c r="J17" s="711">
        <f t="shared" si="4"/>
        <v>-2E-3</v>
      </c>
      <c r="M17" s="796"/>
    </row>
    <row r="18" spans="1:17" s="1" customFormat="1" ht="14.4" thickBot="1" x14ac:dyDescent="0.3">
      <c r="A18" s="470" t="s">
        <v>380</v>
      </c>
      <c r="B18" s="81">
        <v>50</v>
      </c>
      <c r="C18" s="19">
        <f t="shared" si="0"/>
        <v>1.1314521056323685E-3</v>
      </c>
      <c r="D18" s="81">
        <v>1201</v>
      </c>
      <c r="E18" s="19">
        <f t="shared" si="1"/>
        <v>2.7577497129735937E-2</v>
      </c>
      <c r="F18" s="81">
        <v>1326</v>
      </c>
      <c r="G18" s="19">
        <f t="shared" si="2"/>
        <v>3.2000000000000001E-2</v>
      </c>
      <c r="H18" s="81">
        <v>592</v>
      </c>
      <c r="I18" s="19">
        <f t="shared" si="3"/>
        <v>1.4999999999999999E-2</v>
      </c>
      <c r="J18" s="655">
        <f t="shared" si="4"/>
        <v>-1.7000000000000001E-2</v>
      </c>
      <c r="M18" s="796"/>
    </row>
    <row r="19" spans="1:17" s="1" customFormat="1" ht="14.4" thickBot="1" x14ac:dyDescent="0.3">
      <c r="A19" s="90" t="s">
        <v>109</v>
      </c>
      <c r="B19" s="91">
        <f t="shared" ref="B19:I19" si="5">B4+B10+B16+SUM(B17:B18)</f>
        <v>44191</v>
      </c>
      <c r="C19" s="72">
        <f t="shared" si="5"/>
        <v>0.99999999999999989</v>
      </c>
      <c r="D19" s="91">
        <f t="shared" si="5"/>
        <v>43550</v>
      </c>
      <c r="E19" s="72">
        <f t="shared" si="5"/>
        <v>1</v>
      </c>
      <c r="F19" s="91">
        <f t="shared" si="5"/>
        <v>41423</v>
      </c>
      <c r="G19" s="72">
        <f t="shared" si="5"/>
        <v>1.0009999999999999</v>
      </c>
      <c r="H19" s="91">
        <f t="shared" si="5"/>
        <v>39886</v>
      </c>
      <c r="I19" s="72">
        <f t="shared" si="5"/>
        <v>0.999</v>
      </c>
      <c r="J19" s="690"/>
    </row>
    <row r="21" spans="1:17" ht="13.8" x14ac:dyDescent="0.25">
      <c r="A21" s="458"/>
    </row>
    <row r="22" spans="1:17" ht="13.8" thickBot="1" x14ac:dyDescent="0.3"/>
    <row r="23" spans="1:17" ht="35.1" customHeight="1" thickBot="1" x14ac:dyDescent="0.3">
      <c r="A23" s="906" t="s">
        <v>188</v>
      </c>
      <c r="B23" s="907"/>
      <c r="C23" s="907"/>
      <c r="D23" s="907"/>
      <c r="E23" s="907"/>
      <c r="F23" s="907"/>
      <c r="G23" s="907"/>
      <c r="H23" s="907"/>
      <c r="I23" s="907"/>
      <c r="J23" s="908"/>
    </row>
    <row r="24" spans="1:17" ht="17.25" customHeight="1" thickBot="1" x14ac:dyDescent="0.3">
      <c r="A24" s="865" t="s">
        <v>884</v>
      </c>
      <c r="B24" s="906" t="s">
        <v>899</v>
      </c>
      <c r="C24" s="907"/>
      <c r="D24" s="907"/>
      <c r="E24" s="907"/>
      <c r="F24" s="907"/>
      <c r="G24" s="907"/>
      <c r="H24" s="908"/>
      <c r="I24" s="851" t="s">
        <v>109</v>
      </c>
      <c r="J24" s="852"/>
    </row>
    <row r="25" spans="1:17" ht="14.25" customHeight="1" x14ac:dyDescent="0.25">
      <c r="A25" s="921"/>
      <c r="B25" s="855" t="s">
        <v>215</v>
      </c>
      <c r="C25" s="856"/>
      <c r="D25" s="855" t="s">
        <v>216</v>
      </c>
      <c r="E25" s="856"/>
      <c r="F25" s="855" t="s">
        <v>217</v>
      </c>
      <c r="G25" s="856"/>
      <c r="H25" s="332" t="s">
        <v>218</v>
      </c>
      <c r="I25" s="853"/>
      <c r="J25" s="854"/>
    </row>
    <row r="26" spans="1:17" ht="13.5" customHeight="1" thickBot="1" x14ac:dyDescent="0.3">
      <c r="A26" s="922"/>
      <c r="B26" s="152" t="s">
        <v>110</v>
      </c>
      <c r="C26" s="151" t="s">
        <v>111</v>
      </c>
      <c r="D26" s="152" t="s">
        <v>110</v>
      </c>
      <c r="E26" s="153" t="s">
        <v>111</v>
      </c>
      <c r="F26" s="150" t="s">
        <v>110</v>
      </c>
      <c r="G26" s="151" t="s">
        <v>111</v>
      </c>
      <c r="H26" s="338" t="s">
        <v>110</v>
      </c>
      <c r="I26" s="152" t="s">
        <v>110</v>
      </c>
      <c r="J26" s="153" t="s">
        <v>111</v>
      </c>
      <c r="M26" s="1"/>
      <c r="N26" s="1"/>
      <c r="O26" s="1"/>
      <c r="P26" s="1"/>
      <c r="Q26" s="1"/>
    </row>
    <row r="27" spans="1:17" ht="14.4" thickBot="1" x14ac:dyDescent="0.3">
      <c r="A27" s="464" t="s">
        <v>885</v>
      </c>
      <c r="B27" s="86">
        <v>2447</v>
      </c>
      <c r="C27" s="44">
        <f>B27/$B$42</f>
        <v>0.12784076067081135</v>
      </c>
      <c r="D27" s="86">
        <v>2642</v>
      </c>
      <c r="E27" s="44">
        <f>D27/$D$42</f>
        <v>0.14437947428821246</v>
      </c>
      <c r="F27" s="86">
        <v>391</v>
      </c>
      <c r="G27" s="44">
        <f>F27/$F$42</f>
        <v>0.16037735849056603</v>
      </c>
      <c r="H27" s="86"/>
      <c r="I27" s="86">
        <f>B27+D27+F27+H27</f>
        <v>5480</v>
      </c>
      <c r="J27" s="44">
        <f>I27/$I$42</f>
        <v>0.13739156596299454</v>
      </c>
      <c r="M27" s="1"/>
      <c r="N27" s="1"/>
      <c r="O27" s="1"/>
      <c r="P27" s="1"/>
      <c r="Q27" s="1"/>
    </row>
    <row r="28" spans="1:17" ht="13.8" x14ac:dyDescent="0.25">
      <c r="A28" s="465" t="s">
        <v>886</v>
      </c>
      <c r="B28" s="87">
        <v>2927</v>
      </c>
      <c r="C28" s="88">
        <f t="shared" ref="C28:C41" si="6">B28/$B$42</f>
        <v>0.15291782038555979</v>
      </c>
      <c r="D28" s="87">
        <v>2405</v>
      </c>
      <c r="E28" s="88">
        <f t="shared" ref="E28:E41" si="7">D28/$D$42</f>
        <v>0.1314279468823433</v>
      </c>
      <c r="F28" s="87">
        <v>329</v>
      </c>
      <c r="G28" s="88">
        <f t="shared" ref="G28:G41" si="8">F28/$F$42</f>
        <v>0.13494667760459392</v>
      </c>
      <c r="H28" s="343">
        <v>1</v>
      </c>
      <c r="I28" s="87">
        <f t="shared" ref="I28:I41" si="9">B28+D28+F28+H28</f>
        <v>5662</v>
      </c>
      <c r="J28" s="88">
        <f t="shared" ref="J28:J41" si="10">I28/$I$42</f>
        <v>0.14195457052599911</v>
      </c>
      <c r="M28" s="1"/>
      <c r="N28" s="1"/>
      <c r="O28" s="1"/>
      <c r="P28" s="1"/>
      <c r="Q28" s="1"/>
    </row>
    <row r="29" spans="1:17" ht="13.8" x14ac:dyDescent="0.25">
      <c r="A29" s="466" t="s">
        <v>887</v>
      </c>
      <c r="B29" s="89">
        <v>1251</v>
      </c>
      <c r="C29" s="14">
        <f t="shared" si="6"/>
        <v>6.5357086881563137E-2</v>
      </c>
      <c r="D29" s="89">
        <v>1020</v>
      </c>
      <c r="E29" s="14">
        <f t="shared" si="7"/>
        <v>5.5740750860702772E-2</v>
      </c>
      <c r="F29" s="89">
        <v>123</v>
      </c>
      <c r="G29" s="14">
        <f t="shared" si="8"/>
        <v>5.0451189499589828E-2</v>
      </c>
      <c r="H29" s="344"/>
      <c r="I29" s="89">
        <f t="shared" si="9"/>
        <v>2394</v>
      </c>
      <c r="J29" s="14">
        <f t="shared" si="10"/>
        <v>6.0021060021060023E-2</v>
      </c>
      <c r="M29" s="1"/>
      <c r="N29" s="1"/>
      <c r="O29" s="1"/>
      <c r="P29" s="1"/>
      <c r="Q29" s="1"/>
    </row>
    <row r="30" spans="1:17" ht="13.8" x14ac:dyDescent="0.25">
      <c r="A30" s="467" t="s">
        <v>888</v>
      </c>
      <c r="B30" s="89">
        <v>2479</v>
      </c>
      <c r="C30" s="14">
        <f t="shared" si="6"/>
        <v>0.12951256465179459</v>
      </c>
      <c r="D30" s="89">
        <v>2364</v>
      </c>
      <c r="E30" s="14">
        <f t="shared" si="7"/>
        <v>0.1291873872889229</v>
      </c>
      <c r="F30" s="89">
        <v>194</v>
      </c>
      <c r="G30" s="14">
        <f t="shared" si="8"/>
        <v>7.9573420836751438E-2</v>
      </c>
      <c r="H30" s="344"/>
      <c r="I30" s="89">
        <f t="shared" si="9"/>
        <v>5037</v>
      </c>
      <c r="J30" s="14">
        <f t="shared" si="10"/>
        <v>0.12628491199919772</v>
      </c>
      <c r="M30" s="1"/>
      <c r="N30" s="1"/>
      <c r="O30" s="1"/>
      <c r="P30" s="1"/>
      <c r="Q30" s="1"/>
    </row>
    <row r="31" spans="1:17" ht="13.8" x14ac:dyDescent="0.25">
      <c r="A31" s="467" t="s">
        <v>889</v>
      </c>
      <c r="B31" s="89">
        <v>1220</v>
      </c>
      <c r="C31" s="14">
        <f t="shared" si="6"/>
        <v>6.3737526774985634E-2</v>
      </c>
      <c r="D31" s="89">
        <v>1101</v>
      </c>
      <c r="E31" s="14">
        <f t="shared" si="7"/>
        <v>6.0167222252582107E-2</v>
      </c>
      <c r="F31" s="89">
        <v>164</v>
      </c>
      <c r="G31" s="14">
        <f t="shared" si="8"/>
        <v>6.7268252666119771E-2</v>
      </c>
      <c r="H31" s="344">
        <v>1</v>
      </c>
      <c r="I31" s="89">
        <f t="shared" si="9"/>
        <v>2486</v>
      </c>
      <c r="J31" s="14">
        <f t="shared" si="10"/>
        <v>6.2327633756205182E-2</v>
      </c>
      <c r="M31" s="1"/>
      <c r="N31" s="1"/>
      <c r="O31" s="1"/>
      <c r="P31" s="1"/>
      <c r="Q31" s="1"/>
    </row>
    <row r="32" spans="1:17" ht="14.4" thickBot="1" x14ac:dyDescent="0.3">
      <c r="A32" s="466" t="s">
        <v>890</v>
      </c>
      <c r="B32" s="81">
        <v>2216</v>
      </c>
      <c r="C32" s="19">
        <f t="shared" si="6"/>
        <v>0.11577242568308865</v>
      </c>
      <c r="D32" s="81">
        <v>1627</v>
      </c>
      <c r="E32" s="19">
        <f t="shared" si="7"/>
        <v>8.8911962402317066E-2</v>
      </c>
      <c r="F32" s="81">
        <v>127</v>
      </c>
      <c r="G32" s="19">
        <f t="shared" si="8"/>
        <v>5.2091878589007386E-2</v>
      </c>
      <c r="H32" s="345"/>
      <c r="I32" s="81">
        <f t="shared" si="9"/>
        <v>3970</v>
      </c>
      <c r="J32" s="19">
        <f t="shared" si="10"/>
        <v>9.9533670962242388E-2</v>
      </c>
      <c r="M32" s="1"/>
      <c r="N32" s="1"/>
      <c r="O32" s="1"/>
      <c r="P32" s="1"/>
      <c r="Q32" s="1"/>
    </row>
    <row r="33" spans="1:17" ht="14.4" thickBot="1" x14ac:dyDescent="0.3">
      <c r="A33" s="464" t="s">
        <v>891</v>
      </c>
      <c r="B33" s="86">
        <f>SUM(B28:B32)</f>
        <v>10093</v>
      </c>
      <c r="C33" s="44">
        <f t="shared" si="6"/>
        <v>0.52729742437699179</v>
      </c>
      <c r="D33" s="86">
        <f>SUM(D28:D32)</f>
        <v>8517</v>
      </c>
      <c r="E33" s="44">
        <f t="shared" si="7"/>
        <v>0.46543526968686816</v>
      </c>
      <c r="F33" s="86">
        <f>SUM(F28:F32)</f>
        <v>937</v>
      </c>
      <c r="G33" s="44">
        <f t="shared" si="8"/>
        <v>0.38433141919606234</v>
      </c>
      <c r="H33" s="86">
        <f>SUM(H28:H32)</f>
        <v>2</v>
      </c>
      <c r="I33" s="86">
        <f t="shared" si="9"/>
        <v>19549</v>
      </c>
      <c r="J33" s="44">
        <f t="shared" si="10"/>
        <v>0.49012184726470442</v>
      </c>
      <c r="M33" s="1"/>
      <c r="N33" s="1"/>
      <c r="O33" s="1"/>
      <c r="P33" s="1"/>
      <c r="Q33" s="1"/>
    </row>
    <row r="34" spans="1:17" ht="13.8" x14ac:dyDescent="0.25">
      <c r="A34" s="468" t="s">
        <v>892</v>
      </c>
      <c r="B34" s="87">
        <v>431</v>
      </c>
      <c r="C34" s="88">
        <f t="shared" si="6"/>
        <v>2.2517109868867874E-2</v>
      </c>
      <c r="D34" s="87">
        <v>531</v>
      </c>
      <c r="E34" s="88">
        <f t="shared" si="7"/>
        <v>2.9017979124542324E-2</v>
      </c>
      <c r="F34" s="87">
        <v>82</v>
      </c>
      <c r="G34" s="88">
        <f t="shared" si="8"/>
        <v>3.3634126333059886E-2</v>
      </c>
      <c r="H34" s="343"/>
      <c r="I34" s="87">
        <f t="shared" si="9"/>
        <v>1044</v>
      </c>
      <c r="J34" s="88">
        <f t="shared" si="10"/>
        <v>2.6174597603169033E-2</v>
      </c>
      <c r="M34" s="1"/>
      <c r="N34" s="1"/>
      <c r="O34" s="1"/>
      <c r="P34" s="1"/>
      <c r="Q34" s="1"/>
    </row>
    <row r="35" spans="1:17" ht="13.8" x14ac:dyDescent="0.25">
      <c r="A35" s="465" t="s">
        <v>893</v>
      </c>
      <c r="B35" s="89">
        <v>2180</v>
      </c>
      <c r="C35" s="14">
        <f t="shared" si="6"/>
        <v>0.11389164620448253</v>
      </c>
      <c r="D35" s="89">
        <v>2540</v>
      </c>
      <c r="E35" s="14">
        <f t="shared" si="7"/>
        <v>0.13880539920214219</v>
      </c>
      <c r="F35" s="89">
        <v>392</v>
      </c>
      <c r="G35" s="14">
        <f t="shared" si="8"/>
        <v>0.16078753076292043</v>
      </c>
      <c r="H35" s="344">
        <v>1</v>
      </c>
      <c r="I35" s="89">
        <f t="shared" si="9"/>
        <v>5113</v>
      </c>
      <c r="J35" s="14">
        <f t="shared" si="10"/>
        <v>0.12819034247605676</v>
      </c>
      <c r="M35" s="1"/>
      <c r="N35" s="1"/>
      <c r="O35" s="1"/>
      <c r="P35" s="1"/>
      <c r="Q35" s="1"/>
    </row>
    <row r="36" spans="1:17" ht="13.8" x14ac:dyDescent="0.25">
      <c r="A36" s="466" t="s">
        <v>894</v>
      </c>
      <c r="B36" s="89">
        <v>2418</v>
      </c>
      <c r="C36" s="14">
        <f t="shared" si="6"/>
        <v>0.1263256883130453</v>
      </c>
      <c r="D36" s="89">
        <v>2130</v>
      </c>
      <c r="E36" s="14">
        <f t="shared" si="7"/>
        <v>0.11639980326793814</v>
      </c>
      <c r="F36" s="89">
        <v>436</v>
      </c>
      <c r="G36" s="14">
        <f t="shared" si="8"/>
        <v>0.17883511074651354</v>
      </c>
      <c r="H36" s="344">
        <v>1</v>
      </c>
      <c r="I36" s="89">
        <f t="shared" si="9"/>
        <v>4985</v>
      </c>
      <c r="J36" s="14">
        <f t="shared" si="10"/>
        <v>0.12498119640976783</v>
      </c>
      <c r="M36" s="1"/>
      <c r="N36" s="1"/>
      <c r="O36" s="1"/>
      <c r="P36" s="1"/>
      <c r="Q36" s="1"/>
    </row>
    <row r="37" spans="1:17" ht="13.8" x14ac:dyDescent="0.25">
      <c r="A37" s="467" t="s">
        <v>895</v>
      </c>
      <c r="B37" s="89">
        <v>546</v>
      </c>
      <c r="C37" s="14">
        <f t="shared" si="6"/>
        <v>2.8525155425526357E-2</v>
      </c>
      <c r="D37" s="89">
        <v>474</v>
      </c>
      <c r="E37" s="14">
        <f t="shared" si="7"/>
        <v>2.5903054811738345E-2</v>
      </c>
      <c r="F37" s="89">
        <v>68</v>
      </c>
      <c r="G37" s="14">
        <f t="shared" si="8"/>
        <v>2.7891714520098441E-2</v>
      </c>
      <c r="H37" s="344">
        <v>1</v>
      </c>
      <c r="I37" s="89">
        <f t="shared" si="9"/>
        <v>1089</v>
      </c>
      <c r="J37" s="14">
        <f t="shared" si="10"/>
        <v>2.7302813017098731E-2</v>
      </c>
      <c r="M37" s="1"/>
      <c r="N37" s="1"/>
      <c r="O37" s="1"/>
      <c r="P37" s="1"/>
      <c r="Q37" s="1"/>
    </row>
    <row r="38" spans="1:17" ht="14.4" thickBot="1" x14ac:dyDescent="0.3">
      <c r="A38" s="466" t="s">
        <v>896</v>
      </c>
      <c r="B38" s="81">
        <v>852</v>
      </c>
      <c r="C38" s="19">
        <f t="shared" si="6"/>
        <v>4.4511780993678494E-2</v>
      </c>
      <c r="D38" s="81">
        <v>931</v>
      </c>
      <c r="E38" s="19">
        <f t="shared" si="7"/>
        <v>5.0877097109131644E-2</v>
      </c>
      <c r="F38" s="81">
        <v>115</v>
      </c>
      <c r="G38" s="19">
        <f t="shared" si="8"/>
        <v>4.716981132075472E-2</v>
      </c>
      <c r="H38" s="345"/>
      <c r="I38" s="81">
        <f t="shared" si="9"/>
        <v>1898</v>
      </c>
      <c r="J38" s="19">
        <f t="shared" si="10"/>
        <v>4.7585619014190443E-2</v>
      </c>
      <c r="M38" s="1"/>
      <c r="N38" s="1"/>
      <c r="O38" s="1"/>
      <c r="P38" s="1"/>
      <c r="Q38" s="1"/>
    </row>
    <row r="39" spans="1:17" ht="14.4" thickBot="1" x14ac:dyDescent="0.3">
      <c r="A39" s="464" t="s">
        <v>897</v>
      </c>
      <c r="B39" s="86">
        <f>SUM(B34:B38)</f>
        <v>6427</v>
      </c>
      <c r="C39" s="44">
        <f t="shared" si="6"/>
        <v>0.33577138080560054</v>
      </c>
      <c r="D39" s="86">
        <f>SUM(D34:D38)</f>
        <v>6606</v>
      </c>
      <c r="E39" s="44">
        <f t="shared" si="7"/>
        <v>0.36100333351549263</v>
      </c>
      <c r="F39" s="86">
        <f>SUM(F34:F38)</f>
        <v>1093</v>
      </c>
      <c r="G39" s="44">
        <f t="shared" si="8"/>
        <v>0.44831829368334702</v>
      </c>
      <c r="H39" s="86">
        <f>SUM(H34:H38)</f>
        <v>3</v>
      </c>
      <c r="I39" s="86">
        <f t="shared" si="9"/>
        <v>14129</v>
      </c>
      <c r="J39" s="44">
        <f t="shared" si="10"/>
        <v>0.35423456852028279</v>
      </c>
      <c r="M39" s="1"/>
      <c r="N39" s="1"/>
      <c r="O39" s="1"/>
      <c r="P39" s="1"/>
      <c r="Q39" s="1"/>
    </row>
    <row r="40" spans="1:17" ht="13.8" x14ac:dyDescent="0.25">
      <c r="A40" s="469" t="s">
        <v>898</v>
      </c>
      <c r="B40" s="87">
        <v>63</v>
      </c>
      <c r="C40" s="88">
        <f t="shared" si="6"/>
        <v>3.2913640875607336E-3</v>
      </c>
      <c r="D40" s="87">
        <v>57</v>
      </c>
      <c r="E40" s="88">
        <f t="shared" si="7"/>
        <v>3.1149243128039783E-3</v>
      </c>
      <c r="F40" s="87">
        <v>13</v>
      </c>
      <c r="G40" s="88">
        <f t="shared" si="8"/>
        <v>5.3322395406070547E-3</v>
      </c>
      <c r="H40" s="343">
        <v>3</v>
      </c>
      <c r="I40" s="87">
        <f t="shared" si="9"/>
        <v>136</v>
      </c>
      <c r="J40" s="88">
        <f t="shared" si="10"/>
        <v>3.4097176954319811E-3</v>
      </c>
      <c r="M40" s="1"/>
      <c r="N40" s="1"/>
      <c r="O40" s="1"/>
      <c r="P40" s="1"/>
      <c r="Q40" s="1"/>
    </row>
    <row r="41" spans="1:17" ht="14.4" thickBot="1" x14ac:dyDescent="0.3">
      <c r="A41" s="470" t="s">
        <v>380</v>
      </c>
      <c r="B41" s="81">
        <v>111</v>
      </c>
      <c r="C41" s="19">
        <f t="shared" si="6"/>
        <v>5.7990700590355784E-3</v>
      </c>
      <c r="D41" s="81">
        <v>477</v>
      </c>
      <c r="E41" s="19">
        <f t="shared" si="7"/>
        <v>2.6066998196622768E-2</v>
      </c>
      <c r="F41" s="81">
        <v>4</v>
      </c>
      <c r="G41" s="19">
        <f t="shared" si="8"/>
        <v>1.6406890894175555E-3</v>
      </c>
      <c r="H41" s="345"/>
      <c r="I41" s="81">
        <f t="shared" si="9"/>
        <v>592</v>
      </c>
      <c r="J41" s="19">
        <f t="shared" si="10"/>
        <v>1.4842300556586271E-2</v>
      </c>
      <c r="M41" s="1"/>
      <c r="N41" s="1"/>
      <c r="O41" s="1"/>
      <c r="P41" s="1"/>
      <c r="Q41" s="1"/>
    </row>
    <row r="42" spans="1:17" ht="14.4" thickBot="1" x14ac:dyDescent="0.3">
      <c r="A42" s="90" t="s">
        <v>109</v>
      </c>
      <c r="B42" s="91">
        <f>B27+B33+B39+SUM(B40:B41)</f>
        <v>19141</v>
      </c>
      <c r="C42" s="72">
        <f>C27+C33+C39+SUM(C40:C41)</f>
        <v>0.99999999999999989</v>
      </c>
      <c r="D42" s="91">
        <f t="shared" ref="D42:J42" si="11">D27+D33+D39+SUM(D40:D41)</f>
        <v>18299</v>
      </c>
      <c r="E42" s="72">
        <f t="shared" si="11"/>
        <v>1</v>
      </c>
      <c r="F42" s="91">
        <f t="shared" si="11"/>
        <v>2438</v>
      </c>
      <c r="G42" s="72">
        <f t="shared" si="11"/>
        <v>1</v>
      </c>
      <c r="H42" s="91">
        <f t="shared" si="11"/>
        <v>8</v>
      </c>
      <c r="I42" s="91">
        <f t="shared" si="11"/>
        <v>39886</v>
      </c>
      <c r="J42" s="72">
        <f t="shared" si="11"/>
        <v>1</v>
      </c>
    </row>
    <row r="43" spans="1:17" ht="13.8" x14ac:dyDescent="0.25">
      <c r="A43" s="158" t="s">
        <v>221</v>
      </c>
      <c r="B43" s="108"/>
      <c r="C43" s="108"/>
      <c r="D43" s="108"/>
      <c r="E43" s="108"/>
      <c r="F43" s="108"/>
    </row>
    <row r="44" spans="1:17" ht="13.8" x14ac:dyDescent="0.25">
      <c r="A44" s="159" t="s">
        <v>222</v>
      </c>
      <c r="B44" s="108"/>
      <c r="C44" s="108"/>
      <c r="D44" s="108"/>
      <c r="E44" s="108"/>
      <c r="F44" s="108"/>
    </row>
  </sheetData>
  <mergeCells count="14">
    <mergeCell ref="A24:A26"/>
    <mergeCell ref="B25:C25"/>
    <mergeCell ref="D25:E25"/>
    <mergeCell ref="F25:G25"/>
    <mergeCell ref="A23:J23"/>
    <mergeCell ref="B24:H24"/>
    <mergeCell ref="I24:J25"/>
    <mergeCell ref="F2:G2"/>
    <mergeCell ref="J2:J3"/>
    <mergeCell ref="D2:E2"/>
    <mergeCell ref="A1:J1"/>
    <mergeCell ref="A2:A3"/>
    <mergeCell ref="B2:C2"/>
    <mergeCell ref="H2:I2"/>
  </mergeCells>
  <phoneticPr fontId="0" type="noConversion"/>
  <printOptions horizontalCentered="1"/>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zoomScaleNormal="100" workbookViewId="0">
      <selection sqref="A1:K1"/>
    </sheetView>
  </sheetViews>
  <sheetFormatPr defaultColWidth="9.109375" defaultRowHeight="13.8" x14ac:dyDescent="0.25"/>
  <cols>
    <col min="1" max="1" width="9" style="34" customWidth="1"/>
    <col min="2" max="2" width="50.6640625" style="1" customWidth="1"/>
    <col min="3" max="10" width="10.6640625" style="1" customWidth="1"/>
    <col min="11" max="11" width="17.5546875" style="1" customWidth="1"/>
    <col min="12" max="242" width="11.44140625" style="1" customWidth="1"/>
    <col min="243" max="16384" width="9.109375" style="1"/>
  </cols>
  <sheetData>
    <row r="1" spans="1:11" ht="35.1" customHeight="1" thickBot="1" x14ac:dyDescent="0.3">
      <c r="A1" s="906" t="s">
        <v>190</v>
      </c>
      <c r="B1" s="907"/>
      <c r="C1" s="907"/>
      <c r="D1" s="907"/>
      <c r="E1" s="907"/>
      <c r="F1" s="907"/>
      <c r="G1" s="907"/>
      <c r="H1" s="907"/>
      <c r="I1" s="907"/>
      <c r="J1" s="907"/>
      <c r="K1" s="908"/>
    </row>
    <row r="2" spans="1:11" ht="15" customHeight="1" x14ac:dyDescent="0.25">
      <c r="A2" s="870" t="s">
        <v>382</v>
      </c>
      <c r="B2" s="872" t="s">
        <v>383</v>
      </c>
      <c r="C2" s="875">
        <v>2008</v>
      </c>
      <c r="D2" s="882"/>
      <c r="E2" s="875">
        <v>2009</v>
      </c>
      <c r="F2" s="882"/>
      <c r="G2" s="875">
        <v>2011</v>
      </c>
      <c r="H2" s="882"/>
      <c r="I2" s="875">
        <v>2012</v>
      </c>
      <c r="J2" s="882"/>
      <c r="K2" s="865" t="s">
        <v>384</v>
      </c>
    </row>
    <row r="3" spans="1:11" ht="14.25" customHeight="1" thickBot="1" x14ac:dyDescent="0.3">
      <c r="A3" s="871"/>
      <c r="B3" s="873"/>
      <c r="C3" s="813" t="s">
        <v>110</v>
      </c>
      <c r="D3" s="2" t="s">
        <v>111</v>
      </c>
      <c r="E3" s="813" t="s">
        <v>110</v>
      </c>
      <c r="F3" s="35" t="s">
        <v>111</v>
      </c>
      <c r="G3" s="813" t="s">
        <v>110</v>
      </c>
      <c r="H3" s="35" t="s">
        <v>111</v>
      </c>
      <c r="I3" s="813" t="s">
        <v>110</v>
      </c>
      <c r="J3" s="35" t="s">
        <v>111</v>
      </c>
      <c r="K3" s="922"/>
    </row>
    <row r="4" spans="1:11" ht="14.4" thickBot="1" x14ac:dyDescent="0.3">
      <c r="A4" s="3">
        <v>0</v>
      </c>
      <c r="B4" s="4" t="s">
        <v>385</v>
      </c>
      <c r="C4" s="5">
        <v>590</v>
      </c>
      <c r="D4" s="6">
        <f>ROUND(C4/$C$54,3)</f>
        <v>5.8999999999999997E-2</v>
      </c>
      <c r="E4" s="5">
        <v>501</v>
      </c>
      <c r="F4" s="6">
        <f>ROUND(E4/$E$54,3)</f>
        <v>4.7E-2</v>
      </c>
      <c r="G4" s="5">
        <v>422</v>
      </c>
      <c r="H4" s="6">
        <f>ROUND(G4/$G$54,3)</f>
        <v>4.1000000000000002E-2</v>
      </c>
      <c r="I4" s="5">
        <v>370</v>
      </c>
      <c r="J4" s="6">
        <f>ROUND(I4/$I$54,3)</f>
        <v>3.5999999999999997E-2</v>
      </c>
      <c r="K4" s="712">
        <f>J4-H4</f>
        <v>-5.0000000000000044E-3</v>
      </c>
    </row>
    <row r="5" spans="1:11" x14ac:dyDescent="0.25">
      <c r="A5" s="8">
        <v>10</v>
      </c>
      <c r="B5" s="9" t="s">
        <v>386</v>
      </c>
      <c r="C5" s="5">
        <v>530</v>
      </c>
      <c r="D5" s="6">
        <f t="shared" ref="D5:D53" si="0">ROUND(C5/$C$54,3)</f>
        <v>5.2999999999999999E-2</v>
      </c>
      <c r="E5" s="5">
        <v>422</v>
      </c>
      <c r="F5" s="6">
        <f t="shared" ref="F5:F53" si="1">ROUND(E5/$E$54,3)</f>
        <v>0.04</v>
      </c>
      <c r="G5" s="5">
        <v>549</v>
      </c>
      <c r="H5" s="6">
        <f t="shared" ref="H5:H53" si="2">ROUND(G5/$G$54,3)</f>
        <v>5.3999999999999999E-2</v>
      </c>
      <c r="I5" s="5">
        <v>505</v>
      </c>
      <c r="J5" s="6">
        <f t="shared" ref="J5:J53" si="3">ROUND(I5/$I$54,3)</f>
        <v>0.05</v>
      </c>
      <c r="K5" s="712">
        <f t="shared" ref="K5:K53" si="4">J5-H5</f>
        <v>-3.9999999999999966E-3</v>
      </c>
    </row>
    <row r="6" spans="1:11" x14ac:dyDescent="0.25">
      <c r="A6" s="10">
        <v>11</v>
      </c>
      <c r="B6" s="11" t="s">
        <v>387</v>
      </c>
      <c r="C6" s="12">
        <v>2620</v>
      </c>
      <c r="D6" s="13">
        <f t="shared" si="0"/>
        <v>0.26</v>
      </c>
      <c r="E6" s="12">
        <v>3025</v>
      </c>
      <c r="F6" s="13">
        <f t="shared" si="1"/>
        <v>0.28599999999999998</v>
      </c>
      <c r="G6" s="12">
        <v>2887</v>
      </c>
      <c r="H6" s="13">
        <f t="shared" si="2"/>
        <v>0.28299999999999997</v>
      </c>
      <c r="I6" s="12">
        <v>3024</v>
      </c>
      <c r="J6" s="13">
        <f t="shared" si="3"/>
        <v>0.29699999999999999</v>
      </c>
      <c r="K6" s="713">
        <f t="shared" si="4"/>
        <v>1.4000000000000012E-2</v>
      </c>
    </row>
    <row r="7" spans="1:11" x14ac:dyDescent="0.25">
      <c r="A7" s="10">
        <v>12</v>
      </c>
      <c r="B7" s="11" t="s">
        <v>388</v>
      </c>
      <c r="C7" s="12">
        <v>229</v>
      </c>
      <c r="D7" s="13">
        <f t="shared" si="0"/>
        <v>2.3E-2</v>
      </c>
      <c r="E7" s="12">
        <v>271</v>
      </c>
      <c r="F7" s="13">
        <f t="shared" si="1"/>
        <v>2.5999999999999999E-2</v>
      </c>
      <c r="G7" s="12">
        <v>229</v>
      </c>
      <c r="H7" s="13">
        <f t="shared" si="2"/>
        <v>2.1999999999999999E-2</v>
      </c>
      <c r="I7" s="12">
        <v>265</v>
      </c>
      <c r="J7" s="13">
        <f t="shared" si="3"/>
        <v>2.5999999999999999E-2</v>
      </c>
      <c r="K7" s="713">
        <f t="shared" si="4"/>
        <v>4.0000000000000001E-3</v>
      </c>
    </row>
    <row r="8" spans="1:11" x14ac:dyDescent="0.25">
      <c r="A8" s="10">
        <v>13</v>
      </c>
      <c r="B8" s="11" t="s">
        <v>389</v>
      </c>
      <c r="C8" s="12">
        <v>11</v>
      </c>
      <c r="D8" s="13">
        <f t="shared" si="0"/>
        <v>1E-3</v>
      </c>
      <c r="E8" s="12">
        <v>14</v>
      </c>
      <c r="F8" s="13">
        <f t="shared" si="1"/>
        <v>1E-3</v>
      </c>
      <c r="G8" s="12">
        <v>10</v>
      </c>
      <c r="H8" s="13">
        <f t="shared" si="2"/>
        <v>1E-3</v>
      </c>
      <c r="I8" s="12">
        <v>7</v>
      </c>
      <c r="J8" s="13">
        <f t="shared" si="3"/>
        <v>1E-3</v>
      </c>
      <c r="K8" s="713">
        <f t="shared" si="4"/>
        <v>0</v>
      </c>
    </row>
    <row r="9" spans="1:11" ht="14.4" thickBot="1" x14ac:dyDescent="0.3">
      <c r="A9" s="15">
        <v>19</v>
      </c>
      <c r="B9" s="16" t="s">
        <v>390</v>
      </c>
      <c r="C9" s="17">
        <v>113</v>
      </c>
      <c r="D9" s="18">
        <f t="shared" si="0"/>
        <v>1.0999999999999999E-2</v>
      </c>
      <c r="E9" s="17">
        <v>127</v>
      </c>
      <c r="F9" s="18">
        <f t="shared" si="1"/>
        <v>1.2E-2</v>
      </c>
      <c r="G9" s="17">
        <v>85</v>
      </c>
      <c r="H9" s="18">
        <f t="shared" si="2"/>
        <v>8.0000000000000002E-3</v>
      </c>
      <c r="I9" s="17">
        <v>99</v>
      </c>
      <c r="J9" s="18">
        <f t="shared" si="3"/>
        <v>0.01</v>
      </c>
      <c r="K9" s="714">
        <f t="shared" si="4"/>
        <v>2E-3</v>
      </c>
    </row>
    <row r="10" spans="1:11" x14ac:dyDescent="0.25">
      <c r="A10" s="20">
        <v>20</v>
      </c>
      <c r="B10" s="21" t="s">
        <v>391</v>
      </c>
      <c r="C10" s="22">
        <v>395</v>
      </c>
      <c r="D10" s="6">
        <f t="shared" si="0"/>
        <v>3.9E-2</v>
      </c>
      <c r="E10" s="22">
        <v>379</v>
      </c>
      <c r="F10" s="6">
        <f t="shared" si="1"/>
        <v>3.5999999999999997E-2</v>
      </c>
      <c r="G10" s="22">
        <v>379</v>
      </c>
      <c r="H10" s="6">
        <f t="shared" si="2"/>
        <v>3.6999999999999998E-2</v>
      </c>
      <c r="I10" s="22">
        <v>345</v>
      </c>
      <c r="J10" s="6">
        <f t="shared" si="3"/>
        <v>3.4000000000000002E-2</v>
      </c>
      <c r="K10" s="712">
        <f t="shared" si="4"/>
        <v>-2.9999999999999957E-3</v>
      </c>
    </row>
    <row r="11" spans="1:11" x14ac:dyDescent="0.25">
      <c r="A11" s="10">
        <v>21</v>
      </c>
      <c r="B11" s="11" t="s">
        <v>392</v>
      </c>
      <c r="C11" s="12">
        <v>348</v>
      </c>
      <c r="D11" s="13">
        <f t="shared" si="0"/>
        <v>3.5000000000000003E-2</v>
      </c>
      <c r="E11" s="12">
        <v>391</v>
      </c>
      <c r="F11" s="13">
        <f t="shared" si="1"/>
        <v>3.6999999999999998E-2</v>
      </c>
      <c r="G11" s="12">
        <v>402</v>
      </c>
      <c r="H11" s="13">
        <f t="shared" si="2"/>
        <v>3.9E-2</v>
      </c>
      <c r="I11" s="12">
        <v>404</v>
      </c>
      <c r="J11" s="13">
        <f t="shared" si="3"/>
        <v>0.04</v>
      </c>
      <c r="K11" s="713">
        <f t="shared" si="4"/>
        <v>1.0000000000000009E-3</v>
      </c>
    </row>
    <row r="12" spans="1:11" x14ac:dyDescent="0.25">
      <c r="A12" s="10">
        <v>22</v>
      </c>
      <c r="B12" s="11" t="s">
        <v>393</v>
      </c>
      <c r="C12" s="12">
        <v>56</v>
      </c>
      <c r="D12" s="13">
        <f t="shared" si="0"/>
        <v>6.0000000000000001E-3</v>
      </c>
      <c r="E12" s="12">
        <v>32</v>
      </c>
      <c r="F12" s="13">
        <f t="shared" si="1"/>
        <v>3.0000000000000001E-3</v>
      </c>
      <c r="G12" s="12">
        <v>57</v>
      </c>
      <c r="H12" s="13">
        <f t="shared" si="2"/>
        <v>6.0000000000000001E-3</v>
      </c>
      <c r="I12" s="12">
        <v>63</v>
      </c>
      <c r="J12" s="13">
        <f t="shared" si="3"/>
        <v>6.0000000000000001E-3</v>
      </c>
      <c r="K12" s="713">
        <f t="shared" si="4"/>
        <v>0</v>
      </c>
    </row>
    <row r="13" spans="1:11" ht="14.4" thickBot="1" x14ac:dyDescent="0.3">
      <c r="A13" s="23">
        <v>29</v>
      </c>
      <c r="B13" s="24" t="s">
        <v>394</v>
      </c>
      <c r="C13" s="17">
        <v>61</v>
      </c>
      <c r="D13" s="18">
        <f t="shared" si="0"/>
        <v>6.0000000000000001E-3</v>
      </c>
      <c r="E13" s="17">
        <v>65</v>
      </c>
      <c r="F13" s="18">
        <f t="shared" si="1"/>
        <v>6.0000000000000001E-3</v>
      </c>
      <c r="G13" s="17">
        <v>44</v>
      </c>
      <c r="H13" s="18">
        <f t="shared" si="2"/>
        <v>4.0000000000000001E-3</v>
      </c>
      <c r="I13" s="17">
        <v>58</v>
      </c>
      <c r="J13" s="18">
        <f t="shared" si="3"/>
        <v>6.0000000000000001E-3</v>
      </c>
      <c r="K13" s="714">
        <f t="shared" si="4"/>
        <v>2E-3</v>
      </c>
    </row>
    <row r="14" spans="1:11" ht="27" customHeight="1" x14ac:dyDescent="0.25">
      <c r="A14" s="8">
        <v>30</v>
      </c>
      <c r="B14" s="9" t="s">
        <v>395</v>
      </c>
      <c r="C14" s="5">
        <v>780</v>
      </c>
      <c r="D14" s="6">
        <f t="shared" si="0"/>
        <v>7.6999999999999999E-2</v>
      </c>
      <c r="E14" s="5">
        <v>784</v>
      </c>
      <c r="F14" s="6">
        <f t="shared" si="1"/>
        <v>7.3999999999999996E-2</v>
      </c>
      <c r="G14" s="5">
        <v>925</v>
      </c>
      <c r="H14" s="6">
        <f t="shared" si="2"/>
        <v>9.0999999999999998E-2</v>
      </c>
      <c r="I14" s="5">
        <v>977</v>
      </c>
      <c r="J14" s="6">
        <f t="shared" si="3"/>
        <v>9.6000000000000002E-2</v>
      </c>
      <c r="K14" s="712">
        <f t="shared" si="4"/>
        <v>5.0000000000000044E-3</v>
      </c>
    </row>
    <row r="15" spans="1:11" x14ac:dyDescent="0.25">
      <c r="A15" s="10">
        <v>31</v>
      </c>
      <c r="B15" s="11" t="s">
        <v>396</v>
      </c>
      <c r="C15" s="12">
        <v>143</v>
      </c>
      <c r="D15" s="13">
        <f t="shared" si="0"/>
        <v>1.4E-2</v>
      </c>
      <c r="E15" s="12">
        <v>173</v>
      </c>
      <c r="F15" s="13">
        <f t="shared" si="1"/>
        <v>1.6E-2</v>
      </c>
      <c r="G15" s="12">
        <v>120</v>
      </c>
      <c r="H15" s="13">
        <f t="shared" si="2"/>
        <v>1.2E-2</v>
      </c>
      <c r="I15" s="12">
        <v>118</v>
      </c>
      <c r="J15" s="13">
        <f t="shared" si="3"/>
        <v>1.2E-2</v>
      </c>
      <c r="K15" s="713">
        <f t="shared" si="4"/>
        <v>0</v>
      </c>
    </row>
    <row r="16" spans="1:11" x14ac:dyDescent="0.25">
      <c r="A16" s="10">
        <v>32</v>
      </c>
      <c r="B16" s="11" t="s">
        <v>397</v>
      </c>
      <c r="C16" s="12">
        <v>1653</v>
      </c>
      <c r="D16" s="13">
        <f t="shared" si="0"/>
        <v>0.16400000000000001</v>
      </c>
      <c r="E16" s="12">
        <v>1935</v>
      </c>
      <c r="F16" s="13">
        <f t="shared" si="1"/>
        <v>0.183</v>
      </c>
      <c r="G16" s="12">
        <v>1938</v>
      </c>
      <c r="H16" s="13">
        <f t="shared" si="2"/>
        <v>0.19</v>
      </c>
      <c r="I16" s="12">
        <v>1957</v>
      </c>
      <c r="J16" s="13">
        <f t="shared" si="3"/>
        <v>0.192</v>
      </c>
      <c r="K16" s="713">
        <f t="shared" si="4"/>
        <v>2.0000000000000018E-3</v>
      </c>
    </row>
    <row r="17" spans="1:11" ht="28.2" thickBot="1" x14ac:dyDescent="0.3">
      <c r="A17" s="15">
        <v>39</v>
      </c>
      <c r="B17" s="16" t="s">
        <v>398</v>
      </c>
      <c r="C17" s="17">
        <v>284</v>
      </c>
      <c r="D17" s="18">
        <f t="shared" si="0"/>
        <v>2.8000000000000001E-2</v>
      </c>
      <c r="E17" s="17">
        <v>356</v>
      </c>
      <c r="F17" s="18">
        <f t="shared" si="1"/>
        <v>3.4000000000000002E-2</v>
      </c>
      <c r="G17" s="17">
        <v>394</v>
      </c>
      <c r="H17" s="18">
        <f t="shared" si="2"/>
        <v>3.9E-2</v>
      </c>
      <c r="I17" s="17">
        <v>366</v>
      </c>
      <c r="J17" s="18">
        <f t="shared" si="3"/>
        <v>3.5999999999999997E-2</v>
      </c>
      <c r="K17" s="714">
        <f t="shared" si="4"/>
        <v>-3.0000000000000027E-3</v>
      </c>
    </row>
    <row r="18" spans="1:11" x14ac:dyDescent="0.25">
      <c r="A18" s="20">
        <v>40</v>
      </c>
      <c r="B18" s="21" t="s">
        <v>399</v>
      </c>
      <c r="C18" s="22">
        <v>1</v>
      </c>
      <c r="D18" s="6">
        <f t="shared" si="0"/>
        <v>0</v>
      </c>
      <c r="E18" s="22"/>
      <c r="F18" s="6">
        <f t="shared" si="1"/>
        <v>0</v>
      </c>
      <c r="G18" s="22">
        <v>1</v>
      </c>
      <c r="H18" s="6">
        <f t="shared" si="2"/>
        <v>0</v>
      </c>
      <c r="I18" s="22">
        <v>3</v>
      </c>
      <c r="J18" s="6">
        <f t="shared" si="3"/>
        <v>0</v>
      </c>
      <c r="K18" s="712">
        <f t="shared" si="4"/>
        <v>0</v>
      </c>
    </row>
    <row r="19" spans="1:11" ht="14.4" thickBot="1" x14ac:dyDescent="0.3">
      <c r="A19" s="23">
        <v>41</v>
      </c>
      <c r="B19" s="24" t="s">
        <v>400</v>
      </c>
      <c r="C19" s="17"/>
      <c r="D19" s="18">
        <f t="shared" si="0"/>
        <v>0</v>
      </c>
      <c r="E19" s="17">
        <v>1</v>
      </c>
      <c r="F19" s="18">
        <f t="shared" si="1"/>
        <v>0</v>
      </c>
      <c r="G19" s="17">
        <v>2</v>
      </c>
      <c r="H19" s="18">
        <f t="shared" si="2"/>
        <v>0</v>
      </c>
      <c r="I19" s="17">
        <v>2</v>
      </c>
      <c r="J19" s="18">
        <f t="shared" si="3"/>
        <v>0</v>
      </c>
      <c r="K19" s="714">
        <f t="shared" si="4"/>
        <v>0</v>
      </c>
    </row>
    <row r="20" spans="1:11" x14ac:dyDescent="0.25">
      <c r="A20" s="8">
        <v>50</v>
      </c>
      <c r="B20" s="9" t="s">
        <v>401</v>
      </c>
      <c r="C20" s="5">
        <v>498</v>
      </c>
      <c r="D20" s="6">
        <f t="shared" si="0"/>
        <v>4.9000000000000002E-2</v>
      </c>
      <c r="E20" s="5">
        <v>485</v>
      </c>
      <c r="F20" s="6">
        <f t="shared" si="1"/>
        <v>4.5999999999999999E-2</v>
      </c>
      <c r="G20" s="5">
        <v>339</v>
      </c>
      <c r="H20" s="6">
        <f t="shared" si="2"/>
        <v>3.3000000000000002E-2</v>
      </c>
      <c r="I20" s="5">
        <v>294</v>
      </c>
      <c r="J20" s="6">
        <f t="shared" si="3"/>
        <v>2.9000000000000001E-2</v>
      </c>
      <c r="K20" s="712">
        <f t="shared" si="4"/>
        <v>-4.0000000000000001E-3</v>
      </c>
    </row>
    <row r="21" spans="1:11" x14ac:dyDescent="0.25">
      <c r="A21" s="10">
        <v>51</v>
      </c>
      <c r="B21" s="11" t="s">
        <v>402</v>
      </c>
      <c r="C21" s="12">
        <v>282</v>
      </c>
      <c r="D21" s="13">
        <f t="shared" si="0"/>
        <v>2.8000000000000001E-2</v>
      </c>
      <c r="E21" s="12">
        <v>320</v>
      </c>
      <c r="F21" s="13">
        <f t="shared" si="1"/>
        <v>0.03</v>
      </c>
      <c r="G21" s="12">
        <v>235</v>
      </c>
      <c r="H21" s="13">
        <f t="shared" si="2"/>
        <v>2.3E-2</v>
      </c>
      <c r="I21" s="12">
        <v>222</v>
      </c>
      <c r="J21" s="13">
        <f t="shared" si="3"/>
        <v>2.1999999999999999E-2</v>
      </c>
      <c r="K21" s="713">
        <f t="shared" si="4"/>
        <v>-1.0000000000000009E-3</v>
      </c>
    </row>
    <row r="22" spans="1:11" x14ac:dyDescent="0.25">
      <c r="A22" s="10">
        <v>52</v>
      </c>
      <c r="B22" s="11" t="s">
        <v>403</v>
      </c>
      <c r="C22" s="12">
        <v>398</v>
      </c>
      <c r="D22" s="13">
        <f t="shared" si="0"/>
        <v>3.9E-2</v>
      </c>
      <c r="E22" s="12">
        <v>368</v>
      </c>
      <c r="F22" s="13">
        <f t="shared" si="1"/>
        <v>3.5000000000000003E-2</v>
      </c>
      <c r="G22" s="12">
        <v>260</v>
      </c>
      <c r="H22" s="13">
        <f t="shared" si="2"/>
        <v>2.5999999999999999E-2</v>
      </c>
      <c r="I22" s="12">
        <v>229</v>
      </c>
      <c r="J22" s="13">
        <f t="shared" si="3"/>
        <v>2.3E-2</v>
      </c>
      <c r="K22" s="713">
        <f t="shared" si="4"/>
        <v>-2.9999999999999992E-3</v>
      </c>
    </row>
    <row r="23" spans="1:11" ht="41.4" x14ac:dyDescent="0.25">
      <c r="A23" s="10">
        <v>53</v>
      </c>
      <c r="B23" s="11" t="s">
        <v>404</v>
      </c>
      <c r="C23" s="12">
        <v>33</v>
      </c>
      <c r="D23" s="13">
        <f t="shared" si="0"/>
        <v>3.0000000000000001E-3</v>
      </c>
      <c r="E23" s="12">
        <v>6</v>
      </c>
      <c r="F23" s="13">
        <f t="shared" si="1"/>
        <v>1E-3</v>
      </c>
      <c r="G23" s="12">
        <v>5</v>
      </c>
      <c r="H23" s="13">
        <f t="shared" si="2"/>
        <v>0</v>
      </c>
      <c r="I23" s="12">
        <v>4</v>
      </c>
      <c r="J23" s="13">
        <f t="shared" si="3"/>
        <v>0</v>
      </c>
      <c r="K23" s="713">
        <f t="shared" si="4"/>
        <v>0</v>
      </c>
    </row>
    <row r="24" spans="1:11" x14ac:dyDescent="0.25">
      <c r="A24" s="10">
        <v>54</v>
      </c>
      <c r="B24" s="11" t="s">
        <v>405</v>
      </c>
      <c r="C24" s="12">
        <v>1</v>
      </c>
      <c r="D24" s="13">
        <f t="shared" si="0"/>
        <v>0</v>
      </c>
      <c r="E24" s="12"/>
      <c r="F24" s="13">
        <f t="shared" si="1"/>
        <v>0</v>
      </c>
      <c r="G24" s="12">
        <v>1</v>
      </c>
      <c r="H24" s="13">
        <f t="shared" si="2"/>
        <v>0</v>
      </c>
      <c r="I24" s="12">
        <v>1</v>
      </c>
      <c r="J24" s="13">
        <f t="shared" si="3"/>
        <v>0</v>
      </c>
      <c r="K24" s="713">
        <f t="shared" si="4"/>
        <v>0</v>
      </c>
    </row>
    <row r="25" spans="1:11" ht="28.2" thickBot="1" x14ac:dyDescent="0.3">
      <c r="A25" s="15">
        <v>59</v>
      </c>
      <c r="B25" s="16" t="s">
        <v>406</v>
      </c>
      <c r="C25" s="17">
        <v>45</v>
      </c>
      <c r="D25" s="18">
        <f t="shared" si="0"/>
        <v>4.0000000000000001E-3</v>
      </c>
      <c r="E25" s="17">
        <v>58</v>
      </c>
      <c r="F25" s="18">
        <f t="shared" si="1"/>
        <v>5.0000000000000001E-3</v>
      </c>
      <c r="G25" s="17">
        <v>66</v>
      </c>
      <c r="H25" s="18">
        <f t="shared" si="2"/>
        <v>6.0000000000000001E-3</v>
      </c>
      <c r="I25" s="17">
        <v>61</v>
      </c>
      <c r="J25" s="18">
        <f t="shared" si="3"/>
        <v>6.0000000000000001E-3</v>
      </c>
      <c r="K25" s="714">
        <f t="shared" si="4"/>
        <v>0</v>
      </c>
    </row>
    <row r="26" spans="1:11" x14ac:dyDescent="0.25">
      <c r="A26" s="20">
        <v>60</v>
      </c>
      <c r="B26" s="21" t="s">
        <v>407</v>
      </c>
      <c r="C26" s="22">
        <v>3</v>
      </c>
      <c r="D26" s="6">
        <f t="shared" si="0"/>
        <v>0</v>
      </c>
      <c r="E26" s="22">
        <v>4</v>
      </c>
      <c r="F26" s="6">
        <f t="shared" si="1"/>
        <v>0</v>
      </c>
      <c r="G26" s="22">
        <v>2</v>
      </c>
      <c r="H26" s="6">
        <f t="shared" si="2"/>
        <v>0</v>
      </c>
      <c r="I26" s="22">
        <v>3</v>
      </c>
      <c r="J26" s="6">
        <f t="shared" si="3"/>
        <v>0</v>
      </c>
      <c r="K26" s="712">
        <f t="shared" si="4"/>
        <v>0</v>
      </c>
    </row>
    <row r="27" spans="1:11" ht="27.6" x14ac:dyDescent="0.25">
      <c r="A27" s="10">
        <v>61</v>
      </c>
      <c r="B27" s="11" t="s">
        <v>408</v>
      </c>
      <c r="C27" s="12">
        <v>8</v>
      </c>
      <c r="D27" s="13">
        <f t="shared" si="0"/>
        <v>1E-3</v>
      </c>
      <c r="E27" s="12">
        <v>5</v>
      </c>
      <c r="F27" s="13">
        <f t="shared" si="1"/>
        <v>0</v>
      </c>
      <c r="G27" s="12">
        <v>1</v>
      </c>
      <c r="H27" s="13">
        <f t="shared" si="2"/>
        <v>0</v>
      </c>
      <c r="I27" s="1">
        <v>5</v>
      </c>
      <c r="J27" s="13">
        <f t="shared" si="3"/>
        <v>0</v>
      </c>
      <c r="K27" s="713">
        <f t="shared" si="4"/>
        <v>0</v>
      </c>
    </row>
    <row r="28" spans="1:11" x14ac:dyDescent="0.25">
      <c r="A28" s="10">
        <v>62</v>
      </c>
      <c r="B28" s="11" t="s">
        <v>409</v>
      </c>
      <c r="C28" s="12">
        <v>3</v>
      </c>
      <c r="D28" s="13">
        <f t="shared" si="0"/>
        <v>0</v>
      </c>
      <c r="E28" s="12">
        <v>2</v>
      </c>
      <c r="F28" s="13">
        <f t="shared" si="1"/>
        <v>0</v>
      </c>
      <c r="G28" s="12">
        <v>3</v>
      </c>
      <c r="H28" s="13">
        <f t="shared" si="2"/>
        <v>0</v>
      </c>
      <c r="I28" s="12">
        <v>0</v>
      </c>
      <c r="J28" s="13">
        <f t="shared" si="3"/>
        <v>0</v>
      </c>
      <c r="K28" s="713">
        <f t="shared" si="4"/>
        <v>0</v>
      </c>
    </row>
    <row r="29" spans="1:11" x14ac:dyDescent="0.25">
      <c r="A29" s="10">
        <v>63</v>
      </c>
      <c r="B29" s="11" t="s">
        <v>410</v>
      </c>
      <c r="C29" s="12"/>
      <c r="D29" s="13">
        <f t="shared" si="0"/>
        <v>0</v>
      </c>
      <c r="E29" s="12">
        <v>1</v>
      </c>
      <c r="F29" s="13">
        <f t="shared" si="1"/>
        <v>0</v>
      </c>
      <c r="G29" s="12">
        <v>1</v>
      </c>
      <c r="H29" s="13">
        <f t="shared" si="2"/>
        <v>0</v>
      </c>
      <c r="I29" s="12">
        <v>0</v>
      </c>
      <c r="J29" s="13">
        <f t="shared" si="3"/>
        <v>0</v>
      </c>
      <c r="K29" s="713">
        <f t="shared" si="4"/>
        <v>0</v>
      </c>
    </row>
    <row r="30" spans="1:11" ht="28.2" thickBot="1" x14ac:dyDescent="0.3">
      <c r="A30" s="23">
        <v>69</v>
      </c>
      <c r="B30" s="24" t="s">
        <v>411</v>
      </c>
      <c r="C30" s="17">
        <v>1</v>
      </c>
      <c r="D30" s="18">
        <f t="shared" si="0"/>
        <v>0</v>
      </c>
      <c r="E30" s="17">
        <v>2</v>
      </c>
      <c r="F30" s="18">
        <f t="shared" si="1"/>
        <v>0</v>
      </c>
      <c r="G30" s="17">
        <v>3</v>
      </c>
      <c r="H30" s="18">
        <f t="shared" si="2"/>
        <v>0</v>
      </c>
      <c r="I30" s="17">
        <v>0</v>
      </c>
      <c r="J30" s="18">
        <f t="shared" si="3"/>
        <v>0</v>
      </c>
      <c r="K30" s="714">
        <f t="shared" si="4"/>
        <v>0</v>
      </c>
    </row>
    <row r="31" spans="1:11" x14ac:dyDescent="0.25">
      <c r="A31" s="8">
        <v>70</v>
      </c>
      <c r="B31" s="9" t="s">
        <v>412</v>
      </c>
      <c r="C31" s="5">
        <v>2</v>
      </c>
      <c r="D31" s="6">
        <f t="shared" si="0"/>
        <v>0</v>
      </c>
      <c r="E31" s="5">
        <v>4</v>
      </c>
      <c r="F31" s="6">
        <f t="shared" si="1"/>
        <v>0</v>
      </c>
      <c r="G31" s="5">
        <v>1</v>
      </c>
      <c r="H31" s="6">
        <f t="shared" si="2"/>
        <v>0</v>
      </c>
      <c r="I31" s="5">
        <v>0</v>
      </c>
      <c r="J31" s="6">
        <f t="shared" si="3"/>
        <v>0</v>
      </c>
      <c r="K31" s="712">
        <f t="shared" si="4"/>
        <v>0</v>
      </c>
    </row>
    <row r="32" spans="1:11" x14ac:dyDescent="0.25">
      <c r="A32" s="10">
        <v>71</v>
      </c>
      <c r="B32" s="11" t="s">
        <v>413</v>
      </c>
      <c r="C32" s="12">
        <v>3</v>
      </c>
      <c r="D32" s="13">
        <f t="shared" si="0"/>
        <v>0</v>
      </c>
      <c r="E32" s="12">
        <v>5</v>
      </c>
      <c r="F32" s="13">
        <f t="shared" si="1"/>
        <v>0</v>
      </c>
      <c r="G32" s="12">
        <v>4</v>
      </c>
      <c r="H32" s="13">
        <f t="shared" si="2"/>
        <v>0</v>
      </c>
      <c r="I32" s="12">
        <v>1</v>
      </c>
      <c r="J32" s="13">
        <f t="shared" si="3"/>
        <v>0</v>
      </c>
      <c r="K32" s="713">
        <f t="shared" si="4"/>
        <v>0</v>
      </c>
    </row>
    <row r="33" spans="1:11" x14ac:dyDescent="0.25">
      <c r="A33" s="10">
        <v>72</v>
      </c>
      <c r="B33" s="11" t="s">
        <v>414</v>
      </c>
      <c r="C33" s="12">
        <v>2</v>
      </c>
      <c r="D33" s="13">
        <f t="shared" si="0"/>
        <v>0</v>
      </c>
      <c r="E33" s="12">
        <v>6</v>
      </c>
      <c r="F33" s="13">
        <f t="shared" si="1"/>
        <v>1E-3</v>
      </c>
      <c r="G33" s="12">
        <v>1</v>
      </c>
      <c r="H33" s="13">
        <f t="shared" si="2"/>
        <v>0</v>
      </c>
      <c r="I33" s="12">
        <v>0</v>
      </c>
      <c r="J33" s="13">
        <f t="shared" si="3"/>
        <v>0</v>
      </c>
      <c r="K33" s="713">
        <f t="shared" si="4"/>
        <v>0</v>
      </c>
    </row>
    <row r="34" spans="1:11" ht="14.4" thickBot="1" x14ac:dyDescent="0.3">
      <c r="A34" s="15">
        <v>79</v>
      </c>
      <c r="B34" s="16" t="s">
        <v>415</v>
      </c>
      <c r="C34" s="17">
        <v>1</v>
      </c>
      <c r="D34" s="18">
        <f t="shared" si="0"/>
        <v>0</v>
      </c>
      <c r="E34" s="17">
        <v>2</v>
      </c>
      <c r="F34" s="18">
        <f t="shared" si="1"/>
        <v>0</v>
      </c>
      <c r="G34" s="17">
        <v>2</v>
      </c>
      <c r="H34" s="18">
        <f t="shared" si="2"/>
        <v>0</v>
      </c>
      <c r="I34" s="17">
        <v>1</v>
      </c>
      <c r="J34" s="18">
        <f t="shared" si="3"/>
        <v>0</v>
      </c>
      <c r="K34" s="714">
        <f t="shared" si="4"/>
        <v>0</v>
      </c>
    </row>
    <row r="35" spans="1:11" x14ac:dyDescent="0.25">
      <c r="A35" s="20">
        <v>80</v>
      </c>
      <c r="B35" s="21" t="s">
        <v>416</v>
      </c>
      <c r="C35" s="22"/>
      <c r="D35" s="6">
        <f t="shared" si="0"/>
        <v>0</v>
      </c>
      <c r="E35" s="22">
        <v>1</v>
      </c>
      <c r="F35" s="6">
        <f t="shared" si="1"/>
        <v>0</v>
      </c>
      <c r="G35" s="22"/>
      <c r="H35" s="6">
        <f t="shared" si="2"/>
        <v>0</v>
      </c>
      <c r="I35" s="22">
        <v>0</v>
      </c>
      <c r="J35" s="6">
        <f t="shared" si="3"/>
        <v>0</v>
      </c>
      <c r="K35" s="712">
        <f t="shared" si="4"/>
        <v>0</v>
      </c>
    </row>
    <row r="36" spans="1:11" x14ac:dyDescent="0.25">
      <c r="A36" s="10">
        <v>81</v>
      </c>
      <c r="B36" s="11" t="s">
        <v>417</v>
      </c>
      <c r="C36" s="12"/>
      <c r="D36" s="13">
        <f t="shared" si="0"/>
        <v>0</v>
      </c>
      <c r="E36" s="12"/>
      <c r="F36" s="13">
        <f t="shared" si="1"/>
        <v>0</v>
      </c>
      <c r="G36" s="12"/>
      <c r="H36" s="13">
        <f t="shared" si="2"/>
        <v>0</v>
      </c>
      <c r="I36" s="12">
        <v>0</v>
      </c>
      <c r="J36" s="13">
        <f t="shared" si="3"/>
        <v>0</v>
      </c>
      <c r="K36" s="713">
        <f t="shared" si="4"/>
        <v>0</v>
      </c>
    </row>
    <row r="37" spans="1:11" x14ac:dyDescent="0.25">
      <c r="A37" s="10">
        <v>82</v>
      </c>
      <c r="B37" s="11" t="s">
        <v>418</v>
      </c>
      <c r="C37" s="12"/>
      <c r="D37" s="13">
        <f t="shared" si="0"/>
        <v>0</v>
      </c>
      <c r="E37" s="12"/>
      <c r="F37" s="13">
        <f t="shared" si="1"/>
        <v>0</v>
      </c>
      <c r="G37" s="12"/>
      <c r="H37" s="13">
        <f t="shared" si="2"/>
        <v>0</v>
      </c>
      <c r="I37" s="12">
        <v>0</v>
      </c>
      <c r="J37" s="13">
        <f t="shared" si="3"/>
        <v>0</v>
      </c>
      <c r="K37" s="713">
        <f t="shared" si="4"/>
        <v>0</v>
      </c>
    </row>
    <row r="38" spans="1:11" ht="14.4" thickBot="1" x14ac:dyDescent="0.3">
      <c r="A38" s="23">
        <v>89</v>
      </c>
      <c r="B38" s="24" t="s">
        <v>419</v>
      </c>
      <c r="C38" s="17"/>
      <c r="D38" s="18">
        <f t="shared" si="0"/>
        <v>0</v>
      </c>
      <c r="E38" s="17"/>
      <c r="F38" s="18">
        <f t="shared" si="1"/>
        <v>0</v>
      </c>
      <c r="G38" s="17"/>
      <c r="H38" s="18">
        <f t="shared" si="2"/>
        <v>0</v>
      </c>
      <c r="I38" s="17">
        <v>0</v>
      </c>
      <c r="J38" s="18">
        <f t="shared" si="3"/>
        <v>0</v>
      </c>
      <c r="K38" s="714">
        <f t="shared" si="4"/>
        <v>0</v>
      </c>
    </row>
    <row r="39" spans="1:11" x14ac:dyDescent="0.25">
      <c r="A39" s="8">
        <v>90</v>
      </c>
      <c r="B39" s="9" t="s">
        <v>420</v>
      </c>
      <c r="C39" s="5">
        <v>3</v>
      </c>
      <c r="D39" s="6">
        <f t="shared" si="0"/>
        <v>0</v>
      </c>
      <c r="E39" s="5">
        <v>1</v>
      </c>
      <c r="F39" s="6">
        <f t="shared" si="1"/>
        <v>0</v>
      </c>
      <c r="G39" s="5">
        <v>3</v>
      </c>
      <c r="H39" s="6">
        <f t="shared" si="2"/>
        <v>0</v>
      </c>
      <c r="I39" s="5">
        <v>4</v>
      </c>
      <c r="J39" s="6">
        <f t="shared" si="3"/>
        <v>0</v>
      </c>
      <c r="K39" s="712">
        <f t="shared" si="4"/>
        <v>0</v>
      </c>
    </row>
    <row r="40" spans="1:11" x14ac:dyDescent="0.25">
      <c r="A40" s="10">
        <v>91</v>
      </c>
      <c r="B40" s="11" t="s">
        <v>421</v>
      </c>
      <c r="C40" s="12"/>
      <c r="D40" s="13">
        <f t="shared" si="0"/>
        <v>0</v>
      </c>
      <c r="E40" s="12"/>
      <c r="F40" s="13">
        <f t="shared" si="1"/>
        <v>0</v>
      </c>
      <c r="G40" s="12">
        <v>1</v>
      </c>
      <c r="H40" s="13">
        <f t="shared" si="2"/>
        <v>0</v>
      </c>
      <c r="I40" s="12">
        <v>1</v>
      </c>
      <c r="J40" s="13">
        <f t="shared" si="3"/>
        <v>0</v>
      </c>
      <c r="K40" s="713">
        <f t="shared" si="4"/>
        <v>0</v>
      </c>
    </row>
    <row r="41" spans="1:11" x14ac:dyDescent="0.25">
      <c r="A41" s="10">
        <v>92</v>
      </c>
      <c r="B41" s="11" t="s">
        <v>422</v>
      </c>
      <c r="C41" s="12">
        <v>4</v>
      </c>
      <c r="D41" s="13">
        <f t="shared" si="0"/>
        <v>0</v>
      </c>
      <c r="E41" s="12">
        <v>2</v>
      </c>
      <c r="F41" s="13">
        <f t="shared" si="1"/>
        <v>0</v>
      </c>
      <c r="G41" s="12"/>
      <c r="H41" s="13">
        <f t="shared" si="2"/>
        <v>0</v>
      </c>
      <c r="I41" s="12">
        <v>1</v>
      </c>
      <c r="J41" s="13">
        <f t="shared" si="3"/>
        <v>0</v>
      </c>
      <c r="K41" s="713">
        <f t="shared" si="4"/>
        <v>0</v>
      </c>
    </row>
    <row r="42" spans="1:11" ht="14.4" thickBot="1" x14ac:dyDescent="0.3">
      <c r="A42" s="15">
        <v>99</v>
      </c>
      <c r="B42" s="16" t="s">
        <v>423</v>
      </c>
      <c r="C42" s="17">
        <v>9</v>
      </c>
      <c r="D42" s="18">
        <f t="shared" si="0"/>
        <v>1E-3</v>
      </c>
      <c r="E42" s="17">
        <v>5</v>
      </c>
      <c r="F42" s="18">
        <f t="shared" si="1"/>
        <v>0</v>
      </c>
      <c r="G42" s="17">
        <v>6</v>
      </c>
      <c r="H42" s="18">
        <f t="shared" si="2"/>
        <v>1E-3</v>
      </c>
      <c r="I42" s="17">
        <v>5</v>
      </c>
      <c r="J42" s="18">
        <f t="shared" si="3"/>
        <v>0</v>
      </c>
      <c r="K42" s="714">
        <f t="shared" si="4"/>
        <v>-1E-3</v>
      </c>
    </row>
    <row r="43" spans="1:11" ht="27.6" x14ac:dyDescent="0.25">
      <c r="A43" s="20">
        <v>100</v>
      </c>
      <c r="B43" s="21" t="s">
        <v>424</v>
      </c>
      <c r="C43" s="22"/>
      <c r="D43" s="6">
        <f t="shared" si="0"/>
        <v>0</v>
      </c>
      <c r="E43" s="22">
        <v>1</v>
      </c>
      <c r="F43" s="6">
        <f t="shared" si="1"/>
        <v>0</v>
      </c>
      <c r="G43" s="22">
        <v>1</v>
      </c>
      <c r="H43" s="6">
        <f t="shared" si="2"/>
        <v>0</v>
      </c>
      <c r="I43" s="22">
        <v>0</v>
      </c>
      <c r="J43" s="6">
        <f t="shared" si="3"/>
        <v>0</v>
      </c>
      <c r="K43" s="712">
        <f t="shared" si="4"/>
        <v>0</v>
      </c>
    </row>
    <row r="44" spans="1:11" x14ac:dyDescent="0.25">
      <c r="A44" s="10">
        <v>101</v>
      </c>
      <c r="B44" s="11" t="s">
        <v>425</v>
      </c>
      <c r="C44" s="12">
        <v>1</v>
      </c>
      <c r="D44" s="13">
        <f t="shared" si="0"/>
        <v>0</v>
      </c>
      <c r="E44" s="12"/>
      <c r="F44" s="13">
        <f t="shared" si="1"/>
        <v>0</v>
      </c>
      <c r="G44" s="12">
        <v>2</v>
      </c>
      <c r="H44" s="13">
        <f t="shared" si="2"/>
        <v>0</v>
      </c>
      <c r="I44" s="12">
        <v>0</v>
      </c>
      <c r="J44" s="13">
        <f t="shared" si="3"/>
        <v>0</v>
      </c>
      <c r="K44" s="713">
        <f t="shared" si="4"/>
        <v>0</v>
      </c>
    </row>
    <row r="45" spans="1:11" x14ac:dyDescent="0.25">
      <c r="A45" s="10">
        <v>102</v>
      </c>
      <c r="B45" s="11" t="s">
        <v>426</v>
      </c>
      <c r="C45" s="12"/>
      <c r="D45" s="13">
        <f t="shared" si="0"/>
        <v>0</v>
      </c>
      <c r="E45" s="12"/>
      <c r="F45" s="13">
        <f t="shared" si="1"/>
        <v>0</v>
      </c>
      <c r="G45" s="12"/>
      <c r="H45" s="13">
        <f t="shared" si="2"/>
        <v>0</v>
      </c>
      <c r="I45" s="12">
        <v>0</v>
      </c>
      <c r="J45" s="13">
        <f t="shared" si="3"/>
        <v>0</v>
      </c>
      <c r="K45" s="713">
        <f t="shared" si="4"/>
        <v>0</v>
      </c>
    </row>
    <row r="46" spans="1:11" x14ac:dyDescent="0.25">
      <c r="A46" s="10">
        <v>103</v>
      </c>
      <c r="B46" s="11" t="s">
        <v>427</v>
      </c>
      <c r="C46" s="12"/>
      <c r="D46" s="13">
        <f t="shared" si="0"/>
        <v>0</v>
      </c>
      <c r="E46" s="12"/>
      <c r="F46" s="13">
        <f t="shared" si="1"/>
        <v>0</v>
      </c>
      <c r="G46" s="12"/>
      <c r="H46" s="13">
        <f t="shared" si="2"/>
        <v>0</v>
      </c>
      <c r="I46" s="12">
        <v>0</v>
      </c>
      <c r="J46" s="13">
        <f t="shared" si="3"/>
        <v>0</v>
      </c>
      <c r="K46" s="713">
        <f t="shared" si="4"/>
        <v>0</v>
      </c>
    </row>
    <row r="47" spans="1:11" ht="28.2" thickBot="1" x14ac:dyDescent="0.3">
      <c r="A47" s="23">
        <v>109</v>
      </c>
      <c r="B47" s="24" t="s">
        <v>428</v>
      </c>
      <c r="C47" s="17"/>
      <c r="D47" s="18">
        <f t="shared" si="0"/>
        <v>0</v>
      </c>
      <c r="E47" s="17"/>
      <c r="F47" s="18">
        <f t="shared" si="1"/>
        <v>0</v>
      </c>
      <c r="G47" s="17"/>
      <c r="H47" s="18">
        <f t="shared" si="2"/>
        <v>0</v>
      </c>
      <c r="I47" s="17">
        <v>0</v>
      </c>
      <c r="J47" s="18">
        <f t="shared" si="3"/>
        <v>0</v>
      </c>
      <c r="K47" s="714">
        <f t="shared" si="4"/>
        <v>0</v>
      </c>
    </row>
    <row r="48" spans="1:11" x14ac:dyDescent="0.25">
      <c r="A48" s="8">
        <v>110</v>
      </c>
      <c r="B48" s="9" t="s">
        <v>429</v>
      </c>
      <c r="C48" s="5">
        <v>75</v>
      </c>
      <c r="D48" s="6">
        <f t="shared" si="0"/>
        <v>7.0000000000000001E-3</v>
      </c>
      <c r="E48" s="5">
        <v>66</v>
      </c>
      <c r="F48" s="6">
        <f t="shared" si="1"/>
        <v>6.0000000000000001E-3</v>
      </c>
      <c r="G48" s="5">
        <v>65</v>
      </c>
      <c r="H48" s="6">
        <f t="shared" si="2"/>
        <v>6.0000000000000001E-3</v>
      </c>
      <c r="I48" s="5">
        <v>63</v>
      </c>
      <c r="J48" s="6">
        <f t="shared" si="3"/>
        <v>6.0000000000000001E-3</v>
      </c>
      <c r="K48" s="712">
        <f t="shared" si="4"/>
        <v>0</v>
      </c>
    </row>
    <row r="49" spans="1:12" x14ac:dyDescent="0.25">
      <c r="A49" s="10">
        <v>111</v>
      </c>
      <c r="B49" s="11" t="s">
        <v>430</v>
      </c>
      <c r="C49" s="12">
        <v>71</v>
      </c>
      <c r="D49" s="13">
        <f t="shared" si="0"/>
        <v>7.0000000000000001E-3</v>
      </c>
      <c r="E49" s="12">
        <v>64</v>
      </c>
      <c r="F49" s="13">
        <f t="shared" si="1"/>
        <v>6.0000000000000001E-3</v>
      </c>
      <c r="G49" s="12">
        <v>73</v>
      </c>
      <c r="H49" s="13">
        <f t="shared" si="2"/>
        <v>7.0000000000000001E-3</v>
      </c>
      <c r="I49" s="12">
        <v>51</v>
      </c>
      <c r="J49" s="13">
        <f t="shared" si="3"/>
        <v>5.0000000000000001E-3</v>
      </c>
      <c r="K49" s="713">
        <f t="shared" si="4"/>
        <v>-2E-3</v>
      </c>
    </row>
    <row r="50" spans="1:12" x14ac:dyDescent="0.25">
      <c r="A50" s="10">
        <v>112</v>
      </c>
      <c r="B50" s="11" t="s">
        <v>431</v>
      </c>
      <c r="C50" s="12">
        <v>57</v>
      </c>
      <c r="D50" s="13">
        <f t="shared" si="0"/>
        <v>6.0000000000000001E-3</v>
      </c>
      <c r="E50" s="12">
        <v>56</v>
      </c>
      <c r="F50" s="13">
        <f t="shared" si="1"/>
        <v>5.0000000000000001E-3</v>
      </c>
      <c r="G50" s="12">
        <v>36</v>
      </c>
      <c r="H50" s="13">
        <f t="shared" si="2"/>
        <v>4.0000000000000001E-3</v>
      </c>
      <c r="I50" s="12">
        <v>35</v>
      </c>
      <c r="J50" s="13">
        <f t="shared" si="3"/>
        <v>3.0000000000000001E-3</v>
      </c>
      <c r="K50" s="713">
        <f t="shared" si="4"/>
        <v>-1E-3</v>
      </c>
    </row>
    <row r="51" spans="1:12" ht="14.4" thickBot="1" x14ac:dyDescent="0.3">
      <c r="A51" s="15">
        <v>119</v>
      </c>
      <c r="B51" s="16" t="s">
        <v>432</v>
      </c>
      <c r="C51" s="17">
        <v>21</v>
      </c>
      <c r="D51" s="18">
        <f t="shared" si="0"/>
        <v>2E-3</v>
      </c>
      <c r="E51" s="17">
        <v>24</v>
      </c>
      <c r="F51" s="18">
        <f t="shared" si="1"/>
        <v>2E-3</v>
      </c>
      <c r="G51" s="17">
        <v>17</v>
      </c>
      <c r="H51" s="18">
        <f t="shared" si="2"/>
        <v>2E-3</v>
      </c>
      <c r="I51" s="17">
        <v>24</v>
      </c>
      <c r="J51" s="18">
        <f t="shared" si="3"/>
        <v>2E-3</v>
      </c>
      <c r="K51" s="714">
        <f t="shared" si="4"/>
        <v>0</v>
      </c>
    </row>
    <row r="52" spans="1:12" ht="14.4" thickBot="1" x14ac:dyDescent="0.3">
      <c r="A52" s="25">
        <v>120</v>
      </c>
      <c r="B52" s="26" t="s">
        <v>433</v>
      </c>
      <c r="C52" s="22">
        <v>527</v>
      </c>
      <c r="D52" s="6">
        <f t="shared" si="0"/>
        <v>5.1999999999999998E-2</v>
      </c>
      <c r="E52" s="22">
        <v>418</v>
      </c>
      <c r="F52" s="6">
        <f t="shared" si="1"/>
        <v>3.9E-2</v>
      </c>
      <c r="G52" s="22">
        <v>380</v>
      </c>
      <c r="H52" s="6">
        <f t="shared" si="2"/>
        <v>3.6999999999999998E-2</v>
      </c>
      <c r="I52" s="22">
        <v>433</v>
      </c>
      <c r="J52" s="6">
        <f t="shared" si="3"/>
        <v>4.2999999999999997E-2</v>
      </c>
      <c r="K52" s="712">
        <f t="shared" si="4"/>
        <v>5.9999999999999984E-3</v>
      </c>
    </row>
    <row r="53" spans="1:12" ht="28.2" thickBot="1" x14ac:dyDescent="0.3">
      <c r="A53" s="27">
        <v>999</v>
      </c>
      <c r="B53" s="28" t="s">
        <v>434</v>
      </c>
      <c r="C53" s="29">
        <v>217</v>
      </c>
      <c r="D53" s="6">
        <f t="shared" si="0"/>
        <v>2.1999999999999999E-2</v>
      </c>
      <c r="E53" s="29">
        <v>204</v>
      </c>
      <c r="F53" s="6">
        <f t="shared" si="1"/>
        <v>1.9E-2</v>
      </c>
      <c r="G53" s="29">
        <v>239</v>
      </c>
      <c r="H53" s="6">
        <f t="shared" si="2"/>
        <v>2.3E-2</v>
      </c>
      <c r="I53" s="29">
        <v>174</v>
      </c>
      <c r="J53" s="6">
        <f t="shared" si="3"/>
        <v>1.7000000000000001E-2</v>
      </c>
      <c r="K53" s="712">
        <f t="shared" si="4"/>
        <v>-5.9999999999999984E-3</v>
      </c>
    </row>
    <row r="54" spans="1:12" s="33" customFormat="1" ht="14.4" thickBot="1" x14ac:dyDescent="0.3">
      <c r="A54" s="838" t="s">
        <v>109</v>
      </c>
      <c r="B54" s="845"/>
      <c r="C54" s="30">
        <f>SUM(C4:C53)</f>
        <v>10079</v>
      </c>
      <c r="D54" s="31">
        <f>SUM(D4:D53)</f>
        <v>0.99700000000000022</v>
      </c>
      <c r="E54" s="30">
        <f t="shared" ref="E54:J54" si="5">SUM(E4:E53)</f>
        <v>10586</v>
      </c>
      <c r="F54" s="31">
        <f t="shared" si="5"/>
        <v>0.99600000000000011</v>
      </c>
      <c r="G54" s="30">
        <f t="shared" si="5"/>
        <v>10191</v>
      </c>
      <c r="H54" s="31">
        <f t="shared" si="5"/>
        <v>0.99500000000000022</v>
      </c>
      <c r="I54" s="30">
        <f t="shared" si="5"/>
        <v>10175</v>
      </c>
      <c r="J54" s="31">
        <f t="shared" si="5"/>
        <v>0.99800000000000022</v>
      </c>
      <c r="K54" s="715"/>
      <c r="L54" s="1"/>
    </row>
  </sheetData>
  <mergeCells count="9">
    <mergeCell ref="A54:B54"/>
    <mergeCell ref="C2:D2"/>
    <mergeCell ref="G2:H2"/>
    <mergeCell ref="A1:K1"/>
    <mergeCell ref="A2:A3"/>
    <mergeCell ref="B2:B3"/>
    <mergeCell ref="K2:K3"/>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workbookViewId="0">
      <selection sqref="A1:K1"/>
    </sheetView>
  </sheetViews>
  <sheetFormatPr defaultColWidth="9.109375" defaultRowHeight="13.8" x14ac:dyDescent="0.25"/>
  <cols>
    <col min="1" max="1" width="9" style="34" customWidth="1"/>
    <col min="2" max="2" width="40.6640625" style="1" customWidth="1"/>
    <col min="3" max="8" width="9.6640625" style="1" customWidth="1"/>
    <col min="9" max="9" width="10.33203125" style="1" customWidth="1"/>
    <col min="10" max="10" width="10.6640625" style="33" customWidth="1"/>
    <col min="11" max="11" width="10.6640625" style="1" customWidth="1"/>
    <col min="12" max="12" width="4.109375" style="1" customWidth="1"/>
    <col min="13" max="241" width="11.44140625" style="1" customWidth="1"/>
    <col min="242" max="16384" width="9.109375" style="1"/>
  </cols>
  <sheetData>
    <row r="1" spans="1:11" ht="35.1" customHeight="1" thickBot="1" x14ac:dyDescent="0.3">
      <c r="A1" s="906" t="s">
        <v>191</v>
      </c>
      <c r="B1" s="907"/>
      <c r="C1" s="907"/>
      <c r="D1" s="907"/>
      <c r="E1" s="907"/>
      <c r="F1" s="907"/>
      <c r="G1" s="907"/>
      <c r="H1" s="907"/>
      <c r="I1" s="907"/>
      <c r="J1" s="907"/>
      <c r="K1" s="908"/>
    </row>
    <row r="2" spans="1:11" ht="14.4" customHeight="1" thickBot="1" x14ac:dyDescent="0.3">
      <c r="A2" s="870" t="s">
        <v>382</v>
      </c>
      <c r="B2" s="872" t="s">
        <v>383</v>
      </c>
      <c r="C2" s="906" t="s">
        <v>214</v>
      </c>
      <c r="D2" s="907"/>
      <c r="E2" s="907"/>
      <c r="F2" s="907"/>
      <c r="G2" s="907"/>
      <c r="H2" s="907"/>
      <c r="I2" s="907"/>
      <c r="J2" s="851" t="s">
        <v>109</v>
      </c>
      <c r="K2" s="852"/>
    </row>
    <row r="3" spans="1:11" ht="14.25" customHeight="1" x14ac:dyDescent="0.25">
      <c r="A3" s="884"/>
      <c r="B3" s="937"/>
      <c r="C3" s="855" t="s">
        <v>215</v>
      </c>
      <c r="D3" s="856"/>
      <c r="E3" s="855" t="s">
        <v>216</v>
      </c>
      <c r="F3" s="856"/>
      <c r="G3" s="855" t="s">
        <v>217</v>
      </c>
      <c r="H3" s="856"/>
      <c r="I3" s="332" t="s">
        <v>218</v>
      </c>
      <c r="J3" s="853"/>
      <c r="K3" s="854"/>
    </row>
    <row r="4" spans="1:11" ht="14.4" thickBot="1" x14ac:dyDescent="0.3">
      <c r="A4" s="885"/>
      <c r="B4" s="938"/>
      <c r="C4" s="152" t="s">
        <v>110</v>
      </c>
      <c r="D4" s="151" t="s">
        <v>111</v>
      </c>
      <c r="E4" s="152" t="s">
        <v>110</v>
      </c>
      <c r="F4" s="153" t="s">
        <v>111</v>
      </c>
      <c r="G4" s="150" t="s">
        <v>110</v>
      </c>
      <c r="H4" s="151" t="s">
        <v>111</v>
      </c>
      <c r="I4" s="152" t="s">
        <v>110</v>
      </c>
      <c r="J4" s="152" t="s">
        <v>110</v>
      </c>
      <c r="K4" s="153" t="s">
        <v>111</v>
      </c>
    </row>
    <row r="5" spans="1:11" ht="14.4" thickBot="1" x14ac:dyDescent="0.3">
      <c r="A5" s="3">
        <v>0</v>
      </c>
      <c r="B5" s="4" t="s">
        <v>385</v>
      </c>
      <c r="C5" s="192">
        <v>179</v>
      </c>
      <c r="D5" s="6">
        <f>C5/$C$55</f>
        <v>4.6289113007499355E-2</v>
      </c>
      <c r="E5" s="193">
        <v>165</v>
      </c>
      <c r="F5" s="6">
        <f>E5/$E$55</f>
        <v>2.9772645254420787E-2</v>
      </c>
      <c r="G5" s="228">
        <v>24</v>
      </c>
      <c r="H5" s="6">
        <f>G5/$G$55</f>
        <v>3.1704095112285335E-2</v>
      </c>
      <c r="I5" s="219">
        <v>2</v>
      </c>
      <c r="J5" s="196">
        <f>C5+E5+G5+I5</f>
        <v>370</v>
      </c>
      <c r="K5" s="197">
        <f>J5/$J$55</f>
        <v>3.6363636363636362E-2</v>
      </c>
    </row>
    <row r="6" spans="1:11" x14ac:dyDescent="0.25">
      <c r="A6" s="8">
        <v>10</v>
      </c>
      <c r="B6" s="9" t="s">
        <v>386</v>
      </c>
      <c r="C6" s="198">
        <v>235</v>
      </c>
      <c r="D6" s="201">
        <f t="shared" ref="D6:D54" si="0">C6/$C$55</f>
        <v>6.0770623222136021E-2</v>
      </c>
      <c r="E6" s="199">
        <v>245</v>
      </c>
      <c r="F6" s="200">
        <f t="shared" ref="F6:F54" si="1">E6/$E$55</f>
        <v>4.4207867195958137E-2</v>
      </c>
      <c r="G6" s="229">
        <v>25</v>
      </c>
      <c r="H6" s="201">
        <f t="shared" ref="H6:H54" si="2">G6/$G$55</f>
        <v>3.3025099075297229E-2</v>
      </c>
      <c r="I6" s="221"/>
      <c r="J6" s="202">
        <f t="shared" ref="J6:J54" si="3">C6+E6+G6+I6</f>
        <v>505</v>
      </c>
      <c r="K6" s="203">
        <f t="shared" ref="K6:K54" si="4">J6/$J$55</f>
        <v>4.963144963144963E-2</v>
      </c>
    </row>
    <row r="7" spans="1:11" x14ac:dyDescent="0.25">
      <c r="A7" s="10">
        <v>11</v>
      </c>
      <c r="B7" s="11" t="s">
        <v>387</v>
      </c>
      <c r="C7" s="204">
        <v>1321</v>
      </c>
      <c r="D7" s="207">
        <f t="shared" si="0"/>
        <v>0.34160848202741145</v>
      </c>
      <c r="E7" s="205">
        <v>1617</v>
      </c>
      <c r="F7" s="206">
        <f t="shared" si="1"/>
        <v>0.2917719234933237</v>
      </c>
      <c r="G7" s="230">
        <v>86</v>
      </c>
      <c r="H7" s="207">
        <f t="shared" si="2"/>
        <v>0.11360634081902246</v>
      </c>
      <c r="I7" s="223"/>
      <c r="J7" s="208">
        <f t="shared" si="3"/>
        <v>3024</v>
      </c>
      <c r="K7" s="207">
        <f t="shared" si="4"/>
        <v>0.2971990171990172</v>
      </c>
    </row>
    <row r="8" spans="1:11" x14ac:dyDescent="0.25">
      <c r="A8" s="10">
        <v>12</v>
      </c>
      <c r="B8" s="11" t="s">
        <v>388</v>
      </c>
      <c r="C8" s="204">
        <v>130</v>
      </c>
      <c r="D8" s="207">
        <f t="shared" si="0"/>
        <v>3.3617791569692267E-2</v>
      </c>
      <c r="E8" s="205">
        <v>128</v>
      </c>
      <c r="F8" s="206">
        <f t="shared" si="1"/>
        <v>2.309635510645976E-2</v>
      </c>
      <c r="G8" s="230">
        <v>7</v>
      </c>
      <c r="H8" s="207">
        <f t="shared" si="2"/>
        <v>9.247027741083224E-3</v>
      </c>
      <c r="I8" s="223"/>
      <c r="J8" s="208">
        <f t="shared" si="3"/>
        <v>265</v>
      </c>
      <c r="K8" s="207">
        <f t="shared" si="4"/>
        <v>2.6044226044226043E-2</v>
      </c>
    </row>
    <row r="9" spans="1:11" ht="28.5" customHeight="1" x14ac:dyDescent="0.25">
      <c r="A9" s="10">
        <v>13</v>
      </c>
      <c r="B9" s="11" t="s">
        <v>389</v>
      </c>
      <c r="C9" s="204">
        <v>4</v>
      </c>
      <c r="D9" s="207">
        <f t="shared" si="0"/>
        <v>1.0343935867597621E-3</v>
      </c>
      <c r="E9" s="205">
        <v>3</v>
      </c>
      <c r="F9" s="206">
        <f t="shared" si="1"/>
        <v>5.4132082280765065E-4</v>
      </c>
      <c r="G9" s="230"/>
      <c r="H9" s="207">
        <f t="shared" si="2"/>
        <v>0</v>
      </c>
      <c r="I9" s="223"/>
      <c r="J9" s="208">
        <f t="shared" si="3"/>
        <v>7</v>
      </c>
      <c r="K9" s="207">
        <f t="shared" si="4"/>
        <v>6.8796068796068792E-4</v>
      </c>
    </row>
    <row r="10" spans="1:11" ht="28.2" thickBot="1" x14ac:dyDescent="0.3">
      <c r="A10" s="15">
        <v>19</v>
      </c>
      <c r="B10" s="16" t="s">
        <v>390</v>
      </c>
      <c r="C10" s="209">
        <v>35</v>
      </c>
      <c r="D10" s="212">
        <f t="shared" si="0"/>
        <v>9.0509438841479186E-3</v>
      </c>
      <c r="E10" s="210">
        <v>55</v>
      </c>
      <c r="F10" s="211">
        <f t="shared" si="1"/>
        <v>9.924215084806929E-3</v>
      </c>
      <c r="G10" s="231">
        <v>9</v>
      </c>
      <c r="H10" s="212">
        <f t="shared" si="2"/>
        <v>1.1889035667107001E-2</v>
      </c>
      <c r="I10" s="225"/>
      <c r="J10" s="213">
        <f t="shared" si="3"/>
        <v>99</v>
      </c>
      <c r="K10" s="212">
        <f t="shared" si="4"/>
        <v>9.7297297297297292E-3</v>
      </c>
    </row>
    <row r="11" spans="1:11" x14ac:dyDescent="0.25">
      <c r="A11" s="20">
        <v>20</v>
      </c>
      <c r="B11" s="21" t="s">
        <v>391</v>
      </c>
      <c r="C11" s="198">
        <v>76</v>
      </c>
      <c r="D11" s="201">
        <f t="shared" si="0"/>
        <v>1.9653478148435481E-2</v>
      </c>
      <c r="E11" s="199">
        <v>166</v>
      </c>
      <c r="F11" s="200">
        <f t="shared" si="1"/>
        <v>2.9953085528690002E-2</v>
      </c>
      <c r="G11" s="229">
        <v>103</v>
      </c>
      <c r="H11" s="201">
        <f t="shared" si="2"/>
        <v>0.13606340819022458</v>
      </c>
      <c r="I11" s="221"/>
      <c r="J11" s="202">
        <f t="shared" si="3"/>
        <v>345</v>
      </c>
      <c r="K11" s="203">
        <f t="shared" si="4"/>
        <v>3.3906633906633905E-2</v>
      </c>
    </row>
    <row r="12" spans="1:11" x14ac:dyDescent="0.25">
      <c r="A12" s="10">
        <v>21</v>
      </c>
      <c r="B12" s="11" t="s">
        <v>392</v>
      </c>
      <c r="C12" s="204">
        <v>66</v>
      </c>
      <c r="D12" s="207">
        <f t="shared" si="0"/>
        <v>1.7067494181536073E-2</v>
      </c>
      <c r="E12" s="205">
        <v>234</v>
      </c>
      <c r="F12" s="206">
        <f t="shared" si="1"/>
        <v>4.2223024178996753E-2</v>
      </c>
      <c r="G12" s="230">
        <v>103</v>
      </c>
      <c r="H12" s="207">
        <f t="shared" si="2"/>
        <v>0.13606340819022458</v>
      </c>
      <c r="I12" s="223">
        <v>1</v>
      </c>
      <c r="J12" s="208">
        <f t="shared" si="3"/>
        <v>404</v>
      </c>
      <c r="K12" s="207">
        <f t="shared" si="4"/>
        <v>3.9705159705159705E-2</v>
      </c>
    </row>
    <row r="13" spans="1:11" x14ac:dyDescent="0.25">
      <c r="A13" s="10">
        <v>22</v>
      </c>
      <c r="B13" s="11" t="s">
        <v>393</v>
      </c>
      <c r="C13" s="204">
        <v>11</v>
      </c>
      <c r="D13" s="207">
        <f t="shared" si="0"/>
        <v>2.8445823635893457E-3</v>
      </c>
      <c r="E13" s="205">
        <v>37</v>
      </c>
      <c r="F13" s="206">
        <f t="shared" si="1"/>
        <v>6.676290147961025E-3</v>
      </c>
      <c r="G13" s="230">
        <v>15</v>
      </c>
      <c r="H13" s="207">
        <f t="shared" si="2"/>
        <v>1.9815059445178335E-2</v>
      </c>
      <c r="I13" s="223"/>
      <c r="J13" s="208">
        <f t="shared" si="3"/>
        <v>63</v>
      </c>
      <c r="K13" s="207">
        <f t="shared" si="4"/>
        <v>6.1916461916461914E-3</v>
      </c>
    </row>
    <row r="14" spans="1:11" ht="14.4" thickBot="1" x14ac:dyDescent="0.3">
      <c r="A14" s="23">
        <v>29</v>
      </c>
      <c r="B14" s="24" t="s">
        <v>394</v>
      </c>
      <c r="C14" s="209">
        <v>21</v>
      </c>
      <c r="D14" s="212">
        <f t="shared" si="0"/>
        <v>5.4305663304887513E-3</v>
      </c>
      <c r="E14" s="210">
        <v>25</v>
      </c>
      <c r="F14" s="211">
        <f t="shared" si="1"/>
        <v>4.5110068567304224E-3</v>
      </c>
      <c r="G14" s="231">
        <v>12</v>
      </c>
      <c r="H14" s="212">
        <f t="shared" si="2"/>
        <v>1.5852047556142668E-2</v>
      </c>
      <c r="I14" s="225"/>
      <c r="J14" s="213">
        <f t="shared" si="3"/>
        <v>58</v>
      </c>
      <c r="K14" s="212">
        <f t="shared" si="4"/>
        <v>5.7002457002457005E-3</v>
      </c>
    </row>
    <row r="15" spans="1:11" ht="27.75" customHeight="1" x14ac:dyDescent="0.25">
      <c r="A15" s="8">
        <v>30</v>
      </c>
      <c r="B15" s="9" t="s">
        <v>395</v>
      </c>
      <c r="C15" s="198">
        <v>369</v>
      </c>
      <c r="D15" s="201">
        <f t="shared" si="0"/>
        <v>9.5422808378588048E-2</v>
      </c>
      <c r="E15" s="199">
        <v>530</v>
      </c>
      <c r="F15" s="200">
        <f t="shared" si="1"/>
        <v>9.5633345362684946E-2</v>
      </c>
      <c r="G15" s="229">
        <v>78</v>
      </c>
      <c r="H15" s="201">
        <f t="shared" si="2"/>
        <v>0.10303830911492734</v>
      </c>
      <c r="I15" s="221"/>
      <c r="J15" s="202">
        <f t="shared" si="3"/>
        <v>977</v>
      </c>
      <c r="K15" s="203">
        <f t="shared" si="4"/>
        <v>9.6019656019656022E-2</v>
      </c>
    </row>
    <row r="16" spans="1:11" x14ac:dyDescent="0.25">
      <c r="A16" s="10">
        <v>31</v>
      </c>
      <c r="B16" s="11" t="s">
        <v>396</v>
      </c>
      <c r="C16" s="204">
        <v>41</v>
      </c>
      <c r="D16" s="207">
        <f t="shared" si="0"/>
        <v>1.0602534264287561E-2</v>
      </c>
      <c r="E16" s="205">
        <v>67</v>
      </c>
      <c r="F16" s="206">
        <f t="shared" si="1"/>
        <v>1.2089498376037532E-2</v>
      </c>
      <c r="G16" s="230">
        <v>10</v>
      </c>
      <c r="H16" s="207">
        <f t="shared" si="2"/>
        <v>1.3210039630118891E-2</v>
      </c>
      <c r="I16" s="223"/>
      <c r="J16" s="208">
        <f t="shared" si="3"/>
        <v>118</v>
      </c>
      <c r="K16" s="207">
        <f t="shared" si="4"/>
        <v>1.1597051597051596E-2</v>
      </c>
    </row>
    <row r="17" spans="1:11" x14ac:dyDescent="0.25">
      <c r="A17" s="10">
        <v>32</v>
      </c>
      <c r="B17" s="11" t="s">
        <v>397</v>
      </c>
      <c r="C17" s="204">
        <v>630</v>
      </c>
      <c r="D17" s="207">
        <f t="shared" si="0"/>
        <v>0.16291698991466252</v>
      </c>
      <c r="E17" s="205">
        <v>1199</v>
      </c>
      <c r="F17" s="206">
        <f t="shared" si="1"/>
        <v>0.21634788884879105</v>
      </c>
      <c r="G17" s="230">
        <v>128</v>
      </c>
      <c r="H17" s="207">
        <f t="shared" si="2"/>
        <v>0.1690885072655218</v>
      </c>
      <c r="I17" s="223"/>
      <c r="J17" s="208">
        <f t="shared" si="3"/>
        <v>1957</v>
      </c>
      <c r="K17" s="207">
        <f t="shared" si="4"/>
        <v>0.19233415233415233</v>
      </c>
    </row>
    <row r="18" spans="1:11" ht="28.2" thickBot="1" x14ac:dyDescent="0.3">
      <c r="A18" s="15">
        <v>39</v>
      </c>
      <c r="B18" s="16" t="s">
        <v>398</v>
      </c>
      <c r="C18" s="209">
        <v>138</v>
      </c>
      <c r="D18" s="212">
        <f t="shared" si="0"/>
        <v>3.5686578743211794E-2</v>
      </c>
      <c r="E18" s="210">
        <v>195</v>
      </c>
      <c r="F18" s="211">
        <f t="shared" si="1"/>
        <v>3.5185853482497295E-2</v>
      </c>
      <c r="G18" s="231">
        <v>33</v>
      </c>
      <c r="H18" s="212">
        <f t="shared" si="2"/>
        <v>4.3593130779392336E-2</v>
      </c>
      <c r="I18" s="225"/>
      <c r="J18" s="213">
        <f t="shared" si="3"/>
        <v>366</v>
      </c>
      <c r="K18" s="212">
        <f t="shared" si="4"/>
        <v>3.5970515970515968E-2</v>
      </c>
    </row>
    <row r="19" spans="1:11" x14ac:dyDescent="0.25">
      <c r="A19" s="20">
        <v>40</v>
      </c>
      <c r="B19" s="21" t="s">
        <v>399</v>
      </c>
      <c r="C19" s="198">
        <v>1</v>
      </c>
      <c r="D19" s="201">
        <f t="shared" si="0"/>
        <v>2.5859839668994052E-4</v>
      </c>
      <c r="E19" s="199">
        <v>2</v>
      </c>
      <c r="F19" s="200">
        <f t="shared" si="1"/>
        <v>3.6088054853843375E-4</v>
      </c>
      <c r="G19" s="229"/>
      <c r="H19" s="201">
        <f t="shared" si="2"/>
        <v>0</v>
      </c>
      <c r="I19" s="221"/>
      <c r="J19" s="202">
        <f t="shared" si="3"/>
        <v>3</v>
      </c>
      <c r="K19" s="203">
        <f t="shared" si="4"/>
        <v>2.9484029484029485E-4</v>
      </c>
    </row>
    <row r="20" spans="1:11" ht="14.4" thickBot="1" x14ac:dyDescent="0.3">
      <c r="A20" s="23">
        <v>41</v>
      </c>
      <c r="B20" s="24" t="s">
        <v>400</v>
      </c>
      <c r="C20" s="209"/>
      <c r="D20" s="212">
        <f t="shared" si="0"/>
        <v>0</v>
      </c>
      <c r="E20" s="210">
        <v>2</v>
      </c>
      <c r="F20" s="211">
        <f t="shared" si="1"/>
        <v>3.6088054853843375E-4</v>
      </c>
      <c r="G20" s="231"/>
      <c r="H20" s="212">
        <f t="shared" si="2"/>
        <v>0</v>
      </c>
      <c r="I20" s="225"/>
      <c r="J20" s="213">
        <f t="shared" si="3"/>
        <v>2</v>
      </c>
      <c r="K20" s="212">
        <f t="shared" si="4"/>
        <v>1.9656019656019656E-4</v>
      </c>
    </row>
    <row r="21" spans="1:11" x14ac:dyDescent="0.25">
      <c r="A21" s="8">
        <v>50</v>
      </c>
      <c r="B21" s="9" t="s">
        <v>401</v>
      </c>
      <c r="C21" s="198">
        <v>130</v>
      </c>
      <c r="D21" s="201">
        <f t="shared" si="0"/>
        <v>3.3617791569692267E-2</v>
      </c>
      <c r="E21" s="199">
        <v>136</v>
      </c>
      <c r="F21" s="200">
        <f t="shared" si="1"/>
        <v>2.4539877300613498E-2</v>
      </c>
      <c r="G21" s="229">
        <v>28</v>
      </c>
      <c r="H21" s="201">
        <f t="shared" si="2"/>
        <v>3.6988110964332896E-2</v>
      </c>
      <c r="I21" s="221"/>
      <c r="J21" s="202">
        <f t="shared" si="3"/>
        <v>294</v>
      </c>
      <c r="K21" s="203">
        <f t="shared" si="4"/>
        <v>2.8894348894348894E-2</v>
      </c>
    </row>
    <row r="22" spans="1:11" x14ac:dyDescent="0.25">
      <c r="A22" s="10">
        <v>51</v>
      </c>
      <c r="B22" s="11" t="s">
        <v>402</v>
      </c>
      <c r="C22" s="204">
        <v>56</v>
      </c>
      <c r="D22" s="207">
        <f t="shared" si="0"/>
        <v>1.4481510214636669E-2</v>
      </c>
      <c r="E22" s="205">
        <v>150</v>
      </c>
      <c r="F22" s="206">
        <f t="shared" si="1"/>
        <v>2.7066041140382534E-2</v>
      </c>
      <c r="G22" s="230">
        <v>16</v>
      </c>
      <c r="H22" s="207">
        <f t="shared" si="2"/>
        <v>2.1136063408190225E-2</v>
      </c>
      <c r="I22" s="223"/>
      <c r="J22" s="208">
        <f t="shared" si="3"/>
        <v>222</v>
      </c>
      <c r="K22" s="207">
        <f t="shared" si="4"/>
        <v>2.181818181818182E-2</v>
      </c>
    </row>
    <row r="23" spans="1:11" x14ac:dyDescent="0.25">
      <c r="A23" s="10">
        <v>52</v>
      </c>
      <c r="B23" s="11" t="s">
        <v>403</v>
      </c>
      <c r="C23" s="204">
        <v>99</v>
      </c>
      <c r="D23" s="207">
        <f t="shared" si="0"/>
        <v>2.560124127230411E-2</v>
      </c>
      <c r="E23" s="205">
        <v>110</v>
      </c>
      <c r="F23" s="206">
        <f t="shared" si="1"/>
        <v>1.9848430169613858E-2</v>
      </c>
      <c r="G23" s="230">
        <v>20</v>
      </c>
      <c r="H23" s="207">
        <f t="shared" si="2"/>
        <v>2.6420079260237782E-2</v>
      </c>
      <c r="I23" s="223"/>
      <c r="J23" s="208">
        <f t="shared" si="3"/>
        <v>229</v>
      </c>
      <c r="K23" s="207">
        <f t="shared" si="4"/>
        <v>2.2506142506142506E-2</v>
      </c>
    </row>
    <row r="24" spans="1:11" ht="41.4" x14ac:dyDescent="0.25">
      <c r="A24" s="10">
        <v>53</v>
      </c>
      <c r="B24" s="11" t="s">
        <v>404</v>
      </c>
      <c r="C24" s="204">
        <v>1</v>
      </c>
      <c r="D24" s="207">
        <f t="shared" si="0"/>
        <v>2.5859839668994052E-4</v>
      </c>
      <c r="E24" s="205">
        <v>3</v>
      </c>
      <c r="F24" s="206">
        <f t="shared" si="1"/>
        <v>5.4132082280765065E-4</v>
      </c>
      <c r="G24" s="230"/>
      <c r="H24" s="207">
        <f t="shared" si="2"/>
        <v>0</v>
      </c>
      <c r="I24" s="223"/>
      <c r="J24" s="208">
        <f t="shared" si="3"/>
        <v>4</v>
      </c>
      <c r="K24" s="207">
        <f t="shared" si="4"/>
        <v>3.9312039312039312E-4</v>
      </c>
    </row>
    <row r="25" spans="1:11" x14ac:dyDescent="0.25">
      <c r="A25" s="10">
        <v>54</v>
      </c>
      <c r="B25" s="11" t="s">
        <v>405</v>
      </c>
      <c r="C25" s="204"/>
      <c r="D25" s="207">
        <f t="shared" si="0"/>
        <v>0</v>
      </c>
      <c r="E25" s="205">
        <v>1</v>
      </c>
      <c r="F25" s="206">
        <f t="shared" si="1"/>
        <v>1.8044027426921688E-4</v>
      </c>
      <c r="G25" s="230"/>
      <c r="H25" s="207">
        <f t="shared" si="2"/>
        <v>0</v>
      </c>
      <c r="I25" s="223"/>
      <c r="J25" s="208">
        <f t="shared" si="3"/>
        <v>1</v>
      </c>
      <c r="K25" s="207">
        <f t="shared" si="4"/>
        <v>9.828009828009828E-5</v>
      </c>
    </row>
    <row r="26" spans="1:11" ht="28.2" thickBot="1" x14ac:dyDescent="0.3">
      <c r="A26" s="15">
        <v>59</v>
      </c>
      <c r="B26" s="16" t="s">
        <v>406</v>
      </c>
      <c r="C26" s="209">
        <v>30</v>
      </c>
      <c r="D26" s="212">
        <f t="shared" si="0"/>
        <v>7.7579519006982156E-3</v>
      </c>
      <c r="E26" s="210">
        <v>30</v>
      </c>
      <c r="F26" s="211">
        <f t="shared" si="1"/>
        <v>5.4132082280765065E-3</v>
      </c>
      <c r="G26" s="231">
        <v>1</v>
      </c>
      <c r="H26" s="212">
        <f t="shared" si="2"/>
        <v>1.321003963011889E-3</v>
      </c>
      <c r="I26" s="225"/>
      <c r="J26" s="213">
        <f t="shared" si="3"/>
        <v>61</v>
      </c>
      <c r="K26" s="212">
        <f t="shared" si="4"/>
        <v>5.9950859950859952E-3</v>
      </c>
    </row>
    <row r="27" spans="1:11" ht="27.6" x14ac:dyDescent="0.25">
      <c r="A27" s="20">
        <v>60</v>
      </c>
      <c r="B27" s="21" t="s">
        <v>407</v>
      </c>
      <c r="C27" s="198"/>
      <c r="D27" s="201">
        <f t="shared" si="0"/>
        <v>0</v>
      </c>
      <c r="E27" s="199">
        <v>3</v>
      </c>
      <c r="F27" s="200">
        <f t="shared" si="1"/>
        <v>5.4132082280765065E-4</v>
      </c>
      <c r="G27" s="229"/>
      <c r="H27" s="201">
        <f t="shared" si="2"/>
        <v>0</v>
      </c>
      <c r="I27" s="221"/>
      <c r="J27" s="202">
        <f t="shared" si="3"/>
        <v>3</v>
      </c>
      <c r="K27" s="203">
        <f t="shared" si="4"/>
        <v>2.9484029484029485E-4</v>
      </c>
    </row>
    <row r="28" spans="1:11" ht="42.75" customHeight="1" x14ac:dyDescent="0.25">
      <c r="A28" s="10">
        <v>61</v>
      </c>
      <c r="B28" s="11" t="s">
        <v>408</v>
      </c>
      <c r="C28" s="204">
        <v>2</v>
      </c>
      <c r="D28" s="207">
        <f t="shared" si="0"/>
        <v>5.1719679337988104E-4</v>
      </c>
      <c r="E28" s="205">
        <v>3</v>
      </c>
      <c r="F28" s="206">
        <f t="shared" si="1"/>
        <v>5.4132082280765065E-4</v>
      </c>
      <c r="G28" s="230"/>
      <c r="H28" s="207">
        <f t="shared" si="2"/>
        <v>0</v>
      </c>
      <c r="I28" s="223"/>
      <c r="J28" s="208">
        <f t="shared" si="3"/>
        <v>5</v>
      </c>
      <c r="K28" s="207">
        <f t="shared" si="4"/>
        <v>4.9140049140049139E-4</v>
      </c>
    </row>
    <row r="29" spans="1:11" ht="27.75" customHeight="1" x14ac:dyDescent="0.25">
      <c r="A29" s="10">
        <v>62</v>
      </c>
      <c r="B29" s="11" t="s">
        <v>409</v>
      </c>
      <c r="C29" s="204"/>
      <c r="D29" s="207">
        <f t="shared" si="0"/>
        <v>0</v>
      </c>
      <c r="E29" s="205"/>
      <c r="F29" s="206">
        <f t="shared" si="1"/>
        <v>0</v>
      </c>
      <c r="G29" s="230"/>
      <c r="H29" s="207">
        <f t="shared" si="2"/>
        <v>0</v>
      </c>
      <c r="I29" s="223"/>
      <c r="J29" s="208">
        <f t="shared" si="3"/>
        <v>0</v>
      </c>
      <c r="K29" s="207">
        <f t="shared" si="4"/>
        <v>0</v>
      </c>
    </row>
    <row r="30" spans="1:11" x14ac:dyDescent="0.25">
      <c r="A30" s="10">
        <v>63</v>
      </c>
      <c r="B30" s="11" t="s">
        <v>410</v>
      </c>
      <c r="C30" s="204"/>
      <c r="D30" s="207">
        <f t="shared" si="0"/>
        <v>0</v>
      </c>
      <c r="E30" s="205"/>
      <c r="F30" s="206">
        <f t="shared" si="1"/>
        <v>0</v>
      </c>
      <c r="G30" s="230"/>
      <c r="H30" s="207">
        <f t="shared" si="2"/>
        <v>0</v>
      </c>
      <c r="I30" s="223"/>
      <c r="J30" s="208">
        <f t="shared" si="3"/>
        <v>0</v>
      </c>
      <c r="K30" s="207">
        <f t="shared" si="4"/>
        <v>0</v>
      </c>
    </row>
    <row r="31" spans="1:11" ht="42" thickBot="1" x14ac:dyDescent="0.3">
      <c r="A31" s="23">
        <v>69</v>
      </c>
      <c r="B31" s="24" t="s">
        <v>411</v>
      </c>
      <c r="C31" s="209"/>
      <c r="D31" s="212">
        <f t="shared" si="0"/>
        <v>0</v>
      </c>
      <c r="E31" s="210"/>
      <c r="F31" s="211">
        <f t="shared" si="1"/>
        <v>0</v>
      </c>
      <c r="G31" s="231"/>
      <c r="H31" s="212">
        <f t="shared" si="2"/>
        <v>0</v>
      </c>
      <c r="I31" s="225"/>
      <c r="J31" s="213">
        <f t="shared" si="3"/>
        <v>0</v>
      </c>
      <c r="K31" s="212">
        <f t="shared" si="4"/>
        <v>0</v>
      </c>
    </row>
    <row r="32" spans="1:11" x14ac:dyDescent="0.25">
      <c r="A32" s="8">
        <v>70</v>
      </c>
      <c r="B32" s="9" t="s">
        <v>412</v>
      </c>
      <c r="C32" s="198"/>
      <c r="D32" s="201">
        <f t="shared" si="0"/>
        <v>0</v>
      </c>
      <c r="E32" s="199"/>
      <c r="F32" s="200">
        <f t="shared" si="1"/>
        <v>0</v>
      </c>
      <c r="G32" s="229"/>
      <c r="H32" s="201">
        <f t="shared" si="2"/>
        <v>0</v>
      </c>
      <c r="I32" s="221"/>
      <c r="J32" s="202">
        <f t="shared" si="3"/>
        <v>0</v>
      </c>
      <c r="K32" s="203">
        <f t="shared" si="4"/>
        <v>0</v>
      </c>
    </row>
    <row r="33" spans="1:11" x14ac:dyDescent="0.25">
      <c r="A33" s="10">
        <v>71</v>
      </c>
      <c r="B33" s="11" t="s">
        <v>413</v>
      </c>
      <c r="C33" s="204">
        <v>1</v>
      </c>
      <c r="D33" s="207">
        <f t="shared" si="0"/>
        <v>2.5859839668994052E-4</v>
      </c>
      <c r="E33" s="205"/>
      <c r="F33" s="206">
        <f t="shared" si="1"/>
        <v>0</v>
      </c>
      <c r="G33" s="230"/>
      <c r="H33" s="207">
        <f t="shared" si="2"/>
        <v>0</v>
      </c>
      <c r="I33" s="223"/>
      <c r="J33" s="208">
        <f t="shared" si="3"/>
        <v>1</v>
      </c>
      <c r="K33" s="207">
        <f t="shared" si="4"/>
        <v>9.828009828009828E-5</v>
      </c>
    </row>
    <row r="34" spans="1:11" x14ac:dyDescent="0.25">
      <c r="A34" s="10">
        <v>72</v>
      </c>
      <c r="B34" s="11" t="s">
        <v>414</v>
      </c>
      <c r="C34" s="204"/>
      <c r="D34" s="207">
        <f t="shared" si="0"/>
        <v>0</v>
      </c>
      <c r="E34" s="205"/>
      <c r="F34" s="206">
        <f t="shared" si="1"/>
        <v>0</v>
      </c>
      <c r="G34" s="230"/>
      <c r="H34" s="207">
        <f t="shared" si="2"/>
        <v>0</v>
      </c>
      <c r="I34" s="223"/>
      <c r="J34" s="208">
        <f t="shared" si="3"/>
        <v>0</v>
      </c>
      <c r="K34" s="207">
        <f t="shared" si="4"/>
        <v>0</v>
      </c>
    </row>
    <row r="35" spans="1:11" ht="28.2" thickBot="1" x14ac:dyDescent="0.3">
      <c r="A35" s="15">
        <v>79</v>
      </c>
      <c r="B35" s="16" t="s">
        <v>415</v>
      </c>
      <c r="C35" s="209"/>
      <c r="D35" s="212">
        <f t="shared" si="0"/>
        <v>0</v>
      </c>
      <c r="E35" s="210">
        <v>1</v>
      </c>
      <c r="F35" s="211">
        <f t="shared" si="1"/>
        <v>1.8044027426921688E-4</v>
      </c>
      <c r="G35" s="231"/>
      <c r="H35" s="212">
        <f t="shared" si="2"/>
        <v>0</v>
      </c>
      <c r="I35" s="225"/>
      <c r="J35" s="213">
        <f t="shared" si="3"/>
        <v>1</v>
      </c>
      <c r="K35" s="212">
        <f t="shared" si="4"/>
        <v>9.828009828009828E-5</v>
      </c>
    </row>
    <row r="36" spans="1:11" x14ac:dyDescent="0.25">
      <c r="A36" s="20">
        <v>80</v>
      </c>
      <c r="B36" s="21" t="s">
        <v>416</v>
      </c>
      <c r="C36" s="198"/>
      <c r="D36" s="201">
        <f t="shared" si="0"/>
        <v>0</v>
      </c>
      <c r="E36" s="199"/>
      <c r="F36" s="200">
        <f t="shared" si="1"/>
        <v>0</v>
      </c>
      <c r="G36" s="229"/>
      <c r="H36" s="201">
        <f t="shared" si="2"/>
        <v>0</v>
      </c>
      <c r="I36" s="221"/>
      <c r="J36" s="202">
        <f t="shared" si="3"/>
        <v>0</v>
      </c>
      <c r="K36" s="203">
        <f t="shared" si="4"/>
        <v>0</v>
      </c>
    </row>
    <row r="37" spans="1:11" x14ac:dyDescent="0.25">
      <c r="A37" s="10">
        <v>81</v>
      </c>
      <c r="B37" s="11" t="s">
        <v>417</v>
      </c>
      <c r="C37" s="204"/>
      <c r="D37" s="207">
        <f t="shared" si="0"/>
        <v>0</v>
      </c>
      <c r="E37" s="205"/>
      <c r="F37" s="206">
        <f t="shared" si="1"/>
        <v>0</v>
      </c>
      <c r="G37" s="230"/>
      <c r="H37" s="207">
        <f t="shared" si="2"/>
        <v>0</v>
      </c>
      <c r="I37" s="223"/>
      <c r="J37" s="208">
        <f t="shared" si="3"/>
        <v>0</v>
      </c>
      <c r="K37" s="207">
        <f t="shared" si="4"/>
        <v>0</v>
      </c>
    </row>
    <row r="38" spans="1:11" ht="27.6" x14ac:dyDescent="0.25">
      <c r="A38" s="10">
        <v>82</v>
      </c>
      <c r="B38" s="11" t="s">
        <v>418</v>
      </c>
      <c r="C38" s="204"/>
      <c r="D38" s="207">
        <f t="shared" si="0"/>
        <v>0</v>
      </c>
      <c r="E38" s="205"/>
      <c r="F38" s="206">
        <f t="shared" si="1"/>
        <v>0</v>
      </c>
      <c r="G38" s="230"/>
      <c r="H38" s="207">
        <f t="shared" si="2"/>
        <v>0</v>
      </c>
      <c r="I38" s="223"/>
      <c r="J38" s="208">
        <f t="shared" si="3"/>
        <v>0</v>
      </c>
      <c r="K38" s="207">
        <f t="shared" si="4"/>
        <v>0</v>
      </c>
    </row>
    <row r="39" spans="1:11" ht="28.2" thickBot="1" x14ac:dyDescent="0.3">
      <c r="A39" s="23">
        <v>89</v>
      </c>
      <c r="B39" s="24" t="s">
        <v>419</v>
      </c>
      <c r="C39" s="209"/>
      <c r="D39" s="212">
        <f t="shared" si="0"/>
        <v>0</v>
      </c>
      <c r="E39" s="210"/>
      <c r="F39" s="211">
        <f t="shared" si="1"/>
        <v>0</v>
      </c>
      <c r="G39" s="231"/>
      <c r="H39" s="212">
        <f t="shared" si="2"/>
        <v>0</v>
      </c>
      <c r="I39" s="225"/>
      <c r="J39" s="213">
        <f t="shared" si="3"/>
        <v>0</v>
      </c>
      <c r="K39" s="212">
        <f t="shared" si="4"/>
        <v>0</v>
      </c>
    </row>
    <row r="40" spans="1:11" x14ac:dyDescent="0.25">
      <c r="A40" s="8">
        <v>90</v>
      </c>
      <c r="B40" s="9" t="s">
        <v>420</v>
      </c>
      <c r="C40" s="198"/>
      <c r="D40" s="201">
        <f t="shared" si="0"/>
        <v>0</v>
      </c>
      <c r="E40" s="199">
        <v>3</v>
      </c>
      <c r="F40" s="200">
        <f t="shared" si="1"/>
        <v>5.4132082280765065E-4</v>
      </c>
      <c r="G40" s="229">
        <v>1</v>
      </c>
      <c r="H40" s="201">
        <v>0</v>
      </c>
      <c r="I40" s="221"/>
      <c r="J40" s="202">
        <f t="shared" si="3"/>
        <v>4</v>
      </c>
      <c r="K40" s="203">
        <f t="shared" si="4"/>
        <v>3.9312039312039312E-4</v>
      </c>
    </row>
    <row r="41" spans="1:11" x14ac:dyDescent="0.25">
      <c r="A41" s="10">
        <v>91</v>
      </c>
      <c r="B41" s="11" t="s">
        <v>421</v>
      </c>
      <c r="C41" s="204"/>
      <c r="D41" s="207">
        <f t="shared" si="0"/>
        <v>0</v>
      </c>
      <c r="E41" s="205">
        <v>1</v>
      </c>
      <c r="F41" s="206">
        <f t="shared" si="1"/>
        <v>1.8044027426921688E-4</v>
      </c>
      <c r="G41" s="230"/>
      <c r="H41" s="207">
        <f t="shared" si="2"/>
        <v>0</v>
      </c>
      <c r="I41" s="223"/>
      <c r="J41" s="208">
        <f t="shared" si="3"/>
        <v>1</v>
      </c>
      <c r="K41" s="207">
        <f t="shared" si="4"/>
        <v>9.828009828009828E-5</v>
      </c>
    </row>
    <row r="42" spans="1:11" x14ac:dyDescent="0.25">
      <c r="A42" s="10">
        <v>92</v>
      </c>
      <c r="B42" s="11" t="s">
        <v>422</v>
      </c>
      <c r="C42" s="204">
        <v>1</v>
      </c>
      <c r="D42" s="207">
        <f t="shared" si="0"/>
        <v>2.5859839668994052E-4</v>
      </c>
      <c r="E42" s="205"/>
      <c r="F42" s="206">
        <f t="shared" si="1"/>
        <v>0</v>
      </c>
      <c r="G42" s="230"/>
      <c r="H42" s="207">
        <f t="shared" si="2"/>
        <v>0</v>
      </c>
      <c r="I42" s="223"/>
      <c r="J42" s="208">
        <f t="shared" si="3"/>
        <v>1</v>
      </c>
      <c r="K42" s="207">
        <f t="shared" si="4"/>
        <v>9.828009828009828E-5</v>
      </c>
    </row>
    <row r="43" spans="1:11" ht="28.2" thickBot="1" x14ac:dyDescent="0.3">
      <c r="A43" s="15">
        <v>99</v>
      </c>
      <c r="B43" s="16" t="s">
        <v>423</v>
      </c>
      <c r="C43" s="209">
        <v>1</v>
      </c>
      <c r="D43" s="212">
        <f t="shared" si="0"/>
        <v>2.5859839668994052E-4</v>
      </c>
      <c r="E43" s="210">
        <v>4</v>
      </c>
      <c r="F43" s="211">
        <f t="shared" si="1"/>
        <v>7.217610970768675E-4</v>
      </c>
      <c r="G43" s="231"/>
      <c r="H43" s="212">
        <f t="shared" si="2"/>
        <v>0</v>
      </c>
      <c r="I43" s="225"/>
      <c r="J43" s="213">
        <f t="shared" si="3"/>
        <v>5</v>
      </c>
      <c r="K43" s="212">
        <f t="shared" si="4"/>
        <v>4.9140049140049139E-4</v>
      </c>
    </row>
    <row r="44" spans="1:11" ht="27.6" x14ac:dyDescent="0.25">
      <c r="A44" s="20">
        <v>100</v>
      </c>
      <c r="B44" s="21" t="s">
        <v>424</v>
      </c>
      <c r="C44" s="198"/>
      <c r="D44" s="201">
        <f t="shared" si="0"/>
        <v>0</v>
      </c>
      <c r="E44" s="199"/>
      <c r="F44" s="200">
        <f t="shared" si="1"/>
        <v>0</v>
      </c>
      <c r="G44" s="229"/>
      <c r="H44" s="201">
        <f t="shared" si="2"/>
        <v>0</v>
      </c>
      <c r="I44" s="221"/>
      <c r="J44" s="202">
        <f t="shared" si="3"/>
        <v>0</v>
      </c>
      <c r="K44" s="203">
        <f t="shared" si="4"/>
        <v>0</v>
      </c>
    </row>
    <row r="45" spans="1:11" x14ac:dyDescent="0.25">
      <c r="A45" s="10">
        <v>101</v>
      </c>
      <c r="B45" s="11" t="s">
        <v>425</v>
      </c>
      <c r="C45" s="204"/>
      <c r="D45" s="207">
        <f t="shared" si="0"/>
        <v>0</v>
      </c>
      <c r="E45" s="205"/>
      <c r="F45" s="206">
        <f t="shared" si="1"/>
        <v>0</v>
      </c>
      <c r="G45" s="230"/>
      <c r="H45" s="207">
        <f t="shared" si="2"/>
        <v>0</v>
      </c>
      <c r="I45" s="223"/>
      <c r="J45" s="208">
        <f t="shared" si="3"/>
        <v>0</v>
      </c>
      <c r="K45" s="207">
        <f t="shared" si="4"/>
        <v>0</v>
      </c>
    </row>
    <row r="46" spans="1:11" x14ac:dyDescent="0.25">
      <c r="A46" s="10">
        <v>102</v>
      </c>
      <c r="B46" s="11" t="s">
        <v>426</v>
      </c>
      <c r="C46" s="204"/>
      <c r="D46" s="207">
        <f t="shared" si="0"/>
        <v>0</v>
      </c>
      <c r="E46" s="205"/>
      <c r="F46" s="206">
        <f t="shared" si="1"/>
        <v>0</v>
      </c>
      <c r="G46" s="230"/>
      <c r="H46" s="207">
        <f t="shared" si="2"/>
        <v>0</v>
      </c>
      <c r="I46" s="223"/>
      <c r="J46" s="208">
        <f t="shared" si="3"/>
        <v>0</v>
      </c>
      <c r="K46" s="207">
        <f t="shared" si="4"/>
        <v>0</v>
      </c>
    </row>
    <row r="47" spans="1:11" x14ac:dyDescent="0.25">
      <c r="A47" s="10">
        <v>103</v>
      </c>
      <c r="B47" s="11" t="s">
        <v>427</v>
      </c>
      <c r="C47" s="204"/>
      <c r="D47" s="207">
        <f t="shared" si="0"/>
        <v>0</v>
      </c>
      <c r="E47" s="205"/>
      <c r="F47" s="206">
        <f t="shared" si="1"/>
        <v>0</v>
      </c>
      <c r="G47" s="230"/>
      <c r="H47" s="207">
        <f t="shared" si="2"/>
        <v>0</v>
      </c>
      <c r="I47" s="223"/>
      <c r="J47" s="208">
        <f t="shared" si="3"/>
        <v>0</v>
      </c>
      <c r="K47" s="207">
        <f t="shared" si="4"/>
        <v>0</v>
      </c>
    </row>
    <row r="48" spans="1:11" ht="28.2" thickBot="1" x14ac:dyDescent="0.3">
      <c r="A48" s="23">
        <v>109</v>
      </c>
      <c r="B48" s="24" t="s">
        <v>428</v>
      </c>
      <c r="C48" s="209"/>
      <c r="D48" s="212">
        <f t="shared" si="0"/>
        <v>0</v>
      </c>
      <c r="E48" s="210"/>
      <c r="F48" s="211">
        <f t="shared" si="1"/>
        <v>0</v>
      </c>
      <c r="G48" s="231"/>
      <c r="H48" s="212">
        <f t="shared" si="2"/>
        <v>0</v>
      </c>
      <c r="I48" s="225"/>
      <c r="J48" s="213">
        <f t="shared" si="3"/>
        <v>0</v>
      </c>
      <c r="K48" s="212">
        <f t="shared" si="4"/>
        <v>0</v>
      </c>
    </row>
    <row r="49" spans="1:11" x14ac:dyDescent="0.25">
      <c r="A49" s="8">
        <v>110</v>
      </c>
      <c r="B49" s="9" t="s">
        <v>429</v>
      </c>
      <c r="C49" s="198">
        <v>25</v>
      </c>
      <c r="D49" s="201">
        <f t="shared" si="0"/>
        <v>6.4649599172485134E-3</v>
      </c>
      <c r="E49" s="199">
        <v>37</v>
      </c>
      <c r="F49" s="200">
        <f t="shared" si="1"/>
        <v>6.676290147961025E-3</v>
      </c>
      <c r="G49" s="229">
        <v>1</v>
      </c>
      <c r="H49" s="201">
        <f t="shared" si="2"/>
        <v>1.321003963011889E-3</v>
      </c>
      <c r="I49" s="221"/>
      <c r="J49" s="202">
        <f t="shared" si="3"/>
        <v>63</v>
      </c>
      <c r="K49" s="203">
        <f t="shared" si="4"/>
        <v>6.1916461916461914E-3</v>
      </c>
    </row>
    <row r="50" spans="1:11" x14ac:dyDescent="0.25">
      <c r="A50" s="10">
        <v>111</v>
      </c>
      <c r="B50" s="11" t="s">
        <v>430</v>
      </c>
      <c r="C50" s="204">
        <v>20</v>
      </c>
      <c r="D50" s="207">
        <f t="shared" si="0"/>
        <v>5.1719679337988104E-3</v>
      </c>
      <c r="E50" s="205">
        <v>28</v>
      </c>
      <c r="F50" s="206">
        <f t="shared" si="1"/>
        <v>5.0523276795380731E-3</v>
      </c>
      <c r="G50" s="230">
        <v>3</v>
      </c>
      <c r="H50" s="207">
        <f t="shared" si="2"/>
        <v>3.9630118890356669E-3</v>
      </c>
      <c r="I50" s="223"/>
      <c r="J50" s="208">
        <f t="shared" si="3"/>
        <v>51</v>
      </c>
      <c r="K50" s="207">
        <f t="shared" si="4"/>
        <v>5.0122850122850124E-3</v>
      </c>
    </row>
    <row r="51" spans="1:11" x14ac:dyDescent="0.25">
      <c r="A51" s="10">
        <v>112</v>
      </c>
      <c r="B51" s="11" t="s">
        <v>431</v>
      </c>
      <c r="C51" s="204">
        <v>10</v>
      </c>
      <c r="D51" s="207">
        <f t="shared" si="0"/>
        <v>2.5859839668994052E-3</v>
      </c>
      <c r="E51" s="205">
        <v>21</v>
      </c>
      <c r="F51" s="206">
        <f t="shared" si="1"/>
        <v>3.7892457596535546E-3</v>
      </c>
      <c r="G51" s="230">
        <v>4</v>
      </c>
      <c r="H51" s="207">
        <f t="shared" si="2"/>
        <v>5.2840158520475562E-3</v>
      </c>
      <c r="I51" s="223"/>
      <c r="J51" s="208">
        <f t="shared" si="3"/>
        <v>35</v>
      </c>
      <c r="K51" s="207">
        <f t="shared" si="4"/>
        <v>3.4398034398034397E-3</v>
      </c>
    </row>
    <row r="52" spans="1:11" ht="14.4" thickBot="1" x14ac:dyDescent="0.3">
      <c r="A52" s="15">
        <v>119</v>
      </c>
      <c r="B52" s="16" t="s">
        <v>432</v>
      </c>
      <c r="C52" s="209">
        <v>7</v>
      </c>
      <c r="D52" s="212">
        <f t="shared" si="0"/>
        <v>1.8101887768295836E-3</v>
      </c>
      <c r="E52" s="210">
        <v>16</v>
      </c>
      <c r="F52" s="211">
        <f t="shared" si="1"/>
        <v>2.88704438830747E-3</v>
      </c>
      <c r="G52" s="231">
        <v>1</v>
      </c>
      <c r="H52" s="212">
        <f t="shared" si="2"/>
        <v>1.321003963011889E-3</v>
      </c>
      <c r="I52" s="225"/>
      <c r="J52" s="213">
        <f t="shared" si="3"/>
        <v>24</v>
      </c>
      <c r="K52" s="212">
        <f t="shared" si="4"/>
        <v>2.3587223587223588E-3</v>
      </c>
    </row>
    <row r="53" spans="1:11" ht="14.4" thickBot="1" x14ac:dyDescent="0.3">
      <c r="A53" s="25">
        <v>120</v>
      </c>
      <c r="B53" s="26" t="s">
        <v>433</v>
      </c>
      <c r="C53" s="192">
        <v>141</v>
      </c>
      <c r="D53" s="195">
        <f t="shared" si="0"/>
        <v>3.6462373933281611E-2</v>
      </c>
      <c r="E53" s="193">
        <v>249</v>
      </c>
      <c r="F53" s="194">
        <f t="shared" si="1"/>
        <v>4.4929628293035005E-2</v>
      </c>
      <c r="G53" s="228">
        <v>38</v>
      </c>
      <c r="H53" s="195">
        <f t="shared" si="2"/>
        <v>5.0198150594451783E-2</v>
      </c>
      <c r="I53" s="219">
        <v>5</v>
      </c>
      <c r="J53" s="196">
        <f t="shared" si="3"/>
        <v>433</v>
      </c>
      <c r="K53" s="197">
        <f t="shared" si="4"/>
        <v>4.2555282555282556E-2</v>
      </c>
    </row>
    <row r="54" spans="1:11" ht="28.2" thickBot="1" x14ac:dyDescent="0.3">
      <c r="A54" s="27">
        <v>999</v>
      </c>
      <c r="B54" s="28" t="s">
        <v>434</v>
      </c>
      <c r="C54" s="192">
        <v>86</v>
      </c>
      <c r="D54" s="195">
        <f t="shared" si="0"/>
        <v>2.2239462115334886E-2</v>
      </c>
      <c r="E54" s="193">
        <v>76</v>
      </c>
      <c r="F54" s="194">
        <f t="shared" si="1"/>
        <v>1.3713460844460484E-2</v>
      </c>
      <c r="G54" s="228">
        <v>11</v>
      </c>
      <c r="H54" s="195">
        <f t="shared" si="2"/>
        <v>1.4531043593130779E-2</v>
      </c>
      <c r="I54" s="219">
        <v>1</v>
      </c>
      <c r="J54" s="196">
        <f t="shared" si="3"/>
        <v>174</v>
      </c>
      <c r="K54" s="197">
        <f t="shared" si="4"/>
        <v>1.71007371007371E-2</v>
      </c>
    </row>
    <row r="55" spans="1:11" s="33" customFormat="1" ht="14.4" thickBot="1" x14ac:dyDescent="0.3">
      <c r="A55" s="838" t="s">
        <v>109</v>
      </c>
      <c r="B55" s="864"/>
      <c r="C55" s="218">
        <f t="shared" ref="C55:I55" si="5">SUM(C5:C54)</f>
        <v>3867</v>
      </c>
      <c r="D55" s="215">
        <f t="shared" si="5"/>
        <v>0.99999999999999989</v>
      </c>
      <c r="E55" s="218">
        <f t="shared" si="5"/>
        <v>5542</v>
      </c>
      <c r="F55" s="215">
        <f t="shared" si="5"/>
        <v>1.0000000000000004</v>
      </c>
      <c r="G55" s="218">
        <f t="shared" si="5"/>
        <v>757</v>
      </c>
      <c r="H55" s="215">
        <f t="shared" si="5"/>
        <v>0.99867899603698818</v>
      </c>
      <c r="I55" s="227">
        <f t="shared" si="5"/>
        <v>9</v>
      </c>
      <c r="J55" s="216">
        <f>SUM(J5:J54)</f>
        <v>10175</v>
      </c>
      <c r="K55" s="217">
        <f>SUM(K5:K54)</f>
        <v>0.99999999999999967</v>
      </c>
    </row>
    <row r="56" spans="1:11" x14ac:dyDescent="0.25">
      <c r="A56" s="158" t="s">
        <v>221</v>
      </c>
      <c r="B56" s="108"/>
      <c r="C56" s="108"/>
      <c r="D56" s="108"/>
      <c r="E56" s="108"/>
      <c r="F56" s="108"/>
    </row>
    <row r="57" spans="1:11" x14ac:dyDescent="0.25">
      <c r="A57" s="159" t="s">
        <v>222</v>
      </c>
      <c r="B57" s="108"/>
      <c r="C57" s="108"/>
      <c r="D57" s="108"/>
      <c r="E57" s="108"/>
      <c r="F57" s="108"/>
    </row>
  </sheetData>
  <mergeCells count="9">
    <mergeCell ref="A55:B55"/>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zoomScaleNormal="100" workbookViewId="0">
      <selection sqref="A1:K1"/>
    </sheetView>
  </sheetViews>
  <sheetFormatPr defaultColWidth="9.109375" defaultRowHeight="13.8" x14ac:dyDescent="0.25"/>
  <cols>
    <col min="1" max="1" width="9" style="57" customWidth="1"/>
    <col min="2" max="2" width="50.6640625" style="40" customWidth="1"/>
    <col min="3" max="10" width="9" style="40" customWidth="1"/>
    <col min="11" max="11" width="14.109375" style="40" customWidth="1"/>
    <col min="12" max="12" width="11.44140625" style="40" customWidth="1"/>
    <col min="13" max="13" width="3" style="40" bestFit="1" customWidth="1"/>
    <col min="14" max="245" width="11.44140625" style="40" customWidth="1"/>
    <col min="246" max="16384" width="9.109375" style="40"/>
  </cols>
  <sheetData>
    <row r="1" spans="1:14" ht="35.1" customHeight="1" thickBot="1" x14ac:dyDescent="0.3">
      <c r="A1" s="838" t="s">
        <v>192</v>
      </c>
      <c r="B1" s="844"/>
      <c r="C1" s="844"/>
      <c r="D1" s="844"/>
      <c r="E1" s="844"/>
      <c r="F1" s="844"/>
      <c r="G1" s="844"/>
      <c r="H1" s="931"/>
      <c r="I1" s="931"/>
      <c r="J1" s="931"/>
      <c r="K1" s="932"/>
    </row>
    <row r="2" spans="1:14" ht="14.25" customHeight="1" x14ac:dyDescent="0.25">
      <c r="A2" s="889" t="s">
        <v>382</v>
      </c>
      <c r="B2" s="891" t="s">
        <v>435</v>
      </c>
      <c r="C2" s="876">
        <v>2008</v>
      </c>
      <c r="D2" s="877"/>
      <c r="E2" s="893">
        <v>2009</v>
      </c>
      <c r="F2" s="894"/>
      <c r="G2" s="876">
        <v>2011</v>
      </c>
      <c r="H2" s="877"/>
      <c r="I2" s="876">
        <v>2012</v>
      </c>
      <c r="J2" s="877"/>
      <c r="K2" s="865" t="s">
        <v>384</v>
      </c>
    </row>
    <row r="3" spans="1:14" ht="30" customHeight="1" thickBot="1" x14ac:dyDescent="0.3">
      <c r="A3" s="890"/>
      <c r="B3" s="892"/>
      <c r="C3" s="813" t="s">
        <v>110</v>
      </c>
      <c r="D3" s="812" t="s">
        <v>111</v>
      </c>
      <c r="E3" s="41" t="s">
        <v>110</v>
      </c>
      <c r="F3" s="815" t="s">
        <v>111</v>
      </c>
      <c r="G3" s="813" t="s">
        <v>110</v>
      </c>
      <c r="H3" s="812" t="s">
        <v>111</v>
      </c>
      <c r="I3" s="813" t="s">
        <v>110</v>
      </c>
      <c r="J3" s="812" t="s">
        <v>111</v>
      </c>
      <c r="K3" s="866"/>
    </row>
    <row r="4" spans="1:14" ht="27.75" customHeight="1" thickBot="1" x14ac:dyDescent="0.3">
      <c r="A4" s="42" t="s">
        <v>112</v>
      </c>
      <c r="B4" s="26" t="s">
        <v>436</v>
      </c>
      <c r="C4" s="45">
        <v>520</v>
      </c>
      <c r="D4" s="7">
        <f>ROUND(C4/$C$45,3)</f>
        <v>5.1999999999999998E-2</v>
      </c>
      <c r="E4" s="45">
        <v>512</v>
      </c>
      <c r="F4" s="7">
        <f t="shared" ref="F4:F44" si="0">ROUND(E4/$E$45,3)</f>
        <v>4.8000000000000001E-2</v>
      </c>
      <c r="G4" s="45">
        <v>421</v>
      </c>
      <c r="H4" s="7">
        <f t="shared" ref="H4:H44" si="1">ROUND(G4/$G$45,3)</f>
        <v>4.1000000000000002E-2</v>
      </c>
      <c r="I4" s="45">
        <v>371</v>
      </c>
      <c r="J4" s="7">
        <f>ROUND(I4/$I$45,3)</f>
        <v>3.5999999999999997E-2</v>
      </c>
      <c r="K4" s="716">
        <f>J4-H4</f>
        <v>-5.0000000000000044E-3</v>
      </c>
      <c r="L4" s="786"/>
      <c r="M4" s="650"/>
      <c r="N4" s="798"/>
    </row>
    <row r="5" spans="1:14" x14ac:dyDescent="0.25">
      <c r="A5" s="46" t="s">
        <v>113</v>
      </c>
      <c r="B5" s="9" t="s">
        <v>437</v>
      </c>
      <c r="C5" s="45">
        <v>153</v>
      </c>
      <c r="D5" s="7">
        <f t="shared" ref="D5:D44" si="2">ROUND(C5/$C$45,3)</f>
        <v>1.4999999999999999E-2</v>
      </c>
      <c r="E5" s="45">
        <v>161</v>
      </c>
      <c r="F5" s="7">
        <f t="shared" si="0"/>
        <v>1.4999999999999999E-2</v>
      </c>
      <c r="G5" s="45">
        <v>182</v>
      </c>
      <c r="H5" s="7">
        <f t="shared" si="1"/>
        <v>1.7999999999999999E-2</v>
      </c>
      <c r="I5" s="45">
        <v>121</v>
      </c>
      <c r="J5" s="7">
        <f t="shared" ref="J5:J44" si="3">ROUND(I5/$I$45,3)</f>
        <v>1.2E-2</v>
      </c>
      <c r="K5" s="716">
        <f t="shared" ref="K5:K44" si="4">J5-H5</f>
        <v>-5.9999999999999984E-3</v>
      </c>
      <c r="L5" s="786"/>
      <c r="M5" s="650"/>
      <c r="N5" s="798"/>
    </row>
    <row r="6" spans="1:14" ht="27.6" x14ac:dyDescent="0.25">
      <c r="A6" s="48" t="s">
        <v>114</v>
      </c>
      <c r="B6" s="11" t="s">
        <v>438</v>
      </c>
      <c r="C6" s="49">
        <v>221</v>
      </c>
      <c r="D6" s="14">
        <f t="shared" si="2"/>
        <v>2.1999999999999999E-2</v>
      </c>
      <c r="E6" s="49">
        <v>256</v>
      </c>
      <c r="F6" s="14">
        <f t="shared" si="0"/>
        <v>2.4E-2</v>
      </c>
      <c r="G6" s="49">
        <v>205</v>
      </c>
      <c r="H6" s="14">
        <f t="shared" si="1"/>
        <v>0.02</v>
      </c>
      <c r="I6" s="49">
        <v>233</v>
      </c>
      <c r="J6" s="14">
        <f t="shared" si="3"/>
        <v>2.3E-2</v>
      </c>
      <c r="K6" s="717">
        <f t="shared" si="4"/>
        <v>2.9999999999999992E-3</v>
      </c>
      <c r="L6" s="786"/>
      <c r="M6" s="650"/>
      <c r="N6" s="798"/>
    </row>
    <row r="7" spans="1:14" x14ac:dyDescent="0.25">
      <c r="A7" s="48" t="s">
        <v>115</v>
      </c>
      <c r="B7" s="11" t="s">
        <v>439</v>
      </c>
      <c r="C7" s="49">
        <v>200</v>
      </c>
      <c r="D7" s="14">
        <f t="shared" si="2"/>
        <v>0.02</v>
      </c>
      <c r="E7" s="49">
        <v>201</v>
      </c>
      <c r="F7" s="14">
        <f t="shared" si="0"/>
        <v>1.9E-2</v>
      </c>
      <c r="G7" s="49">
        <v>206</v>
      </c>
      <c r="H7" s="14">
        <f t="shared" si="1"/>
        <v>0.02</v>
      </c>
      <c r="I7" s="49">
        <v>197</v>
      </c>
      <c r="J7" s="14">
        <f t="shared" si="3"/>
        <v>1.9E-2</v>
      </c>
      <c r="K7" s="717">
        <f t="shared" si="4"/>
        <v>-1.0000000000000009E-3</v>
      </c>
      <c r="L7" s="786"/>
      <c r="M7" s="650"/>
      <c r="N7" s="798"/>
    </row>
    <row r="8" spans="1:14" x14ac:dyDescent="0.25">
      <c r="A8" s="48" t="s">
        <v>116</v>
      </c>
      <c r="B8" s="11" t="s">
        <v>440</v>
      </c>
      <c r="C8" s="49">
        <v>89</v>
      </c>
      <c r="D8" s="14">
        <f t="shared" si="2"/>
        <v>8.9999999999999993E-3</v>
      </c>
      <c r="E8" s="49">
        <v>92</v>
      </c>
      <c r="F8" s="14">
        <f t="shared" si="0"/>
        <v>8.9999999999999993E-3</v>
      </c>
      <c r="G8" s="49">
        <v>107</v>
      </c>
      <c r="H8" s="14">
        <f t="shared" si="1"/>
        <v>0.01</v>
      </c>
      <c r="I8" s="49">
        <v>107</v>
      </c>
      <c r="J8" s="14">
        <f t="shared" si="3"/>
        <v>1.0999999999999999E-2</v>
      </c>
      <c r="K8" s="717">
        <f t="shared" si="4"/>
        <v>9.9999999999999915E-4</v>
      </c>
      <c r="L8" s="786"/>
      <c r="M8" s="650"/>
      <c r="N8" s="798"/>
    </row>
    <row r="9" spans="1:14" x14ac:dyDescent="0.25">
      <c r="A9" s="48" t="s">
        <v>117</v>
      </c>
      <c r="B9" s="11" t="s">
        <v>441</v>
      </c>
      <c r="C9" s="49">
        <v>7</v>
      </c>
      <c r="D9" s="14">
        <f t="shared" si="2"/>
        <v>1E-3</v>
      </c>
      <c r="E9" s="49">
        <v>10</v>
      </c>
      <c r="F9" s="14">
        <f t="shared" si="0"/>
        <v>1E-3</v>
      </c>
      <c r="G9" s="49">
        <v>17</v>
      </c>
      <c r="H9" s="14">
        <f t="shared" si="1"/>
        <v>2E-3</v>
      </c>
      <c r="I9" s="49">
        <v>9</v>
      </c>
      <c r="J9" s="14">
        <f t="shared" si="3"/>
        <v>1E-3</v>
      </c>
      <c r="K9" s="717">
        <f t="shared" si="4"/>
        <v>-1E-3</v>
      </c>
      <c r="L9" s="786"/>
      <c r="M9" s="650"/>
      <c r="N9" s="798"/>
    </row>
    <row r="10" spans="1:14" x14ac:dyDescent="0.25">
      <c r="A10" s="48" t="s">
        <v>118</v>
      </c>
      <c r="B10" s="11" t="s">
        <v>442</v>
      </c>
      <c r="C10" s="49">
        <v>28</v>
      </c>
      <c r="D10" s="14">
        <f t="shared" si="2"/>
        <v>3.0000000000000001E-3</v>
      </c>
      <c r="E10" s="49">
        <v>38</v>
      </c>
      <c r="F10" s="14">
        <f t="shared" si="0"/>
        <v>4.0000000000000001E-3</v>
      </c>
      <c r="G10" s="49">
        <v>30</v>
      </c>
      <c r="H10" s="14">
        <f t="shared" si="1"/>
        <v>3.0000000000000001E-3</v>
      </c>
      <c r="I10" s="49">
        <v>44</v>
      </c>
      <c r="J10" s="14">
        <f t="shared" si="3"/>
        <v>4.0000000000000001E-3</v>
      </c>
      <c r="K10" s="717">
        <f t="shared" si="4"/>
        <v>1E-3</v>
      </c>
      <c r="L10" s="786"/>
      <c r="M10" s="650"/>
      <c r="N10" s="798"/>
    </row>
    <row r="11" spans="1:14" x14ac:dyDescent="0.25">
      <c r="A11" s="48" t="s">
        <v>119</v>
      </c>
      <c r="B11" s="11" t="s">
        <v>443</v>
      </c>
      <c r="C11" s="49">
        <v>67</v>
      </c>
      <c r="D11" s="14">
        <f t="shared" si="2"/>
        <v>7.0000000000000001E-3</v>
      </c>
      <c r="E11" s="49">
        <v>64</v>
      </c>
      <c r="F11" s="14">
        <f t="shared" si="0"/>
        <v>6.0000000000000001E-3</v>
      </c>
      <c r="G11" s="49">
        <v>72</v>
      </c>
      <c r="H11" s="14">
        <f t="shared" si="1"/>
        <v>7.0000000000000001E-3</v>
      </c>
      <c r="I11" s="49">
        <v>48</v>
      </c>
      <c r="J11" s="14">
        <f t="shared" si="3"/>
        <v>5.0000000000000001E-3</v>
      </c>
      <c r="K11" s="717">
        <f t="shared" si="4"/>
        <v>-2E-3</v>
      </c>
      <c r="L11" s="786"/>
      <c r="M11" s="650"/>
      <c r="N11" s="798"/>
    </row>
    <row r="12" spans="1:14" ht="14.25" customHeight="1" thickBot="1" x14ac:dyDescent="0.3">
      <c r="A12" s="50" t="s">
        <v>120</v>
      </c>
      <c r="B12" s="16" t="s">
        <v>444</v>
      </c>
      <c r="C12" s="51">
        <v>54</v>
      </c>
      <c r="D12" s="19">
        <f t="shared" si="2"/>
        <v>5.0000000000000001E-3</v>
      </c>
      <c r="E12" s="51">
        <v>38</v>
      </c>
      <c r="F12" s="19">
        <f t="shared" si="0"/>
        <v>4.0000000000000001E-3</v>
      </c>
      <c r="G12" s="51">
        <v>51</v>
      </c>
      <c r="H12" s="19">
        <f t="shared" si="1"/>
        <v>5.0000000000000001E-3</v>
      </c>
      <c r="I12" s="51">
        <v>30</v>
      </c>
      <c r="J12" s="19">
        <f t="shared" si="3"/>
        <v>3.0000000000000001E-3</v>
      </c>
      <c r="K12" s="718">
        <f t="shared" si="4"/>
        <v>-2E-3</v>
      </c>
      <c r="L12" s="786"/>
      <c r="M12" s="650"/>
      <c r="N12" s="798"/>
    </row>
    <row r="13" spans="1:14" x14ac:dyDescent="0.25">
      <c r="A13" s="52" t="s">
        <v>121</v>
      </c>
      <c r="B13" s="21" t="s">
        <v>445</v>
      </c>
      <c r="C13" s="43">
        <v>477</v>
      </c>
      <c r="D13" s="7">
        <f t="shared" si="2"/>
        <v>4.7E-2</v>
      </c>
      <c r="E13" s="43">
        <v>449</v>
      </c>
      <c r="F13" s="7">
        <f t="shared" si="0"/>
        <v>4.2000000000000003E-2</v>
      </c>
      <c r="G13" s="43">
        <v>343</v>
      </c>
      <c r="H13" s="7">
        <f t="shared" si="1"/>
        <v>3.4000000000000002E-2</v>
      </c>
      <c r="I13" s="43">
        <v>363</v>
      </c>
      <c r="J13" s="7">
        <f t="shared" si="3"/>
        <v>3.5999999999999997E-2</v>
      </c>
      <c r="K13" s="716">
        <f t="shared" si="4"/>
        <v>1.9999999999999948E-3</v>
      </c>
      <c r="L13" s="786"/>
      <c r="M13" s="650"/>
      <c r="N13" s="798"/>
    </row>
    <row r="14" spans="1:14" x14ac:dyDescent="0.25">
      <c r="A14" s="48" t="s">
        <v>122</v>
      </c>
      <c r="B14" s="11" t="s">
        <v>445</v>
      </c>
      <c r="C14" s="49">
        <v>324</v>
      </c>
      <c r="D14" s="14">
        <f t="shared" si="2"/>
        <v>3.2000000000000001E-2</v>
      </c>
      <c r="E14" s="49">
        <v>463</v>
      </c>
      <c r="F14" s="14">
        <f t="shared" si="0"/>
        <v>4.3999999999999997E-2</v>
      </c>
      <c r="G14" s="49">
        <v>496</v>
      </c>
      <c r="H14" s="14">
        <f t="shared" si="1"/>
        <v>4.9000000000000002E-2</v>
      </c>
      <c r="I14" s="49">
        <v>577</v>
      </c>
      <c r="J14" s="14">
        <f t="shared" si="3"/>
        <v>5.7000000000000002E-2</v>
      </c>
      <c r="K14" s="717">
        <f t="shared" si="4"/>
        <v>8.0000000000000002E-3</v>
      </c>
      <c r="L14" s="786"/>
      <c r="M14" s="650"/>
      <c r="N14" s="798"/>
    </row>
    <row r="15" spans="1:14" ht="14.4" thickBot="1" x14ac:dyDescent="0.3">
      <c r="A15" s="54" t="s">
        <v>123</v>
      </c>
      <c r="B15" s="24" t="s">
        <v>446</v>
      </c>
      <c r="C15" s="58">
        <v>78</v>
      </c>
      <c r="D15" s="59">
        <f t="shared" si="2"/>
        <v>8.0000000000000002E-3</v>
      </c>
      <c r="E15" s="58">
        <v>92</v>
      </c>
      <c r="F15" s="59">
        <f t="shared" si="0"/>
        <v>8.9999999999999993E-3</v>
      </c>
      <c r="G15" s="58">
        <v>90</v>
      </c>
      <c r="H15" s="59">
        <f t="shared" si="1"/>
        <v>8.9999999999999993E-3</v>
      </c>
      <c r="I15" s="58">
        <v>75</v>
      </c>
      <c r="J15" s="59">
        <f t="shared" si="3"/>
        <v>7.0000000000000001E-3</v>
      </c>
      <c r="K15" s="719">
        <f t="shared" si="4"/>
        <v>-1.9999999999999992E-3</v>
      </c>
      <c r="L15" s="786"/>
      <c r="M15" s="650"/>
      <c r="N15" s="798"/>
    </row>
    <row r="16" spans="1:14" x14ac:dyDescent="0.25">
      <c r="A16" s="46" t="s">
        <v>124</v>
      </c>
      <c r="B16" s="9" t="s">
        <v>447</v>
      </c>
      <c r="C16" s="45">
        <v>175</v>
      </c>
      <c r="D16" s="7">
        <f t="shared" si="2"/>
        <v>1.7000000000000001E-2</v>
      </c>
      <c r="E16" s="45">
        <v>189</v>
      </c>
      <c r="F16" s="7">
        <f t="shared" si="0"/>
        <v>1.7999999999999999E-2</v>
      </c>
      <c r="G16" s="45">
        <v>223</v>
      </c>
      <c r="H16" s="7">
        <f t="shared" si="1"/>
        <v>2.1999999999999999E-2</v>
      </c>
      <c r="I16" s="45">
        <v>225</v>
      </c>
      <c r="J16" s="7">
        <f t="shared" si="3"/>
        <v>2.1999999999999999E-2</v>
      </c>
      <c r="K16" s="716">
        <f t="shared" si="4"/>
        <v>0</v>
      </c>
      <c r="L16" s="786"/>
      <c r="M16" s="650"/>
      <c r="N16" s="798"/>
    </row>
    <row r="17" spans="1:14" x14ac:dyDescent="0.25">
      <c r="A17" s="48" t="s">
        <v>125</v>
      </c>
      <c r="B17" s="11" t="s">
        <v>447</v>
      </c>
      <c r="C17" s="49">
        <v>254</v>
      </c>
      <c r="D17" s="14">
        <f t="shared" si="2"/>
        <v>2.5000000000000001E-2</v>
      </c>
      <c r="E17" s="49">
        <v>302</v>
      </c>
      <c r="F17" s="14">
        <f t="shared" si="0"/>
        <v>2.9000000000000001E-2</v>
      </c>
      <c r="G17" s="49">
        <v>224</v>
      </c>
      <c r="H17" s="14">
        <f t="shared" si="1"/>
        <v>2.1999999999999999E-2</v>
      </c>
      <c r="I17" s="49">
        <v>194</v>
      </c>
      <c r="J17" s="14">
        <f t="shared" si="3"/>
        <v>1.9E-2</v>
      </c>
      <c r="K17" s="717">
        <f t="shared" si="4"/>
        <v>-2.9999999999999992E-3</v>
      </c>
      <c r="L17" s="786"/>
      <c r="M17" s="650"/>
      <c r="N17" s="798"/>
    </row>
    <row r="18" spans="1:14" ht="14.4" thickBot="1" x14ac:dyDescent="0.3">
      <c r="A18" s="50" t="s">
        <v>126</v>
      </c>
      <c r="B18" s="16" t="s">
        <v>448</v>
      </c>
      <c r="C18" s="51">
        <v>75</v>
      </c>
      <c r="D18" s="19">
        <f t="shared" si="2"/>
        <v>7.0000000000000001E-3</v>
      </c>
      <c r="E18" s="51">
        <v>99</v>
      </c>
      <c r="F18" s="19">
        <f t="shared" si="0"/>
        <v>8.9999999999999993E-3</v>
      </c>
      <c r="G18" s="51">
        <v>87</v>
      </c>
      <c r="H18" s="19">
        <f t="shared" si="1"/>
        <v>8.9999999999999993E-3</v>
      </c>
      <c r="I18" s="51">
        <v>91</v>
      </c>
      <c r="J18" s="19">
        <f t="shared" si="3"/>
        <v>8.9999999999999993E-3</v>
      </c>
      <c r="K18" s="718">
        <f t="shared" si="4"/>
        <v>0</v>
      </c>
      <c r="L18" s="786"/>
      <c r="M18" s="650"/>
      <c r="N18" s="798"/>
    </row>
    <row r="19" spans="1:14" x14ac:dyDescent="0.25">
      <c r="A19" s="52" t="s">
        <v>127</v>
      </c>
      <c r="B19" s="21" t="s">
        <v>449</v>
      </c>
      <c r="C19" s="43">
        <v>11</v>
      </c>
      <c r="D19" s="53">
        <f t="shared" si="2"/>
        <v>1E-3</v>
      </c>
      <c r="E19" s="43">
        <v>20</v>
      </c>
      <c r="F19" s="53">
        <f t="shared" si="0"/>
        <v>2E-3</v>
      </c>
      <c r="G19" s="43">
        <v>12</v>
      </c>
      <c r="H19" s="53">
        <f t="shared" si="1"/>
        <v>1E-3</v>
      </c>
      <c r="I19" s="43">
        <v>7</v>
      </c>
      <c r="J19" s="53">
        <f t="shared" si="3"/>
        <v>1E-3</v>
      </c>
      <c r="K19" s="720">
        <f t="shared" si="4"/>
        <v>0</v>
      </c>
      <c r="L19" s="786"/>
      <c r="M19" s="650"/>
      <c r="N19" s="798"/>
    </row>
    <row r="20" spans="1:14" ht="27.6" x14ac:dyDescent="0.25">
      <c r="A20" s="48" t="s">
        <v>128</v>
      </c>
      <c r="B20" s="11" t="s">
        <v>450</v>
      </c>
      <c r="C20" s="49">
        <v>290</v>
      </c>
      <c r="D20" s="14">
        <f t="shared" si="2"/>
        <v>2.9000000000000001E-2</v>
      </c>
      <c r="E20" s="49">
        <v>301</v>
      </c>
      <c r="F20" s="14">
        <f t="shared" si="0"/>
        <v>2.8000000000000001E-2</v>
      </c>
      <c r="G20" s="49">
        <v>324</v>
      </c>
      <c r="H20" s="14">
        <f t="shared" si="1"/>
        <v>3.2000000000000001E-2</v>
      </c>
      <c r="I20" s="49">
        <v>305</v>
      </c>
      <c r="J20" s="14">
        <f t="shared" si="3"/>
        <v>0.03</v>
      </c>
      <c r="K20" s="717">
        <f t="shared" si="4"/>
        <v>-2.0000000000000018E-3</v>
      </c>
      <c r="L20" s="786"/>
      <c r="M20" s="650"/>
      <c r="N20" s="798"/>
    </row>
    <row r="21" spans="1:14" x14ac:dyDescent="0.25">
      <c r="A21" s="48" t="s">
        <v>129</v>
      </c>
      <c r="B21" s="11" t="s">
        <v>451</v>
      </c>
      <c r="C21" s="49">
        <v>16</v>
      </c>
      <c r="D21" s="14">
        <f t="shared" si="2"/>
        <v>2E-3</v>
      </c>
      <c r="E21" s="49">
        <v>20</v>
      </c>
      <c r="F21" s="14">
        <f t="shared" si="0"/>
        <v>2E-3</v>
      </c>
      <c r="G21" s="49">
        <v>12</v>
      </c>
      <c r="H21" s="14">
        <f t="shared" si="1"/>
        <v>1E-3</v>
      </c>
      <c r="I21" s="49">
        <v>15</v>
      </c>
      <c r="J21" s="14">
        <f t="shared" si="3"/>
        <v>1E-3</v>
      </c>
      <c r="K21" s="717">
        <f t="shared" si="4"/>
        <v>0</v>
      </c>
      <c r="L21" s="786"/>
      <c r="M21" s="650"/>
      <c r="N21" s="798"/>
    </row>
    <row r="22" spans="1:14" x14ac:dyDescent="0.25">
      <c r="A22" s="48" t="s">
        <v>130</v>
      </c>
      <c r="B22" s="55" t="s">
        <v>452</v>
      </c>
      <c r="C22" s="49">
        <v>57</v>
      </c>
      <c r="D22" s="14">
        <f t="shared" si="2"/>
        <v>6.0000000000000001E-3</v>
      </c>
      <c r="E22" s="49">
        <v>71</v>
      </c>
      <c r="F22" s="14">
        <f t="shared" si="0"/>
        <v>7.0000000000000001E-3</v>
      </c>
      <c r="G22" s="49">
        <v>43</v>
      </c>
      <c r="H22" s="14">
        <f t="shared" si="1"/>
        <v>4.0000000000000001E-3</v>
      </c>
      <c r="I22" s="49">
        <v>59</v>
      </c>
      <c r="J22" s="14">
        <f t="shared" si="3"/>
        <v>6.0000000000000001E-3</v>
      </c>
      <c r="K22" s="717">
        <f t="shared" si="4"/>
        <v>2E-3</v>
      </c>
      <c r="L22" s="786"/>
      <c r="M22" s="650"/>
      <c r="N22" s="798"/>
    </row>
    <row r="23" spans="1:14" x14ac:dyDescent="0.25">
      <c r="A23" s="48" t="s">
        <v>131</v>
      </c>
      <c r="B23" s="11" t="s">
        <v>453</v>
      </c>
      <c r="C23" s="49">
        <v>42</v>
      </c>
      <c r="D23" s="14">
        <f t="shared" si="2"/>
        <v>4.0000000000000001E-3</v>
      </c>
      <c r="E23" s="49">
        <v>23</v>
      </c>
      <c r="F23" s="14">
        <f t="shared" si="0"/>
        <v>2E-3</v>
      </c>
      <c r="G23" s="49">
        <v>28</v>
      </c>
      <c r="H23" s="14">
        <f t="shared" si="1"/>
        <v>3.0000000000000001E-3</v>
      </c>
      <c r="I23" s="49">
        <v>17</v>
      </c>
      <c r="J23" s="14">
        <f t="shared" si="3"/>
        <v>2E-3</v>
      </c>
      <c r="K23" s="717">
        <f t="shared" si="4"/>
        <v>-1E-3</v>
      </c>
      <c r="L23" s="786"/>
      <c r="M23" s="650"/>
      <c r="N23" s="798"/>
    </row>
    <row r="24" spans="1:14" ht="14.25" customHeight="1" thickBot="1" x14ac:dyDescent="0.3">
      <c r="A24" s="54" t="s">
        <v>132</v>
      </c>
      <c r="B24" s="24" t="s">
        <v>454</v>
      </c>
      <c r="C24" s="58">
        <v>14</v>
      </c>
      <c r="D24" s="59">
        <f t="shared" si="2"/>
        <v>1E-3</v>
      </c>
      <c r="E24" s="58">
        <v>5</v>
      </c>
      <c r="F24" s="59">
        <f t="shared" si="0"/>
        <v>0</v>
      </c>
      <c r="G24" s="58">
        <v>16</v>
      </c>
      <c r="H24" s="59">
        <f t="shared" si="1"/>
        <v>2E-3</v>
      </c>
      <c r="I24" s="58">
        <v>17</v>
      </c>
      <c r="J24" s="59">
        <f t="shared" si="3"/>
        <v>2E-3</v>
      </c>
      <c r="K24" s="719">
        <f t="shared" si="4"/>
        <v>0</v>
      </c>
      <c r="L24" s="786"/>
      <c r="M24" s="650"/>
      <c r="N24" s="798"/>
    </row>
    <row r="25" spans="1:14" x14ac:dyDescent="0.25">
      <c r="A25" s="46" t="s">
        <v>133</v>
      </c>
      <c r="B25" s="9" t="s">
        <v>455</v>
      </c>
      <c r="C25" s="45">
        <v>26</v>
      </c>
      <c r="D25" s="7">
        <f t="shared" si="2"/>
        <v>3.0000000000000001E-3</v>
      </c>
      <c r="E25" s="45">
        <v>38</v>
      </c>
      <c r="F25" s="7">
        <f t="shared" si="0"/>
        <v>4.0000000000000001E-3</v>
      </c>
      <c r="G25" s="45">
        <v>32</v>
      </c>
      <c r="H25" s="7">
        <f t="shared" si="1"/>
        <v>3.0000000000000001E-3</v>
      </c>
      <c r="I25" s="45">
        <v>34</v>
      </c>
      <c r="J25" s="7">
        <f t="shared" si="3"/>
        <v>3.0000000000000001E-3</v>
      </c>
      <c r="K25" s="716">
        <f t="shared" si="4"/>
        <v>0</v>
      </c>
      <c r="L25" s="786"/>
      <c r="M25" s="650"/>
      <c r="N25" s="798"/>
    </row>
    <row r="26" spans="1:14" x14ac:dyDescent="0.25">
      <c r="A26" s="48" t="s">
        <v>134</v>
      </c>
      <c r="B26" s="11" t="s">
        <v>456</v>
      </c>
      <c r="C26" s="49">
        <v>408</v>
      </c>
      <c r="D26" s="14">
        <f t="shared" si="2"/>
        <v>0.04</v>
      </c>
      <c r="E26" s="49">
        <v>535</v>
      </c>
      <c r="F26" s="14">
        <f t="shared" si="0"/>
        <v>5.0999999999999997E-2</v>
      </c>
      <c r="G26" s="49">
        <v>480</v>
      </c>
      <c r="H26" s="14">
        <f t="shared" si="1"/>
        <v>4.7E-2</v>
      </c>
      <c r="I26" s="49">
        <v>515</v>
      </c>
      <c r="J26" s="14">
        <f t="shared" si="3"/>
        <v>5.0999999999999997E-2</v>
      </c>
      <c r="K26" s="717">
        <f t="shared" si="4"/>
        <v>3.9999999999999966E-3</v>
      </c>
      <c r="L26" s="786"/>
      <c r="M26" s="650"/>
      <c r="N26" s="798"/>
    </row>
    <row r="27" spans="1:14" x14ac:dyDescent="0.25">
      <c r="A27" s="48" t="s">
        <v>135</v>
      </c>
      <c r="B27" s="11" t="s">
        <v>457</v>
      </c>
      <c r="C27" s="49">
        <v>399</v>
      </c>
      <c r="D27" s="14">
        <f t="shared" si="2"/>
        <v>0.04</v>
      </c>
      <c r="E27" s="49">
        <v>436</v>
      </c>
      <c r="F27" s="14">
        <f t="shared" si="0"/>
        <v>4.1000000000000002E-2</v>
      </c>
      <c r="G27" s="49">
        <v>433</v>
      </c>
      <c r="H27" s="14">
        <f t="shared" si="1"/>
        <v>4.2000000000000003E-2</v>
      </c>
      <c r="I27" s="49">
        <v>398</v>
      </c>
      <c r="J27" s="14">
        <f t="shared" si="3"/>
        <v>3.9E-2</v>
      </c>
      <c r="K27" s="717">
        <f t="shared" si="4"/>
        <v>-3.0000000000000027E-3</v>
      </c>
      <c r="L27" s="786"/>
      <c r="M27" s="650"/>
      <c r="N27" s="798"/>
    </row>
    <row r="28" spans="1:14" x14ac:dyDescent="0.25">
      <c r="A28" s="48" t="s">
        <v>136</v>
      </c>
      <c r="B28" s="11" t="s">
        <v>458</v>
      </c>
      <c r="C28" s="49">
        <v>245</v>
      </c>
      <c r="D28" s="14">
        <f t="shared" si="2"/>
        <v>2.4E-2</v>
      </c>
      <c r="E28" s="49">
        <v>258</v>
      </c>
      <c r="F28" s="14">
        <f t="shared" si="0"/>
        <v>2.4E-2</v>
      </c>
      <c r="G28" s="49">
        <v>234</v>
      </c>
      <c r="H28" s="14">
        <f t="shared" si="1"/>
        <v>2.3E-2</v>
      </c>
      <c r="I28" s="49">
        <v>242</v>
      </c>
      <c r="J28" s="14">
        <f t="shared" si="3"/>
        <v>2.4E-2</v>
      </c>
      <c r="K28" s="717">
        <f t="shared" si="4"/>
        <v>1.0000000000000009E-3</v>
      </c>
      <c r="L28" s="786"/>
      <c r="M28" s="650"/>
      <c r="N28" s="798"/>
    </row>
    <row r="29" spans="1:14" x14ac:dyDescent="0.25">
      <c r="A29" s="48" t="s">
        <v>137</v>
      </c>
      <c r="B29" s="11" t="s">
        <v>459</v>
      </c>
      <c r="C29" s="49">
        <v>297</v>
      </c>
      <c r="D29" s="14">
        <f t="shared" si="2"/>
        <v>2.9000000000000001E-2</v>
      </c>
      <c r="E29" s="49">
        <v>319</v>
      </c>
      <c r="F29" s="14">
        <f t="shared" si="0"/>
        <v>0.03</v>
      </c>
      <c r="G29" s="49">
        <v>277</v>
      </c>
      <c r="H29" s="14">
        <f t="shared" si="1"/>
        <v>2.7E-2</v>
      </c>
      <c r="I29" s="49">
        <v>288</v>
      </c>
      <c r="J29" s="14">
        <f t="shared" si="3"/>
        <v>2.8000000000000001E-2</v>
      </c>
      <c r="K29" s="717">
        <f t="shared" si="4"/>
        <v>1.0000000000000009E-3</v>
      </c>
      <c r="L29" s="786"/>
      <c r="M29" s="650"/>
      <c r="N29" s="798"/>
    </row>
    <row r="30" spans="1:14" x14ac:dyDescent="0.25">
      <c r="A30" s="10">
        <v>55</v>
      </c>
      <c r="B30" s="11" t="s">
        <v>460</v>
      </c>
      <c r="C30" s="49">
        <v>343</v>
      </c>
      <c r="D30" s="14">
        <f t="shared" si="2"/>
        <v>3.4000000000000002E-2</v>
      </c>
      <c r="E30" s="49">
        <v>404</v>
      </c>
      <c r="F30" s="14">
        <f t="shared" si="0"/>
        <v>3.7999999999999999E-2</v>
      </c>
      <c r="G30" s="49">
        <v>364</v>
      </c>
      <c r="H30" s="14">
        <f t="shared" si="1"/>
        <v>3.5999999999999997E-2</v>
      </c>
      <c r="I30" s="49">
        <v>370</v>
      </c>
      <c r="J30" s="14">
        <f t="shared" si="3"/>
        <v>3.5999999999999997E-2</v>
      </c>
      <c r="K30" s="717">
        <f t="shared" si="4"/>
        <v>0</v>
      </c>
      <c r="L30" s="786"/>
      <c r="M30" s="650"/>
      <c r="N30" s="797"/>
    </row>
    <row r="31" spans="1:14" ht="14.25" customHeight="1" x14ac:dyDescent="0.25">
      <c r="A31" s="48" t="s">
        <v>138</v>
      </c>
      <c r="B31" s="11" t="s">
        <v>461</v>
      </c>
      <c r="C31" s="49">
        <v>66</v>
      </c>
      <c r="D31" s="14">
        <f t="shared" si="2"/>
        <v>7.0000000000000001E-3</v>
      </c>
      <c r="E31" s="49">
        <v>84</v>
      </c>
      <c r="F31" s="14">
        <f t="shared" si="0"/>
        <v>8.0000000000000002E-3</v>
      </c>
      <c r="G31" s="49">
        <v>122</v>
      </c>
      <c r="H31" s="14">
        <f t="shared" si="1"/>
        <v>1.2E-2</v>
      </c>
      <c r="I31" s="49">
        <v>87</v>
      </c>
      <c r="J31" s="14">
        <f t="shared" si="3"/>
        <v>8.9999999999999993E-3</v>
      </c>
      <c r="K31" s="717">
        <f t="shared" si="4"/>
        <v>-3.0000000000000009E-3</v>
      </c>
      <c r="L31" s="786"/>
      <c r="M31" s="650"/>
      <c r="N31" s="798"/>
    </row>
    <row r="32" spans="1:14" ht="30" customHeight="1" thickBot="1" x14ac:dyDescent="0.3">
      <c r="A32" s="50" t="s">
        <v>139</v>
      </c>
      <c r="B32" s="16" t="s">
        <v>462</v>
      </c>
      <c r="C32" s="51">
        <v>7</v>
      </c>
      <c r="D32" s="19">
        <f t="shared" si="2"/>
        <v>1E-3</v>
      </c>
      <c r="E32" s="51">
        <v>6</v>
      </c>
      <c r="F32" s="19">
        <f t="shared" si="0"/>
        <v>1E-3</v>
      </c>
      <c r="G32" s="51">
        <v>6</v>
      </c>
      <c r="H32" s="19">
        <f t="shared" si="1"/>
        <v>1E-3</v>
      </c>
      <c r="I32" s="51">
        <v>12</v>
      </c>
      <c r="J32" s="19">
        <f t="shared" si="3"/>
        <v>1E-3</v>
      </c>
      <c r="K32" s="718">
        <f t="shared" si="4"/>
        <v>0</v>
      </c>
      <c r="L32" s="786"/>
      <c r="M32" s="650"/>
      <c r="N32" s="798"/>
    </row>
    <row r="33" spans="1:14" ht="29.25" customHeight="1" x14ac:dyDescent="0.25">
      <c r="A33" s="52" t="s">
        <v>140</v>
      </c>
      <c r="B33" s="21" t="s">
        <v>463</v>
      </c>
      <c r="C33" s="43">
        <v>57</v>
      </c>
      <c r="D33" s="53">
        <f t="shared" si="2"/>
        <v>6.0000000000000001E-3</v>
      </c>
      <c r="E33" s="43">
        <v>60</v>
      </c>
      <c r="F33" s="53">
        <f t="shared" si="0"/>
        <v>6.0000000000000001E-3</v>
      </c>
      <c r="G33" s="43">
        <v>49</v>
      </c>
      <c r="H33" s="53">
        <f t="shared" si="1"/>
        <v>5.0000000000000001E-3</v>
      </c>
      <c r="I33" s="43">
        <v>47</v>
      </c>
      <c r="J33" s="53">
        <f t="shared" si="3"/>
        <v>5.0000000000000001E-3</v>
      </c>
      <c r="K33" s="720">
        <f t="shared" si="4"/>
        <v>0</v>
      </c>
      <c r="L33" s="786"/>
      <c r="M33" s="650"/>
      <c r="N33" s="798"/>
    </row>
    <row r="34" spans="1:14" x14ac:dyDescent="0.25">
      <c r="A34" s="48" t="s">
        <v>141</v>
      </c>
      <c r="B34" s="11" t="s">
        <v>464</v>
      </c>
      <c r="C34" s="49">
        <v>115</v>
      </c>
      <c r="D34" s="14">
        <f t="shared" si="2"/>
        <v>1.0999999999999999E-2</v>
      </c>
      <c r="E34" s="49">
        <v>136</v>
      </c>
      <c r="F34" s="14">
        <f t="shared" si="0"/>
        <v>1.2999999999999999E-2</v>
      </c>
      <c r="G34" s="49">
        <v>132</v>
      </c>
      <c r="H34" s="14">
        <f t="shared" si="1"/>
        <v>1.2999999999999999E-2</v>
      </c>
      <c r="I34" s="49">
        <v>133</v>
      </c>
      <c r="J34" s="14">
        <f t="shared" si="3"/>
        <v>1.2999999999999999E-2</v>
      </c>
      <c r="K34" s="717">
        <f t="shared" si="4"/>
        <v>0</v>
      </c>
      <c r="L34" s="786"/>
      <c r="M34" s="650"/>
      <c r="N34" s="798"/>
    </row>
    <row r="35" spans="1:14" x14ac:dyDescent="0.25">
      <c r="A35" s="48" t="s">
        <v>142</v>
      </c>
      <c r="B35" s="11" t="s">
        <v>465</v>
      </c>
      <c r="C35" s="49">
        <v>1400</v>
      </c>
      <c r="D35" s="14">
        <f t="shared" si="2"/>
        <v>0.13900000000000001</v>
      </c>
      <c r="E35" s="49">
        <v>1501</v>
      </c>
      <c r="F35" s="14">
        <f t="shared" si="0"/>
        <v>0.14199999999999999</v>
      </c>
      <c r="G35" s="49">
        <v>1346</v>
      </c>
      <c r="H35" s="14">
        <f t="shared" si="1"/>
        <v>0.13200000000000001</v>
      </c>
      <c r="I35" s="49">
        <v>1398</v>
      </c>
      <c r="J35" s="14">
        <f t="shared" si="3"/>
        <v>0.13700000000000001</v>
      </c>
      <c r="K35" s="717">
        <f t="shared" si="4"/>
        <v>5.0000000000000044E-3</v>
      </c>
      <c r="L35" s="786"/>
      <c r="M35" s="650"/>
      <c r="N35" s="798"/>
    </row>
    <row r="36" spans="1:14" x14ac:dyDescent="0.25">
      <c r="A36" s="48" t="s">
        <v>143</v>
      </c>
      <c r="B36" s="11" t="s">
        <v>466</v>
      </c>
      <c r="C36" s="49">
        <v>904</v>
      </c>
      <c r="D36" s="14">
        <f t="shared" si="2"/>
        <v>0.09</v>
      </c>
      <c r="E36" s="49">
        <v>931</v>
      </c>
      <c r="F36" s="14">
        <f t="shared" si="0"/>
        <v>8.7999999999999995E-2</v>
      </c>
      <c r="G36" s="49">
        <v>1007</v>
      </c>
      <c r="H36" s="14">
        <f t="shared" si="1"/>
        <v>9.9000000000000005E-2</v>
      </c>
      <c r="I36" s="49">
        <v>864</v>
      </c>
      <c r="J36" s="14">
        <f t="shared" si="3"/>
        <v>8.5000000000000006E-2</v>
      </c>
      <c r="K36" s="717">
        <f t="shared" si="4"/>
        <v>-1.3999999999999999E-2</v>
      </c>
      <c r="L36" s="786"/>
      <c r="M36" s="650"/>
      <c r="N36" s="798"/>
    </row>
    <row r="37" spans="1:14" x14ac:dyDescent="0.25">
      <c r="A37" s="48" t="s">
        <v>144</v>
      </c>
      <c r="B37" s="11" t="s">
        <v>467</v>
      </c>
      <c r="C37" s="49">
        <v>453</v>
      </c>
      <c r="D37" s="14">
        <f t="shared" si="2"/>
        <v>4.4999999999999998E-2</v>
      </c>
      <c r="E37" s="49">
        <v>489</v>
      </c>
      <c r="F37" s="14">
        <f t="shared" si="0"/>
        <v>4.5999999999999999E-2</v>
      </c>
      <c r="G37" s="49">
        <v>440</v>
      </c>
      <c r="H37" s="14">
        <f t="shared" si="1"/>
        <v>4.2999999999999997E-2</v>
      </c>
      <c r="I37" s="49">
        <v>462</v>
      </c>
      <c r="J37" s="14">
        <f t="shared" si="3"/>
        <v>4.4999999999999998E-2</v>
      </c>
      <c r="K37" s="717">
        <f t="shared" si="4"/>
        <v>2.0000000000000018E-3</v>
      </c>
      <c r="L37" s="786"/>
      <c r="M37" s="650"/>
      <c r="N37" s="798"/>
    </row>
    <row r="38" spans="1:14" x14ac:dyDescent="0.25">
      <c r="A38" s="48" t="s">
        <v>145</v>
      </c>
      <c r="B38" s="11" t="s">
        <v>468</v>
      </c>
      <c r="C38" s="49">
        <v>74</v>
      </c>
      <c r="D38" s="14">
        <f t="shared" si="2"/>
        <v>7.0000000000000001E-3</v>
      </c>
      <c r="E38" s="49">
        <v>77</v>
      </c>
      <c r="F38" s="14">
        <f t="shared" si="0"/>
        <v>7.0000000000000001E-3</v>
      </c>
      <c r="G38" s="49">
        <v>78</v>
      </c>
      <c r="H38" s="14">
        <f t="shared" si="1"/>
        <v>8.0000000000000002E-3</v>
      </c>
      <c r="I38" s="49">
        <v>59</v>
      </c>
      <c r="J38" s="14">
        <f t="shared" si="3"/>
        <v>6.0000000000000001E-3</v>
      </c>
      <c r="K38" s="717">
        <f t="shared" si="4"/>
        <v>-2E-3</v>
      </c>
      <c r="L38" s="786"/>
      <c r="M38" s="650"/>
      <c r="N38" s="798"/>
    </row>
    <row r="39" spans="1:14" ht="14.25" customHeight="1" x14ac:dyDescent="0.25">
      <c r="A39" s="48" t="s">
        <v>146</v>
      </c>
      <c r="B39" s="11" t="s">
        <v>469</v>
      </c>
      <c r="C39" s="49">
        <v>101</v>
      </c>
      <c r="D39" s="14">
        <f t="shared" si="2"/>
        <v>0.01</v>
      </c>
      <c r="E39" s="49">
        <v>118</v>
      </c>
      <c r="F39" s="14">
        <f t="shared" si="0"/>
        <v>1.0999999999999999E-2</v>
      </c>
      <c r="G39" s="49">
        <v>99</v>
      </c>
      <c r="H39" s="14">
        <f t="shared" si="1"/>
        <v>0.01</v>
      </c>
      <c r="I39" s="49">
        <v>122</v>
      </c>
      <c r="J39" s="14">
        <f t="shared" si="3"/>
        <v>1.2E-2</v>
      </c>
      <c r="K39" s="717">
        <f t="shared" si="4"/>
        <v>2E-3</v>
      </c>
      <c r="L39" s="786"/>
      <c r="M39" s="650"/>
      <c r="N39" s="798"/>
    </row>
    <row r="40" spans="1:14" ht="27.75" customHeight="1" thickBot="1" x14ac:dyDescent="0.3">
      <c r="A40" s="54" t="s">
        <v>147</v>
      </c>
      <c r="B40" s="24" t="s">
        <v>470</v>
      </c>
      <c r="C40" s="58">
        <v>47</v>
      </c>
      <c r="D40" s="59">
        <f t="shared" si="2"/>
        <v>5.0000000000000001E-3</v>
      </c>
      <c r="E40" s="58">
        <v>45</v>
      </c>
      <c r="F40" s="59">
        <f t="shared" si="0"/>
        <v>4.0000000000000001E-3</v>
      </c>
      <c r="G40" s="58">
        <v>46</v>
      </c>
      <c r="H40" s="59">
        <f t="shared" si="1"/>
        <v>5.0000000000000001E-3</v>
      </c>
      <c r="I40" s="58">
        <v>48</v>
      </c>
      <c r="J40" s="59">
        <f t="shared" si="3"/>
        <v>5.0000000000000001E-3</v>
      </c>
      <c r="K40" s="719">
        <f t="shared" si="4"/>
        <v>0</v>
      </c>
      <c r="L40" s="786"/>
      <c r="M40" s="650"/>
      <c r="N40" s="798"/>
    </row>
    <row r="41" spans="1:14" ht="27.6" x14ac:dyDescent="0.25">
      <c r="A41" s="46" t="s">
        <v>148</v>
      </c>
      <c r="B41" s="9" t="s">
        <v>471</v>
      </c>
      <c r="C41" s="45">
        <v>150</v>
      </c>
      <c r="D41" s="7">
        <f t="shared" si="2"/>
        <v>1.4999999999999999E-2</v>
      </c>
      <c r="E41" s="45">
        <v>130</v>
      </c>
      <c r="F41" s="7">
        <f t="shared" si="0"/>
        <v>1.2E-2</v>
      </c>
      <c r="G41" s="45">
        <v>82</v>
      </c>
      <c r="H41" s="7">
        <f t="shared" si="1"/>
        <v>8.0000000000000002E-3</v>
      </c>
      <c r="I41" s="45">
        <v>96</v>
      </c>
      <c r="J41" s="7">
        <f t="shared" si="3"/>
        <v>8.9999999999999993E-3</v>
      </c>
      <c r="K41" s="716">
        <f t="shared" si="4"/>
        <v>9.9999999999999915E-4</v>
      </c>
      <c r="L41" s="786"/>
      <c r="M41" s="650"/>
      <c r="N41" s="798"/>
    </row>
    <row r="42" spans="1:14" x14ac:dyDescent="0.25">
      <c r="A42" s="48" t="s">
        <v>149</v>
      </c>
      <c r="B42" s="11" t="s">
        <v>472</v>
      </c>
      <c r="C42" s="49">
        <v>155</v>
      </c>
      <c r="D42" s="14">
        <f t="shared" si="2"/>
        <v>1.4999999999999999E-2</v>
      </c>
      <c r="E42" s="49">
        <v>100</v>
      </c>
      <c r="F42" s="14">
        <f t="shared" si="0"/>
        <v>8.9999999999999993E-3</v>
      </c>
      <c r="G42" s="49">
        <v>81</v>
      </c>
      <c r="H42" s="14">
        <f t="shared" si="1"/>
        <v>8.0000000000000002E-3</v>
      </c>
      <c r="I42" s="49">
        <v>74</v>
      </c>
      <c r="J42" s="14">
        <f t="shared" si="3"/>
        <v>7.0000000000000001E-3</v>
      </c>
      <c r="K42" s="717">
        <f t="shared" si="4"/>
        <v>-1E-3</v>
      </c>
      <c r="L42" s="786"/>
      <c r="M42" s="650"/>
      <c r="N42" s="798"/>
    </row>
    <row r="43" spans="1:14" ht="14.4" thickBot="1" x14ac:dyDescent="0.3">
      <c r="A43" s="50" t="s">
        <v>150</v>
      </c>
      <c r="B43" s="16" t="s">
        <v>473</v>
      </c>
      <c r="C43" s="51">
        <v>1584</v>
      </c>
      <c r="D43" s="19">
        <f t="shared" si="2"/>
        <v>0.157</v>
      </c>
      <c r="E43" s="51">
        <v>1400</v>
      </c>
      <c r="F43" s="19">
        <f t="shared" si="0"/>
        <v>0.13200000000000001</v>
      </c>
      <c r="G43" s="51">
        <v>1568</v>
      </c>
      <c r="H43" s="19">
        <f t="shared" si="1"/>
        <v>0.154</v>
      </c>
      <c r="I43" s="51">
        <v>1700</v>
      </c>
      <c r="J43" s="19">
        <f t="shared" si="3"/>
        <v>0.16700000000000001</v>
      </c>
      <c r="K43" s="718">
        <f t="shared" si="4"/>
        <v>1.3000000000000012E-2</v>
      </c>
      <c r="L43" s="786"/>
      <c r="M43" s="650"/>
      <c r="N43" s="798"/>
    </row>
    <row r="44" spans="1:14" ht="29.25" customHeight="1" thickBot="1" x14ac:dyDescent="0.3">
      <c r="A44" s="52" t="s">
        <v>151</v>
      </c>
      <c r="B44" s="21" t="s">
        <v>474</v>
      </c>
      <c r="C44" s="43">
        <v>96</v>
      </c>
      <c r="D44" s="53">
        <f t="shared" si="2"/>
        <v>0.01</v>
      </c>
      <c r="E44" s="43">
        <v>113</v>
      </c>
      <c r="F44" s="53">
        <f t="shared" si="0"/>
        <v>1.0999999999999999E-2</v>
      </c>
      <c r="G44" s="43">
        <v>126</v>
      </c>
      <c r="H44" s="53">
        <f t="shared" si="1"/>
        <v>1.2E-2</v>
      </c>
      <c r="I44" s="43">
        <v>121</v>
      </c>
      <c r="J44" s="53">
        <f t="shared" si="3"/>
        <v>1.2E-2</v>
      </c>
      <c r="K44" s="720">
        <f t="shared" si="4"/>
        <v>0</v>
      </c>
      <c r="L44" s="786"/>
      <c r="M44" s="650"/>
      <c r="N44" s="798"/>
    </row>
    <row r="45" spans="1:14" ht="14.4" thickBot="1" x14ac:dyDescent="0.3">
      <c r="A45" s="838" t="s">
        <v>109</v>
      </c>
      <c r="B45" s="845"/>
      <c r="C45" s="60">
        <f t="shared" ref="C45:J45" si="5">SUM(C4:C44)</f>
        <v>10079</v>
      </c>
      <c r="D45" s="32">
        <f t="shared" si="5"/>
        <v>1.0010000000000001</v>
      </c>
      <c r="E45" s="60">
        <f t="shared" si="5"/>
        <v>10586</v>
      </c>
      <c r="F45" s="32">
        <f t="shared" si="5"/>
        <v>1.0000000000000002</v>
      </c>
      <c r="G45" s="60">
        <f t="shared" si="5"/>
        <v>10191</v>
      </c>
      <c r="H45" s="32">
        <f t="shared" si="5"/>
        <v>1.002</v>
      </c>
      <c r="I45" s="60">
        <f t="shared" si="5"/>
        <v>10175</v>
      </c>
      <c r="J45" s="32">
        <f t="shared" si="5"/>
        <v>1</v>
      </c>
      <c r="K45" s="721"/>
      <c r="L45" s="786"/>
    </row>
  </sheetData>
  <mergeCells count="9">
    <mergeCell ref="K2:K3"/>
    <mergeCell ref="E2:F2"/>
    <mergeCell ref="A1:K1"/>
    <mergeCell ref="I2:J2"/>
    <mergeCell ref="A45:B45"/>
    <mergeCell ref="A2:A3"/>
    <mergeCell ref="B2:B3"/>
    <mergeCell ref="C2:D2"/>
    <mergeCell ref="G2:H2"/>
  </mergeCells>
  <phoneticPr fontId="0" type="noConversion"/>
  <printOptions horizontalCentered="1"/>
  <pageMargins left="0.78740157480314965" right="0.78740157480314965" top="0.98425196850393704" bottom="0.98425196850393704" header="0.51181102362204722" footer="0.51181102362204722"/>
  <pageSetup paperSize="9" scale="5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workbookViewId="0">
      <selection sqref="A1:K1"/>
    </sheetView>
  </sheetViews>
  <sheetFormatPr defaultColWidth="9.109375" defaultRowHeight="13.8" x14ac:dyDescent="0.25"/>
  <cols>
    <col min="1" max="1" width="9" style="57" customWidth="1"/>
    <col min="2" max="2" width="40.6640625" style="40" customWidth="1"/>
    <col min="3" max="8" width="9" style="40" customWidth="1"/>
    <col min="9" max="9" width="9.33203125" style="40" customWidth="1"/>
    <col min="10" max="10" width="9" style="161" customWidth="1"/>
    <col min="11" max="11" width="10.109375" style="40" customWidth="1"/>
    <col min="12" max="12" width="4.88671875" style="40" customWidth="1"/>
    <col min="13" max="235" width="11.44140625" style="40" customWidth="1"/>
    <col min="236" max="16384" width="9.109375" style="40"/>
  </cols>
  <sheetData>
    <row r="1" spans="1:11" ht="35.1" customHeight="1" thickBot="1" x14ac:dyDescent="0.3">
      <c r="A1" s="838" t="s">
        <v>193</v>
      </c>
      <c r="B1" s="844"/>
      <c r="C1" s="844"/>
      <c r="D1" s="844"/>
      <c r="E1" s="844"/>
      <c r="F1" s="844"/>
      <c r="G1" s="844"/>
      <c r="H1" s="844"/>
      <c r="I1" s="844"/>
      <c r="J1" s="844"/>
      <c r="K1" s="845"/>
    </row>
    <row r="2" spans="1:11" ht="15" customHeight="1" thickBot="1" x14ac:dyDescent="0.3">
      <c r="A2" s="902" t="s">
        <v>382</v>
      </c>
      <c r="B2" s="903" t="s">
        <v>435</v>
      </c>
      <c r="C2" s="906" t="s">
        <v>214</v>
      </c>
      <c r="D2" s="907"/>
      <c r="E2" s="907"/>
      <c r="F2" s="907"/>
      <c r="G2" s="907"/>
      <c r="H2" s="907"/>
      <c r="I2" s="907"/>
      <c r="J2" s="851" t="s">
        <v>109</v>
      </c>
      <c r="K2" s="852"/>
    </row>
    <row r="3" spans="1:11" ht="14.25" customHeight="1" x14ac:dyDescent="0.25">
      <c r="A3" s="884"/>
      <c r="B3" s="937"/>
      <c r="C3" s="855" t="s">
        <v>215</v>
      </c>
      <c r="D3" s="856"/>
      <c r="E3" s="855" t="s">
        <v>216</v>
      </c>
      <c r="F3" s="856"/>
      <c r="G3" s="855" t="s">
        <v>217</v>
      </c>
      <c r="H3" s="856"/>
      <c r="I3" s="332" t="s">
        <v>218</v>
      </c>
      <c r="J3" s="853"/>
      <c r="K3" s="854"/>
    </row>
    <row r="4" spans="1:11" ht="14.4" thickBot="1" x14ac:dyDescent="0.3">
      <c r="A4" s="885"/>
      <c r="B4" s="938"/>
      <c r="C4" s="152" t="s">
        <v>110</v>
      </c>
      <c r="D4" s="151" t="s">
        <v>111</v>
      </c>
      <c r="E4" s="152" t="s">
        <v>110</v>
      </c>
      <c r="F4" s="153" t="s">
        <v>111</v>
      </c>
      <c r="G4" s="150" t="s">
        <v>110</v>
      </c>
      <c r="H4" s="151" t="s">
        <v>111</v>
      </c>
      <c r="I4" s="152" t="s">
        <v>110</v>
      </c>
      <c r="J4" s="152" t="s">
        <v>110</v>
      </c>
      <c r="K4" s="153" t="s">
        <v>111</v>
      </c>
    </row>
    <row r="5" spans="1:11" ht="28.2" thickBot="1" x14ac:dyDescent="0.3">
      <c r="A5" s="42" t="s">
        <v>112</v>
      </c>
      <c r="B5" s="26" t="s">
        <v>436</v>
      </c>
      <c r="C5" s="192">
        <v>169</v>
      </c>
      <c r="D5" s="195">
        <f t="shared" ref="D5:D45" si="0">ROUND(C5/$C$46,3)</f>
        <v>4.3999999999999997E-2</v>
      </c>
      <c r="E5" s="193">
        <v>184</v>
      </c>
      <c r="F5" s="194">
        <f t="shared" ref="F5:F45" si="1">ROUND(E5/$E$46,3)</f>
        <v>3.3000000000000002E-2</v>
      </c>
      <c r="G5" s="228">
        <v>16</v>
      </c>
      <c r="H5" s="195">
        <f t="shared" ref="H5:H45" si="2">ROUND(G5/$G$46,3)</f>
        <v>2.1000000000000001E-2</v>
      </c>
      <c r="I5" s="219">
        <v>2</v>
      </c>
      <c r="J5" s="196">
        <f>C5+E5+G5+I5</f>
        <v>371</v>
      </c>
      <c r="K5" s="197">
        <f t="shared" ref="K5:K45" si="3">ROUND(J5/$J$46,3)</f>
        <v>3.5999999999999997E-2</v>
      </c>
    </row>
    <row r="6" spans="1:11" x14ac:dyDescent="0.25">
      <c r="A6" s="723" t="s">
        <v>113</v>
      </c>
      <c r="B6" s="9" t="s">
        <v>437</v>
      </c>
      <c r="C6" s="198">
        <v>57</v>
      </c>
      <c r="D6" s="201">
        <f t="shared" si="0"/>
        <v>1.4999999999999999E-2</v>
      </c>
      <c r="E6" s="199">
        <v>58</v>
      </c>
      <c r="F6" s="200">
        <f t="shared" si="1"/>
        <v>0.01</v>
      </c>
      <c r="G6" s="229">
        <v>6</v>
      </c>
      <c r="H6" s="201">
        <f t="shared" si="2"/>
        <v>8.0000000000000002E-3</v>
      </c>
      <c r="I6" s="221"/>
      <c r="J6" s="202">
        <f t="shared" ref="J6:J45" si="4">C6+E6+G6+I6</f>
        <v>121</v>
      </c>
      <c r="K6" s="203">
        <f t="shared" si="3"/>
        <v>1.2E-2</v>
      </c>
    </row>
    <row r="7" spans="1:11" ht="27.6" x14ac:dyDescent="0.25">
      <c r="A7" s="724" t="s">
        <v>114</v>
      </c>
      <c r="B7" s="11" t="s">
        <v>438</v>
      </c>
      <c r="C7" s="204">
        <v>61</v>
      </c>
      <c r="D7" s="207">
        <f t="shared" si="0"/>
        <v>1.6E-2</v>
      </c>
      <c r="E7" s="205">
        <v>159</v>
      </c>
      <c r="F7" s="206">
        <f t="shared" si="1"/>
        <v>2.9000000000000001E-2</v>
      </c>
      <c r="G7" s="230">
        <v>12</v>
      </c>
      <c r="H7" s="207">
        <f t="shared" si="2"/>
        <v>1.6E-2</v>
      </c>
      <c r="I7" s="223">
        <v>1</v>
      </c>
      <c r="J7" s="208">
        <f t="shared" si="4"/>
        <v>233</v>
      </c>
      <c r="K7" s="232">
        <f t="shared" si="3"/>
        <v>2.3E-2</v>
      </c>
    </row>
    <row r="8" spans="1:11" x14ac:dyDescent="0.25">
      <c r="A8" s="724" t="s">
        <v>115</v>
      </c>
      <c r="B8" s="11" t="s">
        <v>439</v>
      </c>
      <c r="C8" s="204">
        <v>106</v>
      </c>
      <c r="D8" s="207">
        <f t="shared" si="0"/>
        <v>2.7E-2</v>
      </c>
      <c r="E8" s="205">
        <v>82</v>
      </c>
      <c r="F8" s="206">
        <f t="shared" si="1"/>
        <v>1.4999999999999999E-2</v>
      </c>
      <c r="G8" s="230">
        <v>9</v>
      </c>
      <c r="H8" s="207">
        <f t="shared" si="2"/>
        <v>1.2E-2</v>
      </c>
      <c r="I8" s="223"/>
      <c r="J8" s="208">
        <f t="shared" si="4"/>
        <v>197</v>
      </c>
      <c r="K8" s="232">
        <f t="shared" si="3"/>
        <v>1.9E-2</v>
      </c>
    </row>
    <row r="9" spans="1:11" x14ac:dyDescent="0.25">
      <c r="A9" s="724" t="s">
        <v>116</v>
      </c>
      <c r="B9" s="11" t="s">
        <v>440</v>
      </c>
      <c r="C9" s="204">
        <v>65</v>
      </c>
      <c r="D9" s="207">
        <f t="shared" si="0"/>
        <v>1.7000000000000001E-2</v>
      </c>
      <c r="E9" s="205">
        <v>42</v>
      </c>
      <c r="F9" s="206">
        <f t="shared" si="1"/>
        <v>8.0000000000000002E-3</v>
      </c>
      <c r="G9" s="230"/>
      <c r="H9" s="207">
        <f t="shared" si="2"/>
        <v>0</v>
      </c>
      <c r="I9" s="223"/>
      <c r="J9" s="208">
        <f t="shared" si="4"/>
        <v>107</v>
      </c>
      <c r="K9" s="232">
        <f t="shared" si="3"/>
        <v>1.0999999999999999E-2</v>
      </c>
    </row>
    <row r="10" spans="1:11" x14ac:dyDescent="0.25">
      <c r="A10" s="724" t="s">
        <v>117</v>
      </c>
      <c r="B10" s="11" t="s">
        <v>441</v>
      </c>
      <c r="C10" s="204">
        <v>5</v>
      </c>
      <c r="D10" s="207">
        <f t="shared" si="0"/>
        <v>1E-3</v>
      </c>
      <c r="E10" s="205">
        <v>3</v>
      </c>
      <c r="F10" s="206">
        <f t="shared" si="1"/>
        <v>1E-3</v>
      </c>
      <c r="G10" s="230">
        <v>1</v>
      </c>
      <c r="H10" s="207">
        <f t="shared" si="2"/>
        <v>1E-3</v>
      </c>
      <c r="I10" s="223"/>
      <c r="J10" s="208">
        <f t="shared" si="4"/>
        <v>9</v>
      </c>
      <c r="K10" s="232">
        <f t="shared" si="3"/>
        <v>1E-3</v>
      </c>
    </row>
    <row r="11" spans="1:11" x14ac:dyDescent="0.25">
      <c r="A11" s="724" t="s">
        <v>118</v>
      </c>
      <c r="B11" s="11" t="s">
        <v>442</v>
      </c>
      <c r="C11" s="204">
        <v>30</v>
      </c>
      <c r="D11" s="207">
        <f t="shared" si="0"/>
        <v>8.0000000000000002E-3</v>
      </c>
      <c r="E11" s="205">
        <v>14</v>
      </c>
      <c r="F11" s="206">
        <f t="shared" si="1"/>
        <v>3.0000000000000001E-3</v>
      </c>
      <c r="G11" s="230"/>
      <c r="H11" s="207">
        <f t="shared" si="2"/>
        <v>0</v>
      </c>
      <c r="I11" s="223"/>
      <c r="J11" s="208">
        <f t="shared" si="4"/>
        <v>44</v>
      </c>
      <c r="K11" s="232">
        <f t="shared" si="3"/>
        <v>4.0000000000000001E-3</v>
      </c>
    </row>
    <row r="12" spans="1:11" x14ac:dyDescent="0.25">
      <c r="A12" s="724" t="s">
        <v>119</v>
      </c>
      <c r="B12" s="11" t="s">
        <v>443</v>
      </c>
      <c r="C12" s="204">
        <v>12</v>
      </c>
      <c r="D12" s="207">
        <f t="shared" si="0"/>
        <v>3.0000000000000001E-3</v>
      </c>
      <c r="E12" s="205">
        <v>33</v>
      </c>
      <c r="F12" s="206">
        <f t="shared" si="1"/>
        <v>6.0000000000000001E-3</v>
      </c>
      <c r="G12" s="230">
        <v>3</v>
      </c>
      <c r="H12" s="207">
        <f t="shared" si="2"/>
        <v>4.0000000000000001E-3</v>
      </c>
      <c r="I12" s="223"/>
      <c r="J12" s="208">
        <f t="shared" si="4"/>
        <v>48</v>
      </c>
      <c r="K12" s="232">
        <f t="shared" si="3"/>
        <v>5.0000000000000001E-3</v>
      </c>
    </row>
    <row r="13" spans="1:11" ht="27.75" customHeight="1" thickBot="1" x14ac:dyDescent="0.3">
      <c r="A13" s="725" t="s">
        <v>120</v>
      </c>
      <c r="B13" s="16" t="s">
        <v>444</v>
      </c>
      <c r="C13" s="233">
        <v>15</v>
      </c>
      <c r="D13" s="234">
        <f t="shared" si="0"/>
        <v>4.0000000000000001E-3</v>
      </c>
      <c r="E13" s="235">
        <v>13</v>
      </c>
      <c r="F13" s="236">
        <f t="shared" si="1"/>
        <v>2E-3</v>
      </c>
      <c r="G13" s="237">
        <v>2</v>
      </c>
      <c r="H13" s="234">
        <f t="shared" si="2"/>
        <v>3.0000000000000001E-3</v>
      </c>
      <c r="I13" s="238"/>
      <c r="J13" s="240">
        <f t="shared" si="4"/>
        <v>30</v>
      </c>
      <c r="K13" s="241">
        <f t="shared" si="3"/>
        <v>3.0000000000000001E-3</v>
      </c>
    </row>
    <row r="14" spans="1:11" ht="27.6" x14ac:dyDescent="0.25">
      <c r="A14" s="726" t="s">
        <v>121</v>
      </c>
      <c r="B14" s="21" t="s">
        <v>445</v>
      </c>
      <c r="C14" s="242">
        <v>142</v>
      </c>
      <c r="D14" s="243">
        <f t="shared" si="0"/>
        <v>3.6999999999999998E-2</v>
      </c>
      <c r="E14" s="244">
        <v>192</v>
      </c>
      <c r="F14" s="245">
        <f t="shared" si="1"/>
        <v>3.5000000000000003E-2</v>
      </c>
      <c r="G14" s="246">
        <v>29</v>
      </c>
      <c r="H14" s="243">
        <f t="shared" si="2"/>
        <v>3.7999999999999999E-2</v>
      </c>
      <c r="I14" s="247"/>
      <c r="J14" s="249">
        <f t="shared" si="4"/>
        <v>363</v>
      </c>
      <c r="K14" s="250">
        <f t="shared" si="3"/>
        <v>3.5999999999999997E-2</v>
      </c>
    </row>
    <row r="15" spans="1:11" ht="27.6" x14ac:dyDescent="0.25">
      <c r="A15" s="724" t="s">
        <v>122</v>
      </c>
      <c r="B15" s="11" t="s">
        <v>445</v>
      </c>
      <c r="C15" s="204">
        <v>191</v>
      </c>
      <c r="D15" s="207">
        <f t="shared" si="0"/>
        <v>4.9000000000000002E-2</v>
      </c>
      <c r="E15" s="205">
        <v>360</v>
      </c>
      <c r="F15" s="206">
        <f t="shared" si="1"/>
        <v>6.5000000000000002E-2</v>
      </c>
      <c r="G15" s="230">
        <v>26</v>
      </c>
      <c r="H15" s="207">
        <f t="shared" si="2"/>
        <v>3.4000000000000002E-2</v>
      </c>
      <c r="I15" s="223"/>
      <c r="J15" s="208">
        <f t="shared" si="4"/>
        <v>577</v>
      </c>
      <c r="K15" s="232">
        <f t="shared" si="3"/>
        <v>5.7000000000000002E-2</v>
      </c>
    </row>
    <row r="16" spans="1:11" ht="29.25" customHeight="1" thickBot="1" x14ac:dyDescent="0.3">
      <c r="A16" s="727" t="s">
        <v>123</v>
      </c>
      <c r="B16" s="24" t="s">
        <v>446</v>
      </c>
      <c r="C16" s="233">
        <v>35</v>
      </c>
      <c r="D16" s="234">
        <f t="shared" si="0"/>
        <v>8.9999999999999993E-3</v>
      </c>
      <c r="E16" s="235">
        <v>35</v>
      </c>
      <c r="F16" s="236">
        <f t="shared" si="1"/>
        <v>6.0000000000000001E-3</v>
      </c>
      <c r="G16" s="237">
        <v>5</v>
      </c>
      <c r="H16" s="234">
        <f t="shared" si="2"/>
        <v>7.0000000000000001E-3</v>
      </c>
      <c r="I16" s="238"/>
      <c r="J16" s="240">
        <f t="shared" si="4"/>
        <v>75</v>
      </c>
      <c r="K16" s="241">
        <f t="shared" si="3"/>
        <v>7.0000000000000001E-3</v>
      </c>
    </row>
    <row r="17" spans="1:11" ht="27.6" x14ac:dyDescent="0.25">
      <c r="A17" s="723" t="s">
        <v>124</v>
      </c>
      <c r="B17" s="9" t="s">
        <v>447</v>
      </c>
      <c r="C17" s="242">
        <v>80</v>
      </c>
      <c r="D17" s="243">
        <f t="shared" si="0"/>
        <v>2.1000000000000001E-2</v>
      </c>
      <c r="E17" s="244">
        <v>132</v>
      </c>
      <c r="F17" s="245">
        <f t="shared" si="1"/>
        <v>2.4E-2</v>
      </c>
      <c r="G17" s="246">
        <v>13</v>
      </c>
      <c r="H17" s="243">
        <f t="shared" si="2"/>
        <v>1.7000000000000001E-2</v>
      </c>
      <c r="I17" s="247"/>
      <c r="J17" s="249">
        <f t="shared" si="4"/>
        <v>225</v>
      </c>
      <c r="K17" s="250">
        <f t="shared" si="3"/>
        <v>2.1999999999999999E-2</v>
      </c>
    </row>
    <row r="18" spans="1:11" ht="27.6" x14ac:dyDescent="0.25">
      <c r="A18" s="724" t="s">
        <v>125</v>
      </c>
      <c r="B18" s="11" t="s">
        <v>447</v>
      </c>
      <c r="C18" s="204">
        <v>73</v>
      </c>
      <c r="D18" s="207">
        <f t="shared" si="0"/>
        <v>1.9E-2</v>
      </c>
      <c r="E18" s="205">
        <v>114</v>
      </c>
      <c r="F18" s="206">
        <f t="shared" si="1"/>
        <v>2.1000000000000001E-2</v>
      </c>
      <c r="G18" s="230">
        <v>7</v>
      </c>
      <c r="H18" s="207">
        <f t="shared" si="2"/>
        <v>8.9999999999999993E-3</v>
      </c>
      <c r="I18" s="223"/>
      <c r="J18" s="208">
        <f t="shared" si="4"/>
        <v>194</v>
      </c>
      <c r="K18" s="232">
        <f t="shared" si="3"/>
        <v>1.9E-2</v>
      </c>
    </row>
    <row r="19" spans="1:11" ht="29.25" customHeight="1" thickBot="1" x14ac:dyDescent="0.3">
      <c r="A19" s="725" t="s">
        <v>126</v>
      </c>
      <c r="B19" s="16" t="s">
        <v>448</v>
      </c>
      <c r="C19" s="233">
        <v>37</v>
      </c>
      <c r="D19" s="234">
        <f t="shared" si="0"/>
        <v>0.01</v>
      </c>
      <c r="E19" s="235">
        <v>51</v>
      </c>
      <c r="F19" s="236">
        <f t="shared" si="1"/>
        <v>8.9999999999999993E-3</v>
      </c>
      <c r="G19" s="237">
        <v>3</v>
      </c>
      <c r="H19" s="234">
        <f t="shared" si="2"/>
        <v>4.0000000000000001E-3</v>
      </c>
      <c r="I19" s="238"/>
      <c r="J19" s="240">
        <f t="shared" si="4"/>
        <v>91</v>
      </c>
      <c r="K19" s="241">
        <f t="shared" si="3"/>
        <v>8.9999999999999993E-3</v>
      </c>
    </row>
    <row r="20" spans="1:11" x14ac:dyDescent="0.25">
      <c r="A20" s="726" t="s">
        <v>127</v>
      </c>
      <c r="B20" s="21" t="s">
        <v>449</v>
      </c>
      <c r="C20" s="242">
        <v>2</v>
      </c>
      <c r="D20" s="243">
        <f t="shared" si="0"/>
        <v>1E-3</v>
      </c>
      <c r="E20" s="244">
        <v>3</v>
      </c>
      <c r="F20" s="245">
        <f t="shared" si="1"/>
        <v>1E-3</v>
      </c>
      <c r="G20" s="246">
        <v>2</v>
      </c>
      <c r="H20" s="243">
        <f t="shared" si="2"/>
        <v>3.0000000000000001E-3</v>
      </c>
      <c r="I20" s="247"/>
      <c r="J20" s="249">
        <f t="shared" si="4"/>
        <v>7</v>
      </c>
      <c r="K20" s="250">
        <f t="shared" si="3"/>
        <v>1E-3</v>
      </c>
    </row>
    <row r="21" spans="1:11" ht="27.6" x14ac:dyDescent="0.25">
      <c r="A21" s="724" t="s">
        <v>128</v>
      </c>
      <c r="B21" s="11" t="s">
        <v>450</v>
      </c>
      <c r="C21" s="204">
        <v>112</v>
      </c>
      <c r="D21" s="207">
        <f t="shared" si="0"/>
        <v>2.9000000000000001E-2</v>
      </c>
      <c r="E21" s="205">
        <v>178</v>
      </c>
      <c r="F21" s="206">
        <f t="shared" si="1"/>
        <v>3.2000000000000001E-2</v>
      </c>
      <c r="G21" s="230">
        <v>15</v>
      </c>
      <c r="H21" s="207">
        <f t="shared" si="2"/>
        <v>0.02</v>
      </c>
      <c r="I21" s="223"/>
      <c r="J21" s="208">
        <f t="shared" si="4"/>
        <v>305</v>
      </c>
      <c r="K21" s="232">
        <f t="shared" si="3"/>
        <v>0.03</v>
      </c>
    </row>
    <row r="22" spans="1:11" x14ac:dyDescent="0.25">
      <c r="A22" s="724" t="s">
        <v>129</v>
      </c>
      <c r="B22" s="11" t="s">
        <v>451</v>
      </c>
      <c r="C22" s="204">
        <v>4</v>
      </c>
      <c r="D22" s="207">
        <f t="shared" si="0"/>
        <v>1E-3</v>
      </c>
      <c r="E22" s="205">
        <v>9</v>
      </c>
      <c r="F22" s="206">
        <f t="shared" si="1"/>
        <v>2E-3</v>
      </c>
      <c r="G22" s="230">
        <v>1</v>
      </c>
      <c r="H22" s="207">
        <f t="shared" si="2"/>
        <v>1E-3</v>
      </c>
      <c r="I22" s="223">
        <v>1</v>
      </c>
      <c r="J22" s="208">
        <f t="shared" si="4"/>
        <v>15</v>
      </c>
      <c r="K22" s="232">
        <f t="shared" si="3"/>
        <v>1E-3</v>
      </c>
    </row>
    <row r="23" spans="1:11" x14ac:dyDescent="0.25">
      <c r="A23" s="724" t="s">
        <v>130</v>
      </c>
      <c r="B23" s="55" t="s">
        <v>452</v>
      </c>
      <c r="C23" s="204">
        <v>23</v>
      </c>
      <c r="D23" s="207">
        <f t="shared" si="0"/>
        <v>6.0000000000000001E-3</v>
      </c>
      <c r="E23" s="205">
        <v>35</v>
      </c>
      <c r="F23" s="206">
        <f t="shared" si="1"/>
        <v>6.0000000000000001E-3</v>
      </c>
      <c r="G23" s="230">
        <v>1</v>
      </c>
      <c r="H23" s="207">
        <f t="shared" si="2"/>
        <v>1E-3</v>
      </c>
      <c r="I23" s="223"/>
      <c r="J23" s="208">
        <f t="shared" si="4"/>
        <v>59</v>
      </c>
      <c r="K23" s="232">
        <f t="shared" si="3"/>
        <v>6.0000000000000001E-3</v>
      </c>
    </row>
    <row r="24" spans="1:11" x14ac:dyDescent="0.25">
      <c r="A24" s="724" t="s">
        <v>131</v>
      </c>
      <c r="B24" s="11" t="s">
        <v>453</v>
      </c>
      <c r="C24" s="204">
        <v>11</v>
      </c>
      <c r="D24" s="207">
        <f t="shared" si="0"/>
        <v>3.0000000000000001E-3</v>
      </c>
      <c r="E24" s="205">
        <v>5</v>
      </c>
      <c r="F24" s="206">
        <f t="shared" si="1"/>
        <v>1E-3</v>
      </c>
      <c r="G24" s="230">
        <v>1</v>
      </c>
      <c r="H24" s="207">
        <f t="shared" si="2"/>
        <v>1E-3</v>
      </c>
      <c r="I24" s="223"/>
      <c r="J24" s="208">
        <f t="shared" si="4"/>
        <v>17</v>
      </c>
      <c r="K24" s="232">
        <f t="shared" si="3"/>
        <v>2E-3</v>
      </c>
    </row>
    <row r="25" spans="1:11" ht="29.25" customHeight="1" thickBot="1" x14ac:dyDescent="0.3">
      <c r="A25" s="727" t="s">
        <v>132</v>
      </c>
      <c r="B25" s="24" t="s">
        <v>454</v>
      </c>
      <c r="C25" s="233">
        <v>6</v>
      </c>
      <c r="D25" s="234">
        <f t="shared" si="0"/>
        <v>2E-3</v>
      </c>
      <c r="E25" s="235">
        <v>11</v>
      </c>
      <c r="F25" s="236">
        <f t="shared" si="1"/>
        <v>2E-3</v>
      </c>
      <c r="G25" s="237"/>
      <c r="H25" s="234">
        <f t="shared" si="2"/>
        <v>0</v>
      </c>
      <c r="I25" s="238"/>
      <c r="J25" s="240">
        <f t="shared" si="4"/>
        <v>17</v>
      </c>
      <c r="K25" s="241">
        <f t="shared" si="3"/>
        <v>2E-3</v>
      </c>
    </row>
    <row r="26" spans="1:11" ht="27.6" x14ac:dyDescent="0.25">
      <c r="A26" s="723" t="s">
        <v>133</v>
      </c>
      <c r="B26" s="9" t="s">
        <v>455</v>
      </c>
      <c r="C26" s="242">
        <v>13</v>
      </c>
      <c r="D26" s="243">
        <f t="shared" si="0"/>
        <v>3.0000000000000001E-3</v>
      </c>
      <c r="E26" s="244">
        <v>17</v>
      </c>
      <c r="F26" s="245">
        <f t="shared" si="1"/>
        <v>3.0000000000000001E-3</v>
      </c>
      <c r="G26" s="246">
        <v>4</v>
      </c>
      <c r="H26" s="243">
        <f t="shared" si="2"/>
        <v>5.0000000000000001E-3</v>
      </c>
      <c r="I26" s="247"/>
      <c r="J26" s="249">
        <f t="shared" si="4"/>
        <v>34</v>
      </c>
      <c r="K26" s="250">
        <f t="shared" si="3"/>
        <v>3.0000000000000001E-3</v>
      </c>
    </row>
    <row r="27" spans="1:11" x14ac:dyDescent="0.25">
      <c r="A27" s="724" t="s">
        <v>134</v>
      </c>
      <c r="B27" s="11" t="s">
        <v>456</v>
      </c>
      <c r="C27" s="204">
        <v>176</v>
      </c>
      <c r="D27" s="207">
        <f t="shared" si="0"/>
        <v>4.5999999999999999E-2</v>
      </c>
      <c r="E27" s="205">
        <v>269</v>
      </c>
      <c r="F27" s="206">
        <f t="shared" si="1"/>
        <v>4.9000000000000002E-2</v>
      </c>
      <c r="G27" s="230">
        <v>70</v>
      </c>
      <c r="H27" s="207">
        <f t="shared" si="2"/>
        <v>9.1999999999999998E-2</v>
      </c>
      <c r="I27" s="223"/>
      <c r="J27" s="208">
        <f t="shared" si="4"/>
        <v>515</v>
      </c>
      <c r="K27" s="232">
        <f t="shared" si="3"/>
        <v>5.0999999999999997E-2</v>
      </c>
    </row>
    <row r="28" spans="1:11" x14ac:dyDescent="0.25">
      <c r="A28" s="724" t="s">
        <v>135</v>
      </c>
      <c r="B28" s="11" t="s">
        <v>457</v>
      </c>
      <c r="C28" s="204">
        <v>161</v>
      </c>
      <c r="D28" s="207">
        <f t="shared" si="0"/>
        <v>4.2000000000000003E-2</v>
      </c>
      <c r="E28" s="205">
        <v>189</v>
      </c>
      <c r="F28" s="206">
        <f t="shared" si="1"/>
        <v>3.4000000000000002E-2</v>
      </c>
      <c r="G28" s="230">
        <v>48</v>
      </c>
      <c r="H28" s="207">
        <f t="shared" si="2"/>
        <v>6.3E-2</v>
      </c>
      <c r="I28" s="223"/>
      <c r="J28" s="208">
        <f t="shared" si="4"/>
        <v>398</v>
      </c>
      <c r="K28" s="232">
        <f t="shared" si="3"/>
        <v>3.9E-2</v>
      </c>
    </row>
    <row r="29" spans="1:11" x14ac:dyDescent="0.25">
      <c r="A29" s="724" t="s">
        <v>136</v>
      </c>
      <c r="B29" s="11" t="s">
        <v>458</v>
      </c>
      <c r="C29" s="204">
        <v>94</v>
      </c>
      <c r="D29" s="207">
        <f t="shared" si="0"/>
        <v>2.4E-2</v>
      </c>
      <c r="E29" s="205">
        <v>122</v>
      </c>
      <c r="F29" s="206">
        <f t="shared" si="1"/>
        <v>2.1999999999999999E-2</v>
      </c>
      <c r="G29" s="230">
        <v>26</v>
      </c>
      <c r="H29" s="207">
        <f t="shared" si="2"/>
        <v>3.4000000000000002E-2</v>
      </c>
      <c r="I29" s="223"/>
      <c r="J29" s="208">
        <f t="shared" si="4"/>
        <v>242</v>
      </c>
      <c r="K29" s="232">
        <f t="shared" si="3"/>
        <v>2.4E-2</v>
      </c>
    </row>
    <row r="30" spans="1:11" x14ac:dyDescent="0.25">
      <c r="A30" s="724" t="s">
        <v>137</v>
      </c>
      <c r="B30" s="11" t="s">
        <v>459</v>
      </c>
      <c r="C30" s="204">
        <v>116</v>
      </c>
      <c r="D30" s="207">
        <f t="shared" si="0"/>
        <v>0.03</v>
      </c>
      <c r="E30" s="205">
        <v>149</v>
      </c>
      <c r="F30" s="206">
        <f t="shared" si="1"/>
        <v>2.7E-2</v>
      </c>
      <c r="G30" s="230">
        <v>23</v>
      </c>
      <c r="H30" s="207">
        <f t="shared" si="2"/>
        <v>0.03</v>
      </c>
      <c r="I30" s="223"/>
      <c r="J30" s="208">
        <f t="shared" si="4"/>
        <v>288</v>
      </c>
      <c r="K30" s="232">
        <f t="shared" si="3"/>
        <v>2.8000000000000001E-2</v>
      </c>
    </row>
    <row r="31" spans="1:11" x14ac:dyDescent="0.25">
      <c r="A31" s="10">
        <v>55</v>
      </c>
      <c r="B31" s="11" t="s">
        <v>460</v>
      </c>
      <c r="C31" s="204">
        <v>136</v>
      </c>
      <c r="D31" s="207">
        <f t="shared" si="0"/>
        <v>3.5000000000000003E-2</v>
      </c>
      <c r="E31" s="205">
        <v>182</v>
      </c>
      <c r="F31" s="206">
        <f t="shared" si="1"/>
        <v>3.3000000000000002E-2</v>
      </c>
      <c r="G31" s="230">
        <v>52</v>
      </c>
      <c r="H31" s="207">
        <f t="shared" si="2"/>
        <v>6.9000000000000006E-2</v>
      </c>
      <c r="I31" s="223"/>
      <c r="J31" s="208">
        <f t="shared" si="4"/>
        <v>370</v>
      </c>
      <c r="K31" s="232">
        <f t="shared" si="3"/>
        <v>3.5999999999999997E-2</v>
      </c>
    </row>
    <row r="32" spans="1:11" ht="27.6" x14ac:dyDescent="0.25">
      <c r="A32" s="724" t="s">
        <v>138</v>
      </c>
      <c r="B32" s="11" t="s">
        <v>461</v>
      </c>
      <c r="C32" s="204">
        <v>33</v>
      </c>
      <c r="D32" s="207">
        <f t="shared" si="0"/>
        <v>8.9999999999999993E-3</v>
      </c>
      <c r="E32" s="205">
        <v>43</v>
      </c>
      <c r="F32" s="206">
        <f t="shared" si="1"/>
        <v>8.0000000000000002E-3</v>
      </c>
      <c r="G32" s="230">
        <v>11</v>
      </c>
      <c r="H32" s="207">
        <f t="shared" si="2"/>
        <v>1.4999999999999999E-2</v>
      </c>
      <c r="I32" s="223"/>
      <c r="J32" s="208">
        <f t="shared" si="4"/>
        <v>87</v>
      </c>
      <c r="K32" s="232">
        <f t="shared" si="3"/>
        <v>8.9999999999999993E-3</v>
      </c>
    </row>
    <row r="33" spans="1:12" ht="28.2" thickBot="1" x14ac:dyDescent="0.3">
      <c r="A33" s="725" t="s">
        <v>139</v>
      </c>
      <c r="B33" s="16" t="s">
        <v>462</v>
      </c>
      <c r="C33" s="233">
        <v>4</v>
      </c>
      <c r="D33" s="234">
        <f t="shared" si="0"/>
        <v>1E-3</v>
      </c>
      <c r="E33" s="235">
        <v>7</v>
      </c>
      <c r="F33" s="236">
        <f t="shared" si="1"/>
        <v>1E-3</v>
      </c>
      <c r="G33" s="237">
        <v>1</v>
      </c>
      <c r="H33" s="234">
        <f t="shared" si="2"/>
        <v>1E-3</v>
      </c>
      <c r="I33" s="238"/>
      <c r="J33" s="240">
        <f t="shared" si="4"/>
        <v>12</v>
      </c>
      <c r="K33" s="241">
        <f t="shared" si="3"/>
        <v>1E-3</v>
      </c>
      <c r="L33" s="254"/>
    </row>
    <row r="34" spans="1:12" ht="27.6" x14ac:dyDescent="0.25">
      <c r="A34" s="726" t="s">
        <v>140</v>
      </c>
      <c r="B34" s="21" t="s">
        <v>463</v>
      </c>
      <c r="C34" s="242">
        <v>17</v>
      </c>
      <c r="D34" s="243">
        <f t="shared" si="0"/>
        <v>4.0000000000000001E-3</v>
      </c>
      <c r="E34" s="244">
        <v>25</v>
      </c>
      <c r="F34" s="245">
        <f t="shared" si="1"/>
        <v>5.0000000000000001E-3</v>
      </c>
      <c r="G34" s="246">
        <v>5</v>
      </c>
      <c r="H34" s="243">
        <f t="shared" si="2"/>
        <v>7.0000000000000001E-3</v>
      </c>
      <c r="I34" s="247"/>
      <c r="J34" s="249">
        <f t="shared" si="4"/>
        <v>47</v>
      </c>
      <c r="K34" s="250">
        <f t="shared" si="3"/>
        <v>5.0000000000000001E-3</v>
      </c>
    </row>
    <row r="35" spans="1:12" x14ac:dyDescent="0.25">
      <c r="A35" s="724" t="s">
        <v>141</v>
      </c>
      <c r="B35" s="11" t="s">
        <v>464</v>
      </c>
      <c r="C35" s="204">
        <v>63</v>
      </c>
      <c r="D35" s="207">
        <f t="shared" si="0"/>
        <v>1.6E-2</v>
      </c>
      <c r="E35" s="205">
        <v>62</v>
      </c>
      <c r="F35" s="206">
        <f t="shared" si="1"/>
        <v>1.0999999999999999E-2</v>
      </c>
      <c r="G35" s="230">
        <v>8</v>
      </c>
      <c r="H35" s="207">
        <f t="shared" si="2"/>
        <v>1.0999999999999999E-2</v>
      </c>
      <c r="I35" s="223"/>
      <c r="J35" s="208">
        <f t="shared" si="4"/>
        <v>133</v>
      </c>
      <c r="K35" s="232">
        <f t="shared" si="3"/>
        <v>1.2999999999999999E-2</v>
      </c>
    </row>
    <row r="36" spans="1:12" x14ac:dyDescent="0.25">
      <c r="A36" s="724" t="s">
        <v>142</v>
      </c>
      <c r="B36" s="11" t="s">
        <v>465</v>
      </c>
      <c r="C36" s="204">
        <v>591</v>
      </c>
      <c r="D36" s="207">
        <f t="shared" si="0"/>
        <v>0.153</v>
      </c>
      <c r="E36" s="205">
        <v>702</v>
      </c>
      <c r="F36" s="206">
        <f t="shared" si="1"/>
        <v>0.127</v>
      </c>
      <c r="G36" s="230">
        <v>105</v>
      </c>
      <c r="H36" s="207">
        <f t="shared" si="2"/>
        <v>0.13900000000000001</v>
      </c>
      <c r="I36" s="223"/>
      <c r="J36" s="208">
        <f t="shared" si="4"/>
        <v>1398</v>
      </c>
      <c r="K36" s="232">
        <f t="shared" si="3"/>
        <v>0.13700000000000001</v>
      </c>
    </row>
    <row r="37" spans="1:12" x14ac:dyDescent="0.25">
      <c r="A37" s="724" t="s">
        <v>143</v>
      </c>
      <c r="B37" s="11" t="s">
        <v>466</v>
      </c>
      <c r="C37" s="204">
        <v>216</v>
      </c>
      <c r="D37" s="207">
        <f t="shared" si="0"/>
        <v>5.6000000000000001E-2</v>
      </c>
      <c r="E37" s="205">
        <v>578</v>
      </c>
      <c r="F37" s="206">
        <f t="shared" si="1"/>
        <v>0.104</v>
      </c>
      <c r="G37" s="230">
        <v>70</v>
      </c>
      <c r="H37" s="207">
        <f t="shared" si="2"/>
        <v>9.1999999999999998E-2</v>
      </c>
      <c r="I37" s="223"/>
      <c r="J37" s="208">
        <f t="shared" si="4"/>
        <v>864</v>
      </c>
      <c r="K37" s="232">
        <f t="shared" si="3"/>
        <v>8.5000000000000006E-2</v>
      </c>
    </row>
    <row r="38" spans="1:12" x14ac:dyDescent="0.25">
      <c r="A38" s="724" t="s">
        <v>144</v>
      </c>
      <c r="B38" s="11" t="s">
        <v>467</v>
      </c>
      <c r="C38" s="204">
        <v>123</v>
      </c>
      <c r="D38" s="207">
        <f t="shared" si="0"/>
        <v>3.2000000000000001E-2</v>
      </c>
      <c r="E38" s="205">
        <v>288</v>
      </c>
      <c r="F38" s="206">
        <f t="shared" si="1"/>
        <v>5.1999999999999998E-2</v>
      </c>
      <c r="G38" s="230">
        <v>51</v>
      </c>
      <c r="H38" s="207">
        <f t="shared" si="2"/>
        <v>6.7000000000000004E-2</v>
      </c>
      <c r="I38" s="223"/>
      <c r="J38" s="208">
        <f t="shared" si="4"/>
        <v>462</v>
      </c>
      <c r="K38" s="232">
        <f t="shared" si="3"/>
        <v>4.4999999999999998E-2</v>
      </c>
    </row>
    <row r="39" spans="1:12" x14ac:dyDescent="0.25">
      <c r="A39" s="724" t="s">
        <v>145</v>
      </c>
      <c r="B39" s="11" t="s">
        <v>468</v>
      </c>
      <c r="C39" s="204">
        <v>23</v>
      </c>
      <c r="D39" s="207">
        <f t="shared" si="0"/>
        <v>6.0000000000000001E-3</v>
      </c>
      <c r="E39" s="205">
        <v>34</v>
      </c>
      <c r="F39" s="206">
        <f t="shared" si="1"/>
        <v>6.0000000000000001E-3</v>
      </c>
      <c r="G39" s="230">
        <v>2</v>
      </c>
      <c r="H39" s="207">
        <f t="shared" si="2"/>
        <v>3.0000000000000001E-3</v>
      </c>
      <c r="I39" s="223"/>
      <c r="J39" s="208">
        <f t="shared" si="4"/>
        <v>59</v>
      </c>
      <c r="K39" s="232">
        <f t="shared" si="3"/>
        <v>6.0000000000000001E-3</v>
      </c>
    </row>
    <row r="40" spans="1:12" ht="27.6" x14ac:dyDescent="0.25">
      <c r="A40" s="724" t="s">
        <v>146</v>
      </c>
      <c r="B40" s="11" t="s">
        <v>469</v>
      </c>
      <c r="C40" s="204">
        <v>47</v>
      </c>
      <c r="D40" s="207">
        <f t="shared" si="0"/>
        <v>1.2E-2</v>
      </c>
      <c r="E40" s="205">
        <v>71</v>
      </c>
      <c r="F40" s="206">
        <f t="shared" si="1"/>
        <v>1.2999999999999999E-2</v>
      </c>
      <c r="G40" s="230">
        <v>4</v>
      </c>
      <c r="H40" s="207">
        <f t="shared" si="2"/>
        <v>5.0000000000000001E-3</v>
      </c>
      <c r="I40" s="223"/>
      <c r="J40" s="208">
        <f t="shared" si="4"/>
        <v>122</v>
      </c>
      <c r="K40" s="232">
        <f t="shared" si="3"/>
        <v>1.2E-2</v>
      </c>
    </row>
    <row r="41" spans="1:12" ht="28.2" thickBot="1" x14ac:dyDescent="0.3">
      <c r="A41" s="727" t="s">
        <v>147</v>
      </c>
      <c r="B41" s="24" t="s">
        <v>470</v>
      </c>
      <c r="C41" s="233">
        <v>16</v>
      </c>
      <c r="D41" s="234">
        <f t="shared" si="0"/>
        <v>4.0000000000000001E-3</v>
      </c>
      <c r="E41" s="235">
        <v>29</v>
      </c>
      <c r="F41" s="236">
        <f t="shared" si="1"/>
        <v>5.0000000000000001E-3</v>
      </c>
      <c r="G41" s="237">
        <v>3</v>
      </c>
      <c r="H41" s="234">
        <f t="shared" si="2"/>
        <v>4.0000000000000001E-3</v>
      </c>
      <c r="I41" s="238"/>
      <c r="J41" s="240">
        <f t="shared" si="4"/>
        <v>48</v>
      </c>
      <c r="K41" s="241">
        <f t="shared" si="3"/>
        <v>5.0000000000000001E-3</v>
      </c>
      <c r="L41" s="254"/>
    </row>
    <row r="42" spans="1:12" ht="27.6" x14ac:dyDescent="0.25">
      <c r="A42" s="723" t="s">
        <v>148</v>
      </c>
      <c r="B42" s="9" t="s">
        <v>471</v>
      </c>
      <c r="C42" s="242">
        <v>41</v>
      </c>
      <c r="D42" s="243">
        <f t="shared" si="0"/>
        <v>1.0999999999999999E-2</v>
      </c>
      <c r="E42" s="244">
        <v>44</v>
      </c>
      <c r="F42" s="245">
        <f t="shared" si="1"/>
        <v>8.0000000000000002E-3</v>
      </c>
      <c r="G42" s="246">
        <v>9</v>
      </c>
      <c r="H42" s="243">
        <f t="shared" si="2"/>
        <v>1.2E-2</v>
      </c>
      <c r="I42" s="247">
        <v>2</v>
      </c>
      <c r="J42" s="249">
        <f t="shared" si="4"/>
        <v>96</v>
      </c>
      <c r="K42" s="250">
        <f t="shared" si="3"/>
        <v>8.9999999999999993E-3</v>
      </c>
    </row>
    <row r="43" spans="1:12" ht="27.6" x14ac:dyDescent="0.25">
      <c r="A43" s="724" t="s">
        <v>149</v>
      </c>
      <c r="B43" s="11" t="s">
        <v>472</v>
      </c>
      <c r="C43" s="204">
        <v>28</v>
      </c>
      <c r="D43" s="207">
        <f t="shared" si="0"/>
        <v>7.0000000000000001E-3</v>
      </c>
      <c r="E43" s="205">
        <v>42</v>
      </c>
      <c r="F43" s="206">
        <f t="shared" si="1"/>
        <v>8.0000000000000002E-3</v>
      </c>
      <c r="G43" s="230">
        <v>4</v>
      </c>
      <c r="H43" s="207">
        <f t="shared" si="2"/>
        <v>5.0000000000000001E-3</v>
      </c>
      <c r="I43" s="223"/>
      <c r="J43" s="208">
        <f t="shared" si="4"/>
        <v>74</v>
      </c>
      <c r="K43" s="232">
        <f t="shared" si="3"/>
        <v>7.0000000000000001E-3</v>
      </c>
    </row>
    <row r="44" spans="1:12" ht="28.5" customHeight="1" thickBot="1" x14ac:dyDescent="0.3">
      <c r="A44" s="725" t="s">
        <v>150</v>
      </c>
      <c r="B44" s="16" t="s">
        <v>473</v>
      </c>
      <c r="C44" s="233">
        <v>690</v>
      </c>
      <c r="D44" s="234">
        <f t="shared" si="0"/>
        <v>0.17799999999999999</v>
      </c>
      <c r="E44" s="235">
        <v>914</v>
      </c>
      <c r="F44" s="236">
        <f t="shared" si="1"/>
        <v>0.16500000000000001</v>
      </c>
      <c r="G44" s="237">
        <v>94</v>
      </c>
      <c r="H44" s="234">
        <f t="shared" si="2"/>
        <v>0.124</v>
      </c>
      <c r="I44" s="238">
        <v>2</v>
      </c>
      <c r="J44" s="240">
        <f t="shared" si="4"/>
        <v>1700</v>
      </c>
      <c r="K44" s="241">
        <f t="shared" si="3"/>
        <v>0.16700000000000001</v>
      </c>
    </row>
    <row r="45" spans="1:12" ht="28.5" customHeight="1" thickBot="1" x14ac:dyDescent="0.3">
      <c r="A45" s="726" t="s">
        <v>151</v>
      </c>
      <c r="B45" s="21" t="s">
        <v>474</v>
      </c>
      <c r="C45" s="198">
        <v>43</v>
      </c>
      <c r="D45" s="201">
        <f t="shared" si="0"/>
        <v>1.0999999999999999E-2</v>
      </c>
      <c r="E45" s="199">
        <v>62</v>
      </c>
      <c r="F45" s="200">
        <f t="shared" si="1"/>
        <v>1.0999999999999999E-2</v>
      </c>
      <c r="G45" s="229">
        <v>15</v>
      </c>
      <c r="H45" s="201">
        <f t="shared" si="2"/>
        <v>0.02</v>
      </c>
      <c r="I45" s="221">
        <v>1</v>
      </c>
      <c r="J45" s="202">
        <f t="shared" si="4"/>
        <v>121</v>
      </c>
      <c r="K45" s="203">
        <f t="shared" si="3"/>
        <v>1.2E-2</v>
      </c>
    </row>
    <row r="46" spans="1:12" ht="14.4" thickBot="1" x14ac:dyDescent="0.3">
      <c r="A46" s="838" t="s">
        <v>109</v>
      </c>
      <c r="B46" s="845"/>
      <c r="C46" s="253">
        <f t="shared" ref="C46:K46" si="5">SUM(C5:C45)</f>
        <v>3867</v>
      </c>
      <c r="D46" s="31">
        <f t="shared" si="5"/>
        <v>1.0020000000000002</v>
      </c>
      <c r="E46" s="253">
        <f t="shared" si="5"/>
        <v>5542</v>
      </c>
      <c r="F46" s="31">
        <f t="shared" si="5"/>
        <v>1.0030000000000001</v>
      </c>
      <c r="G46" s="252">
        <f t="shared" si="5"/>
        <v>757</v>
      </c>
      <c r="H46" s="31">
        <f t="shared" si="5"/>
        <v>0.998</v>
      </c>
      <c r="I46" s="252">
        <f t="shared" si="5"/>
        <v>9</v>
      </c>
      <c r="J46" s="253">
        <f t="shared" si="5"/>
        <v>10175</v>
      </c>
      <c r="K46" s="31">
        <f t="shared" si="5"/>
        <v>1</v>
      </c>
    </row>
    <row r="47" spans="1:12" x14ac:dyDescent="0.25">
      <c r="A47" s="158" t="s">
        <v>221</v>
      </c>
      <c r="B47" s="108"/>
      <c r="C47" s="108"/>
      <c r="D47" s="108"/>
      <c r="E47" s="108"/>
    </row>
    <row r="48" spans="1:12" x14ac:dyDescent="0.25">
      <c r="A48" s="159" t="s">
        <v>222</v>
      </c>
      <c r="B48" s="108"/>
      <c r="C48" s="108"/>
      <c r="D48" s="108"/>
      <c r="E48" s="108"/>
    </row>
  </sheetData>
  <mergeCells count="9">
    <mergeCell ref="A46:B46"/>
    <mergeCell ref="A1:K1"/>
    <mergeCell ref="C3:D3"/>
    <mergeCell ref="C2:I2"/>
    <mergeCell ref="J2:K3"/>
    <mergeCell ref="E3:F3"/>
    <mergeCell ref="G3:H3"/>
    <mergeCell ref="A2:A4"/>
    <mergeCell ref="B2:B4"/>
  </mergeCells>
  <phoneticPr fontId="0" type="noConversion"/>
  <printOptions horizontalCentered="1"/>
  <pageMargins left="0.78740157480314965" right="0.78740157480314965" top="0.98425196850393704" bottom="0.98425196850393704" header="0.51181102362204722" footer="0.51181102362204722"/>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zoomScaleNormal="100" workbookViewId="0">
      <selection sqref="A1:J1"/>
    </sheetView>
  </sheetViews>
  <sheetFormatPr defaultColWidth="16.109375" defaultRowHeight="13.8" x14ac:dyDescent="0.25"/>
  <cols>
    <col min="1" max="1" width="28.33203125" style="1" customWidth="1"/>
    <col min="2" max="9" width="10.6640625" style="1" customWidth="1"/>
    <col min="10" max="10" width="12.88671875" style="1" customWidth="1"/>
    <col min="11" max="11" width="10.6640625" style="1" customWidth="1"/>
    <col min="12" max="16384" width="16.109375" style="1"/>
  </cols>
  <sheetData>
    <row r="1" spans="1:10" ht="35.1" customHeight="1" thickBot="1" x14ac:dyDescent="0.3">
      <c r="A1" s="906" t="s">
        <v>194</v>
      </c>
      <c r="B1" s="923"/>
      <c r="C1" s="923"/>
      <c r="D1" s="923"/>
      <c r="E1" s="923"/>
      <c r="F1" s="923"/>
      <c r="G1" s="923"/>
      <c r="H1" s="923"/>
      <c r="I1" s="923"/>
      <c r="J1" s="924"/>
    </row>
    <row r="2" spans="1:10" ht="16.5" customHeight="1" thickBot="1" x14ac:dyDescent="0.3">
      <c r="A2" s="865" t="s">
        <v>476</v>
      </c>
      <c r="B2" s="907" t="s">
        <v>214</v>
      </c>
      <c r="C2" s="934"/>
      <c r="D2" s="934"/>
      <c r="E2" s="934"/>
      <c r="F2" s="934"/>
      <c r="G2" s="934"/>
      <c r="H2" s="935"/>
      <c r="I2" s="915" t="s">
        <v>109</v>
      </c>
      <c r="J2" s="989"/>
    </row>
    <row r="3" spans="1:10" ht="15.75" customHeight="1" x14ac:dyDescent="0.25">
      <c r="A3" s="930"/>
      <c r="B3" s="988" t="s">
        <v>215</v>
      </c>
      <c r="C3" s="936"/>
      <c r="D3" s="855" t="s">
        <v>216</v>
      </c>
      <c r="E3" s="936"/>
      <c r="F3" s="855" t="s">
        <v>217</v>
      </c>
      <c r="G3" s="936"/>
      <c r="H3" s="332" t="s">
        <v>218</v>
      </c>
      <c r="I3" s="990"/>
      <c r="J3" s="991"/>
    </row>
    <row r="4" spans="1:10" ht="14.4" thickBot="1" x14ac:dyDescent="0.3">
      <c r="A4" s="866"/>
      <c r="B4" s="41" t="s">
        <v>110</v>
      </c>
      <c r="C4" s="119" t="s">
        <v>111</v>
      </c>
      <c r="D4" s="120" t="s">
        <v>110</v>
      </c>
      <c r="E4" s="121" t="s">
        <v>111</v>
      </c>
      <c r="F4" s="41" t="s">
        <v>110</v>
      </c>
      <c r="G4" s="119" t="s">
        <v>111</v>
      </c>
      <c r="H4" s="120" t="s">
        <v>110</v>
      </c>
      <c r="I4" s="800" t="s">
        <v>110</v>
      </c>
      <c r="J4" s="162" t="s">
        <v>111</v>
      </c>
    </row>
    <row r="5" spans="1:10" x14ac:dyDescent="0.25">
      <c r="A5" s="589" t="s">
        <v>477</v>
      </c>
      <c r="B5" s="682">
        <v>1541</v>
      </c>
      <c r="C5" s="683">
        <f>ROUND(B5/$B$8,4)</f>
        <v>0.39850000000000002</v>
      </c>
      <c r="D5" s="684">
        <v>2065</v>
      </c>
      <c r="E5" s="683">
        <f>ROUND(D5/$D$8,4)</f>
        <v>0.37259999999999999</v>
      </c>
      <c r="F5" s="684">
        <v>308</v>
      </c>
      <c r="G5" s="683">
        <f>ROUND(F5/$F$8,4)</f>
        <v>0.40689999999999998</v>
      </c>
      <c r="H5" s="684">
        <v>8</v>
      </c>
      <c r="I5" s="685">
        <f>B5+D5+F5+H5</f>
        <v>3922</v>
      </c>
      <c r="J5" s="686">
        <f>ROUND(I5/$I$8,4)</f>
        <v>0.38550000000000001</v>
      </c>
    </row>
    <row r="6" spans="1:10" x14ac:dyDescent="0.25">
      <c r="A6" s="64" t="s">
        <v>478</v>
      </c>
      <c r="B6" s="304">
        <v>2320</v>
      </c>
      <c r="C6" s="66">
        <f>ROUND(B6/$B$8,4)</f>
        <v>0.59989999999999999</v>
      </c>
      <c r="D6" s="687">
        <v>3477</v>
      </c>
      <c r="E6" s="66">
        <f>ROUND(D6/$D$8,4)</f>
        <v>0.62739999999999996</v>
      </c>
      <c r="F6" s="687">
        <v>449</v>
      </c>
      <c r="G6" s="66">
        <f>ROUND(F6/$F$8,4)</f>
        <v>0.59309999999999996</v>
      </c>
      <c r="H6" s="687">
        <v>1</v>
      </c>
      <c r="I6" s="171">
        <f>B6+D6+F6+H6</f>
        <v>6247</v>
      </c>
      <c r="J6" s="688">
        <f>ROUND(I6/$I$8,4)</f>
        <v>0.61399999999999999</v>
      </c>
    </row>
    <row r="7" spans="1:10" ht="14.4" thickBot="1" x14ac:dyDescent="0.3">
      <c r="A7" s="590" t="s">
        <v>380</v>
      </c>
      <c r="B7" s="591">
        <v>6</v>
      </c>
      <c r="C7" s="82">
        <f>ROUND(B7/$B$8,4)</f>
        <v>1.6000000000000001E-3</v>
      </c>
      <c r="D7" s="591"/>
      <c r="E7" s="82">
        <f>ROUND(D7/$D$8,4)</f>
        <v>0</v>
      </c>
      <c r="F7" s="591"/>
      <c r="G7" s="82">
        <f>ROUND(F7/$F$8,4)</f>
        <v>0</v>
      </c>
      <c r="H7" s="591"/>
      <c r="I7" s="576">
        <f>B7+D7+F7+H7</f>
        <v>6</v>
      </c>
      <c r="J7" s="295">
        <f>ROUND(I7/$I$8,4)</f>
        <v>5.9999999999999995E-4</v>
      </c>
    </row>
    <row r="8" spans="1:10" ht="14.4" thickBot="1" x14ac:dyDescent="0.3">
      <c r="A8" s="70" t="s">
        <v>109</v>
      </c>
      <c r="B8" s="592">
        <f t="shared" ref="B8:J8" si="0">SUM(B5:B7)</f>
        <v>3867</v>
      </c>
      <c r="C8" s="166">
        <f t="shared" si="0"/>
        <v>1</v>
      </c>
      <c r="D8" s="592">
        <f t="shared" si="0"/>
        <v>5542</v>
      </c>
      <c r="E8" s="166">
        <f t="shared" si="0"/>
        <v>1</v>
      </c>
      <c r="F8" s="592">
        <f t="shared" si="0"/>
        <v>757</v>
      </c>
      <c r="G8" s="166">
        <f t="shared" si="0"/>
        <v>1</v>
      </c>
      <c r="H8" s="592">
        <f t="shared" si="0"/>
        <v>9</v>
      </c>
      <c r="I8" s="592">
        <f t="shared" si="0"/>
        <v>10175</v>
      </c>
      <c r="J8" s="72">
        <f t="shared" si="0"/>
        <v>1.0001</v>
      </c>
    </row>
    <row r="9" spans="1:10" x14ac:dyDescent="0.25">
      <c r="A9" s="158" t="s">
        <v>221</v>
      </c>
      <c r="B9" s="108"/>
      <c r="C9" s="108"/>
      <c r="D9" s="108"/>
      <c r="E9" s="108"/>
    </row>
    <row r="10" spans="1:10" x14ac:dyDescent="0.25">
      <c r="A10" s="159" t="s">
        <v>222</v>
      </c>
      <c r="B10" s="108"/>
      <c r="C10" s="108"/>
      <c r="D10" s="108"/>
      <c r="E10" s="108"/>
    </row>
    <row r="11" spans="1:10" ht="14.25" customHeight="1" x14ac:dyDescent="0.25">
      <c r="A11" s="565"/>
    </row>
    <row r="12" spans="1:10" x14ac:dyDescent="0.25">
      <c r="A12" s="92"/>
    </row>
    <row r="13" spans="1:10" ht="14.4" thickBot="1" x14ac:dyDescent="0.3"/>
    <row r="14" spans="1:10" s="84" customFormat="1" ht="35.1" customHeight="1" thickBot="1" x14ac:dyDescent="0.3">
      <c r="A14" s="906" t="s">
        <v>195</v>
      </c>
      <c r="B14" s="909"/>
      <c r="C14" s="909"/>
      <c r="D14" s="909"/>
      <c r="E14" s="909"/>
      <c r="F14" s="909"/>
      <c r="G14" s="928"/>
      <c r="H14" s="928"/>
      <c r="I14" s="928"/>
      <c r="J14" s="929"/>
    </row>
    <row r="15" spans="1:10" s="84" customFormat="1" ht="24.75" customHeight="1" x14ac:dyDescent="0.25">
      <c r="A15" s="913" t="s">
        <v>900</v>
      </c>
      <c r="B15" s="919">
        <v>2008</v>
      </c>
      <c r="C15" s="920"/>
      <c r="D15" s="919">
        <v>2009</v>
      </c>
      <c r="E15" s="920"/>
      <c r="F15" s="919">
        <v>2011</v>
      </c>
      <c r="G15" s="920"/>
      <c r="H15" s="919">
        <v>2012</v>
      </c>
      <c r="I15" s="920"/>
      <c r="J15" s="865" t="s">
        <v>384</v>
      </c>
    </row>
    <row r="16" spans="1:10" s="84" customFormat="1" ht="18" customHeight="1" thickBot="1" x14ac:dyDescent="0.3">
      <c r="A16" s="914"/>
      <c r="B16" s="85" t="s">
        <v>110</v>
      </c>
      <c r="C16" s="815" t="s">
        <v>111</v>
      </c>
      <c r="D16" s="813" t="s">
        <v>110</v>
      </c>
      <c r="E16" s="812" t="s">
        <v>111</v>
      </c>
      <c r="F16" s="813" t="s">
        <v>110</v>
      </c>
      <c r="G16" s="812" t="s">
        <v>111</v>
      </c>
      <c r="H16" s="813" t="s">
        <v>110</v>
      </c>
      <c r="I16" s="812" t="s">
        <v>111</v>
      </c>
      <c r="J16" s="866"/>
    </row>
    <row r="17" spans="1:10" s="84" customFormat="1" x14ac:dyDescent="0.25">
      <c r="A17" s="461" t="s">
        <v>480</v>
      </c>
      <c r="B17" s="62">
        <v>87</v>
      </c>
      <c r="C17" s="168">
        <f>ROUND(B17/$B$24,4)</f>
        <v>8.6E-3</v>
      </c>
      <c r="D17" s="62">
        <v>66</v>
      </c>
      <c r="E17" s="168">
        <f>ROUND(D17/$D$24,4)</f>
        <v>6.1999999999999998E-3</v>
      </c>
      <c r="F17" s="62">
        <v>59</v>
      </c>
      <c r="G17" s="168">
        <f>ROUND(F17/$F$24,4)</f>
        <v>5.7999999999999996E-3</v>
      </c>
      <c r="H17" s="62">
        <v>27</v>
      </c>
      <c r="I17" s="168">
        <f>ROUND(H17/$H$24,4)</f>
        <v>2.7000000000000001E-3</v>
      </c>
      <c r="J17" s="671">
        <f>I17-G17</f>
        <v>-3.0999999999999995E-3</v>
      </c>
    </row>
    <row r="18" spans="1:10" s="84" customFormat="1" x14ac:dyDescent="0.25">
      <c r="A18" s="462" t="s">
        <v>481</v>
      </c>
      <c r="B18" s="65">
        <v>1768</v>
      </c>
      <c r="C18" s="143">
        <f t="shared" ref="C18:C23" si="1">ROUND(B18/$B$24,4)</f>
        <v>0.1754</v>
      </c>
      <c r="D18" s="65">
        <v>1838</v>
      </c>
      <c r="E18" s="143">
        <f t="shared" ref="E18:E23" si="2">ROUND(D18/$D$24,4)</f>
        <v>0.1736</v>
      </c>
      <c r="F18" s="65">
        <v>1674</v>
      </c>
      <c r="G18" s="143">
        <f t="shared" ref="G18:G23" si="3">ROUND(F18/$F$24,4)</f>
        <v>0.1643</v>
      </c>
      <c r="H18" s="65">
        <v>1425</v>
      </c>
      <c r="I18" s="143">
        <f t="shared" ref="I18:I23" si="4">ROUND(H18/$H$24,4)</f>
        <v>0.14000000000000001</v>
      </c>
      <c r="J18" s="672">
        <f t="shared" ref="J18:J23" si="5">I18-G18</f>
        <v>-2.4299999999999988E-2</v>
      </c>
    </row>
    <row r="19" spans="1:10" s="84" customFormat="1" x14ac:dyDescent="0.25">
      <c r="A19" s="462" t="s">
        <v>482</v>
      </c>
      <c r="B19" s="65">
        <v>2258</v>
      </c>
      <c r="C19" s="143">
        <f t="shared" si="1"/>
        <v>0.224</v>
      </c>
      <c r="D19" s="65">
        <v>2459</v>
      </c>
      <c r="E19" s="143">
        <f t="shared" si="2"/>
        <v>0.23230000000000001</v>
      </c>
      <c r="F19" s="65">
        <v>2469</v>
      </c>
      <c r="G19" s="143">
        <f t="shared" si="3"/>
        <v>0.24229999999999999</v>
      </c>
      <c r="H19" s="65">
        <v>2394</v>
      </c>
      <c r="I19" s="143">
        <f t="shared" si="4"/>
        <v>0.23530000000000001</v>
      </c>
      <c r="J19" s="672">
        <f t="shared" si="5"/>
        <v>-6.9999999999999785E-3</v>
      </c>
    </row>
    <row r="20" spans="1:10" s="84" customFormat="1" x14ac:dyDescent="0.25">
      <c r="A20" s="462" t="s">
        <v>483</v>
      </c>
      <c r="B20" s="65">
        <v>2938</v>
      </c>
      <c r="C20" s="143">
        <f t="shared" si="1"/>
        <v>0.29149999999999998</v>
      </c>
      <c r="D20" s="65">
        <v>2856</v>
      </c>
      <c r="E20" s="143">
        <f t="shared" si="2"/>
        <v>0.26979999999999998</v>
      </c>
      <c r="F20" s="65">
        <v>2813</v>
      </c>
      <c r="G20" s="143">
        <f t="shared" si="3"/>
        <v>0.27600000000000002</v>
      </c>
      <c r="H20" s="65">
        <v>2664</v>
      </c>
      <c r="I20" s="143">
        <f t="shared" si="4"/>
        <v>0.26179999999999998</v>
      </c>
      <c r="J20" s="672">
        <f t="shared" si="5"/>
        <v>-1.4200000000000046E-2</v>
      </c>
    </row>
    <row r="21" spans="1:10" s="84" customFormat="1" x14ac:dyDescent="0.25">
      <c r="A21" s="462" t="s">
        <v>484</v>
      </c>
      <c r="B21" s="65">
        <v>2774</v>
      </c>
      <c r="C21" s="143">
        <f t="shared" si="1"/>
        <v>0.2752</v>
      </c>
      <c r="D21" s="65">
        <v>3019</v>
      </c>
      <c r="E21" s="143">
        <f t="shared" si="2"/>
        <v>0.28520000000000001</v>
      </c>
      <c r="F21" s="65">
        <v>2876</v>
      </c>
      <c r="G21" s="143">
        <f t="shared" si="3"/>
        <v>0.28220000000000001</v>
      </c>
      <c r="H21" s="65">
        <v>3104</v>
      </c>
      <c r="I21" s="143">
        <f t="shared" si="4"/>
        <v>0.30509999999999998</v>
      </c>
      <c r="J21" s="672">
        <f t="shared" si="5"/>
        <v>2.2899999999999976E-2</v>
      </c>
    </row>
    <row r="22" spans="1:10" s="84" customFormat="1" x14ac:dyDescent="0.25">
      <c r="A22" s="462" t="s">
        <v>485</v>
      </c>
      <c r="B22" s="65">
        <v>247</v>
      </c>
      <c r="C22" s="143">
        <f t="shared" si="1"/>
        <v>2.4500000000000001E-2</v>
      </c>
      <c r="D22" s="65">
        <v>328</v>
      </c>
      <c r="E22" s="143">
        <f t="shared" si="2"/>
        <v>3.1E-2</v>
      </c>
      <c r="F22" s="65">
        <v>293</v>
      </c>
      <c r="G22" s="143">
        <f t="shared" si="3"/>
        <v>2.8799999999999999E-2</v>
      </c>
      <c r="H22" s="65">
        <v>554</v>
      </c>
      <c r="I22" s="143">
        <f t="shared" si="4"/>
        <v>5.4399999999999997E-2</v>
      </c>
      <c r="J22" s="672">
        <f t="shared" si="5"/>
        <v>2.5599999999999998E-2</v>
      </c>
    </row>
    <row r="23" spans="1:10" s="84" customFormat="1" ht="14.4" thickBot="1" x14ac:dyDescent="0.3">
      <c r="A23" s="460" t="s">
        <v>380</v>
      </c>
      <c r="B23" s="68">
        <v>7</v>
      </c>
      <c r="C23" s="144">
        <f t="shared" si="1"/>
        <v>6.9999999999999999E-4</v>
      </c>
      <c r="D23" s="68">
        <v>20</v>
      </c>
      <c r="E23" s="144">
        <f t="shared" si="2"/>
        <v>1.9E-3</v>
      </c>
      <c r="F23" s="68">
        <v>7</v>
      </c>
      <c r="G23" s="144">
        <f t="shared" si="3"/>
        <v>6.9999999999999999E-4</v>
      </c>
      <c r="H23" s="68">
        <v>7</v>
      </c>
      <c r="I23" s="144">
        <f t="shared" si="4"/>
        <v>6.9999999999999999E-4</v>
      </c>
      <c r="J23" s="673">
        <f t="shared" si="5"/>
        <v>0</v>
      </c>
    </row>
    <row r="24" spans="1:10" s="84" customFormat="1" ht="14.4" thickBot="1" x14ac:dyDescent="0.3">
      <c r="A24" s="160" t="s">
        <v>109</v>
      </c>
      <c r="B24" s="91">
        <f>SUM(B17:B23)</f>
        <v>10079</v>
      </c>
      <c r="C24" s="147">
        <f>SUM(C17:C23)</f>
        <v>0.99990000000000001</v>
      </c>
      <c r="D24" s="91">
        <f t="shared" ref="D24:I24" si="6">SUM(D17:D23)</f>
        <v>10586</v>
      </c>
      <c r="E24" s="147">
        <f t="shared" si="6"/>
        <v>1</v>
      </c>
      <c r="F24" s="91">
        <f t="shared" si="6"/>
        <v>10191</v>
      </c>
      <c r="G24" s="147">
        <f t="shared" si="6"/>
        <v>1.0001</v>
      </c>
      <c r="H24" s="91">
        <f t="shared" si="6"/>
        <v>10175</v>
      </c>
      <c r="I24" s="147">
        <f t="shared" si="6"/>
        <v>0.99999999999999989</v>
      </c>
      <c r="J24" s="691"/>
    </row>
    <row r="25" spans="1:10" s="84" customFormat="1" x14ac:dyDescent="0.25">
      <c r="A25" s="175"/>
      <c r="B25" s="176"/>
      <c r="C25" s="177"/>
      <c r="D25" s="176"/>
      <c r="E25" s="177"/>
      <c r="F25" s="178"/>
    </row>
    <row r="26" spans="1:10" ht="14.4" thickBot="1" x14ac:dyDescent="0.3"/>
    <row r="27" spans="1:10" ht="35.1" customHeight="1" thickBot="1" x14ac:dyDescent="0.3">
      <c r="A27" s="906" t="s">
        <v>196</v>
      </c>
      <c r="B27" s="931"/>
      <c r="C27" s="931"/>
      <c r="D27" s="931"/>
      <c r="E27" s="931"/>
      <c r="F27" s="931"/>
      <c r="G27" s="931"/>
      <c r="H27" s="931"/>
      <c r="I27" s="931"/>
      <c r="J27" s="932"/>
    </row>
    <row r="28" spans="1:10" ht="15" customHeight="1" thickBot="1" x14ac:dyDescent="0.3">
      <c r="A28" s="865" t="s">
        <v>479</v>
      </c>
      <c r="B28" s="906" t="s">
        <v>214</v>
      </c>
      <c r="C28" s="934"/>
      <c r="D28" s="934"/>
      <c r="E28" s="934"/>
      <c r="F28" s="934"/>
      <c r="G28" s="934"/>
      <c r="H28" s="935"/>
      <c r="I28" s="915" t="s">
        <v>109</v>
      </c>
      <c r="J28" s="933"/>
    </row>
    <row r="29" spans="1:10" x14ac:dyDescent="0.25">
      <c r="A29" s="930"/>
      <c r="B29" s="855" t="s">
        <v>215</v>
      </c>
      <c r="C29" s="936"/>
      <c r="D29" s="855" t="s">
        <v>216</v>
      </c>
      <c r="E29" s="936"/>
      <c r="F29" s="855" t="s">
        <v>217</v>
      </c>
      <c r="G29" s="936"/>
      <c r="H29" s="332" t="s">
        <v>218</v>
      </c>
      <c r="I29" s="917"/>
      <c r="J29" s="918"/>
    </row>
    <row r="30" spans="1:10" ht="14.4" thickBot="1" x14ac:dyDescent="0.3">
      <c r="A30" s="866"/>
      <c r="B30" s="41" t="s">
        <v>110</v>
      </c>
      <c r="C30" s="119" t="s">
        <v>111</v>
      </c>
      <c r="D30" s="120" t="s">
        <v>110</v>
      </c>
      <c r="E30" s="121" t="s">
        <v>111</v>
      </c>
      <c r="F30" s="41" t="s">
        <v>110</v>
      </c>
      <c r="G30" s="119" t="s">
        <v>111</v>
      </c>
      <c r="H30" s="120" t="s">
        <v>110</v>
      </c>
      <c r="I30" s="120" t="s">
        <v>110</v>
      </c>
      <c r="J30" s="121" t="s">
        <v>111</v>
      </c>
    </row>
    <row r="31" spans="1:10" x14ac:dyDescent="0.25">
      <c r="A31" s="461" t="s">
        <v>480</v>
      </c>
      <c r="B31" s="62">
        <v>11</v>
      </c>
      <c r="C31" s="168">
        <f>ROUND(B31/$B$38,4)</f>
        <v>2.8E-3</v>
      </c>
      <c r="D31" s="62">
        <v>14</v>
      </c>
      <c r="E31" s="168">
        <f>ROUND(D31/$D$38,4)</f>
        <v>2.5000000000000001E-3</v>
      </c>
      <c r="F31" s="62">
        <v>2</v>
      </c>
      <c r="G31" s="168">
        <f>ROUND(F31/$F$38,4)</f>
        <v>2.5999999999999999E-3</v>
      </c>
      <c r="H31" s="62"/>
      <c r="I31" s="164">
        <f t="shared" ref="I31:I37" si="7">B31+D31+F31+H31</f>
        <v>27</v>
      </c>
      <c r="J31" s="169">
        <f>ROUND(I31/$I$38,4)</f>
        <v>2.7000000000000001E-3</v>
      </c>
    </row>
    <row r="32" spans="1:10" x14ac:dyDescent="0.25">
      <c r="A32" s="462" t="s">
        <v>481</v>
      </c>
      <c r="B32" s="65">
        <v>581</v>
      </c>
      <c r="C32" s="143">
        <f t="shared" ref="C32:C37" si="8">ROUND(B32/$B$38,4)</f>
        <v>0.1502</v>
      </c>
      <c r="D32" s="65">
        <v>787</v>
      </c>
      <c r="E32" s="143">
        <f t="shared" ref="E32:E37" si="9">ROUND(D32/$D$38,4)</f>
        <v>0.14199999999999999</v>
      </c>
      <c r="F32" s="65">
        <v>55</v>
      </c>
      <c r="G32" s="143">
        <f t="shared" ref="G32:G37" si="10">ROUND(F32/$F$38,4)</f>
        <v>7.2700000000000001E-2</v>
      </c>
      <c r="H32" s="65">
        <v>2</v>
      </c>
      <c r="I32" s="171">
        <f t="shared" si="7"/>
        <v>1425</v>
      </c>
      <c r="J32" s="172">
        <f t="shared" ref="J32:J37" si="11">ROUND(I32/$I$38,4)</f>
        <v>0.14000000000000001</v>
      </c>
    </row>
    <row r="33" spans="1:10" x14ac:dyDescent="0.25">
      <c r="A33" s="462" t="s">
        <v>482</v>
      </c>
      <c r="B33" s="65">
        <v>936</v>
      </c>
      <c r="C33" s="143">
        <f t="shared" si="8"/>
        <v>0.24199999999999999</v>
      </c>
      <c r="D33" s="65">
        <v>1311</v>
      </c>
      <c r="E33" s="143">
        <f t="shared" si="9"/>
        <v>0.2366</v>
      </c>
      <c r="F33" s="65">
        <v>147</v>
      </c>
      <c r="G33" s="143">
        <f t="shared" si="10"/>
        <v>0.19420000000000001</v>
      </c>
      <c r="H33" s="65"/>
      <c r="I33" s="171">
        <f t="shared" si="7"/>
        <v>2394</v>
      </c>
      <c r="J33" s="172">
        <f t="shared" si="11"/>
        <v>0.23530000000000001</v>
      </c>
    </row>
    <row r="34" spans="1:10" x14ac:dyDescent="0.25">
      <c r="A34" s="462" t="s">
        <v>483</v>
      </c>
      <c r="B34" s="65">
        <v>959</v>
      </c>
      <c r="C34" s="143">
        <f t="shared" si="8"/>
        <v>0.248</v>
      </c>
      <c r="D34" s="65">
        <v>1488</v>
      </c>
      <c r="E34" s="143">
        <f t="shared" si="9"/>
        <v>0.26850000000000002</v>
      </c>
      <c r="F34" s="65">
        <v>214</v>
      </c>
      <c r="G34" s="143">
        <f t="shared" si="10"/>
        <v>0.28270000000000001</v>
      </c>
      <c r="H34" s="65">
        <v>3</v>
      </c>
      <c r="I34" s="171">
        <f t="shared" si="7"/>
        <v>2664</v>
      </c>
      <c r="J34" s="172">
        <f t="shared" si="11"/>
        <v>0.26179999999999998</v>
      </c>
    </row>
    <row r="35" spans="1:10" x14ac:dyDescent="0.25">
      <c r="A35" s="462" t="s">
        <v>484</v>
      </c>
      <c r="B35" s="65">
        <v>1160</v>
      </c>
      <c r="C35" s="143">
        <f t="shared" si="8"/>
        <v>0.3</v>
      </c>
      <c r="D35" s="65">
        <v>1660</v>
      </c>
      <c r="E35" s="143">
        <f t="shared" si="9"/>
        <v>0.29949999999999999</v>
      </c>
      <c r="F35" s="65">
        <v>281</v>
      </c>
      <c r="G35" s="143">
        <f t="shared" si="10"/>
        <v>0.37119999999999997</v>
      </c>
      <c r="H35" s="65">
        <v>3</v>
      </c>
      <c r="I35" s="171">
        <f t="shared" si="7"/>
        <v>3104</v>
      </c>
      <c r="J35" s="172">
        <f t="shared" si="11"/>
        <v>0.30509999999999998</v>
      </c>
    </row>
    <row r="36" spans="1:10" x14ac:dyDescent="0.25">
      <c r="A36" s="462" t="s">
        <v>485</v>
      </c>
      <c r="B36" s="65">
        <v>213</v>
      </c>
      <c r="C36" s="143">
        <f t="shared" si="8"/>
        <v>5.5100000000000003E-2</v>
      </c>
      <c r="D36" s="65">
        <v>282</v>
      </c>
      <c r="E36" s="143">
        <f t="shared" si="9"/>
        <v>5.0900000000000001E-2</v>
      </c>
      <c r="F36" s="65">
        <v>58</v>
      </c>
      <c r="G36" s="143">
        <f t="shared" si="10"/>
        <v>7.6600000000000001E-2</v>
      </c>
      <c r="H36" s="65">
        <v>1</v>
      </c>
      <c r="I36" s="171">
        <f t="shared" si="7"/>
        <v>554</v>
      </c>
      <c r="J36" s="172">
        <f t="shared" si="11"/>
        <v>5.4399999999999997E-2</v>
      </c>
    </row>
    <row r="37" spans="1:10" ht="14.4" thickBot="1" x14ac:dyDescent="0.3">
      <c r="A37" s="593" t="s">
        <v>380</v>
      </c>
      <c r="B37" s="594">
        <v>7</v>
      </c>
      <c r="C37" s="578">
        <f t="shared" si="8"/>
        <v>1.8E-3</v>
      </c>
      <c r="D37" s="594"/>
      <c r="E37" s="578">
        <f t="shared" si="9"/>
        <v>0</v>
      </c>
      <c r="F37" s="594"/>
      <c r="G37" s="578">
        <f t="shared" si="10"/>
        <v>0</v>
      </c>
      <c r="H37" s="594"/>
      <c r="I37" s="576">
        <f t="shared" si="7"/>
        <v>7</v>
      </c>
      <c r="J37" s="294">
        <f t="shared" si="11"/>
        <v>6.9999999999999999E-4</v>
      </c>
    </row>
    <row r="38" spans="1:10" ht="14.4" thickBot="1" x14ac:dyDescent="0.3">
      <c r="A38" s="160" t="s">
        <v>109</v>
      </c>
      <c r="B38" s="91">
        <f t="shared" ref="B38:J38" si="12">SUM(B31:B37)</f>
        <v>3867</v>
      </c>
      <c r="C38" s="174">
        <f t="shared" si="12"/>
        <v>0.99990000000000012</v>
      </c>
      <c r="D38" s="91">
        <f t="shared" si="12"/>
        <v>5542</v>
      </c>
      <c r="E38" s="174">
        <f t="shared" si="12"/>
        <v>1</v>
      </c>
      <c r="F38" s="91">
        <f t="shared" si="12"/>
        <v>757</v>
      </c>
      <c r="G38" s="174">
        <f t="shared" si="12"/>
        <v>1</v>
      </c>
      <c r="H38" s="91">
        <f t="shared" si="12"/>
        <v>9</v>
      </c>
      <c r="I38" s="71">
        <f t="shared" si="12"/>
        <v>10175</v>
      </c>
      <c r="J38" s="147">
        <f t="shared" si="12"/>
        <v>0.99999999999999989</v>
      </c>
    </row>
    <row r="39" spans="1:10" x14ac:dyDescent="0.25">
      <c r="A39" s="158" t="s">
        <v>221</v>
      </c>
      <c r="B39" s="108"/>
      <c r="C39" s="108"/>
      <c r="D39" s="108"/>
      <c r="E39" s="108"/>
    </row>
    <row r="40" spans="1:10" x14ac:dyDescent="0.25">
      <c r="A40" s="159" t="s">
        <v>222</v>
      </c>
      <c r="B40" s="108"/>
      <c r="C40" s="108"/>
      <c r="D40" s="108"/>
      <c r="E40" s="108"/>
    </row>
    <row r="41" spans="1:10" x14ac:dyDescent="0.25">
      <c r="A41" s="565"/>
      <c r="B41" s="108"/>
      <c r="C41" s="108"/>
      <c r="D41" s="108"/>
      <c r="E41" s="108"/>
      <c r="F41" s="108"/>
    </row>
    <row r="43" spans="1:10" ht="14.4" thickBot="1" x14ac:dyDescent="0.3"/>
    <row r="44" spans="1:10" ht="33.75" customHeight="1" thickBot="1" x14ac:dyDescent="0.3">
      <c r="A44" s="906" t="s">
        <v>901</v>
      </c>
      <c r="B44" s="907"/>
      <c r="C44" s="907"/>
      <c r="D44" s="907"/>
      <c r="E44" s="907"/>
      <c r="F44" s="907"/>
      <c r="G44" s="907"/>
      <c r="H44" s="907"/>
      <c r="I44" s="907"/>
      <c r="J44" s="908"/>
    </row>
    <row r="45" spans="1:10" ht="16.5" customHeight="1" thickBot="1" x14ac:dyDescent="0.3">
      <c r="A45" s="865" t="s">
        <v>486</v>
      </c>
      <c r="B45" s="906" t="s">
        <v>214</v>
      </c>
      <c r="C45" s="934"/>
      <c r="D45" s="934"/>
      <c r="E45" s="934"/>
      <c r="F45" s="934"/>
      <c r="G45" s="934"/>
      <c r="H45" s="935"/>
      <c r="I45" s="915" t="s">
        <v>109</v>
      </c>
      <c r="J45" s="933"/>
    </row>
    <row r="46" spans="1:10" ht="15.75" customHeight="1" x14ac:dyDescent="0.25">
      <c r="A46" s="930"/>
      <c r="B46" s="855" t="s">
        <v>215</v>
      </c>
      <c r="C46" s="936"/>
      <c r="D46" s="855" t="s">
        <v>216</v>
      </c>
      <c r="E46" s="936"/>
      <c r="F46" s="855" t="s">
        <v>217</v>
      </c>
      <c r="G46" s="936"/>
      <c r="H46" s="332" t="s">
        <v>218</v>
      </c>
      <c r="I46" s="917"/>
      <c r="J46" s="918"/>
    </row>
    <row r="47" spans="1:10" ht="14.4" thickBot="1" x14ac:dyDescent="0.3">
      <c r="A47" s="866"/>
      <c r="B47" s="41" t="s">
        <v>110</v>
      </c>
      <c r="C47" s="119" t="s">
        <v>111</v>
      </c>
      <c r="D47" s="120" t="s">
        <v>110</v>
      </c>
      <c r="E47" s="121" t="s">
        <v>111</v>
      </c>
      <c r="F47" s="41" t="s">
        <v>110</v>
      </c>
      <c r="G47" s="119" t="s">
        <v>111</v>
      </c>
      <c r="H47" s="120" t="s">
        <v>110</v>
      </c>
      <c r="I47" s="120" t="s">
        <v>110</v>
      </c>
      <c r="J47" s="121" t="s">
        <v>111</v>
      </c>
    </row>
    <row r="48" spans="1:10" x14ac:dyDescent="0.25">
      <c r="A48" s="461" t="s">
        <v>488</v>
      </c>
      <c r="B48" s="301">
        <v>334</v>
      </c>
      <c r="C48" s="63">
        <f>ROUND(B48/$B$55,4)</f>
        <v>8.6400000000000005E-2</v>
      </c>
      <c r="D48" s="302">
        <v>520</v>
      </c>
      <c r="E48" s="63">
        <f>ROUND(D48/$D$55,4)</f>
        <v>9.3799999999999994E-2</v>
      </c>
      <c r="F48" s="303">
        <v>52</v>
      </c>
      <c r="G48" s="63">
        <f>ROUND(F48/$F$55,4)</f>
        <v>6.8699999999999997E-2</v>
      </c>
      <c r="H48" s="303"/>
      <c r="I48" s="182">
        <f>B48+D48+F48+H48</f>
        <v>906</v>
      </c>
      <c r="J48" s="322">
        <f>ROUND(I48/$I$55,4)</f>
        <v>8.8999999999999996E-2</v>
      </c>
    </row>
    <row r="49" spans="1:10" x14ac:dyDescent="0.25">
      <c r="A49" s="462" t="s">
        <v>489</v>
      </c>
      <c r="B49" s="304">
        <v>898</v>
      </c>
      <c r="C49" s="66">
        <f t="shared" ref="C49:C54" si="13">ROUND(B49/$B$55,4)</f>
        <v>0.23219999999999999</v>
      </c>
      <c r="D49" s="305">
        <v>1275</v>
      </c>
      <c r="E49" s="66">
        <f t="shared" ref="E49:E54" si="14">ROUND(D49/$D$55,4)</f>
        <v>0.2301</v>
      </c>
      <c r="F49" s="306">
        <v>141</v>
      </c>
      <c r="G49" s="66">
        <f t="shared" ref="G49:G54" si="15">ROUND(F49/$F$55,4)</f>
        <v>0.18629999999999999</v>
      </c>
      <c r="H49" s="306">
        <v>3</v>
      </c>
      <c r="I49" s="179">
        <f t="shared" ref="I49:I54" si="16">B49+D49+F49+H49</f>
        <v>2317</v>
      </c>
      <c r="J49" s="323">
        <f t="shared" ref="J49:J54" si="17">ROUND(I49/$I$55,4)</f>
        <v>0.22770000000000001</v>
      </c>
    </row>
    <row r="50" spans="1:10" x14ac:dyDescent="0.25">
      <c r="A50" s="462" t="s">
        <v>490</v>
      </c>
      <c r="B50" s="304">
        <v>626</v>
      </c>
      <c r="C50" s="66">
        <f t="shared" si="13"/>
        <v>0.16189999999999999</v>
      </c>
      <c r="D50" s="305">
        <v>946</v>
      </c>
      <c r="E50" s="66">
        <f t="shared" si="14"/>
        <v>0.17069999999999999</v>
      </c>
      <c r="F50" s="306">
        <v>129</v>
      </c>
      <c r="G50" s="66">
        <f t="shared" si="15"/>
        <v>0.1704</v>
      </c>
      <c r="H50" s="306">
        <v>3</v>
      </c>
      <c r="I50" s="179">
        <f t="shared" si="16"/>
        <v>1704</v>
      </c>
      <c r="J50" s="323">
        <f t="shared" si="17"/>
        <v>0.16750000000000001</v>
      </c>
    </row>
    <row r="51" spans="1:10" x14ac:dyDescent="0.25">
      <c r="A51" s="94" t="s">
        <v>491</v>
      </c>
      <c r="B51" s="304">
        <v>877</v>
      </c>
      <c r="C51" s="66">
        <f t="shared" si="13"/>
        <v>0.2268</v>
      </c>
      <c r="D51" s="305">
        <v>1254</v>
      </c>
      <c r="E51" s="66">
        <f t="shared" si="14"/>
        <v>0.2263</v>
      </c>
      <c r="F51" s="306">
        <v>191</v>
      </c>
      <c r="G51" s="66">
        <f t="shared" si="15"/>
        <v>0.25230000000000002</v>
      </c>
      <c r="H51" s="306">
        <v>1</v>
      </c>
      <c r="I51" s="179">
        <f t="shared" si="16"/>
        <v>2323</v>
      </c>
      <c r="J51" s="323">
        <f t="shared" si="17"/>
        <v>0.2283</v>
      </c>
    </row>
    <row r="52" spans="1:10" x14ac:dyDescent="0.25">
      <c r="A52" s="300" t="s">
        <v>492</v>
      </c>
      <c r="B52" s="304">
        <v>535</v>
      </c>
      <c r="C52" s="66">
        <f t="shared" si="13"/>
        <v>0.1384</v>
      </c>
      <c r="D52" s="305">
        <v>689</v>
      </c>
      <c r="E52" s="66">
        <f t="shared" si="14"/>
        <v>0.12429999999999999</v>
      </c>
      <c r="F52" s="306">
        <v>124</v>
      </c>
      <c r="G52" s="66">
        <f t="shared" si="15"/>
        <v>0.1638</v>
      </c>
      <c r="H52" s="306"/>
      <c r="I52" s="179">
        <f t="shared" si="16"/>
        <v>1348</v>
      </c>
      <c r="J52" s="323">
        <f t="shared" si="17"/>
        <v>0.13250000000000001</v>
      </c>
    </row>
    <row r="53" spans="1:10" x14ac:dyDescent="0.25">
      <c r="A53" s="94" t="s">
        <v>493</v>
      </c>
      <c r="B53" s="304">
        <v>470</v>
      </c>
      <c r="C53" s="66">
        <f t="shared" si="13"/>
        <v>0.1215</v>
      </c>
      <c r="D53" s="305">
        <v>666</v>
      </c>
      <c r="E53" s="66">
        <f t="shared" si="14"/>
        <v>0.1202</v>
      </c>
      <c r="F53" s="306">
        <v>97</v>
      </c>
      <c r="G53" s="66">
        <f t="shared" si="15"/>
        <v>0.12809999999999999</v>
      </c>
      <c r="H53" s="306">
        <v>2</v>
      </c>
      <c r="I53" s="179">
        <f t="shared" si="16"/>
        <v>1235</v>
      </c>
      <c r="J53" s="323">
        <f t="shared" si="17"/>
        <v>0.12139999999999999</v>
      </c>
    </row>
    <row r="54" spans="1:10" ht="14.4" thickBot="1" x14ac:dyDescent="0.3">
      <c r="A54" s="463" t="s">
        <v>380</v>
      </c>
      <c r="B54" s="307">
        <v>127</v>
      </c>
      <c r="C54" s="186">
        <f t="shared" si="13"/>
        <v>3.2800000000000003E-2</v>
      </c>
      <c r="D54" s="308">
        <v>192</v>
      </c>
      <c r="E54" s="186">
        <f t="shared" si="14"/>
        <v>3.4599999999999999E-2</v>
      </c>
      <c r="F54" s="309">
        <v>23</v>
      </c>
      <c r="G54" s="186">
        <f t="shared" si="15"/>
        <v>3.04E-2</v>
      </c>
      <c r="H54" s="280"/>
      <c r="I54" s="180">
        <f t="shared" si="16"/>
        <v>342</v>
      </c>
      <c r="J54" s="324">
        <f t="shared" si="17"/>
        <v>3.3599999999999998E-2</v>
      </c>
    </row>
    <row r="55" spans="1:10" ht="14.4" thickBot="1" x14ac:dyDescent="0.3">
      <c r="A55" s="70" t="s">
        <v>109</v>
      </c>
      <c r="B55" s="310">
        <f t="shared" ref="B55:J55" si="18">SUM(B48:B54)</f>
        <v>3867</v>
      </c>
      <c r="C55" s="72">
        <f t="shared" si="18"/>
        <v>1</v>
      </c>
      <c r="D55" s="311">
        <f t="shared" si="18"/>
        <v>5542</v>
      </c>
      <c r="E55" s="72">
        <f t="shared" si="18"/>
        <v>0.99999999999999978</v>
      </c>
      <c r="F55" s="312">
        <f t="shared" si="18"/>
        <v>757</v>
      </c>
      <c r="G55" s="72">
        <f t="shared" si="18"/>
        <v>0.99999999999999989</v>
      </c>
      <c r="H55" s="281">
        <f t="shared" si="18"/>
        <v>9</v>
      </c>
      <c r="I55" s="91">
        <f t="shared" si="18"/>
        <v>10175</v>
      </c>
      <c r="J55" s="325">
        <f t="shared" si="18"/>
        <v>0.99999999999999989</v>
      </c>
    </row>
    <row r="56" spans="1:10" x14ac:dyDescent="0.25">
      <c r="A56" s="158" t="s">
        <v>221</v>
      </c>
      <c r="B56" s="108"/>
      <c r="C56" s="108"/>
      <c r="D56" s="108"/>
      <c r="E56" s="108"/>
      <c r="G56" s="181"/>
      <c r="H56" s="181"/>
      <c r="I56" s="181"/>
    </row>
    <row r="57" spans="1:10" x14ac:dyDescent="0.25">
      <c r="A57" s="159" t="s">
        <v>222</v>
      </c>
      <c r="B57" s="108"/>
      <c r="C57" s="108"/>
      <c r="D57" s="108"/>
      <c r="E57" s="108"/>
      <c r="G57"/>
      <c r="H57"/>
      <c r="I57"/>
    </row>
    <row r="59" spans="1:10" ht="14.4" thickBot="1" x14ac:dyDescent="0.3"/>
    <row r="60" spans="1:10" ht="28.5" customHeight="1" thickBot="1" x14ac:dyDescent="0.3">
      <c r="A60" s="906" t="s">
        <v>902</v>
      </c>
      <c r="B60" s="907"/>
      <c r="C60" s="907"/>
      <c r="D60" s="907"/>
      <c r="E60" s="907"/>
      <c r="F60" s="907"/>
      <c r="G60" s="923"/>
      <c r="H60" s="923"/>
      <c r="I60" s="923"/>
      <c r="J60" s="924"/>
    </row>
    <row r="61" spans="1:10" ht="25.5" customHeight="1" x14ac:dyDescent="0.25">
      <c r="A61" s="870" t="s">
        <v>494</v>
      </c>
      <c r="B61" s="874">
        <v>2008</v>
      </c>
      <c r="C61" s="874"/>
      <c r="D61" s="874">
        <v>2009</v>
      </c>
      <c r="E61" s="874"/>
      <c r="F61" s="874">
        <v>2011</v>
      </c>
      <c r="G61" s="874"/>
      <c r="H61" s="874">
        <v>2012</v>
      </c>
      <c r="I61" s="874"/>
      <c r="J61" s="865" t="s">
        <v>384</v>
      </c>
    </row>
    <row r="62" spans="1:10" ht="18" customHeight="1" thickBot="1" x14ac:dyDescent="0.3">
      <c r="A62" s="871"/>
      <c r="B62" s="813" t="s">
        <v>110</v>
      </c>
      <c r="C62" s="2" t="s">
        <v>111</v>
      </c>
      <c r="D62" s="813" t="s">
        <v>110</v>
      </c>
      <c r="E62" s="2" t="s">
        <v>111</v>
      </c>
      <c r="F62" s="813" t="s">
        <v>110</v>
      </c>
      <c r="G62" s="2" t="s">
        <v>111</v>
      </c>
      <c r="H62" s="813" t="s">
        <v>110</v>
      </c>
      <c r="I62" s="2" t="s">
        <v>111</v>
      </c>
      <c r="J62" s="866"/>
    </row>
    <row r="63" spans="1:10" x14ac:dyDescent="0.25">
      <c r="A63" s="61" t="s">
        <v>495</v>
      </c>
      <c r="B63" s="62">
        <v>5663</v>
      </c>
      <c r="C63" s="63">
        <f>ROUND(B63/$B$68,4)</f>
        <v>0.56189999999999996</v>
      </c>
      <c r="D63" s="62">
        <v>5850</v>
      </c>
      <c r="E63" s="63">
        <f>ROUND(D63/$D$68,4)</f>
        <v>0.55259999999999998</v>
      </c>
      <c r="F63" s="62">
        <v>5944</v>
      </c>
      <c r="G63" s="63">
        <f>ROUND(F63/$F$68,4)</f>
        <v>0.58330000000000004</v>
      </c>
      <c r="H63" s="62">
        <v>5754</v>
      </c>
      <c r="I63" s="63">
        <f>ROUND(H63/$H$68,4)</f>
        <v>0.5655</v>
      </c>
      <c r="J63" s="671">
        <f>I63-G63</f>
        <v>-1.7800000000000038E-2</v>
      </c>
    </row>
    <row r="64" spans="1:10" x14ac:dyDescent="0.25">
      <c r="A64" s="64" t="s">
        <v>496</v>
      </c>
      <c r="B64" s="65">
        <v>3036</v>
      </c>
      <c r="C64" s="66">
        <f>ROUND(B64/$B$68,4)</f>
        <v>0.30120000000000002</v>
      </c>
      <c r="D64" s="65">
        <v>3256</v>
      </c>
      <c r="E64" s="66">
        <f>ROUND(D64/$D$68,4)</f>
        <v>0.30759999999999998</v>
      </c>
      <c r="F64" s="65">
        <v>2994</v>
      </c>
      <c r="G64" s="66">
        <f>ROUND(F64/$F$68,4)</f>
        <v>0.29380000000000001</v>
      </c>
      <c r="H64" s="65">
        <v>2975</v>
      </c>
      <c r="I64" s="66">
        <f>ROUND(H64/$H$68,4)</f>
        <v>0.29239999999999999</v>
      </c>
      <c r="J64" s="672">
        <f>I64-G64</f>
        <v>-1.4000000000000123E-3</v>
      </c>
    </row>
    <row r="65" spans="1:10" x14ac:dyDescent="0.25">
      <c r="A65" s="64" t="s">
        <v>497</v>
      </c>
      <c r="B65" s="65">
        <v>546</v>
      </c>
      <c r="C65" s="66">
        <f>ROUND(B65/$B$68,4)</f>
        <v>5.4199999999999998E-2</v>
      </c>
      <c r="D65" s="65">
        <v>480</v>
      </c>
      <c r="E65" s="66">
        <f>ROUND(D65/$D$68,4)</f>
        <v>4.53E-2</v>
      </c>
      <c r="F65" s="65">
        <v>301</v>
      </c>
      <c r="G65" s="66">
        <f>ROUND(F65/$F$68,4)</f>
        <v>2.9499999999999998E-2</v>
      </c>
      <c r="H65" s="65">
        <v>474</v>
      </c>
      <c r="I65" s="66">
        <f>ROUND(H65/$H$68,4)</f>
        <v>4.6600000000000003E-2</v>
      </c>
      <c r="J65" s="672">
        <f>I65-G65</f>
        <v>1.7100000000000004E-2</v>
      </c>
    </row>
    <row r="66" spans="1:10" x14ac:dyDescent="0.25">
      <c r="A66" s="64" t="s">
        <v>498</v>
      </c>
      <c r="B66" s="65">
        <v>806</v>
      </c>
      <c r="C66" s="66">
        <f>ROUND(B66/$B$68,4)</f>
        <v>0.08</v>
      </c>
      <c r="D66" s="65">
        <v>953</v>
      </c>
      <c r="E66" s="66">
        <f>ROUND(D66/$D$68,4)</f>
        <v>0.09</v>
      </c>
      <c r="F66" s="65">
        <v>886</v>
      </c>
      <c r="G66" s="66">
        <f>ROUND(F66/$F$68,4)</f>
        <v>8.6900000000000005E-2</v>
      </c>
      <c r="H66" s="65">
        <v>906</v>
      </c>
      <c r="I66" s="66">
        <f>ROUND(H66/$H$68,4)</f>
        <v>8.8999999999999996E-2</v>
      </c>
      <c r="J66" s="672">
        <f>I66-G66</f>
        <v>2.0999999999999908E-3</v>
      </c>
    </row>
    <row r="67" spans="1:10" ht="14.4" thickBot="1" x14ac:dyDescent="0.3">
      <c r="A67" s="67" t="s">
        <v>380</v>
      </c>
      <c r="B67" s="68">
        <v>28</v>
      </c>
      <c r="C67" s="69">
        <f>ROUND(B67/$B$68,4)</f>
        <v>2.8E-3</v>
      </c>
      <c r="D67" s="68">
        <v>47</v>
      </c>
      <c r="E67" s="69">
        <f>ROUND(D67/$D$68,4)</f>
        <v>4.4000000000000003E-3</v>
      </c>
      <c r="F67" s="68">
        <v>66</v>
      </c>
      <c r="G67" s="69">
        <f>ROUND(F67/$F$68,4)</f>
        <v>6.4999999999999997E-3</v>
      </c>
      <c r="H67" s="68">
        <v>66</v>
      </c>
      <c r="I67" s="69">
        <f>ROUND(H67/$H$68,4)</f>
        <v>6.4999999999999997E-3</v>
      </c>
      <c r="J67" s="673">
        <f>I67-G67</f>
        <v>0</v>
      </c>
    </row>
    <row r="68" spans="1:10" ht="14.4" thickBot="1" x14ac:dyDescent="0.3">
      <c r="A68" s="70" t="s">
        <v>109</v>
      </c>
      <c r="B68" s="71">
        <f>SUM(B63:B67)</f>
        <v>10079</v>
      </c>
      <c r="C68" s="72">
        <f>SUM(C63:C67)</f>
        <v>1.0001</v>
      </c>
      <c r="D68" s="71">
        <f t="shared" ref="D68:I68" si="19">SUM(D63:D67)</f>
        <v>10586</v>
      </c>
      <c r="E68" s="72">
        <f t="shared" si="19"/>
        <v>0.9998999999999999</v>
      </c>
      <c r="F68" s="71">
        <f t="shared" si="19"/>
        <v>10191</v>
      </c>
      <c r="G68" s="72">
        <f t="shared" si="19"/>
        <v>0.99999999999999989</v>
      </c>
      <c r="H68" s="71">
        <f t="shared" si="19"/>
        <v>10175</v>
      </c>
      <c r="I68" s="72">
        <f t="shared" si="19"/>
        <v>0.99999999999999989</v>
      </c>
      <c r="J68" s="691"/>
    </row>
  </sheetData>
  <mergeCells count="35">
    <mergeCell ref="A27:J27"/>
    <mergeCell ref="H61:I61"/>
    <mergeCell ref="A28:A30"/>
    <mergeCell ref="B28:H28"/>
    <mergeCell ref="I28:J29"/>
    <mergeCell ref="B29:C29"/>
    <mergeCell ref="D29:E29"/>
    <mergeCell ref="F29:G29"/>
    <mergeCell ref="J61:J62"/>
    <mergeCell ref="I45:J46"/>
    <mergeCell ref="B46:C46"/>
    <mergeCell ref="D46:E46"/>
    <mergeCell ref="F46:G46"/>
    <mergeCell ref="A60:J60"/>
    <mergeCell ref="A61:A62"/>
    <mergeCell ref="A44:J44"/>
    <mergeCell ref="A45:A47"/>
    <mergeCell ref="B45:H45"/>
    <mergeCell ref="B61:C61"/>
    <mergeCell ref="D61:E61"/>
    <mergeCell ref="F61:G61"/>
    <mergeCell ref="A1:J1"/>
    <mergeCell ref="A2:A4"/>
    <mergeCell ref="B3:C3"/>
    <mergeCell ref="I2:J3"/>
    <mergeCell ref="B2:H2"/>
    <mergeCell ref="D3:E3"/>
    <mergeCell ref="F3:G3"/>
    <mergeCell ref="B15:C15"/>
    <mergeCell ref="D15:E15"/>
    <mergeCell ref="F15:G15"/>
    <mergeCell ref="H15:I15"/>
    <mergeCell ref="A14:J14"/>
    <mergeCell ref="A15:A16"/>
    <mergeCell ref="J15:J16"/>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1"/>
  <sheetViews>
    <sheetView zoomScaleNormal="100" workbookViewId="0">
      <selection sqref="A1:G1"/>
    </sheetView>
  </sheetViews>
  <sheetFormatPr defaultColWidth="9.109375" defaultRowHeight="12.6" x14ac:dyDescent="0.25"/>
  <cols>
    <col min="1" max="1" width="9.109375" style="384" customWidth="1"/>
    <col min="2" max="2" width="84" style="384" customWidth="1"/>
    <col min="3" max="7" width="11.44140625" style="384" customWidth="1"/>
    <col min="8" max="8" width="4.109375" style="384" customWidth="1"/>
    <col min="9" max="239" width="11.44140625" style="384" customWidth="1"/>
    <col min="240" max="16384" width="9.109375" style="384"/>
  </cols>
  <sheetData>
    <row r="1" spans="1:7" ht="35.1" customHeight="1" thickBot="1" x14ac:dyDescent="0.35">
      <c r="A1" s="992" t="s">
        <v>199</v>
      </c>
      <c r="B1" s="993"/>
      <c r="C1" s="993"/>
      <c r="D1" s="993"/>
      <c r="E1" s="993"/>
      <c r="F1" s="993"/>
      <c r="G1" s="994"/>
    </row>
    <row r="2" spans="1:7" x14ac:dyDescent="0.25">
      <c r="A2" s="949" t="s">
        <v>96</v>
      </c>
      <c r="B2" s="951" t="s">
        <v>223</v>
      </c>
      <c r="C2" s="944" t="s">
        <v>214</v>
      </c>
      <c r="D2" s="945"/>
      <c r="E2" s="945"/>
      <c r="F2" s="946"/>
      <c r="G2" s="995" t="s">
        <v>622</v>
      </c>
    </row>
    <row r="3" spans="1:7" ht="12.75" customHeight="1" thickBot="1" x14ac:dyDescent="0.3">
      <c r="A3" s="950"/>
      <c r="B3" s="952"/>
      <c r="C3" s="583" t="s">
        <v>215</v>
      </c>
      <c r="D3" s="584" t="s">
        <v>216</v>
      </c>
      <c r="E3" s="584" t="s">
        <v>217</v>
      </c>
      <c r="F3" s="585" t="s">
        <v>218</v>
      </c>
      <c r="G3" s="996"/>
    </row>
    <row r="4" spans="1:7" ht="12.75" customHeight="1" thickBot="1" x14ac:dyDescent="0.3">
      <c r="A4" s="730">
        <v>18</v>
      </c>
      <c r="B4" s="828" t="s">
        <v>230</v>
      </c>
      <c r="C4" s="588">
        <f>C5</f>
        <v>1</v>
      </c>
      <c r="D4" s="732">
        <f t="shared" ref="D4:G4" si="0">D5</f>
        <v>2</v>
      </c>
      <c r="E4" s="733">
        <f t="shared" si="0"/>
        <v>0</v>
      </c>
      <c r="F4" s="732">
        <f t="shared" si="0"/>
        <v>0</v>
      </c>
      <c r="G4" s="734">
        <f t="shared" si="0"/>
        <v>3</v>
      </c>
    </row>
    <row r="5" spans="1:7" ht="12.75" customHeight="1" thickBot="1" x14ac:dyDescent="0.3">
      <c r="A5" s="571">
        <v>18120</v>
      </c>
      <c r="B5" s="829" t="s">
        <v>231</v>
      </c>
      <c r="C5" s="781">
        <v>1</v>
      </c>
      <c r="D5" s="614">
        <v>2</v>
      </c>
      <c r="E5" s="614">
        <v>0</v>
      </c>
      <c r="F5" s="614"/>
      <c r="G5" s="587">
        <f>SUM(C5:F5)</f>
        <v>3</v>
      </c>
    </row>
    <row r="6" spans="1:7" ht="12.75" customHeight="1" thickBot="1" x14ac:dyDescent="0.3">
      <c r="A6" s="730">
        <v>35</v>
      </c>
      <c r="B6" s="828" t="s">
        <v>232</v>
      </c>
      <c r="C6" s="588">
        <f>SUM(C7:C8)</f>
        <v>11</v>
      </c>
      <c r="D6" s="732">
        <f>SUM(D7:D8)</f>
        <v>4</v>
      </c>
      <c r="E6" s="733">
        <f>SUM(E7:E8)</f>
        <v>4</v>
      </c>
      <c r="F6" s="732">
        <f>SUM(F7:F8)</f>
        <v>0</v>
      </c>
      <c r="G6" s="734">
        <f>SUM(G7:G8)</f>
        <v>19</v>
      </c>
    </row>
    <row r="7" spans="1:7" ht="12.75" customHeight="1" x14ac:dyDescent="0.25">
      <c r="A7" s="571">
        <v>35130</v>
      </c>
      <c r="B7" s="829" t="s">
        <v>235</v>
      </c>
      <c r="C7" s="782">
        <v>9</v>
      </c>
      <c r="D7" s="614">
        <v>1</v>
      </c>
      <c r="E7" s="614">
        <v>2</v>
      </c>
      <c r="F7" s="586"/>
      <c r="G7" s="587">
        <f t="shared" ref="G7:G58" si="1">SUM(C7:F7)</f>
        <v>12</v>
      </c>
    </row>
    <row r="8" spans="1:7" ht="12.75" customHeight="1" thickBot="1" x14ac:dyDescent="0.3">
      <c r="A8" s="571">
        <v>35140</v>
      </c>
      <c r="B8" s="829" t="s">
        <v>236</v>
      </c>
      <c r="C8" s="783">
        <v>2</v>
      </c>
      <c r="D8" s="614">
        <v>3</v>
      </c>
      <c r="E8" s="614">
        <v>2</v>
      </c>
      <c r="F8" s="736"/>
      <c r="G8" s="587">
        <f>SUM(C8:F8)</f>
        <v>7</v>
      </c>
    </row>
    <row r="9" spans="1:7" ht="12.75" customHeight="1" thickBot="1" x14ac:dyDescent="0.3">
      <c r="A9" s="730">
        <v>36</v>
      </c>
      <c r="B9" s="737" t="s">
        <v>237</v>
      </c>
      <c r="C9" s="588">
        <f>C10</f>
        <v>29</v>
      </c>
      <c r="D9" s="732">
        <f>D10</f>
        <v>38</v>
      </c>
      <c r="E9" s="732">
        <f>E10</f>
        <v>10</v>
      </c>
      <c r="F9" s="732">
        <f>F10</f>
        <v>0</v>
      </c>
      <c r="G9" s="734">
        <f>G10</f>
        <v>77</v>
      </c>
    </row>
    <row r="10" spans="1:7" ht="12.75" customHeight="1" thickBot="1" x14ac:dyDescent="0.3">
      <c r="A10" s="738">
        <v>36000</v>
      </c>
      <c r="B10" s="830" t="s">
        <v>237</v>
      </c>
      <c r="C10" s="782">
        <v>29</v>
      </c>
      <c r="D10" s="614">
        <v>38</v>
      </c>
      <c r="E10" s="614">
        <v>10</v>
      </c>
      <c r="F10" s="586"/>
      <c r="G10" s="734">
        <f t="shared" si="1"/>
        <v>77</v>
      </c>
    </row>
    <row r="11" spans="1:7" ht="12.75" customHeight="1" thickBot="1" x14ac:dyDescent="0.3">
      <c r="A11" s="730">
        <v>38</v>
      </c>
      <c r="B11" s="828" t="s">
        <v>239</v>
      </c>
      <c r="C11" s="588">
        <f>SUM(C12:C14)</f>
        <v>8</v>
      </c>
      <c r="D11" s="732">
        <f>SUM(D12:D14)</f>
        <v>20</v>
      </c>
      <c r="E11" s="733">
        <f>SUM(E12:E14)</f>
        <v>2</v>
      </c>
      <c r="F11" s="732">
        <f>SUM(F12:F14)</f>
        <v>0</v>
      </c>
      <c r="G11" s="732">
        <f>SUM(G12:G14)</f>
        <v>30</v>
      </c>
    </row>
    <row r="12" spans="1:7" ht="12.75" customHeight="1" x14ac:dyDescent="0.25">
      <c r="A12" s="728">
        <v>38110</v>
      </c>
      <c r="B12" s="831" t="s">
        <v>240</v>
      </c>
      <c r="C12" s="782">
        <v>3</v>
      </c>
      <c r="D12" s="614">
        <v>9</v>
      </c>
      <c r="E12" s="612">
        <v>0</v>
      </c>
      <c r="F12" s="586"/>
      <c r="G12" s="729">
        <f t="shared" si="1"/>
        <v>12</v>
      </c>
    </row>
    <row r="13" spans="1:7" ht="12.75" customHeight="1" x14ac:dyDescent="0.25">
      <c r="A13" s="571">
        <v>38213</v>
      </c>
      <c r="B13" s="829" t="s">
        <v>241</v>
      </c>
      <c r="C13" s="782">
        <v>1</v>
      </c>
      <c r="D13" s="614">
        <v>3</v>
      </c>
      <c r="E13" s="612">
        <v>0</v>
      </c>
      <c r="F13" s="586"/>
      <c r="G13" s="587">
        <f t="shared" si="1"/>
        <v>4</v>
      </c>
    </row>
    <row r="14" spans="1:7" ht="13.8" thickBot="1" x14ac:dyDescent="0.3">
      <c r="A14" s="735">
        <v>38219</v>
      </c>
      <c r="B14" s="832" t="s">
        <v>242</v>
      </c>
      <c r="C14" s="782">
        <v>4</v>
      </c>
      <c r="D14" s="614">
        <v>8</v>
      </c>
      <c r="E14" s="612">
        <v>2</v>
      </c>
      <c r="F14" s="586"/>
      <c r="G14" s="615">
        <f t="shared" si="1"/>
        <v>14</v>
      </c>
    </row>
    <row r="15" spans="1:7" ht="12.75" customHeight="1" thickBot="1" x14ac:dyDescent="0.3">
      <c r="A15" s="730">
        <v>49</v>
      </c>
      <c r="B15" s="833" t="s">
        <v>243</v>
      </c>
      <c r="C15" s="588">
        <f>SUM(C16:C17)</f>
        <v>189</v>
      </c>
      <c r="D15" s="732">
        <f>SUM(D16:D17)</f>
        <v>361</v>
      </c>
      <c r="E15" s="733">
        <f>SUM(E16:E17)</f>
        <v>10</v>
      </c>
      <c r="F15" s="732">
        <f>SUM(F16:F17)</f>
        <v>3</v>
      </c>
      <c r="G15" s="732">
        <f>SUM(G16:G17)</f>
        <v>563</v>
      </c>
    </row>
    <row r="16" spans="1:7" ht="12.75" customHeight="1" x14ac:dyDescent="0.25">
      <c r="A16" s="571">
        <v>49200</v>
      </c>
      <c r="B16" s="829" t="s">
        <v>244</v>
      </c>
      <c r="C16" s="782">
        <v>122</v>
      </c>
      <c r="D16" s="614">
        <v>316</v>
      </c>
      <c r="E16" s="612">
        <v>1</v>
      </c>
      <c r="F16" s="586">
        <v>1</v>
      </c>
      <c r="G16" s="587">
        <f t="shared" si="1"/>
        <v>440</v>
      </c>
    </row>
    <row r="17" spans="1:7" ht="12.75" customHeight="1" thickBot="1" x14ac:dyDescent="0.3">
      <c r="A17" s="571">
        <v>49390</v>
      </c>
      <c r="B17" s="829" t="s">
        <v>245</v>
      </c>
      <c r="C17" s="782">
        <v>67</v>
      </c>
      <c r="D17" s="614">
        <v>45</v>
      </c>
      <c r="E17" s="612">
        <v>9</v>
      </c>
      <c r="F17" s="586">
        <v>2</v>
      </c>
      <c r="G17" s="587">
        <f t="shared" si="1"/>
        <v>123</v>
      </c>
    </row>
    <row r="18" spans="1:7" ht="12.75" customHeight="1" thickBot="1" x14ac:dyDescent="0.3">
      <c r="A18" s="730">
        <v>52</v>
      </c>
      <c r="B18" s="833" t="s">
        <v>246</v>
      </c>
      <c r="C18" s="588">
        <f>SUM(C19:C20)</f>
        <v>12</v>
      </c>
      <c r="D18" s="732">
        <f>SUM(D19:D20)</f>
        <v>13</v>
      </c>
      <c r="E18" s="733">
        <f>SUM(E19:E20)</f>
        <v>7</v>
      </c>
      <c r="F18" s="732">
        <f>SUM(F19:F20)</f>
        <v>0</v>
      </c>
      <c r="G18" s="732">
        <f>SUM(G19:G20)</f>
        <v>32</v>
      </c>
    </row>
    <row r="19" spans="1:7" ht="12.75" customHeight="1" x14ac:dyDescent="0.25">
      <c r="A19" s="571">
        <v>52220</v>
      </c>
      <c r="B19" s="829" t="s">
        <v>247</v>
      </c>
      <c r="C19" s="782">
        <v>11</v>
      </c>
      <c r="D19" s="614">
        <v>12</v>
      </c>
      <c r="E19" s="612">
        <v>5</v>
      </c>
      <c r="F19" s="586"/>
      <c r="G19" s="587">
        <f t="shared" si="1"/>
        <v>28</v>
      </c>
    </row>
    <row r="20" spans="1:7" ht="12.75" customHeight="1" thickBot="1" x14ac:dyDescent="0.3">
      <c r="A20" s="571">
        <v>52230</v>
      </c>
      <c r="B20" s="829" t="s">
        <v>248</v>
      </c>
      <c r="C20" s="782">
        <v>1</v>
      </c>
      <c r="D20" s="614">
        <v>1</v>
      </c>
      <c r="E20" s="612">
        <v>2</v>
      </c>
      <c r="F20" s="586"/>
      <c r="G20" s="587">
        <f t="shared" si="1"/>
        <v>4</v>
      </c>
    </row>
    <row r="21" spans="1:7" ht="12.75" customHeight="1" thickBot="1" x14ac:dyDescent="0.3">
      <c r="A21" s="730">
        <v>53</v>
      </c>
      <c r="B21" s="833" t="s">
        <v>249</v>
      </c>
      <c r="C21" s="588">
        <f>C22</f>
        <v>56</v>
      </c>
      <c r="D21" s="732">
        <f>D22</f>
        <v>46</v>
      </c>
      <c r="E21" s="733">
        <f>E22</f>
        <v>23</v>
      </c>
      <c r="F21" s="732">
        <f>F22</f>
        <v>0</v>
      </c>
      <c r="G21" s="732">
        <f>G22</f>
        <v>125</v>
      </c>
    </row>
    <row r="22" spans="1:7" ht="12.75" customHeight="1" thickBot="1" x14ac:dyDescent="0.3">
      <c r="A22" s="571">
        <v>53100</v>
      </c>
      <c r="B22" s="829" t="s">
        <v>250</v>
      </c>
      <c r="C22" s="782">
        <v>56</v>
      </c>
      <c r="D22" s="614">
        <v>46</v>
      </c>
      <c r="E22" s="612">
        <v>23</v>
      </c>
      <c r="F22" s="586"/>
      <c r="G22" s="587">
        <f t="shared" si="1"/>
        <v>125</v>
      </c>
    </row>
    <row r="23" spans="1:7" ht="12.75" customHeight="1" thickBot="1" x14ac:dyDescent="0.3">
      <c r="A23" s="730">
        <v>55</v>
      </c>
      <c r="B23" s="833" t="s">
        <v>251</v>
      </c>
      <c r="C23" s="588">
        <f>C24</f>
        <v>1</v>
      </c>
      <c r="D23" s="732">
        <f>D24</f>
        <v>6</v>
      </c>
      <c r="E23" s="733">
        <f>E24</f>
        <v>0</v>
      </c>
      <c r="F23" s="732">
        <f>F24</f>
        <v>0</v>
      </c>
      <c r="G23" s="732">
        <f>G24</f>
        <v>7</v>
      </c>
    </row>
    <row r="24" spans="1:7" ht="12.75" customHeight="1" thickBot="1" x14ac:dyDescent="0.3">
      <c r="A24" s="571">
        <v>55900</v>
      </c>
      <c r="B24" s="829" t="s">
        <v>252</v>
      </c>
      <c r="C24" s="782">
        <v>1</v>
      </c>
      <c r="D24" s="614">
        <v>6</v>
      </c>
      <c r="E24" s="612">
        <v>0</v>
      </c>
      <c r="F24" s="586"/>
      <c r="G24" s="587">
        <f t="shared" si="1"/>
        <v>7</v>
      </c>
    </row>
    <row r="25" spans="1:7" ht="12.75" customHeight="1" thickBot="1" x14ac:dyDescent="0.3">
      <c r="A25" s="640">
        <v>56</v>
      </c>
      <c r="B25" s="639" t="s">
        <v>253</v>
      </c>
      <c r="C25" s="679">
        <f>C26</f>
        <v>1</v>
      </c>
      <c r="D25" s="679">
        <f>D26</f>
        <v>1</v>
      </c>
      <c r="E25" s="679">
        <f>E26</f>
        <v>0</v>
      </c>
      <c r="F25" s="679">
        <f>F26</f>
        <v>0</v>
      </c>
      <c r="G25" s="679">
        <f>G26</f>
        <v>2</v>
      </c>
    </row>
    <row r="26" spans="1:7" ht="12.75" customHeight="1" thickBot="1" x14ac:dyDescent="0.3">
      <c r="A26" s="628">
        <v>56210</v>
      </c>
      <c r="B26" s="625" t="s">
        <v>254</v>
      </c>
      <c r="C26" s="782">
        <v>1</v>
      </c>
      <c r="D26" s="614">
        <v>1</v>
      </c>
      <c r="E26" s="612">
        <v>0</v>
      </c>
      <c r="F26" s="586"/>
      <c r="G26" s="680">
        <f t="shared" si="1"/>
        <v>2</v>
      </c>
    </row>
    <row r="27" spans="1:7" ht="12.75" customHeight="1" thickBot="1" x14ac:dyDescent="0.3">
      <c r="A27" s="730">
        <v>60</v>
      </c>
      <c r="B27" s="833" t="s">
        <v>255</v>
      </c>
      <c r="C27" s="679">
        <f>C28</f>
        <v>25</v>
      </c>
      <c r="D27" s="679">
        <f>D28</f>
        <v>14</v>
      </c>
      <c r="E27" s="679">
        <f>E28</f>
        <v>2</v>
      </c>
      <c r="F27" s="679">
        <f>F28</f>
        <v>0</v>
      </c>
      <c r="G27" s="679">
        <f>G28</f>
        <v>41</v>
      </c>
    </row>
    <row r="28" spans="1:7" ht="12.75" customHeight="1" thickBot="1" x14ac:dyDescent="0.3">
      <c r="A28" s="571">
        <v>60200</v>
      </c>
      <c r="B28" s="829" t="s">
        <v>257</v>
      </c>
      <c r="C28" s="782">
        <v>25</v>
      </c>
      <c r="D28" s="614">
        <v>14</v>
      </c>
      <c r="E28" s="612">
        <v>2</v>
      </c>
      <c r="F28" s="586"/>
      <c r="G28" s="587">
        <f t="shared" si="1"/>
        <v>41</v>
      </c>
    </row>
    <row r="29" spans="1:7" ht="12.75" customHeight="1" thickBot="1" x14ac:dyDescent="0.3">
      <c r="A29" s="730">
        <v>61</v>
      </c>
      <c r="B29" s="833" t="s">
        <v>258</v>
      </c>
      <c r="C29" s="679">
        <f>C30</f>
        <v>0</v>
      </c>
      <c r="D29" s="679">
        <f>D30</f>
        <v>2</v>
      </c>
      <c r="E29" s="679">
        <f>E30</f>
        <v>0</v>
      </c>
      <c r="F29" s="679">
        <f>F30</f>
        <v>0</v>
      </c>
      <c r="G29" s="679">
        <f>G30</f>
        <v>2</v>
      </c>
    </row>
    <row r="30" spans="1:7" ht="12.75" customHeight="1" thickBot="1" x14ac:dyDescent="0.3">
      <c r="A30" s="571">
        <v>61100</v>
      </c>
      <c r="B30" s="829" t="s">
        <v>259</v>
      </c>
      <c r="C30" s="782">
        <v>0</v>
      </c>
      <c r="D30" s="614">
        <v>2</v>
      </c>
      <c r="E30" s="612">
        <v>0</v>
      </c>
      <c r="F30" s="586"/>
      <c r="G30" s="587">
        <f t="shared" si="1"/>
        <v>2</v>
      </c>
    </row>
    <row r="31" spans="1:7" ht="12.75" customHeight="1" thickBot="1" x14ac:dyDescent="0.3">
      <c r="A31" s="730">
        <v>62</v>
      </c>
      <c r="B31" s="833" t="s">
        <v>260</v>
      </c>
      <c r="C31" s="679">
        <f>SUM(C32:C33)</f>
        <v>3</v>
      </c>
      <c r="D31" s="679">
        <f t="shared" ref="D31:G31" si="2">SUM(D32:D33)</f>
        <v>5</v>
      </c>
      <c r="E31" s="679">
        <f t="shared" si="2"/>
        <v>1</v>
      </c>
      <c r="F31" s="679">
        <f t="shared" si="2"/>
        <v>0</v>
      </c>
      <c r="G31" s="679">
        <f t="shared" si="2"/>
        <v>9</v>
      </c>
    </row>
    <row r="32" spans="1:7" ht="12.75" customHeight="1" x14ac:dyDescent="0.25">
      <c r="A32" s="571">
        <v>62020</v>
      </c>
      <c r="B32" s="829" t="s">
        <v>261</v>
      </c>
      <c r="C32" s="782">
        <v>1</v>
      </c>
      <c r="D32" s="614">
        <v>2</v>
      </c>
      <c r="E32" s="612">
        <v>0</v>
      </c>
      <c r="F32" s="586"/>
      <c r="G32" s="587">
        <f t="shared" si="1"/>
        <v>3</v>
      </c>
    </row>
    <row r="33" spans="1:7" ht="12.75" customHeight="1" thickBot="1" x14ac:dyDescent="0.3">
      <c r="A33" s="738">
        <v>62090</v>
      </c>
      <c r="B33" s="772" t="s">
        <v>262</v>
      </c>
      <c r="C33" s="782">
        <v>2</v>
      </c>
      <c r="D33" s="614">
        <v>3</v>
      </c>
      <c r="E33" s="612">
        <v>1</v>
      </c>
      <c r="F33" s="586"/>
      <c r="G33" s="587">
        <f t="shared" si="1"/>
        <v>6</v>
      </c>
    </row>
    <row r="34" spans="1:7" ht="12.75" customHeight="1" thickBot="1" x14ac:dyDescent="0.3">
      <c r="A34" s="730">
        <v>64</v>
      </c>
      <c r="B34" s="833" t="s">
        <v>263</v>
      </c>
      <c r="C34" s="588">
        <f>C35</f>
        <v>59</v>
      </c>
      <c r="D34" s="732">
        <f>D35</f>
        <v>0</v>
      </c>
      <c r="E34" s="733">
        <f>E35</f>
        <v>5</v>
      </c>
      <c r="F34" s="732">
        <f>F35</f>
        <v>0</v>
      </c>
      <c r="G34" s="732">
        <f>G35</f>
        <v>64</v>
      </c>
    </row>
    <row r="35" spans="1:7" ht="12.75" customHeight="1" thickBot="1" x14ac:dyDescent="0.3">
      <c r="A35" s="571">
        <v>64999</v>
      </c>
      <c r="B35" s="829" t="s">
        <v>266</v>
      </c>
      <c r="C35" s="782">
        <v>59</v>
      </c>
      <c r="D35" s="614">
        <v>0</v>
      </c>
      <c r="E35" s="612">
        <v>5</v>
      </c>
      <c r="F35" s="586"/>
      <c r="G35" s="587">
        <f t="shared" si="1"/>
        <v>64</v>
      </c>
    </row>
    <row r="36" spans="1:7" ht="12.75" customHeight="1" thickBot="1" x14ac:dyDescent="0.3">
      <c r="A36" s="730">
        <v>68</v>
      </c>
      <c r="B36" s="833" t="s">
        <v>267</v>
      </c>
      <c r="C36" s="588">
        <f>C37</f>
        <v>0</v>
      </c>
      <c r="D36" s="732">
        <f>D37</f>
        <v>0</v>
      </c>
      <c r="E36" s="733">
        <f>E37</f>
        <v>0</v>
      </c>
      <c r="F36" s="732">
        <f>F37</f>
        <v>0</v>
      </c>
      <c r="G36" s="732">
        <f>G37</f>
        <v>0</v>
      </c>
    </row>
    <row r="37" spans="1:7" ht="12.75" customHeight="1" thickBot="1" x14ac:dyDescent="0.3">
      <c r="A37" s="571">
        <v>68202</v>
      </c>
      <c r="B37" s="829" t="s">
        <v>152</v>
      </c>
      <c r="C37" s="782"/>
      <c r="D37" s="614"/>
      <c r="E37" s="612"/>
      <c r="F37" s="586"/>
      <c r="G37" s="587">
        <f t="shared" si="1"/>
        <v>0</v>
      </c>
    </row>
    <row r="38" spans="1:7" ht="12.75" customHeight="1" thickBot="1" x14ac:dyDescent="0.3">
      <c r="A38" s="730">
        <v>71</v>
      </c>
      <c r="B38" s="833" t="s">
        <v>269</v>
      </c>
      <c r="C38" s="588">
        <f>SUM(C39:C40)</f>
        <v>2</v>
      </c>
      <c r="D38" s="732">
        <f>SUM(D39:D40)</f>
        <v>2</v>
      </c>
      <c r="E38" s="733">
        <f>SUM(E39:E40)</f>
        <v>2</v>
      </c>
      <c r="F38" s="732">
        <f>SUM(F39:F40)</f>
        <v>0</v>
      </c>
      <c r="G38" s="732">
        <f>SUM(G39:G40)</f>
        <v>6</v>
      </c>
    </row>
    <row r="39" spans="1:7" ht="12.75" customHeight="1" x14ac:dyDescent="0.25">
      <c r="A39" s="571">
        <v>71121</v>
      </c>
      <c r="B39" s="829" t="s">
        <v>270</v>
      </c>
      <c r="C39" s="782">
        <v>2</v>
      </c>
      <c r="D39" s="782">
        <v>2</v>
      </c>
      <c r="E39" s="612">
        <v>1</v>
      </c>
      <c r="F39" s="586"/>
      <c r="G39" s="587">
        <f t="shared" si="1"/>
        <v>5</v>
      </c>
    </row>
    <row r="40" spans="1:7" ht="12.75" customHeight="1" thickBot="1" x14ac:dyDescent="0.3">
      <c r="A40" s="738">
        <v>71209</v>
      </c>
      <c r="B40" s="740" t="s">
        <v>271</v>
      </c>
      <c r="C40" s="782">
        <v>0</v>
      </c>
      <c r="D40" s="782">
        <v>0</v>
      </c>
      <c r="E40" s="612">
        <v>1</v>
      </c>
      <c r="F40" s="586"/>
      <c r="G40" s="739">
        <f t="shared" si="1"/>
        <v>1</v>
      </c>
    </row>
    <row r="41" spans="1:7" ht="12.75" customHeight="1" thickBot="1" x14ac:dyDescent="0.3">
      <c r="A41" s="730">
        <v>72</v>
      </c>
      <c r="B41" s="833" t="s">
        <v>272</v>
      </c>
      <c r="C41" s="588">
        <f>C42</f>
        <v>1</v>
      </c>
      <c r="D41" s="732">
        <f>D42</f>
        <v>1</v>
      </c>
      <c r="E41" s="733">
        <f>E42</f>
        <v>0</v>
      </c>
      <c r="F41" s="732">
        <f>F42</f>
        <v>0</v>
      </c>
      <c r="G41" s="732">
        <f>G42</f>
        <v>2</v>
      </c>
    </row>
    <row r="42" spans="1:7" ht="12.75" customHeight="1" thickBot="1" x14ac:dyDescent="0.3">
      <c r="A42" s="571">
        <v>72190</v>
      </c>
      <c r="B42" s="829" t="s">
        <v>273</v>
      </c>
      <c r="C42" s="782">
        <v>1</v>
      </c>
      <c r="D42" s="614">
        <v>1</v>
      </c>
      <c r="E42" s="612">
        <v>0</v>
      </c>
      <c r="F42" s="586"/>
      <c r="G42" s="587">
        <f t="shared" si="1"/>
        <v>2</v>
      </c>
    </row>
    <row r="43" spans="1:7" ht="12.75" customHeight="1" thickBot="1" x14ac:dyDescent="0.3">
      <c r="A43" s="730">
        <v>78</v>
      </c>
      <c r="B43" s="833" t="s">
        <v>275</v>
      </c>
      <c r="C43" s="588">
        <f>SUM(C44:C45)</f>
        <v>57</v>
      </c>
      <c r="D43" s="732">
        <f>SUM(D44:D45)</f>
        <v>75</v>
      </c>
      <c r="E43" s="733">
        <f>SUM(E44:E45)</f>
        <v>21</v>
      </c>
      <c r="F43" s="732">
        <f>SUM(F44:F45)</f>
        <v>0</v>
      </c>
      <c r="G43" s="732">
        <f>SUM(G44:G45)</f>
        <v>153</v>
      </c>
    </row>
    <row r="44" spans="1:7" ht="12.75" customHeight="1" x14ac:dyDescent="0.25">
      <c r="A44" s="571">
        <v>78100</v>
      </c>
      <c r="B44" s="829" t="s">
        <v>276</v>
      </c>
      <c r="C44" s="782">
        <v>56</v>
      </c>
      <c r="D44" s="614">
        <v>67</v>
      </c>
      <c r="E44" s="612">
        <v>20</v>
      </c>
      <c r="F44" s="586"/>
      <c r="G44" s="587">
        <f t="shared" si="1"/>
        <v>143</v>
      </c>
    </row>
    <row r="45" spans="1:7" ht="12.75" customHeight="1" thickBot="1" x14ac:dyDescent="0.3">
      <c r="A45" s="738">
        <v>78300</v>
      </c>
      <c r="B45" s="772" t="s">
        <v>277</v>
      </c>
      <c r="C45" s="782">
        <v>1</v>
      </c>
      <c r="D45" s="614">
        <v>8</v>
      </c>
      <c r="E45" s="612">
        <v>1</v>
      </c>
      <c r="F45" s="586"/>
      <c r="G45" s="739">
        <f t="shared" si="1"/>
        <v>10</v>
      </c>
    </row>
    <row r="46" spans="1:7" ht="12.75" customHeight="1" thickBot="1" x14ac:dyDescent="0.3">
      <c r="A46" s="730">
        <v>84</v>
      </c>
      <c r="B46" s="833" t="s">
        <v>280</v>
      </c>
      <c r="C46" s="731">
        <f>C47+C57+C66</f>
        <v>2320</v>
      </c>
      <c r="D46" s="731">
        <f>D47+D57+D66</f>
        <v>3188</v>
      </c>
      <c r="E46" s="731">
        <f>E47+E57+E66</f>
        <v>529</v>
      </c>
      <c r="F46" s="731">
        <f>F47+F57+F66</f>
        <v>4</v>
      </c>
      <c r="G46" s="741">
        <f>G47+G57+G66</f>
        <v>6041</v>
      </c>
    </row>
    <row r="47" spans="1:7" ht="12.75" customHeight="1" thickBot="1" x14ac:dyDescent="0.3">
      <c r="A47" s="730" t="s">
        <v>97</v>
      </c>
      <c r="B47" s="833" t="s">
        <v>281</v>
      </c>
      <c r="C47" s="731">
        <f>C48</f>
        <v>1752</v>
      </c>
      <c r="D47" s="731">
        <f t="shared" ref="D47:G47" si="3">D48</f>
        <v>2537</v>
      </c>
      <c r="E47" s="731">
        <f t="shared" si="3"/>
        <v>397</v>
      </c>
      <c r="F47" s="731">
        <f t="shared" si="3"/>
        <v>3</v>
      </c>
      <c r="G47" s="741">
        <f t="shared" si="3"/>
        <v>4689</v>
      </c>
    </row>
    <row r="48" spans="1:7" ht="12.75" customHeight="1" thickBot="1" x14ac:dyDescent="0.3">
      <c r="A48" s="730" t="s">
        <v>98</v>
      </c>
      <c r="B48" s="833" t="s">
        <v>282</v>
      </c>
      <c r="C48" s="731">
        <f>SUM(C49:C56)</f>
        <v>1752</v>
      </c>
      <c r="D48" s="731">
        <f t="shared" ref="D48:G48" si="4">SUM(D49:D56)</f>
        <v>2537</v>
      </c>
      <c r="E48" s="731">
        <f t="shared" si="4"/>
        <v>397</v>
      </c>
      <c r="F48" s="731">
        <f t="shared" si="4"/>
        <v>3</v>
      </c>
      <c r="G48" s="741">
        <f t="shared" si="4"/>
        <v>4689</v>
      </c>
    </row>
    <row r="49" spans="1:7" s="385" customFormat="1" ht="12.75" customHeight="1" x14ac:dyDescent="0.25">
      <c r="A49" s="571">
        <v>84111</v>
      </c>
      <c r="B49" s="829" t="s">
        <v>283</v>
      </c>
      <c r="C49" s="782">
        <v>168</v>
      </c>
      <c r="D49" s="586">
        <v>415</v>
      </c>
      <c r="E49" s="612">
        <v>31</v>
      </c>
      <c r="F49" s="586">
        <v>1</v>
      </c>
      <c r="G49" s="587">
        <f t="shared" si="1"/>
        <v>615</v>
      </c>
    </row>
    <row r="50" spans="1:7" ht="12.75" customHeight="1" x14ac:dyDescent="0.25">
      <c r="A50" s="571">
        <v>84112</v>
      </c>
      <c r="B50" s="829" t="s">
        <v>284</v>
      </c>
      <c r="C50" s="782">
        <v>240</v>
      </c>
      <c r="D50" s="586">
        <v>424</v>
      </c>
      <c r="E50" s="612">
        <v>30</v>
      </c>
      <c r="F50" s="586"/>
      <c r="G50" s="587">
        <f t="shared" si="1"/>
        <v>694</v>
      </c>
    </row>
    <row r="51" spans="1:7" ht="12.75" customHeight="1" x14ac:dyDescent="0.25">
      <c r="A51" s="571">
        <v>84113</v>
      </c>
      <c r="B51" s="829" t="s">
        <v>285</v>
      </c>
      <c r="C51" s="782">
        <v>122</v>
      </c>
      <c r="D51" s="586">
        <v>54</v>
      </c>
      <c r="E51" s="612">
        <v>13</v>
      </c>
      <c r="F51" s="586">
        <v>1</v>
      </c>
      <c r="G51" s="587">
        <f t="shared" si="1"/>
        <v>190</v>
      </c>
    </row>
    <row r="52" spans="1:7" ht="12.75" customHeight="1" x14ac:dyDescent="0.25">
      <c r="A52" s="571">
        <v>84114</v>
      </c>
      <c r="B52" s="829" t="s">
        <v>286</v>
      </c>
      <c r="C52" s="782">
        <v>614</v>
      </c>
      <c r="D52" s="586">
        <v>769</v>
      </c>
      <c r="E52" s="612">
        <v>166</v>
      </c>
      <c r="F52" s="586">
        <v>1</v>
      </c>
      <c r="G52" s="587">
        <f t="shared" si="1"/>
        <v>1550</v>
      </c>
    </row>
    <row r="53" spans="1:7" ht="12.75" customHeight="1" x14ac:dyDescent="0.25">
      <c r="A53" s="571">
        <v>84115</v>
      </c>
      <c r="B53" s="829" t="s">
        <v>287</v>
      </c>
      <c r="C53" s="782">
        <v>487</v>
      </c>
      <c r="D53" s="586">
        <v>729</v>
      </c>
      <c r="E53" s="612">
        <v>129</v>
      </c>
      <c r="F53" s="586"/>
      <c r="G53" s="587">
        <f t="shared" si="1"/>
        <v>1345</v>
      </c>
    </row>
    <row r="54" spans="1:7" ht="12.75" customHeight="1" x14ac:dyDescent="0.25">
      <c r="A54" s="571">
        <v>84119</v>
      </c>
      <c r="B54" s="829" t="s">
        <v>288</v>
      </c>
      <c r="C54" s="782">
        <v>11</v>
      </c>
      <c r="D54" s="586">
        <v>24</v>
      </c>
      <c r="E54" s="612">
        <v>2</v>
      </c>
      <c r="F54" s="586"/>
      <c r="G54" s="587">
        <f t="shared" si="1"/>
        <v>37</v>
      </c>
    </row>
    <row r="55" spans="1:7" ht="12.75" customHeight="1" x14ac:dyDescent="0.25">
      <c r="A55" s="571">
        <v>84120</v>
      </c>
      <c r="B55" s="829" t="s">
        <v>289</v>
      </c>
      <c r="C55" s="782">
        <v>97</v>
      </c>
      <c r="D55" s="586">
        <v>96</v>
      </c>
      <c r="E55" s="612">
        <v>22</v>
      </c>
      <c r="F55" s="586"/>
      <c r="G55" s="587">
        <f t="shared" si="1"/>
        <v>215</v>
      </c>
    </row>
    <row r="56" spans="1:7" ht="12.75" customHeight="1" thickBot="1" x14ac:dyDescent="0.3">
      <c r="A56" s="735">
        <v>84130</v>
      </c>
      <c r="B56" s="832" t="s">
        <v>290</v>
      </c>
      <c r="C56" s="782">
        <v>13</v>
      </c>
      <c r="D56" s="586">
        <v>26</v>
      </c>
      <c r="E56" s="612">
        <v>4</v>
      </c>
      <c r="F56" s="586"/>
      <c r="G56" s="587">
        <f t="shared" si="1"/>
        <v>43</v>
      </c>
    </row>
    <row r="57" spans="1:7" ht="12.75" customHeight="1" thickBot="1" x14ac:dyDescent="0.3">
      <c r="A57" s="742" t="s">
        <v>99</v>
      </c>
      <c r="B57" s="833" t="s">
        <v>291</v>
      </c>
      <c r="C57" s="731">
        <f>C58+C59+C62</f>
        <v>529</v>
      </c>
      <c r="D57" s="731">
        <f>D58+D59+D62</f>
        <v>500</v>
      </c>
      <c r="E57" s="731">
        <f>E58+E59+E62</f>
        <v>104</v>
      </c>
      <c r="F57" s="731">
        <f>F58+F59+F62</f>
        <v>1</v>
      </c>
      <c r="G57" s="741">
        <f>G58+G59+G62</f>
        <v>1134</v>
      </c>
    </row>
    <row r="58" spans="1:7" ht="12.75" customHeight="1" thickBot="1" x14ac:dyDescent="0.3">
      <c r="A58" s="728">
        <v>84210</v>
      </c>
      <c r="B58" s="831" t="s">
        <v>292</v>
      </c>
      <c r="C58" s="782">
        <v>6</v>
      </c>
      <c r="D58" s="614">
        <v>26</v>
      </c>
      <c r="E58" s="612">
        <v>3</v>
      </c>
      <c r="F58" s="586"/>
      <c r="G58" s="729">
        <f t="shared" si="1"/>
        <v>35</v>
      </c>
    </row>
    <row r="59" spans="1:7" ht="12.75" customHeight="1" thickBot="1" x14ac:dyDescent="0.3">
      <c r="A59" s="742" t="s">
        <v>100</v>
      </c>
      <c r="B59" s="833" t="s">
        <v>293</v>
      </c>
      <c r="C59" s="731">
        <f>SUM(C60:C61)</f>
        <v>77</v>
      </c>
      <c r="D59" s="731">
        <f>SUM(D60:D61)</f>
        <v>216</v>
      </c>
      <c r="E59" s="731">
        <f>SUM(E60:E61)</f>
        <v>10</v>
      </c>
      <c r="F59" s="741">
        <f>SUM(F60:F61)</f>
        <v>1</v>
      </c>
      <c r="G59" s="741">
        <f>SUM(G60:G61)</f>
        <v>304</v>
      </c>
    </row>
    <row r="60" spans="1:7" ht="12.75" customHeight="1" x14ac:dyDescent="0.25">
      <c r="A60" s="571">
        <v>84231</v>
      </c>
      <c r="B60" s="829" t="s">
        <v>294</v>
      </c>
      <c r="C60" s="782">
        <v>56</v>
      </c>
      <c r="D60" s="586">
        <v>86</v>
      </c>
      <c r="E60" s="612">
        <v>5</v>
      </c>
      <c r="F60" s="586"/>
      <c r="G60" s="587">
        <f t="shared" ref="G60:G111" si="5">SUM(C60:F60)</f>
        <v>147</v>
      </c>
    </row>
    <row r="61" spans="1:7" ht="12.75" customHeight="1" thickBot="1" x14ac:dyDescent="0.3">
      <c r="A61" s="571">
        <v>84232</v>
      </c>
      <c r="B61" s="829" t="s">
        <v>295</v>
      </c>
      <c r="C61" s="782">
        <v>21</v>
      </c>
      <c r="D61" s="586">
        <v>130</v>
      </c>
      <c r="E61" s="612">
        <v>5</v>
      </c>
      <c r="F61" s="586">
        <v>1</v>
      </c>
      <c r="G61" s="587">
        <f t="shared" si="5"/>
        <v>157</v>
      </c>
    </row>
    <row r="62" spans="1:7" ht="12.75" customHeight="1" thickBot="1" x14ac:dyDescent="0.3">
      <c r="A62" s="742" t="s">
        <v>101</v>
      </c>
      <c r="B62" s="833" t="s">
        <v>297</v>
      </c>
      <c r="C62" s="731">
        <f>SUM(C63:C65)</f>
        <v>446</v>
      </c>
      <c r="D62" s="731">
        <f>SUM(D63:D65)</f>
        <v>258</v>
      </c>
      <c r="E62" s="731">
        <f>SUM(E63:E65)</f>
        <v>91</v>
      </c>
      <c r="F62" s="741">
        <f>SUM(F63:F65)</f>
        <v>0</v>
      </c>
      <c r="G62" s="741">
        <f>SUM(G63:G65)</f>
        <v>795</v>
      </c>
    </row>
    <row r="63" spans="1:7" ht="12.75" customHeight="1" x14ac:dyDescent="0.25">
      <c r="A63" s="571">
        <v>84241</v>
      </c>
      <c r="B63" s="829" t="s">
        <v>298</v>
      </c>
      <c r="C63" s="782">
        <v>72</v>
      </c>
      <c r="D63" s="586">
        <v>190</v>
      </c>
      <c r="E63" s="612">
        <v>24</v>
      </c>
      <c r="F63" s="586"/>
      <c r="G63" s="587">
        <f t="shared" si="5"/>
        <v>286</v>
      </c>
    </row>
    <row r="64" spans="1:7" ht="12.75" customHeight="1" x14ac:dyDescent="0.25">
      <c r="A64" s="571">
        <v>84242</v>
      </c>
      <c r="B64" s="829" t="s">
        <v>299</v>
      </c>
      <c r="C64" s="782">
        <v>369</v>
      </c>
      <c r="D64" s="586">
        <v>65</v>
      </c>
      <c r="E64" s="612">
        <v>66</v>
      </c>
      <c r="F64" s="586"/>
      <c r="G64" s="587">
        <f t="shared" si="5"/>
        <v>500</v>
      </c>
    </row>
    <row r="65" spans="1:7" ht="12.75" customHeight="1" thickBot="1" x14ac:dyDescent="0.3">
      <c r="A65" s="571">
        <v>84250</v>
      </c>
      <c r="B65" s="829" t="s">
        <v>301</v>
      </c>
      <c r="C65" s="782">
        <v>5</v>
      </c>
      <c r="D65" s="586">
        <v>3</v>
      </c>
      <c r="E65" s="612">
        <v>1</v>
      </c>
      <c r="F65" s="586"/>
      <c r="G65" s="587">
        <f t="shared" si="5"/>
        <v>9</v>
      </c>
    </row>
    <row r="66" spans="1:7" ht="12.75" customHeight="1" thickBot="1" x14ac:dyDescent="0.3">
      <c r="A66" s="742">
        <v>84.3</v>
      </c>
      <c r="B66" s="833" t="s">
        <v>302</v>
      </c>
      <c r="C66" s="731">
        <f>SUM(C67:C68)</f>
        <v>39</v>
      </c>
      <c r="D66" s="731">
        <f>SUM(D67:D68)</f>
        <v>151</v>
      </c>
      <c r="E66" s="731">
        <f>SUM(E67:E68)</f>
        <v>28</v>
      </c>
      <c r="F66" s="741">
        <f>SUM(F67:F68)</f>
        <v>0</v>
      </c>
      <c r="G66" s="741">
        <f>SUM(G67:G68)</f>
        <v>218</v>
      </c>
    </row>
    <row r="67" spans="1:7" ht="12.75" customHeight="1" x14ac:dyDescent="0.25">
      <c r="A67" s="571">
        <v>84301</v>
      </c>
      <c r="B67" s="829" t="s">
        <v>303</v>
      </c>
      <c r="C67" s="782">
        <v>39</v>
      </c>
      <c r="D67" s="586">
        <v>150</v>
      </c>
      <c r="E67" s="612">
        <v>28</v>
      </c>
      <c r="F67" s="586"/>
      <c r="G67" s="587">
        <f t="shared" si="5"/>
        <v>217</v>
      </c>
    </row>
    <row r="68" spans="1:7" ht="12.75" customHeight="1" thickBot="1" x14ac:dyDescent="0.3">
      <c r="A68" s="571">
        <v>84302</v>
      </c>
      <c r="B68" s="829" t="s">
        <v>304</v>
      </c>
      <c r="C68" s="782">
        <v>0</v>
      </c>
      <c r="D68" s="586">
        <v>1</v>
      </c>
      <c r="E68" s="612">
        <v>0</v>
      </c>
      <c r="F68" s="586"/>
      <c r="G68" s="587">
        <f t="shared" si="5"/>
        <v>1</v>
      </c>
    </row>
    <row r="69" spans="1:7" ht="12.75" customHeight="1" thickBot="1" x14ac:dyDescent="0.3">
      <c r="A69" s="730">
        <v>85</v>
      </c>
      <c r="B69" s="833" t="s">
        <v>305</v>
      </c>
      <c r="C69" s="731">
        <f>C70+C76+C84+C96+C100+C105</f>
        <v>739</v>
      </c>
      <c r="D69" s="731">
        <f>D70+D76+D84+D96+D100+D105</f>
        <v>1499</v>
      </c>
      <c r="E69" s="731">
        <f>E70+E76+E84+E96+E100+E105</f>
        <v>79</v>
      </c>
      <c r="F69" s="731">
        <f>F70+F76+F84+F96+F100+F105</f>
        <v>1</v>
      </c>
      <c r="G69" s="741">
        <f>G70+G76+G84+G96+G100+G105</f>
        <v>2318</v>
      </c>
    </row>
    <row r="70" spans="1:7" ht="12.75" customHeight="1" thickBot="1" x14ac:dyDescent="0.3">
      <c r="A70" s="742" t="s">
        <v>102</v>
      </c>
      <c r="B70" s="833" t="s">
        <v>306</v>
      </c>
      <c r="C70" s="731">
        <f>SUM(C71:C75)</f>
        <v>91</v>
      </c>
      <c r="D70" s="731">
        <f>SUM(D71:D75)</f>
        <v>189</v>
      </c>
      <c r="E70" s="731">
        <f>SUM(E71:E75)</f>
        <v>9</v>
      </c>
      <c r="F70" s="741">
        <f>SUM(F71:F75)</f>
        <v>0</v>
      </c>
      <c r="G70" s="741">
        <f>SUM(G71:G75)</f>
        <v>289</v>
      </c>
    </row>
    <row r="71" spans="1:7" ht="12.75" customHeight="1" x14ac:dyDescent="0.25">
      <c r="A71" s="571">
        <v>85101</v>
      </c>
      <c r="B71" s="829" t="s">
        <v>307</v>
      </c>
      <c r="C71" s="782">
        <v>40</v>
      </c>
      <c r="D71" s="586">
        <v>86</v>
      </c>
      <c r="E71" s="612">
        <v>3</v>
      </c>
      <c r="F71" s="586"/>
      <c r="G71" s="587">
        <f t="shared" si="5"/>
        <v>129</v>
      </c>
    </row>
    <row r="72" spans="1:7" ht="12.75" customHeight="1" x14ac:dyDescent="0.25">
      <c r="A72" s="571">
        <v>85102</v>
      </c>
      <c r="B72" s="829" t="s">
        <v>308</v>
      </c>
      <c r="C72" s="782">
        <v>0</v>
      </c>
      <c r="D72" s="586">
        <v>1</v>
      </c>
      <c r="E72" s="612">
        <v>0</v>
      </c>
      <c r="F72" s="586"/>
      <c r="G72" s="587">
        <f t="shared" si="5"/>
        <v>1</v>
      </c>
    </row>
    <row r="73" spans="1:7" ht="13.2" x14ac:dyDescent="0.25">
      <c r="A73" s="571">
        <v>85103</v>
      </c>
      <c r="B73" s="829" t="s">
        <v>309</v>
      </c>
      <c r="C73" s="782">
        <v>15</v>
      </c>
      <c r="D73" s="586">
        <v>33</v>
      </c>
      <c r="E73" s="612">
        <v>3</v>
      </c>
      <c r="F73" s="586"/>
      <c r="G73" s="587">
        <f t="shared" si="5"/>
        <v>51</v>
      </c>
    </row>
    <row r="74" spans="1:7" s="386" customFormat="1" ht="13.2" x14ac:dyDescent="0.25">
      <c r="A74" s="571">
        <v>85104</v>
      </c>
      <c r="B74" s="829" t="s">
        <v>310</v>
      </c>
      <c r="C74" s="782">
        <v>32</v>
      </c>
      <c r="D74" s="586">
        <v>65</v>
      </c>
      <c r="E74" s="612">
        <v>3</v>
      </c>
      <c r="F74" s="586"/>
      <c r="G74" s="587">
        <f t="shared" si="5"/>
        <v>100</v>
      </c>
    </row>
    <row r="75" spans="1:7" ht="13.8" thickBot="1" x14ac:dyDescent="0.3">
      <c r="A75" s="571">
        <v>85106</v>
      </c>
      <c r="B75" s="829" t="s">
        <v>312</v>
      </c>
      <c r="C75" s="782">
        <v>4</v>
      </c>
      <c r="D75" s="586">
        <v>4</v>
      </c>
      <c r="E75" s="612">
        <v>0</v>
      </c>
      <c r="F75" s="586"/>
      <c r="G75" s="587">
        <f t="shared" si="5"/>
        <v>8</v>
      </c>
    </row>
    <row r="76" spans="1:7" ht="13.8" thickBot="1" x14ac:dyDescent="0.3">
      <c r="A76" s="742" t="s">
        <v>103</v>
      </c>
      <c r="B76" s="833" t="s">
        <v>314</v>
      </c>
      <c r="C76" s="731">
        <f>SUM(C77:C83)</f>
        <v>130</v>
      </c>
      <c r="D76" s="731">
        <f>SUM(D77:D83)</f>
        <v>307</v>
      </c>
      <c r="E76" s="731">
        <f>SUM(E77:E83)</f>
        <v>9</v>
      </c>
      <c r="F76" s="741">
        <f>SUM(F77:F83)</f>
        <v>0</v>
      </c>
      <c r="G76" s="741">
        <f>SUM(G77:G83)</f>
        <v>446</v>
      </c>
    </row>
    <row r="77" spans="1:7" ht="13.2" x14ac:dyDescent="0.25">
      <c r="A77" s="571">
        <v>85201</v>
      </c>
      <c r="B77" s="829" t="s">
        <v>315</v>
      </c>
      <c r="C77" s="782">
        <v>13</v>
      </c>
      <c r="D77" s="586">
        <v>41</v>
      </c>
      <c r="E77" s="612">
        <v>1</v>
      </c>
      <c r="F77" s="586"/>
      <c r="G77" s="587">
        <f t="shared" si="5"/>
        <v>55</v>
      </c>
    </row>
    <row r="78" spans="1:7" ht="13.2" x14ac:dyDescent="0.25">
      <c r="A78" s="571">
        <v>85202</v>
      </c>
      <c r="B78" s="829" t="s">
        <v>316</v>
      </c>
      <c r="C78" s="782">
        <v>0</v>
      </c>
      <c r="D78" s="586">
        <v>2</v>
      </c>
      <c r="E78" s="612">
        <v>0</v>
      </c>
      <c r="F78" s="586"/>
      <c r="G78" s="587">
        <f t="shared" si="5"/>
        <v>2</v>
      </c>
    </row>
    <row r="79" spans="1:7" ht="13.2" x14ac:dyDescent="0.25">
      <c r="A79" s="571">
        <v>85203</v>
      </c>
      <c r="B79" s="829" t="s">
        <v>317</v>
      </c>
      <c r="C79" s="782">
        <v>41</v>
      </c>
      <c r="D79" s="586">
        <v>100</v>
      </c>
      <c r="E79" s="612">
        <v>3</v>
      </c>
      <c r="F79" s="586"/>
      <c r="G79" s="587">
        <f t="shared" si="5"/>
        <v>144</v>
      </c>
    </row>
    <row r="80" spans="1:7" ht="13.2" x14ac:dyDescent="0.25">
      <c r="A80" s="571">
        <v>85204</v>
      </c>
      <c r="B80" s="829" t="s">
        <v>318</v>
      </c>
      <c r="C80" s="782">
        <v>61</v>
      </c>
      <c r="D80" s="586">
        <v>117</v>
      </c>
      <c r="E80" s="612">
        <v>3</v>
      </c>
      <c r="F80" s="586"/>
      <c r="G80" s="587">
        <f t="shared" si="5"/>
        <v>181</v>
      </c>
    </row>
    <row r="81" spans="1:7" ht="13.2" x14ac:dyDescent="0.25">
      <c r="A81" s="571">
        <v>85205</v>
      </c>
      <c r="B81" s="829" t="s">
        <v>319</v>
      </c>
      <c r="C81" s="782">
        <v>1</v>
      </c>
      <c r="D81" s="586">
        <v>5</v>
      </c>
      <c r="E81" s="612">
        <v>0</v>
      </c>
      <c r="F81" s="586"/>
      <c r="G81" s="587">
        <f t="shared" si="5"/>
        <v>6</v>
      </c>
    </row>
    <row r="82" spans="1:7" ht="13.2" x14ac:dyDescent="0.25">
      <c r="A82" s="571">
        <v>85206</v>
      </c>
      <c r="B82" s="829" t="s">
        <v>320</v>
      </c>
      <c r="C82" s="782">
        <v>13</v>
      </c>
      <c r="D82" s="586">
        <v>29</v>
      </c>
      <c r="E82" s="612">
        <v>2</v>
      </c>
      <c r="F82" s="586"/>
      <c r="G82" s="587">
        <f t="shared" si="5"/>
        <v>44</v>
      </c>
    </row>
    <row r="83" spans="1:7" ht="13.8" thickBot="1" x14ac:dyDescent="0.3">
      <c r="A83" s="571">
        <v>85207</v>
      </c>
      <c r="B83" s="829" t="s">
        <v>321</v>
      </c>
      <c r="C83" s="782">
        <v>1</v>
      </c>
      <c r="D83" s="586">
        <v>13</v>
      </c>
      <c r="E83" s="612">
        <v>0</v>
      </c>
      <c r="F83" s="586"/>
      <c r="G83" s="587">
        <f t="shared" si="5"/>
        <v>14</v>
      </c>
    </row>
    <row r="84" spans="1:7" ht="13.8" thickBot="1" x14ac:dyDescent="0.3">
      <c r="A84" s="742" t="s">
        <v>104</v>
      </c>
      <c r="B84" s="833" t="s">
        <v>322</v>
      </c>
      <c r="C84" s="731">
        <f>SUM(C85:C95)</f>
        <v>378</v>
      </c>
      <c r="D84" s="731">
        <f>SUM(D85:D95)</f>
        <v>783</v>
      </c>
      <c r="E84" s="731">
        <f>SUM(E85:E95)</f>
        <v>43</v>
      </c>
      <c r="F84" s="741">
        <f>SUM(F85:F95)</f>
        <v>0</v>
      </c>
      <c r="G84" s="741">
        <f>SUM(G85:G95)</f>
        <v>1204</v>
      </c>
    </row>
    <row r="85" spans="1:7" ht="13.2" x14ac:dyDescent="0.25">
      <c r="A85" s="571">
        <v>85311</v>
      </c>
      <c r="B85" s="829" t="s">
        <v>323</v>
      </c>
      <c r="C85" s="782">
        <v>56</v>
      </c>
      <c r="D85" s="586">
        <v>148</v>
      </c>
      <c r="E85" s="612">
        <v>6</v>
      </c>
      <c r="F85" s="586"/>
      <c r="G85" s="587">
        <f t="shared" si="5"/>
        <v>210</v>
      </c>
    </row>
    <row r="86" spans="1:7" ht="13.2" x14ac:dyDescent="0.25">
      <c r="A86" s="571">
        <v>85312</v>
      </c>
      <c r="B86" s="829" t="s">
        <v>324</v>
      </c>
      <c r="C86" s="782">
        <v>3</v>
      </c>
      <c r="D86" s="586">
        <v>9</v>
      </c>
      <c r="E86" s="612">
        <v>1</v>
      </c>
      <c r="F86" s="586"/>
      <c r="G86" s="587">
        <f t="shared" si="5"/>
        <v>13</v>
      </c>
    </row>
    <row r="87" spans="1:7" ht="13.2" x14ac:dyDescent="0.25">
      <c r="A87" s="571">
        <v>85313</v>
      </c>
      <c r="B87" s="829" t="s">
        <v>325</v>
      </c>
      <c r="C87" s="782">
        <v>0</v>
      </c>
      <c r="D87" s="586">
        <v>12</v>
      </c>
      <c r="E87" s="612">
        <v>3</v>
      </c>
      <c r="F87" s="586"/>
      <c r="G87" s="587">
        <f t="shared" si="5"/>
        <v>15</v>
      </c>
    </row>
    <row r="88" spans="1:7" ht="13.2" x14ac:dyDescent="0.25">
      <c r="A88" s="571">
        <v>85314</v>
      </c>
      <c r="B88" s="829" t="s">
        <v>326</v>
      </c>
      <c r="C88" s="782">
        <v>90</v>
      </c>
      <c r="D88" s="586">
        <v>155</v>
      </c>
      <c r="E88" s="612">
        <v>6</v>
      </c>
      <c r="F88" s="586"/>
      <c r="G88" s="587">
        <f t="shared" si="5"/>
        <v>251</v>
      </c>
    </row>
    <row r="89" spans="1:7" ht="13.2" x14ac:dyDescent="0.25">
      <c r="A89" s="571">
        <v>85321</v>
      </c>
      <c r="B89" s="829" t="s">
        <v>327</v>
      </c>
      <c r="C89" s="782">
        <v>16</v>
      </c>
      <c r="D89" s="586">
        <v>46</v>
      </c>
      <c r="E89" s="612">
        <v>1</v>
      </c>
      <c r="F89" s="586"/>
      <c r="G89" s="587">
        <f t="shared" si="5"/>
        <v>63</v>
      </c>
    </row>
    <row r="90" spans="1:7" ht="13.2" x14ac:dyDescent="0.25">
      <c r="A90" s="571">
        <v>85322</v>
      </c>
      <c r="B90" s="829" t="s">
        <v>328</v>
      </c>
      <c r="C90" s="782">
        <v>13</v>
      </c>
      <c r="D90" s="586">
        <v>28</v>
      </c>
      <c r="E90" s="612">
        <v>1</v>
      </c>
      <c r="F90" s="586"/>
      <c r="G90" s="587">
        <f t="shared" si="5"/>
        <v>42</v>
      </c>
    </row>
    <row r="91" spans="1:7" ht="13.2" x14ac:dyDescent="0.25">
      <c r="A91" s="571">
        <v>85323</v>
      </c>
      <c r="B91" s="829" t="s">
        <v>329</v>
      </c>
      <c r="C91" s="782">
        <v>8</v>
      </c>
      <c r="D91" s="586">
        <v>30</v>
      </c>
      <c r="E91" s="612">
        <v>1</v>
      </c>
      <c r="F91" s="586"/>
      <c r="G91" s="587">
        <f t="shared" si="5"/>
        <v>39</v>
      </c>
    </row>
    <row r="92" spans="1:7" ht="13.2" x14ac:dyDescent="0.25">
      <c r="A92" s="571">
        <v>85324</v>
      </c>
      <c r="B92" s="829" t="s">
        <v>330</v>
      </c>
      <c r="C92" s="782">
        <v>151</v>
      </c>
      <c r="D92" s="586">
        <v>262</v>
      </c>
      <c r="E92" s="612">
        <v>22</v>
      </c>
      <c r="F92" s="586"/>
      <c r="G92" s="587">
        <f t="shared" si="5"/>
        <v>435</v>
      </c>
    </row>
    <row r="93" spans="1:7" ht="13.2" x14ac:dyDescent="0.25">
      <c r="A93" s="571">
        <v>85325</v>
      </c>
      <c r="B93" s="829" t="s">
        <v>331</v>
      </c>
      <c r="C93" s="782">
        <v>2</v>
      </c>
      <c r="D93" s="586">
        <v>32</v>
      </c>
      <c r="E93" s="612">
        <v>0</v>
      </c>
      <c r="F93" s="586"/>
      <c r="G93" s="587">
        <f t="shared" si="5"/>
        <v>34</v>
      </c>
    </row>
    <row r="94" spans="1:7" ht="13.2" x14ac:dyDescent="0.25">
      <c r="A94" s="571">
        <v>85326</v>
      </c>
      <c r="B94" s="829" t="s">
        <v>332</v>
      </c>
      <c r="C94" s="782">
        <v>39</v>
      </c>
      <c r="D94" s="586">
        <v>59</v>
      </c>
      <c r="E94" s="612">
        <v>2</v>
      </c>
      <c r="F94" s="586"/>
      <c r="G94" s="587">
        <f t="shared" si="5"/>
        <v>100</v>
      </c>
    </row>
    <row r="95" spans="1:7" ht="13.8" thickBot="1" x14ac:dyDescent="0.3">
      <c r="A95" s="571">
        <v>85329</v>
      </c>
      <c r="B95" s="829" t="s">
        <v>333</v>
      </c>
      <c r="C95" s="782">
        <v>0</v>
      </c>
      <c r="D95" s="586">
        <v>2</v>
      </c>
      <c r="E95" s="612">
        <v>0</v>
      </c>
      <c r="F95" s="586"/>
      <c r="G95" s="587">
        <f t="shared" si="5"/>
        <v>2</v>
      </c>
    </row>
    <row r="96" spans="1:7" ht="13.8" thickBot="1" x14ac:dyDescent="0.3">
      <c r="A96" s="742" t="s">
        <v>105</v>
      </c>
      <c r="B96" s="833" t="s">
        <v>334</v>
      </c>
      <c r="C96" s="731">
        <f>SUM(C97:C99)</f>
        <v>80</v>
      </c>
      <c r="D96" s="731">
        <f>SUM(D97:D99)</f>
        <v>118</v>
      </c>
      <c r="E96" s="731">
        <f>SUM(E97:E99)</f>
        <v>7</v>
      </c>
      <c r="F96" s="741">
        <f>SUM(F97:F99)</f>
        <v>0</v>
      </c>
      <c r="G96" s="741">
        <f>SUM(G97:G99)</f>
        <v>205</v>
      </c>
    </row>
    <row r="97" spans="1:7" ht="13.2" x14ac:dyDescent="0.25">
      <c r="A97" s="571">
        <v>85421</v>
      </c>
      <c r="B97" s="829" t="s">
        <v>335</v>
      </c>
      <c r="C97" s="782">
        <v>8</v>
      </c>
      <c r="D97" s="586">
        <v>18</v>
      </c>
      <c r="E97" s="612">
        <v>0</v>
      </c>
      <c r="F97" s="586"/>
      <c r="G97" s="587">
        <f t="shared" si="5"/>
        <v>26</v>
      </c>
    </row>
    <row r="98" spans="1:7" ht="13.2" x14ac:dyDescent="0.25">
      <c r="A98" s="571">
        <v>85422</v>
      </c>
      <c r="B98" s="829" t="s">
        <v>336</v>
      </c>
      <c r="C98" s="782">
        <v>58</v>
      </c>
      <c r="D98" s="586">
        <v>74</v>
      </c>
      <c r="E98" s="612">
        <v>6</v>
      </c>
      <c r="F98" s="586"/>
      <c r="G98" s="587">
        <f t="shared" si="5"/>
        <v>138</v>
      </c>
    </row>
    <row r="99" spans="1:7" ht="13.8" thickBot="1" x14ac:dyDescent="0.3">
      <c r="A99" s="571">
        <v>85429</v>
      </c>
      <c r="B99" s="829" t="s">
        <v>337</v>
      </c>
      <c r="C99" s="782">
        <v>14</v>
      </c>
      <c r="D99" s="586">
        <v>26</v>
      </c>
      <c r="E99" s="612">
        <v>1</v>
      </c>
      <c r="F99" s="586"/>
      <c r="G99" s="587">
        <f t="shared" si="5"/>
        <v>41</v>
      </c>
    </row>
    <row r="100" spans="1:7" ht="13.8" thickBot="1" x14ac:dyDescent="0.3">
      <c r="A100" s="742" t="s">
        <v>106</v>
      </c>
      <c r="B100" s="833" t="s">
        <v>338</v>
      </c>
      <c r="C100" s="731">
        <f>SUM(C101:C104)</f>
        <v>49</v>
      </c>
      <c r="D100" s="731">
        <f>SUM(D101:D104)</f>
        <v>76</v>
      </c>
      <c r="E100" s="731">
        <f>SUM(E101:E104)</f>
        <v>8</v>
      </c>
      <c r="F100" s="741">
        <f>SUM(F101:F104)</f>
        <v>1</v>
      </c>
      <c r="G100" s="741">
        <f>SUM(G101:G104)</f>
        <v>134</v>
      </c>
    </row>
    <row r="101" spans="1:7" ht="13.2" x14ac:dyDescent="0.25">
      <c r="A101" s="571">
        <v>85520</v>
      </c>
      <c r="B101" s="829" t="s">
        <v>339</v>
      </c>
      <c r="C101" s="782">
        <v>14</v>
      </c>
      <c r="D101" s="586">
        <v>23</v>
      </c>
      <c r="E101" s="612">
        <v>5</v>
      </c>
      <c r="F101" s="586"/>
      <c r="G101" s="587">
        <f t="shared" si="5"/>
        <v>42</v>
      </c>
    </row>
    <row r="102" spans="1:7" ht="13.2" x14ac:dyDescent="0.25">
      <c r="A102" s="571">
        <v>85591</v>
      </c>
      <c r="B102" s="829" t="s">
        <v>340</v>
      </c>
      <c r="C102" s="782">
        <v>23</v>
      </c>
      <c r="D102" s="586">
        <v>44</v>
      </c>
      <c r="E102" s="612">
        <v>1</v>
      </c>
      <c r="F102" s="586"/>
      <c r="G102" s="587">
        <f t="shared" si="5"/>
        <v>68</v>
      </c>
    </row>
    <row r="103" spans="1:7" ht="13.2" x14ac:dyDescent="0.25">
      <c r="A103" s="571">
        <v>85592</v>
      </c>
      <c r="B103" s="829" t="s">
        <v>341</v>
      </c>
      <c r="C103" s="782">
        <v>7</v>
      </c>
      <c r="D103" s="586">
        <v>6</v>
      </c>
      <c r="E103" s="612">
        <v>2</v>
      </c>
      <c r="F103" s="586">
        <v>1</v>
      </c>
      <c r="G103" s="587">
        <f t="shared" si="5"/>
        <v>16</v>
      </c>
    </row>
    <row r="104" spans="1:7" ht="13.8" thickBot="1" x14ac:dyDescent="0.3">
      <c r="A104" s="571">
        <v>85599</v>
      </c>
      <c r="B104" s="829" t="s">
        <v>342</v>
      </c>
      <c r="C104" s="782">
        <v>5</v>
      </c>
      <c r="D104" s="586">
        <v>3</v>
      </c>
      <c r="E104" s="612">
        <v>0</v>
      </c>
      <c r="F104" s="586"/>
      <c r="G104" s="587">
        <f t="shared" si="5"/>
        <v>8</v>
      </c>
    </row>
    <row r="105" spans="1:7" ht="13.8" thickBot="1" x14ac:dyDescent="0.3">
      <c r="A105" s="742" t="s">
        <v>107</v>
      </c>
      <c r="B105" s="833" t="s">
        <v>343</v>
      </c>
      <c r="C105" s="731">
        <f>SUM(C106:C107)</f>
        <v>11</v>
      </c>
      <c r="D105" s="731">
        <f>SUM(D106:D107)</f>
        <v>26</v>
      </c>
      <c r="E105" s="731">
        <f>SUM(E106:E107)</f>
        <v>3</v>
      </c>
      <c r="F105" s="741">
        <f>SUM(F106:F107)</f>
        <v>0</v>
      </c>
      <c r="G105" s="741">
        <f>SUM(G106:G107)</f>
        <v>40</v>
      </c>
    </row>
    <row r="106" spans="1:7" ht="13.2" x14ac:dyDescent="0.25">
      <c r="A106" s="571">
        <v>85601</v>
      </c>
      <c r="B106" s="829" t="s">
        <v>344</v>
      </c>
      <c r="C106" s="782">
        <v>1</v>
      </c>
      <c r="D106" s="586">
        <v>6</v>
      </c>
      <c r="E106" s="612">
        <v>1</v>
      </c>
      <c r="F106" s="586"/>
      <c r="G106" s="587">
        <f t="shared" si="5"/>
        <v>8</v>
      </c>
    </row>
    <row r="107" spans="1:7" ht="13.8" thickBot="1" x14ac:dyDescent="0.3">
      <c r="A107" s="571">
        <v>85609</v>
      </c>
      <c r="B107" s="829" t="s">
        <v>345</v>
      </c>
      <c r="C107" s="782">
        <v>10</v>
      </c>
      <c r="D107" s="586">
        <v>20</v>
      </c>
      <c r="E107" s="612">
        <v>2</v>
      </c>
      <c r="F107" s="586"/>
      <c r="G107" s="587">
        <f t="shared" si="5"/>
        <v>32</v>
      </c>
    </row>
    <row r="108" spans="1:7" ht="13.8" thickBot="1" x14ac:dyDescent="0.3">
      <c r="A108" s="730">
        <v>86</v>
      </c>
      <c r="B108" s="833" t="s">
        <v>346</v>
      </c>
      <c r="C108" s="731">
        <f>SUM(C109:C112)</f>
        <v>319</v>
      </c>
      <c r="D108" s="731">
        <f t="shared" ref="D108:G108" si="6">SUM(D109:D112)</f>
        <v>225</v>
      </c>
      <c r="E108" s="731">
        <f t="shared" si="6"/>
        <v>50</v>
      </c>
      <c r="F108" s="741">
        <f t="shared" si="6"/>
        <v>0</v>
      </c>
      <c r="G108" s="741">
        <f t="shared" si="6"/>
        <v>594</v>
      </c>
    </row>
    <row r="109" spans="1:7" ht="13.2" x14ac:dyDescent="0.25">
      <c r="A109" s="571">
        <v>86101</v>
      </c>
      <c r="B109" s="829" t="s">
        <v>347</v>
      </c>
      <c r="C109" s="782">
        <v>304</v>
      </c>
      <c r="D109" s="586">
        <v>215</v>
      </c>
      <c r="E109" s="612">
        <v>47</v>
      </c>
      <c r="F109" s="586"/>
      <c r="G109" s="587">
        <f t="shared" si="5"/>
        <v>566</v>
      </c>
    </row>
    <row r="110" spans="1:7" ht="13.2" x14ac:dyDescent="0.25">
      <c r="A110" s="571">
        <v>86104</v>
      </c>
      <c r="B110" s="829" t="s">
        <v>348</v>
      </c>
      <c r="C110" s="782">
        <v>8</v>
      </c>
      <c r="D110" s="586">
        <v>7</v>
      </c>
      <c r="E110" s="612">
        <v>1</v>
      </c>
      <c r="F110" s="586"/>
      <c r="G110" s="587">
        <f t="shared" si="5"/>
        <v>16</v>
      </c>
    </row>
    <row r="111" spans="1:7" ht="13.2" x14ac:dyDescent="0.25">
      <c r="A111" s="571">
        <v>86220</v>
      </c>
      <c r="B111" s="829" t="s">
        <v>349</v>
      </c>
      <c r="C111" s="782">
        <v>6</v>
      </c>
      <c r="D111" s="586">
        <v>3</v>
      </c>
      <c r="E111" s="612">
        <v>2</v>
      </c>
      <c r="F111" s="586"/>
      <c r="G111" s="587">
        <f t="shared" si="5"/>
        <v>11</v>
      </c>
    </row>
    <row r="112" spans="1:7" ht="13.8" thickBot="1" x14ac:dyDescent="0.3">
      <c r="A112" s="571">
        <v>86901</v>
      </c>
      <c r="B112" s="829" t="s">
        <v>350</v>
      </c>
      <c r="C112" s="782">
        <v>1</v>
      </c>
      <c r="D112" s="586">
        <v>0</v>
      </c>
      <c r="E112" s="612">
        <v>0</v>
      </c>
      <c r="F112" s="586"/>
      <c r="G112" s="587">
        <f t="shared" ref="G112" si="7">SUM(C112:F112)</f>
        <v>1</v>
      </c>
    </row>
    <row r="113" spans="1:7" ht="13.8" thickBot="1" x14ac:dyDescent="0.3">
      <c r="A113" s="730">
        <v>87</v>
      </c>
      <c r="B113" s="833" t="s">
        <v>351</v>
      </c>
      <c r="C113" s="588">
        <f>SUM(C114:C117)</f>
        <v>5</v>
      </c>
      <c r="D113" s="732">
        <f>SUM(D114:D117)</f>
        <v>6</v>
      </c>
      <c r="E113" s="733">
        <f>SUM(E114:E117)</f>
        <v>0</v>
      </c>
      <c r="F113" s="732">
        <f>SUM(F114:F117)</f>
        <v>0</v>
      </c>
      <c r="G113" s="732">
        <f>SUM(G114:G117)</f>
        <v>11</v>
      </c>
    </row>
    <row r="114" spans="1:7" ht="13.2" x14ac:dyDescent="0.25">
      <c r="A114" s="571">
        <v>87101</v>
      </c>
      <c r="B114" s="829" t="s">
        <v>352</v>
      </c>
      <c r="C114" s="782"/>
      <c r="D114" s="586"/>
      <c r="E114" s="612"/>
      <c r="F114" s="586"/>
      <c r="G114" s="587">
        <f t="shared" ref="G114:G136" si="8">SUM(C114:F114)</f>
        <v>0</v>
      </c>
    </row>
    <row r="115" spans="1:7" ht="13.2" x14ac:dyDescent="0.25">
      <c r="A115" s="571">
        <v>87301</v>
      </c>
      <c r="B115" s="829" t="s">
        <v>354</v>
      </c>
      <c r="C115" s="782">
        <v>2</v>
      </c>
      <c r="D115" s="586">
        <v>5</v>
      </c>
      <c r="E115" s="612">
        <v>0</v>
      </c>
      <c r="F115" s="586"/>
      <c r="G115" s="587">
        <f t="shared" si="8"/>
        <v>7</v>
      </c>
    </row>
    <row r="116" spans="1:7" ht="13.2" x14ac:dyDescent="0.25">
      <c r="A116" s="571">
        <v>87302</v>
      </c>
      <c r="B116" s="829" t="s">
        <v>355</v>
      </c>
      <c r="C116" s="782">
        <v>2</v>
      </c>
      <c r="D116" s="586">
        <v>1</v>
      </c>
      <c r="E116" s="612">
        <v>0</v>
      </c>
      <c r="F116" s="586"/>
      <c r="G116" s="587">
        <f t="shared" si="8"/>
        <v>3</v>
      </c>
    </row>
    <row r="117" spans="1:7" ht="13.8" thickBot="1" x14ac:dyDescent="0.3">
      <c r="A117" s="571">
        <v>87909</v>
      </c>
      <c r="B117" s="829" t="s">
        <v>357</v>
      </c>
      <c r="C117" s="782">
        <v>1</v>
      </c>
      <c r="D117" s="586">
        <v>0</v>
      </c>
      <c r="E117" s="612">
        <v>0</v>
      </c>
      <c r="F117" s="586"/>
      <c r="G117" s="587">
        <f t="shared" si="8"/>
        <v>1</v>
      </c>
    </row>
    <row r="118" spans="1:7" ht="13.8" thickBot="1" x14ac:dyDescent="0.3">
      <c r="A118" s="730">
        <v>88</v>
      </c>
      <c r="B118" s="833" t="s">
        <v>358</v>
      </c>
      <c r="C118" s="731">
        <f>SUM(C119:C121)</f>
        <v>0</v>
      </c>
      <c r="D118" s="731">
        <f t="shared" ref="D118:G118" si="9">SUM(D119:D121)</f>
        <v>9</v>
      </c>
      <c r="E118" s="731">
        <f t="shared" si="9"/>
        <v>2</v>
      </c>
      <c r="F118" s="731">
        <f t="shared" si="9"/>
        <v>0</v>
      </c>
      <c r="G118" s="741">
        <f t="shared" si="9"/>
        <v>11</v>
      </c>
    </row>
    <row r="119" spans="1:7" ht="13.2" x14ac:dyDescent="0.25">
      <c r="A119" s="571">
        <v>88911</v>
      </c>
      <c r="B119" s="829" t="s">
        <v>359</v>
      </c>
      <c r="C119" s="782">
        <v>0</v>
      </c>
      <c r="D119" s="586">
        <v>5</v>
      </c>
      <c r="E119" s="612">
        <v>2</v>
      </c>
      <c r="F119" s="586"/>
      <c r="G119" s="587">
        <f t="shared" si="8"/>
        <v>7</v>
      </c>
    </row>
    <row r="120" spans="1:7" ht="13.2" x14ac:dyDescent="0.25">
      <c r="A120" s="571">
        <v>88919</v>
      </c>
      <c r="B120" s="829" t="s">
        <v>360</v>
      </c>
      <c r="C120" s="782">
        <v>0</v>
      </c>
      <c r="D120" s="586">
        <v>3</v>
      </c>
      <c r="E120" s="612">
        <v>0</v>
      </c>
      <c r="F120" s="586"/>
      <c r="G120" s="587">
        <f t="shared" si="8"/>
        <v>3</v>
      </c>
    </row>
    <row r="121" spans="1:7" ht="13.8" thickBot="1" x14ac:dyDescent="0.3">
      <c r="A121" s="738">
        <v>88996</v>
      </c>
      <c r="B121" s="829" t="s">
        <v>361</v>
      </c>
      <c r="C121" s="782">
        <v>0</v>
      </c>
      <c r="D121" s="586">
        <v>1</v>
      </c>
      <c r="E121" s="612">
        <v>0</v>
      </c>
      <c r="F121" s="586"/>
      <c r="G121" s="587">
        <f t="shared" si="8"/>
        <v>1</v>
      </c>
    </row>
    <row r="122" spans="1:7" ht="13.8" thickBot="1" x14ac:dyDescent="0.3">
      <c r="A122" s="730" t="s">
        <v>108</v>
      </c>
      <c r="B122" s="833" t="s">
        <v>362</v>
      </c>
      <c r="C122" s="588">
        <f>SUM(C123:C130)</f>
        <v>21</v>
      </c>
      <c r="D122" s="732">
        <f>SUM(D123:D130)</f>
        <v>12</v>
      </c>
      <c r="E122" s="733">
        <f>SUM(E123:E130)</f>
        <v>6</v>
      </c>
      <c r="F122" s="732">
        <f>SUM(F123:F130)</f>
        <v>1</v>
      </c>
      <c r="G122" s="732">
        <f>SUM(G123:G130)</f>
        <v>40</v>
      </c>
    </row>
    <row r="123" spans="1:7" ht="13.2" x14ac:dyDescent="0.25">
      <c r="A123" s="571">
        <v>90012</v>
      </c>
      <c r="B123" s="829" t="s">
        <v>363</v>
      </c>
      <c r="C123" s="782">
        <v>8</v>
      </c>
      <c r="D123" s="586">
        <v>4</v>
      </c>
      <c r="E123" s="612">
        <v>3</v>
      </c>
      <c r="F123" s="586"/>
      <c r="G123" s="587">
        <f t="shared" si="8"/>
        <v>15</v>
      </c>
    </row>
    <row r="124" spans="1:7" ht="13.2" x14ac:dyDescent="0.25">
      <c r="A124" s="571">
        <v>90041</v>
      </c>
      <c r="B124" s="829" t="s">
        <v>364</v>
      </c>
      <c r="C124" s="782">
        <v>1</v>
      </c>
      <c r="D124" s="586">
        <v>2</v>
      </c>
      <c r="E124" s="612">
        <v>1</v>
      </c>
      <c r="F124" s="586"/>
      <c r="G124" s="587">
        <f t="shared" si="8"/>
        <v>4</v>
      </c>
    </row>
    <row r="125" spans="1:7" ht="13.2" x14ac:dyDescent="0.25">
      <c r="A125" s="571">
        <v>91011</v>
      </c>
      <c r="B125" s="829" t="s">
        <v>365</v>
      </c>
      <c r="C125" s="782">
        <v>2</v>
      </c>
      <c r="D125" s="586">
        <v>0</v>
      </c>
      <c r="E125" s="612">
        <v>0</v>
      </c>
      <c r="F125" s="586"/>
      <c r="G125" s="587">
        <f t="shared" ref="G125:G126" si="10">SUM(C125:F125)</f>
        <v>2</v>
      </c>
    </row>
    <row r="126" spans="1:7" ht="13.2" x14ac:dyDescent="0.25">
      <c r="A126" s="571">
        <v>91020</v>
      </c>
      <c r="B126" s="829" t="s">
        <v>366</v>
      </c>
      <c r="C126" s="782">
        <v>1</v>
      </c>
      <c r="D126" s="586">
        <v>1</v>
      </c>
      <c r="E126" s="612">
        <v>1</v>
      </c>
      <c r="F126" s="586">
        <v>1</v>
      </c>
      <c r="G126" s="587">
        <f t="shared" si="10"/>
        <v>4</v>
      </c>
    </row>
    <row r="127" spans="1:7" ht="13.2" x14ac:dyDescent="0.25">
      <c r="A127" s="571">
        <v>91030</v>
      </c>
      <c r="B127" s="829" t="s">
        <v>367</v>
      </c>
      <c r="C127" s="782"/>
      <c r="D127" s="586"/>
      <c r="E127" s="612"/>
      <c r="F127" s="586"/>
      <c r="G127" s="587">
        <f t="shared" si="8"/>
        <v>0</v>
      </c>
    </row>
    <row r="128" spans="1:7" ht="13.2" x14ac:dyDescent="0.25">
      <c r="A128" s="571">
        <v>91042</v>
      </c>
      <c r="B128" s="829" t="s">
        <v>368</v>
      </c>
      <c r="C128" s="782">
        <v>2</v>
      </c>
      <c r="D128" s="586">
        <v>3</v>
      </c>
      <c r="E128" s="612">
        <v>1</v>
      </c>
      <c r="F128" s="586"/>
      <c r="G128" s="587">
        <f t="shared" si="8"/>
        <v>6</v>
      </c>
    </row>
    <row r="129" spans="1:8" ht="13.2" x14ac:dyDescent="0.25">
      <c r="A129" s="571">
        <v>92000</v>
      </c>
      <c r="B129" s="829" t="s">
        <v>369</v>
      </c>
      <c r="C129" s="782">
        <v>5</v>
      </c>
      <c r="D129" s="586">
        <v>1</v>
      </c>
      <c r="E129" s="612">
        <v>0</v>
      </c>
      <c r="F129" s="586"/>
      <c r="G129" s="587">
        <f t="shared" si="8"/>
        <v>6</v>
      </c>
    </row>
    <row r="130" spans="1:8" ht="13.8" thickBot="1" x14ac:dyDescent="0.3">
      <c r="A130" s="571">
        <v>93292</v>
      </c>
      <c r="B130" s="829" t="s">
        <v>371</v>
      </c>
      <c r="C130" s="782">
        <v>2</v>
      </c>
      <c r="D130" s="586">
        <v>1</v>
      </c>
      <c r="E130" s="612">
        <v>0</v>
      </c>
      <c r="F130" s="586"/>
      <c r="G130" s="587">
        <f t="shared" ref="G130" si="11">SUM(C130:F130)</f>
        <v>3</v>
      </c>
    </row>
    <row r="131" spans="1:8" ht="13.8" thickBot="1" x14ac:dyDescent="0.3">
      <c r="A131" s="730">
        <v>94</v>
      </c>
      <c r="B131" s="833" t="s">
        <v>373</v>
      </c>
      <c r="C131" s="741">
        <f>SUM(C132:C135)</f>
        <v>7</v>
      </c>
      <c r="D131" s="741">
        <f t="shared" ref="D131:G131" si="12">SUM(D132:D135)</f>
        <v>11</v>
      </c>
      <c r="E131" s="741">
        <f t="shared" si="12"/>
        <v>4</v>
      </c>
      <c r="F131" s="741">
        <f t="shared" si="12"/>
        <v>0</v>
      </c>
      <c r="G131" s="741">
        <f t="shared" si="12"/>
        <v>22</v>
      </c>
    </row>
    <row r="132" spans="1:8" ht="13.2" x14ac:dyDescent="0.25">
      <c r="A132" s="571">
        <v>94110</v>
      </c>
      <c r="B132" s="829" t="s">
        <v>374</v>
      </c>
      <c r="C132" s="782">
        <v>0</v>
      </c>
      <c r="D132" s="586">
        <v>3</v>
      </c>
      <c r="E132" s="612">
        <v>0</v>
      </c>
      <c r="F132" s="586"/>
      <c r="G132" s="587">
        <f t="shared" si="8"/>
        <v>3</v>
      </c>
    </row>
    <row r="133" spans="1:8" ht="13.2" x14ac:dyDescent="0.25">
      <c r="A133" s="571">
        <v>94120</v>
      </c>
      <c r="B133" s="829" t="s">
        <v>375</v>
      </c>
      <c r="C133" s="782">
        <v>2</v>
      </c>
      <c r="D133" s="586">
        <v>4</v>
      </c>
      <c r="E133" s="612">
        <v>2</v>
      </c>
      <c r="F133" s="586"/>
      <c r="G133" s="587">
        <f t="shared" si="8"/>
        <v>8</v>
      </c>
    </row>
    <row r="134" spans="1:8" ht="13.2" x14ac:dyDescent="0.25">
      <c r="A134" s="571">
        <v>94910</v>
      </c>
      <c r="B134" s="829" t="s">
        <v>376</v>
      </c>
      <c r="C134" s="782">
        <v>4</v>
      </c>
      <c r="D134" s="586">
        <v>1</v>
      </c>
      <c r="E134" s="612">
        <v>1</v>
      </c>
      <c r="F134" s="586"/>
      <c r="G134" s="587">
        <f t="shared" si="8"/>
        <v>6</v>
      </c>
    </row>
    <row r="135" spans="1:8" ht="13.8" thickBot="1" x14ac:dyDescent="0.3">
      <c r="A135" s="571">
        <v>94999</v>
      </c>
      <c r="B135" s="829" t="s">
        <v>377</v>
      </c>
      <c r="C135" s="782">
        <v>1</v>
      </c>
      <c r="D135" s="586">
        <v>3</v>
      </c>
      <c r="E135" s="612">
        <v>1</v>
      </c>
      <c r="F135" s="586"/>
      <c r="G135" s="587">
        <f t="shared" ref="G135" si="13">SUM(C135:F135)</f>
        <v>5</v>
      </c>
    </row>
    <row r="136" spans="1:8" ht="13.8" thickBot="1" x14ac:dyDescent="0.3">
      <c r="A136" s="730"/>
      <c r="B136" s="833" t="s">
        <v>380</v>
      </c>
      <c r="C136" s="784">
        <v>1</v>
      </c>
      <c r="D136" s="773">
        <v>2</v>
      </c>
      <c r="E136" s="774"/>
      <c r="F136" s="773"/>
      <c r="G136" s="734">
        <f t="shared" si="8"/>
        <v>3</v>
      </c>
    </row>
    <row r="137" spans="1:8" ht="16.2" customHeight="1" thickBot="1" x14ac:dyDescent="0.3">
      <c r="A137" s="862" t="s">
        <v>109</v>
      </c>
      <c r="B137" s="863"/>
      <c r="C137" s="588">
        <f>C4+C6+C9+C11+C15+C18+C21+C23+C25+C27+C29+C31+C34+C36+C38+C41+C43+C46+C69+C108+C113+C118+C122+C131+C136</f>
        <v>3867</v>
      </c>
      <c r="D137" s="588">
        <f>D4+D6+D9+D11+D15+D18+D21+D23+D25+D27+D29+D31+D34+D36+D38+D41+D43+D46+D69+D108+D113+D118+D122+D131+D136</f>
        <v>5542</v>
      </c>
      <c r="E137" s="588">
        <f>E4+E6+E9+E11+E15+E18+E21+E23+E25+E27+E29+E31+E34+E36+E38+E41+E43+E46+E69+E108+E113+E118+E122+E131+E136</f>
        <v>757</v>
      </c>
      <c r="F137" s="588">
        <f>F4+F6+F9+F11+F15+F18+F21+F23+F25+F27+F29+F31+F34+F36+F38+F41+F43+F46+F69+F108+F113+F118+F122+F131+F136</f>
        <v>9</v>
      </c>
      <c r="G137" s="741">
        <f>G4+G6+G9+G11+G15+G18+G21+G23+G25+G27+G29+G31+G34+G36+G38+G41+G43+G46+G69+G108+G113+G118+G122+G131+G136</f>
        <v>10175</v>
      </c>
    </row>
    <row r="139" spans="1:8" x14ac:dyDescent="0.25">
      <c r="G139" s="613"/>
    </row>
    <row r="140" spans="1:8" x14ac:dyDescent="0.25">
      <c r="C140" s="613"/>
      <c r="D140" s="613"/>
      <c r="E140" s="613"/>
      <c r="F140" s="613"/>
      <c r="G140" s="613"/>
    </row>
    <row r="141" spans="1:8" x14ac:dyDescent="0.25">
      <c r="C141" s="613"/>
      <c r="D141" s="613"/>
      <c r="E141" s="613"/>
      <c r="F141" s="613"/>
      <c r="G141" s="613"/>
      <c r="H141" s="613"/>
    </row>
  </sheetData>
  <mergeCells count="6">
    <mergeCell ref="A137:B137"/>
    <mergeCell ref="A1:G1"/>
    <mergeCell ref="C2:F2"/>
    <mergeCell ref="G2:G3"/>
    <mergeCell ref="A2:A3"/>
    <mergeCell ref="B2:B3"/>
  </mergeCells>
  <phoneticPr fontId="0" type="noConversion"/>
  <printOptions horizontalCentered="1"/>
  <pageMargins left="0.78740157480314965" right="0.78740157480314965" top="0.98425196850393704" bottom="0.98425196850393704" header="0.51181102362204722" footer="0.51181102362204722"/>
  <pageSetup paperSize="9" scale="57" fitToHeight="2" orientation="portrait" r:id="rId1"/>
  <headerFooter alignWithMargins="0"/>
  <ignoredErrors>
    <ignoredError sqref="C66:F66 C105:F105 C131:D131"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Normal="100" workbookViewId="0">
      <selection sqref="A1:K1"/>
    </sheetView>
  </sheetViews>
  <sheetFormatPr defaultColWidth="9.109375" defaultRowHeight="13.8" x14ac:dyDescent="0.25"/>
  <cols>
    <col min="1" max="1" width="8.33203125" style="1" customWidth="1"/>
    <col min="2" max="2" width="72.6640625" style="33" customWidth="1"/>
    <col min="3" max="3" width="9.6640625" style="1" customWidth="1"/>
    <col min="4" max="10" width="8.88671875" style="1" customWidth="1"/>
    <col min="11" max="11" width="14.109375" style="1" customWidth="1"/>
    <col min="12" max="241" width="11.44140625" style="1" customWidth="1"/>
    <col min="242" max="16384" width="9.109375" style="1"/>
  </cols>
  <sheetData>
    <row r="1" spans="1:11" ht="35.1" customHeight="1" thickBot="1" x14ac:dyDescent="0.3">
      <c r="A1" s="906" t="s">
        <v>200</v>
      </c>
      <c r="B1" s="907"/>
      <c r="C1" s="907"/>
      <c r="D1" s="907"/>
      <c r="E1" s="907"/>
      <c r="F1" s="907"/>
      <c r="G1" s="923"/>
      <c r="H1" s="923"/>
      <c r="I1" s="923"/>
      <c r="J1" s="923"/>
      <c r="K1" s="924"/>
    </row>
    <row r="2" spans="1:11" ht="13.95" customHeight="1" x14ac:dyDescent="0.25">
      <c r="A2" s="870" t="s">
        <v>623</v>
      </c>
      <c r="B2" s="963" t="s">
        <v>661</v>
      </c>
      <c r="C2" s="876">
        <v>2008</v>
      </c>
      <c r="D2" s="877"/>
      <c r="E2" s="876">
        <v>2009</v>
      </c>
      <c r="F2" s="877"/>
      <c r="G2" s="876">
        <v>2011</v>
      </c>
      <c r="H2" s="877"/>
      <c r="I2" s="876">
        <v>2012</v>
      </c>
      <c r="J2" s="877"/>
      <c r="K2" s="865" t="s">
        <v>384</v>
      </c>
    </row>
    <row r="3" spans="1:11" ht="29.25" customHeight="1" thickBot="1" x14ac:dyDescent="0.3">
      <c r="A3" s="871"/>
      <c r="B3" s="965"/>
      <c r="C3" s="120" t="s">
        <v>110</v>
      </c>
      <c r="D3" s="121" t="s">
        <v>111</v>
      </c>
      <c r="E3" s="120" t="s">
        <v>110</v>
      </c>
      <c r="F3" s="121" t="s">
        <v>111</v>
      </c>
      <c r="G3" s="120" t="s">
        <v>110</v>
      </c>
      <c r="H3" s="121" t="s">
        <v>111</v>
      </c>
      <c r="I3" s="120" t="s">
        <v>110</v>
      </c>
      <c r="J3" s="121" t="s">
        <v>111</v>
      </c>
      <c r="K3" s="969"/>
    </row>
    <row r="4" spans="1:11" ht="14.4" thickBot="1" x14ac:dyDescent="0.3">
      <c r="A4" s="122" t="s">
        <v>112</v>
      </c>
      <c r="B4" s="471" t="s">
        <v>625</v>
      </c>
      <c r="C4" s="45">
        <v>417</v>
      </c>
      <c r="D4" s="123">
        <f t="shared" ref="D4:D55" si="0">C4/$C$56</f>
        <v>4.1373152098422461E-2</v>
      </c>
      <c r="E4" s="45">
        <v>510</v>
      </c>
      <c r="F4" s="123">
        <f t="shared" ref="F4:F55" si="1">E4/$E$56</f>
        <v>4.8176837332325716E-2</v>
      </c>
      <c r="G4" s="45">
        <v>429</v>
      </c>
      <c r="H4" s="123">
        <f>ROUND(G4/$G$56,3)</f>
        <v>4.2000000000000003E-2</v>
      </c>
      <c r="I4" s="45">
        <v>326</v>
      </c>
      <c r="J4" s="123">
        <f>ROUND(I4/$I$56,3)</f>
        <v>3.2000000000000001E-2</v>
      </c>
      <c r="K4" s="346">
        <f>J4-H4</f>
        <v>-1.0000000000000002E-2</v>
      </c>
    </row>
    <row r="5" spans="1:11" ht="27.75" customHeight="1" x14ac:dyDescent="0.25">
      <c r="A5" s="124">
        <v>10</v>
      </c>
      <c r="B5" s="472" t="s">
        <v>662</v>
      </c>
      <c r="C5" s="128">
        <v>2</v>
      </c>
      <c r="D5" s="123">
        <f t="shared" si="0"/>
        <v>1.9843238416509574E-4</v>
      </c>
      <c r="E5" s="128">
        <v>1</v>
      </c>
      <c r="F5" s="137">
        <f t="shared" si="1"/>
        <v>9.4464386926128855E-5</v>
      </c>
      <c r="G5" s="128">
        <v>0</v>
      </c>
      <c r="H5" s="137">
        <f t="shared" ref="H5:H55" si="2">ROUND(G5/$G$56,3)</f>
        <v>0</v>
      </c>
      <c r="I5" s="128">
        <v>1</v>
      </c>
      <c r="J5" s="137">
        <f t="shared" ref="J5:J55" si="3">ROUND(I5/$I$56,3)</f>
        <v>0</v>
      </c>
      <c r="K5" s="347">
        <f t="shared" ref="K5:K55" si="4">J5-H5</f>
        <v>0</v>
      </c>
    </row>
    <row r="6" spans="1:11" ht="27.6" x14ac:dyDescent="0.25">
      <c r="A6" s="811">
        <v>11</v>
      </c>
      <c r="B6" s="473" t="s">
        <v>663</v>
      </c>
      <c r="C6" s="49">
        <v>10</v>
      </c>
      <c r="D6" s="125">
        <f t="shared" si="0"/>
        <v>9.9216192082547867E-4</v>
      </c>
      <c r="E6" s="49">
        <v>1</v>
      </c>
      <c r="F6" s="125">
        <f t="shared" si="1"/>
        <v>9.4464386926128855E-5</v>
      </c>
      <c r="G6" s="49">
        <v>2</v>
      </c>
      <c r="H6" s="125">
        <f t="shared" si="2"/>
        <v>0</v>
      </c>
      <c r="I6" s="49">
        <v>2</v>
      </c>
      <c r="J6" s="125">
        <f t="shared" si="3"/>
        <v>0</v>
      </c>
      <c r="K6" s="348">
        <f t="shared" si="4"/>
        <v>0</v>
      </c>
    </row>
    <row r="7" spans="1:11" x14ac:dyDescent="0.25">
      <c r="A7" s="811">
        <v>12</v>
      </c>
      <c r="B7" s="473" t="s">
        <v>664</v>
      </c>
      <c r="C7" s="49">
        <v>13</v>
      </c>
      <c r="D7" s="125">
        <f t="shared" si="0"/>
        <v>1.2898104970731224E-3</v>
      </c>
      <c r="E7" s="49">
        <v>0</v>
      </c>
      <c r="F7" s="125">
        <f t="shared" si="1"/>
        <v>0</v>
      </c>
      <c r="G7" s="49">
        <v>1</v>
      </c>
      <c r="H7" s="125">
        <f t="shared" si="2"/>
        <v>0</v>
      </c>
      <c r="I7" s="49">
        <v>1</v>
      </c>
      <c r="J7" s="125">
        <f t="shared" si="3"/>
        <v>0</v>
      </c>
      <c r="K7" s="348">
        <f t="shared" si="4"/>
        <v>0</v>
      </c>
    </row>
    <row r="8" spans="1:11" x14ac:dyDescent="0.25">
      <c r="A8" s="811">
        <v>13</v>
      </c>
      <c r="B8" s="473" t="s">
        <v>665</v>
      </c>
      <c r="C8" s="49">
        <v>1</v>
      </c>
      <c r="D8" s="125">
        <f t="shared" si="0"/>
        <v>9.9216192082547872E-5</v>
      </c>
      <c r="E8" s="49">
        <v>0</v>
      </c>
      <c r="F8" s="125">
        <f t="shared" si="1"/>
        <v>0</v>
      </c>
      <c r="G8" s="49">
        <v>0</v>
      </c>
      <c r="H8" s="125">
        <f t="shared" si="2"/>
        <v>0</v>
      </c>
      <c r="I8" s="49">
        <v>1</v>
      </c>
      <c r="J8" s="125">
        <f t="shared" si="3"/>
        <v>0</v>
      </c>
      <c r="K8" s="348">
        <f t="shared" si="4"/>
        <v>0</v>
      </c>
    </row>
    <row r="9" spans="1:11" ht="15.75" customHeight="1" x14ac:dyDescent="0.25">
      <c r="A9" s="811">
        <v>14</v>
      </c>
      <c r="B9" s="473" t="s">
        <v>666</v>
      </c>
      <c r="C9" s="49">
        <v>1</v>
      </c>
      <c r="D9" s="125">
        <f t="shared" si="0"/>
        <v>9.9216192082547872E-5</v>
      </c>
      <c r="E9" s="49">
        <v>1</v>
      </c>
      <c r="F9" s="125">
        <f t="shared" si="1"/>
        <v>9.4464386926128855E-5</v>
      </c>
      <c r="G9" s="49">
        <v>1</v>
      </c>
      <c r="H9" s="125">
        <f t="shared" si="2"/>
        <v>0</v>
      </c>
      <c r="I9" s="49">
        <v>11</v>
      </c>
      <c r="J9" s="125">
        <f t="shared" si="3"/>
        <v>1E-3</v>
      </c>
      <c r="K9" s="348">
        <f t="shared" si="4"/>
        <v>1E-3</v>
      </c>
    </row>
    <row r="10" spans="1:11" ht="29.25" customHeight="1" thickBot="1" x14ac:dyDescent="0.3">
      <c r="A10" s="813">
        <v>19</v>
      </c>
      <c r="B10" s="474" t="s">
        <v>667</v>
      </c>
      <c r="C10" s="51">
        <v>4</v>
      </c>
      <c r="D10" s="126">
        <f t="shared" si="0"/>
        <v>3.9686476833019149E-4</v>
      </c>
      <c r="E10" s="51">
        <v>3</v>
      </c>
      <c r="F10" s="126">
        <f t="shared" si="1"/>
        <v>2.8339316077838654E-4</v>
      </c>
      <c r="G10" s="51">
        <v>0</v>
      </c>
      <c r="H10" s="126">
        <f t="shared" si="2"/>
        <v>0</v>
      </c>
      <c r="I10" s="51">
        <v>3</v>
      </c>
      <c r="J10" s="126">
        <f t="shared" si="3"/>
        <v>0</v>
      </c>
      <c r="K10" s="349">
        <f t="shared" si="4"/>
        <v>0</v>
      </c>
    </row>
    <row r="11" spans="1:11" ht="27.6" x14ac:dyDescent="0.25">
      <c r="A11" s="127">
        <v>20</v>
      </c>
      <c r="B11" s="472" t="s">
        <v>668</v>
      </c>
      <c r="C11" s="128">
        <v>5</v>
      </c>
      <c r="D11" s="123">
        <f t="shared" si="0"/>
        <v>4.9608096041273933E-4</v>
      </c>
      <c r="E11" s="128">
        <v>3</v>
      </c>
      <c r="F11" s="137">
        <f t="shared" si="1"/>
        <v>2.8339316077838654E-4</v>
      </c>
      <c r="G11" s="128">
        <v>7</v>
      </c>
      <c r="H11" s="137">
        <f t="shared" si="2"/>
        <v>1E-3</v>
      </c>
      <c r="I11" s="128">
        <v>2</v>
      </c>
      <c r="J11" s="137">
        <f t="shared" si="3"/>
        <v>0</v>
      </c>
      <c r="K11" s="347">
        <f t="shared" si="4"/>
        <v>-1E-3</v>
      </c>
    </row>
    <row r="12" spans="1:11" x14ac:dyDescent="0.25">
      <c r="A12" s="811">
        <v>21</v>
      </c>
      <c r="B12" s="473" t="s">
        <v>669</v>
      </c>
      <c r="C12" s="49">
        <v>0</v>
      </c>
      <c r="D12" s="125">
        <f t="shared" si="0"/>
        <v>0</v>
      </c>
      <c r="E12" s="49">
        <v>1</v>
      </c>
      <c r="F12" s="125">
        <f t="shared" si="1"/>
        <v>9.4464386926128855E-5</v>
      </c>
      <c r="G12" s="49">
        <v>3</v>
      </c>
      <c r="H12" s="125">
        <f t="shared" si="2"/>
        <v>0</v>
      </c>
      <c r="I12" s="49">
        <v>1</v>
      </c>
      <c r="J12" s="125">
        <f t="shared" si="3"/>
        <v>0</v>
      </c>
      <c r="K12" s="348">
        <f t="shared" si="4"/>
        <v>0</v>
      </c>
    </row>
    <row r="13" spans="1:11" x14ac:dyDescent="0.25">
      <c r="A13" s="811">
        <v>22</v>
      </c>
      <c r="B13" s="473" t="s">
        <v>670</v>
      </c>
      <c r="C13" s="49">
        <v>2</v>
      </c>
      <c r="D13" s="125">
        <f t="shared" si="0"/>
        <v>1.9843238416509574E-4</v>
      </c>
      <c r="E13" s="49">
        <v>7</v>
      </c>
      <c r="F13" s="125">
        <f t="shared" si="1"/>
        <v>6.6125070848290196E-4</v>
      </c>
      <c r="G13" s="49">
        <v>3</v>
      </c>
      <c r="H13" s="125">
        <f t="shared" si="2"/>
        <v>0</v>
      </c>
      <c r="I13" s="49">
        <v>31</v>
      </c>
      <c r="J13" s="125">
        <f t="shared" si="3"/>
        <v>3.0000000000000001E-3</v>
      </c>
      <c r="K13" s="348">
        <f t="shared" si="4"/>
        <v>3.0000000000000001E-3</v>
      </c>
    </row>
    <row r="14" spans="1:11" x14ac:dyDescent="0.25">
      <c r="A14" s="811">
        <v>23</v>
      </c>
      <c r="B14" s="473" t="s">
        <v>671</v>
      </c>
      <c r="C14" s="49">
        <v>2</v>
      </c>
      <c r="D14" s="125">
        <f t="shared" si="0"/>
        <v>1.9843238416509574E-4</v>
      </c>
      <c r="E14" s="49">
        <v>1</v>
      </c>
      <c r="F14" s="125">
        <f t="shared" si="1"/>
        <v>9.4464386926128855E-5</v>
      </c>
      <c r="G14" s="49">
        <v>20</v>
      </c>
      <c r="H14" s="125">
        <f t="shared" si="2"/>
        <v>2E-3</v>
      </c>
      <c r="I14" s="49">
        <v>13</v>
      </c>
      <c r="J14" s="125">
        <f t="shared" si="3"/>
        <v>1E-3</v>
      </c>
      <c r="K14" s="348">
        <f t="shared" si="4"/>
        <v>-1E-3</v>
      </c>
    </row>
    <row r="15" spans="1:11" x14ac:dyDescent="0.25">
      <c r="A15" s="811">
        <v>24</v>
      </c>
      <c r="B15" s="473" t="s">
        <v>672</v>
      </c>
      <c r="C15" s="49">
        <v>17</v>
      </c>
      <c r="D15" s="125">
        <f t="shared" si="0"/>
        <v>1.6866752654033138E-3</v>
      </c>
      <c r="E15" s="49">
        <v>20</v>
      </c>
      <c r="F15" s="125">
        <f t="shared" si="1"/>
        <v>1.889287738522577E-3</v>
      </c>
      <c r="G15" s="49">
        <v>19</v>
      </c>
      <c r="H15" s="125">
        <f t="shared" si="2"/>
        <v>2E-3</v>
      </c>
      <c r="I15" s="49">
        <v>1</v>
      </c>
      <c r="J15" s="125">
        <f t="shared" si="3"/>
        <v>0</v>
      </c>
      <c r="K15" s="348">
        <f t="shared" si="4"/>
        <v>-2E-3</v>
      </c>
    </row>
    <row r="16" spans="1:11" ht="30.75" customHeight="1" thickBot="1" x14ac:dyDescent="0.3">
      <c r="A16" s="120">
        <v>29</v>
      </c>
      <c r="B16" s="475" t="s">
        <v>673</v>
      </c>
      <c r="C16" s="51">
        <v>5</v>
      </c>
      <c r="D16" s="126">
        <f t="shared" si="0"/>
        <v>4.9608096041273933E-4</v>
      </c>
      <c r="E16" s="51">
        <v>7</v>
      </c>
      <c r="F16" s="126">
        <f t="shared" si="1"/>
        <v>6.6125070848290196E-4</v>
      </c>
      <c r="G16" s="51">
        <v>11</v>
      </c>
      <c r="H16" s="126">
        <f t="shared" si="2"/>
        <v>1E-3</v>
      </c>
      <c r="I16" s="51">
        <v>14</v>
      </c>
      <c r="J16" s="126">
        <f t="shared" si="3"/>
        <v>1E-3</v>
      </c>
      <c r="K16" s="349">
        <f t="shared" si="4"/>
        <v>0</v>
      </c>
    </row>
    <row r="17" spans="1:11" ht="27.6" x14ac:dyDescent="0.25">
      <c r="A17" s="124">
        <v>30</v>
      </c>
      <c r="B17" s="476" t="s">
        <v>674</v>
      </c>
      <c r="C17" s="128">
        <v>37</v>
      </c>
      <c r="D17" s="123">
        <f t="shared" si="0"/>
        <v>3.6709991070542711E-3</v>
      </c>
      <c r="E17" s="128">
        <v>56</v>
      </c>
      <c r="F17" s="137">
        <f t="shared" si="1"/>
        <v>5.2900056678632157E-3</v>
      </c>
      <c r="G17" s="128">
        <v>158</v>
      </c>
      <c r="H17" s="137">
        <f t="shared" si="2"/>
        <v>1.6E-2</v>
      </c>
      <c r="I17" s="128">
        <v>122</v>
      </c>
      <c r="J17" s="137">
        <f t="shared" si="3"/>
        <v>1.2E-2</v>
      </c>
      <c r="K17" s="347">
        <f t="shared" si="4"/>
        <v>-4.0000000000000001E-3</v>
      </c>
    </row>
    <row r="18" spans="1:11" x14ac:dyDescent="0.25">
      <c r="A18" s="811">
        <v>31</v>
      </c>
      <c r="B18" s="473" t="s">
        <v>675</v>
      </c>
      <c r="C18" s="49">
        <v>8</v>
      </c>
      <c r="D18" s="125">
        <f t="shared" si="0"/>
        <v>7.9372953666038298E-4</v>
      </c>
      <c r="E18" s="49">
        <v>4</v>
      </c>
      <c r="F18" s="125">
        <f t="shared" si="1"/>
        <v>3.7785754770451542E-4</v>
      </c>
      <c r="G18" s="49">
        <v>5</v>
      </c>
      <c r="H18" s="125">
        <f t="shared" si="2"/>
        <v>0</v>
      </c>
      <c r="I18" s="49">
        <v>3</v>
      </c>
      <c r="J18" s="125">
        <f t="shared" si="3"/>
        <v>0</v>
      </c>
      <c r="K18" s="348">
        <f t="shared" si="4"/>
        <v>0</v>
      </c>
    </row>
    <row r="19" spans="1:11" ht="27.6" x14ac:dyDescent="0.25">
      <c r="A19" s="811">
        <v>32</v>
      </c>
      <c r="B19" s="473" t="s">
        <v>676</v>
      </c>
      <c r="C19" s="49">
        <v>9</v>
      </c>
      <c r="D19" s="125">
        <f t="shared" si="0"/>
        <v>8.9294572874293082E-4</v>
      </c>
      <c r="E19" s="49">
        <v>13</v>
      </c>
      <c r="F19" s="125">
        <f t="shared" si="1"/>
        <v>1.2280370300396751E-3</v>
      </c>
      <c r="G19" s="49">
        <v>14</v>
      </c>
      <c r="H19" s="125">
        <f t="shared" si="2"/>
        <v>1E-3</v>
      </c>
      <c r="I19" s="49">
        <v>16</v>
      </c>
      <c r="J19" s="125">
        <f t="shared" si="3"/>
        <v>2E-3</v>
      </c>
      <c r="K19" s="348">
        <f t="shared" si="4"/>
        <v>1E-3</v>
      </c>
    </row>
    <row r="20" spans="1:11" ht="27.6" x14ac:dyDescent="0.25">
      <c r="A20" s="811">
        <v>33</v>
      </c>
      <c r="B20" s="473" t="s">
        <v>677</v>
      </c>
      <c r="C20" s="49">
        <v>245</v>
      </c>
      <c r="D20" s="125">
        <f t="shared" si="0"/>
        <v>2.4307967060224228E-2</v>
      </c>
      <c r="E20" s="49">
        <v>280</v>
      </c>
      <c r="F20" s="125">
        <f t="shared" si="1"/>
        <v>2.6450028339316079E-2</v>
      </c>
      <c r="G20" s="49">
        <v>175</v>
      </c>
      <c r="H20" s="125">
        <f t="shared" si="2"/>
        <v>1.7000000000000001E-2</v>
      </c>
      <c r="I20" s="49">
        <v>168</v>
      </c>
      <c r="J20" s="125">
        <f t="shared" si="3"/>
        <v>1.7000000000000001E-2</v>
      </c>
      <c r="K20" s="348">
        <f t="shared" si="4"/>
        <v>0</v>
      </c>
    </row>
    <row r="21" spans="1:11" ht="27.6" x14ac:dyDescent="0.25">
      <c r="A21" s="811">
        <v>34</v>
      </c>
      <c r="B21" s="473" t="s">
        <v>678</v>
      </c>
      <c r="C21" s="49">
        <v>153</v>
      </c>
      <c r="D21" s="125">
        <f t="shared" si="0"/>
        <v>1.5180077388629825E-2</v>
      </c>
      <c r="E21" s="49">
        <v>124</v>
      </c>
      <c r="F21" s="125">
        <f t="shared" si="1"/>
        <v>1.1713583978839977E-2</v>
      </c>
      <c r="G21" s="49">
        <v>76</v>
      </c>
      <c r="H21" s="125">
        <f t="shared" si="2"/>
        <v>7.0000000000000001E-3</v>
      </c>
      <c r="I21" s="49">
        <v>64</v>
      </c>
      <c r="J21" s="125">
        <f t="shared" si="3"/>
        <v>6.0000000000000001E-3</v>
      </c>
      <c r="K21" s="348">
        <f t="shared" si="4"/>
        <v>-1E-3</v>
      </c>
    </row>
    <row r="22" spans="1:11" ht="28.5" customHeight="1" x14ac:dyDescent="0.25">
      <c r="A22" s="811">
        <v>35</v>
      </c>
      <c r="B22" s="473" t="s">
        <v>679</v>
      </c>
      <c r="C22" s="49">
        <v>471</v>
      </c>
      <c r="D22" s="125">
        <f t="shared" si="0"/>
        <v>4.6730826470880046E-2</v>
      </c>
      <c r="E22" s="49">
        <v>557</v>
      </c>
      <c r="F22" s="125">
        <f t="shared" si="1"/>
        <v>5.2616663517853768E-2</v>
      </c>
      <c r="G22" s="49">
        <v>291</v>
      </c>
      <c r="H22" s="125">
        <f t="shared" si="2"/>
        <v>2.9000000000000001E-2</v>
      </c>
      <c r="I22" s="49">
        <v>270</v>
      </c>
      <c r="J22" s="125">
        <f t="shared" si="3"/>
        <v>2.7E-2</v>
      </c>
      <c r="K22" s="348">
        <f t="shared" si="4"/>
        <v>-2.0000000000000018E-3</v>
      </c>
    </row>
    <row r="23" spans="1:11" ht="30.75" customHeight="1" thickBot="1" x14ac:dyDescent="0.3">
      <c r="A23" s="813">
        <v>39</v>
      </c>
      <c r="B23" s="474" t="s">
        <v>680</v>
      </c>
      <c r="C23" s="51">
        <v>41</v>
      </c>
      <c r="D23" s="126">
        <f t="shared" si="0"/>
        <v>4.0678638753844625E-3</v>
      </c>
      <c r="E23" s="51">
        <v>30</v>
      </c>
      <c r="F23" s="126">
        <f t="shared" si="1"/>
        <v>2.8339316077838654E-3</v>
      </c>
      <c r="G23" s="51">
        <v>21</v>
      </c>
      <c r="H23" s="126">
        <f t="shared" si="2"/>
        <v>2E-3</v>
      </c>
      <c r="I23" s="51">
        <v>18</v>
      </c>
      <c r="J23" s="126">
        <f t="shared" si="3"/>
        <v>2E-3</v>
      </c>
      <c r="K23" s="349">
        <f t="shared" si="4"/>
        <v>0</v>
      </c>
    </row>
    <row r="24" spans="1:11" ht="41.4" x14ac:dyDescent="0.25">
      <c r="A24" s="127">
        <v>40</v>
      </c>
      <c r="B24" s="472" t="s">
        <v>681</v>
      </c>
      <c r="C24" s="128">
        <v>57</v>
      </c>
      <c r="D24" s="123">
        <f t="shared" si="0"/>
        <v>5.6553229487052289E-3</v>
      </c>
      <c r="E24" s="128">
        <v>226</v>
      </c>
      <c r="F24" s="137">
        <f t="shared" si="1"/>
        <v>2.1348951445305121E-2</v>
      </c>
      <c r="G24" s="128">
        <v>410</v>
      </c>
      <c r="H24" s="137">
        <f t="shared" si="2"/>
        <v>0.04</v>
      </c>
      <c r="I24" s="128">
        <v>395</v>
      </c>
      <c r="J24" s="137">
        <f t="shared" si="3"/>
        <v>3.9E-2</v>
      </c>
      <c r="K24" s="347">
        <f t="shared" si="4"/>
        <v>-1.0000000000000009E-3</v>
      </c>
    </row>
    <row r="25" spans="1:11" ht="41.4" x14ac:dyDescent="0.25">
      <c r="A25" s="811">
        <v>41</v>
      </c>
      <c r="B25" s="473" t="s">
        <v>682</v>
      </c>
      <c r="C25" s="49">
        <v>17</v>
      </c>
      <c r="D25" s="125">
        <f t="shared" si="0"/>
        <v>1.6866752654033138E-3</v>
      </c>
      <c r="E25" s="49">
        <v>15</v>
      </c>
      <c r="F25" s="125">
        <f t="shared" si="1"/>
        <v>1.4169658038919327E-3</v>
      </c>
      <c r="G25" s="49">
        <v>9</v>
      </c>
      <c r="H25" s="125">
        <f t="shared" si="2"/>
        <v>1E-3</v>
      </c>
      <c r="I25" s="49">
        <v>8</v>
      </c>
      <c r="J25" s="125">
        <f t="shared" si="3"/>
        <v>1E-3</v>
      </c>
      <c r="K25" s="348">
        <f t="shared" si="4"/>
        <v>0</v>
      </c>
    </row>
    <row r="26" spans="1:11" ht="27.6" x14ac:dyDescent="0.25">
      <c r="A26" s="811">
        <v>42</v>
      </c>
      <c r="B26" s="473" t="s">
        <v>683</v>
      </c>
      <c r="C26" s="49">
        <v>3028</v>
      </c>
      <c r="D26" s="125">
        <f t="shared" si="0"/>
        <v>0.30042662962595496</v>
      </c>
      <c r="E26" s="49">
        <v>2931</v>
      </c>
      <c r="F26" s="125">
        <f t="shared" si="1"/>
        <v>0.27687511808048365</v>
      </c>
      <c r="G26" s="49">
        <v>2445</v>
      </c>
      <c r="H26" s="125">
        <f t="shared" si="2"/>
        <v>0.24</v>
      </c>
      <c r="I26" s="49">
        <v>2501</v>
      </c>
      <c r="J26" s="125">
        <f t="shared" si="3"/>
        <v>0.246</v>
      </c>
      <c r="K26" s="348">
        <f t="shared" si="4"/>
        <v>6.0000000000000053E-3</v>
      </c>
    </row>
    <row r="27" spans="1:11" ht="42.75" customHeight="1" x14ac:dyDescent="0.25">
      <c r="A27" s="811">
        <v>43</v>
      </c>
      <c r="B27" s="473" t="s">
        <v>684</v>
      </c>
      <c r="C27" s="49">
        <v>15</v>
      </c>
      <c r="D27" s="125">
        <f t="shared" si="0"/>
        <v>1.4882428812382181E-3</v>
      </c>
      <c r="E27" s="49">
        <v>11</v>
      </c>
      <c r="F27" s="125">
        <f t="shared" si="1"/>
        <v>1.0391082561874174E-3</v>
      </c>
      <c r="G27" s="49">
        <v>28</v>
      </c>
      <c r="H27" s="125">
        <f t="shared" si="2"/>
        <v>3.0000000000000001E-3</v>
      </c>
      <c r="I27" s="49">
        <v>21</v>
      </c>
      <c r="J27" s="125">
        <f t="shared" si="3"/>
        <v>2E-3</v>
      </c>
      <c r="K27" s="348">
        <f t="shared" si="4"/>
        <v>-1E-3</v>
      </c>
    </row>
    <row r="28" spans="1:11" ht="27.6" x14ac:dyDescent="0.25">
      <c r="A28" s="129">
        <v>44</v>
      </c>
      <c r="B28" s="473" t="s">
        <v>685</v>
      </c>
      <c r="C28" s="49">
        <v>66</v>
      </c>
      <c r="D28" s="125">
        <f t="shared" si="0"/>
        <v>6.5482686774481595E-3</v>
      </c>
      <c r="E28" s="49">
        <v>83</v>
      </c>
      <c r="F28" s="125">
        <f t="shared" si="1"/>
        <v>7.8405441148686941E-3</v>
      </c>
      <c r="G28" s="49">
        <v>44</v>
      </c>
      <c r="H28" s="125">
        <f t="shared" si="2"/>
        <v>4.0000000000000001E-3</v>
      </c>
      <c r="I28" s="49">
        <v>60</v>
      </c>
      <c r="J28" s="125">
        <f t="shared" si="3"/>
        <v>6.0000000000000001E-3</v>
      </c>
      <c r="K28" s="348">
        <f t="shared" si="4"/>
        <v>2E-3</v>
      </c>
    </row>
    <row r="29" spans="1:11" ht="19.5" customHeight="1" x14ac:dyDescent="0.25">
      <c r="A29" s="811">
        <v>45</v>
      </c>
      <c r="B29" s="473" t="s">
        <v>686</v>
      </c>
      <c r="C29" s="49">
        <v>15</v>
      </c>
      <c r="D29" s="125">
        <f t="shared" si="0"/>
        <v>1.4882428812382181E-3</v>
      </c>
      <c r="E29" s="49">
        <v>5</v>
      </c>
      <c r="F29" s="125">
        <f t="shared" si="1"/>
        <v>4.7232193463064425E-4</v>
      </c>
      <c r="G29" s="49">
        <v>6</v>
      </c>
      <c r="H29" s="125">
        <f t="shared" si="2"/>
        <v>1E-3</v>
      </c>
      <c r="I29" s="49">
        <v>4</v>
      </c>
      <c r="J29" s="125">
        <f t="shared" si="3"/>
        <v>0</v>
      </c>
      <c r="K29" s="348">
        <f t="shared" si="4"/>
        <v>-1E-3</v>
      </c>
    </row>
    <row r="30" spans="1:11" ht="36" customHeight="1" thickBot="1" x14ac:dyDescent="0.3">
      <c r="A30" s="120">
        <v>49</v>
      </c>
      <c r="B30" s="475" t="s">
        <v>687</v>
      </c>
      <c r="C30" s="51">
        <v>49</v>
      </c>
      <c r="D30" s="126">
        <f t="shared" si="0"/>
        <v>4.8615934120448462E-3</v>
      </c>
      <c r="E30" s="51">
        <v>60</v>
      </c>
      <c r="F30" s="126">
        <f t="shared" si="1"/>
        <v>5.6678632155677307E-3</v>
      </c>
      <c r="G30" s="51">
        <v>71</v>
      </c>
      <c r="H30" s="126">
        <f t="shared" si="2"/>
        <v>7.0000000000000001E-3</v>
      </c>
      <c r="I30" s="51">
        <v>79</v>
      </c>
      <c r="J30" s="126">
        <f t="shared" si="3"/>
        <v>8.0000000000000002E-3</v>
      </c>
      <c r="K30" s="349">
        <f t="shared" si="4"/>
        <v>1E-3</v>
      </c>
    </row>
    <row r="31" spans="1:11" ht="27.6" x14ac:dyDescent="0.25">
      <c r="A31" s="124">
        <v>50</v>
      </c>
      <c r="B31" s="476" t="s">
        <v>688</v>
      </c>
      <c r="C31" s="128">
        <v>320</v>
      </c>
      <c r="D31" s="123">
        <f t="shared" si="0"/>
        <v>3.1749181466415317E-2</v>
      </c>
      <c r="E31" s="128">
        <v>408</v>
      </c>
      <c r="F31" s="137">
        <f t="shared" si="1"/>
        <v>3.8541469865860573E-2</v>
      </c>
      <c r="G31" s="128">
        <v>416</v>
      </c>
      <c r="H31" s="137">
        <f t="shared" si="2"/>
        <v>4.1000000000000002E-2</v>
      </c>
      <c r="I31" s="128">
        <v>436</v>
      </c>
      <c r="J31" s="137">
        <f t="shared" si="3"/>
        <v>4.2999999999999997E-2</v>
      </c>
      <c r="K31" s="347">
        <f t="shared" si="4"/>
        <v>1.9999999999999948E-3</v>
      </c>
    </row>
    <row r="32" spans="1:11" x14ac:dyDescent="0.25">
      <c r="A32" s="811">
        <v>51</v>
      </c>
      <c r="B32" s="473" t="s">
        <v>689</v>
      </c>
      <c r="C32" s="49">
        <v>291</v>
      </c>
      <c r="D32" s="125">
        <f t="shared" si="0"/>
        <v>2.8871911896021431E-2</v>
      </c>
      <c r="E32" s="49">
        <v>330</v>
      </c>
      <c r="F32" s="125">
        <f t="shared" si="1"/>
        <v>3.1173247685622522E-2</v>
      </c>
      <c r="G32" s="49">
        <v>298</v>
      </c>
      <c r="H32" s="125">
        <f t="shared" si="2"/>
        <v>2.9000000000000001E-2</v>
      </c>
      <c r="I32" s="49">
        <v>267</v>
      </c>
      <c r="J32" s="125">
        <f t="shared" si="3"/>
        <v>2.5999999999999999E-2</v>
      </c>
      <c r="K32" s="348">
        <f t="shared" si="4"/>
        <v>-3.0000000000000027E-3</v>
      </c>
    </row>
    <row r="33" spans="1:11" ht="27.6" x14ac:dyDescent="0.25">
      <c r="A33" s="129">
        <v>52</v>
      </c>
      <c r="B33" s="473" t="s">
        <v>690</v>
      </c>
      <c r="C33" s="49">
        <v>2020</v>
      </c>
      <c r="D33" s="125">
        <f t="shared" si="0"/>
        <v>0.20041670800674671</v>
      </c>
      <c r="E33" s="49">
        <v>2510</v>
      </c>
      <c r="F33" s="125">
        <f t="shared" si="1"/>
        <v>0.23710561118458343</v>
      </c>
      <c r="G33" s="49">
        <v>2386</v>
      </c>
      <c r="H33" s="125">
        <f t="shared" si="2"/>
        <v>0.23400000000000001</v>
      </c>
      <c r="I33" s="49">
        <v>2505</v>
      </c>
      <c r="J33" s="125">
        <f t="shared" si="3"/>
        <v>0.246</v>
      </c>
      <c r="K33" s="348">
        <f t="shared" si="4"/>
        <v>1.1999999999999983E-2</v>
      </c>
    </row>
    <row r="34" spans="1:11" ht="33" customHeight="1" thickBot="1" x14ac:dyDescent="0.3">
      <c r="A34" s="813">
        <v>59</v>
      </c>
      <c r="B34" s="474" t="s">
        <v>691</v>
      </c>
      <c r="C34" s="51">
        <v>71</v>
      </c>
      <c r="D34" s="125">
        <f t="shared" si="0"/>
        <v>7.0443496378608987E-3</v>
      </c>
      <c r="E34" s="51">
        <v>66</v>
      </c>
      <c r="F34" s="126">
        <f t="shared" si="1"/>
        <v>6.2346495371245038E-3</v>
      </c>
      <c r="G34" s="51">
        <v>85</v>
      </c>
      <c r="H34" s="126">
        <f t="shared" si="2"/>
        <v>8.0000000000000002E-3</v>
      </c>
      <c r="I34" s="51">
        <v>66</v>
      </c>
      <c r="J34" s="126">
        <f t="shared" si="3"/>
        <v>6.0000000000000001E-3</v>
      </c>
      <c r="K34" s="349">
        <f t="shared" si="4"/>
        <v>-2E-3</v>
      </c>
    </row>
    <row r="35" spans="1:11" ht="27.6" x14ac:dyDescent="0.25">
      <c r="A35" s="127">
        <v>60</v>
      </c>
      <c r="B35" s="472" t="s">
        <v>692</v>
      </c>
      <c r="C35" s="128">
        <v>32</v>
      </c>
      <c r="D35" s="123">
        <f t="shared" si="0"/>
        <v>3.1749181466415319E-3</v>
      </c>
      <c r="E35" s="128">
        <v>33</v>
      </c>
      <c r="F35" s="137">
        <f t="shared" si="1"/>
        <v>3.1173247685622519E-3</v>
      </c>
      <c r="G35" s="128">
        <v>59</v>
      </c>
      <c r="H35" s="137">
        <f t="shared" si="2"/>
        <v>6.0000000000000001E-3</v>
      </c>
      <c r="I35" s="128">
        <v>50</v>
      </c>
      <c r="J35" s="137">
        <f t="shared" si="3"/>
        <v>5.0000000000000001E-3</v>
      </c>
      <c r="K35" s="347">
        <f t="shared" si="4"/>
        <v>-1E-3</v>
      </c>
    </row>
    <row r="36" spans="1:11" x14ac:dyDescent="0.25">
      <c r="A36" s="811">
        <v>61</v>
      </c>
      <c r="B36" s="473" t="s">
        <v>693</v>
      </c>
      <c r="C36" s="49">
        <v>13</v>
      </c>
      <c r="D36" s="125">
        <f t="shared" si="0"/>
        <v>1.2898104970731224E-3</v>
      </c>
      <c r="E36" s="49">
        <v>9</v>
      </c>
      <c r="F36" s="125">
        <f t="shared" si="1"/>
        <v>8.5017948233515961E-4</v>
      </c>
      <c r="G36" s="49">
        <v>4</v>
      </c>
      <c r="H36" s="125">
        <f t="shared" si="2"/>
        <v>0</v>
      </c>
      <c r="I36" s="49">
        <v>6</v>
      </c>
      <c r="J36" s="125">
        <f t="shared" si="3"/>
        <v>1E-3</v>
      </c>
      <c r="K36" s="348">
        <f t="shared" si="4"/>
        <v>1E-3</v>
      </c>
    </row>
    <row r="37" spans="1:11" x14ac:dyDescent="0.25">
      <c r="A37" s="811">
        <v>62</v>
      </c>
      <c r="B37" s="473" t="s">
        <v>694</v>
      </c>
      <c r="C37" s="49">
        <v>5</v>
      </c>
      <c r="D37" s="125">
        <f t="shared" si="0"/>
        <v>4.9608096041273933E-4</v>
      </c>
      <c r="E37" s="49">
        <v>8</v>
      </c>
      <c r="F37" s="125">
        <f t="shared" si="1"/>
        <v>7.5571509540903084E-4</v>
      </c>
      <c r="G37" s="49">
        <v>8</v>
      </c>
      <c r="H37" s="125">
        <f t="shared" si="2"/>
        <v>1E-3</v>
      </c>
      <c r="I37" s="49">
        <v>9</v>
      </c>
      <c r="J37" s="125">
        <f t="shared" si="3"/>
        <v>1E-3</v>
      </c>
      <c r="K37" s="348">
        <f t="shared" si="4"/>
        <v>0</v>
      </c>
    </row>
    <row r="38" spans="1:11" ht="15.75" customHeight="1" x14ac:dyDescent="0.25">
      <c r="A38" s="811">
        <v>63</v>
      </c>
      <c r="B38" s="473" t="s">
        <v>695</v>
      </c>
      <c r="C38" s="49">
        <v>882</v>
      </c>
      <c r="D38" s="125">
        <f t="shared" si="0"/>
        <v>8.7508681416807219E-2</v>
      </c>
      <c r="E38" s="49">
        <v>644</v>
      </c>
      <c r="F38" s="125">
        <f t="shared" si="1"/>
        <v>6.083506518042698E-2</v>
      </c>
      <c r="G38" s="49">
        <v>760</v>
      </c>
      <c r="H38" s="125">
        <f t="shared" si="2"/>
        <v>7.4999999999999997E-2</v>
      </c>
      <c r="I38" s="49">
        <v>820</v>
      </c>
      <c r="J38" s="125">
        <f t="shared" si="3"/>
        <v>8.1000000000000003E-2</v>
      </c>
      <c r="K38" s="348">
        <f t="shared" si="4"/>
        <v>6.0000000000000053E-3</v>
      </c>
    </row>
    <row r="39" spans="1:11" ht="32.25" customHeight="1" x14ac:dyDescent="0.25">
      <c r="A39" s="129">
        <v>64</v>
      </c>
      <c r="B39" s="473" t="s">
        <v>696</v>
      </c>
      <c r="C39" s="49">
        <v>224</v>
      </c>
      <c r="D39" s="125">
        <f t="shared" si="0"/>
        <v>2.2224427026490724E-2</v>
      </c>
      <c r="E39" s="49">
        <v>269</v>
      </c>
      <c r="F39" s="125">
        <f t="shared" si="1"/>
        <v>2.541092008312866E-2</v>
      </c>
      <c r="G39" s="49">
        <v>259</v>
      </c>
      <c r="H39" s="125">
        <f t="shared" si="2"/>
        <v>2.5000000000000001E-2</v>
      </c>
      <c r="I39" s="49">
        <v>257</v>
      </c>
      <c r="J39" s="125">
        <f t="shared" si="3"/>
        <v>2.5000000000000001E-2</v>
      </c>
      <c r="K39" s="348">
        <f t="shared" si="4"/>
        <v>0</v>
      </c>
    </row>
    <row r="40" spans="1:11" ht="28.5" customHeight="1" thickBot="1" x14ac:dyDescent="0.3">
      <c r="A40" s="120">
        <v>69</v>
      </c>
      <c r="B40" s="475" t="s">
        <v>697</v>
      </c>
      <c r="C40" s="51">
        <v>86</v>
      </c>
      <c r="D40" s="126">
        <f t="shared" si="0"/>
        <v>8.5325925190991164E-3</v>
      </c>
      <c r="E40" s="51">
        <v>74</v>
      </c>
      <c r="F40" s="126">
        <f t="shared" si="1"/>
        <v>6.9903646325335349E-3</v>
      </c>
      <c r="G40" s="51">
        <v>75</v>
      </c>
      <c r="H40" s="126">
        <f t="shared" si="2"/>
        <v>7.0000000000000001E-3</v>
      </c>
      <c r="I40" s="51">
        <v>78</v>
      </c>
      <c r="J40" s="126">
        <f t="shared" si="3"/>
        <v>8.0000000000000002E-3</v>
      </c>
      <c r="K40" s="349">
        <f t="shared" si="4"/>
        <v>1E-3</v>
      </c>
    </row>
    <row r="41" spans="1:11" ht="27.6" x14ac:dyDescent="0.25">
      <c r="A41" s="124">
        <v>70</v>
      </c>
      <c r="B41" s="476" t="s">
        <v>698</v>
      </c>
      <c r="C41" s="128">
        <v>50</v>
      </c>
      <c r="D41" s="130">
        <f t="shared" si="0"/>
        <v>4.960809604127394E-3</v>
      </c>
      <c r="E41" s="128">
        <v>60</v>
      </c>
      <c r="F41" s="137">
        <f t="shared" si="1"/>
        <v>5.6678632155677307E-3</v>
      </c>
      <c r="G41" s="128">
        <v>70</v>
      </c>
      <c r="H41" s="137">
        <f t="shared" si="2"/>
        <v>7.0000000000000001E-3</v>
      </c>
      <c r="I41" s="128">
        <v>86</v>
      </c>
      <c r="J41" s="137">
        <f t="shared" si="3"/>
        <v>8.0000000000000002E-3</v>
      </c>
      <c r="K41" s="347">
        <f t="shared" si="4"/>
        <v>1E-3</v>
      </c>
    </row>
    <row r="42" spans="1:11" x14ac:dyDescent="0.25">
      <c r="A42" s="129">
        <v>71</v>
      </c>
      <c r="B42" s="473" t="s">
        <v>699</v>
      </c>
      <c r="C42" s="49">
        <v>24</v>
      </c>
      <c r="D42" s="125">
        <f t="shared" si="0"/>
        <v>2.3811886099811487E-3</v>
      </c>
      <c r="E42" s="49">
        <v>43</v>
      </c>
      <c r="F42" s="125">
        <f t="shared" si="1"/>
        <v>4.0619686378235405E-3</v>
      </c>
      <c r="G42" s="49">
        <v>32</v>
      </c>
      <c r="H42" s="125">
        <f t="shared" si="2"/>
        <v>3.0000000000000001E-3</v>
      </c>
      <c r="I42" s="49">
        <v>25</v>
      </c>
      <c r="J42" s="125">
        <f t="shared" si="3"/>
        <v>2E-3</v>
      </c>
      <c r="K42" s="348">
        <f t="shared" si="4"/>
        <v>-1E-3</v>
      </c>
    </row>
    <row r="43" spans="1:11" x14ac:dyDescent="0.25">
      <c r="A43" s="811">
        <v>72</v>
      </c>
      <c r="B43" s="473" t="s">
        <v>700</v>
      </c>
      <c r="C43" s="49">
        <v>31</v>
      </c>
      <c r="D43" s="125">
        <f t="shared" si="0"/>
        <v>3.0757019545589841E-3</v>
      </c>
      <c r="E43" s="49">
        <v>17</v>
      </c>
      <c r="F43" s="125">
        <f t="shared" si="1"/>
        <v>1.6058945777441905E-3</v>
      </c>
      <c r="G43" s="49">
        <v>33</v>
      </c>
      <c r="H43" s="125">
        <f t="shared" si="2"/>
        <v>3.0000000000000001E-3</v>
      </c>
      <c r="I43" s="49">
        <v>37</v>
      </c>
      <c r="J43" s="125">
        <f t="shared" si="3"/>
        <v>4.0000000000000001E-3</v>
      </c>
      <c r="K43" s="348">
        <f t="shared" si="4"/>
        <v>1E-3</v>
      </c>
    </row>
    <row r="44" spans="1:11" x14ac:dyDescent="0.25">
      <c r="A44" s="811">
        <v>73</v>
      </c>
      <c r="B44" s="473" t="s">
        <v>701</v>
      </c>
      <c r="C44" s="49">
        <v>7</v>
      </c>
      <c r="D44" s="125">
        <f t="shared" si="0"/>
        <v>6.9451334457783513E-4</v>
      </c>
      <c r="E44" s="49">
        <v>6</v>
      </c>
      <c r="F44" s="125">
        <f t="shared" si="1"/>
        <v>5.6678632155677307E-4</v>
      </c>
      <c r="G44" s="49">
        <v>7</v>
      </c>
      <c r="H44" s="125">
        <f t="shared" si="2"/>
        <v>1E-3</v>
      </c>
      <c r="I44" s="49">
        <v>8</v>
      </c>
      <c r="J44" s="125">
        <f t="shared" si="3"/>
        <v>1E-3</v>
      </c>
      <c r="K44" s="348">
        <f t="shared" si="4"/>
        <v>0</v>
      </c>
    </row>
    <row r="45" spans="1:11" x14ac:dyDescent="0.25">
      <c r="A45" s="811">
        <v>74</v>
      </c>
      <c r="B45" s="473" t="s">
        <v>702</v>
      </c>
      <c r="C45" s="49">
        <v>25</v>
      </c>
      <c r="D45" s="125">
        <f t="shared" si="0"/>
        <v>2.480404802063697E-3</v>
      </c>
      <c r="E45" s="49">
        <v>27</v>
      </c>
      <c r="F45" s="125">
        <f t="shared" si="1"/>
        <v>2.5505384470054788E-3</v>
      </c>
      <c r="G45" s="49">
        <v>28</v>
      </c>
      <c r="H45" s="125">
        <f t="shared" si="2"/>
        <v>3.0000000000000001E-3</v>
      </c>
      <c r="I45" s="49">
        <v>17</v>
      </c>
      <c r="J45" s="125">
        <f t="shared" si="3"/>
        <v>2E-3</v>
      </c>
      <c r="K45" s="348">
        <f t="shared" si="4"/>
        <v>-1E-3</v>
      </c>
    </row>
    <row r="46" spans="1:11" x14ac:dyDescent="0.25">
      <c r="A46" s="811">
        <v>75</v>
      </c>
      <c r="B46" s="473" t="s">
        <v>703</v>
      </c>
      <c r="C46" s="49">
        <v>381</v>
      </c>
      <c r="D46" s="125">
        <f t="shared" si="0"/>
        <v>3.7801369183450742E-2</v>
      </c>
      <c r="E46" s="49">
        <v>352</v>
      </c>
      <c r="F46" s="125">
        <f t="shared" si="1"/>
        <v>3.3251464197997356E-2</v>
      </c>
      <c r="G46" s="49">
        <v>380</v>
      </c>
      <c r="H46" s="125">
        <f t="shared" si="2"/>
        <v>3.6999999999999998E-2</v>
      </c>
      <c r="I46" s="49">
        <v>309</v>
      </c>
      <c r="J46" s="125">
        <f t="shared" si="3"/>
        <v>0.03</v>
      </c>
      <c r="K46" s="348">
        <f t="shared" si="4"/>
        <v>-6.9999999999999993E-3</v>
      </c>
    </row>
    <row r="47" spans="1:11" ht="29.25" customHeight="1" thickBot="1" x14ac:dyDescent="0.3">
      <c r="A47" s="813">
        <v>79</v>
      </c>
      <c r="B47" s="474" t="s">
        <v>704</v>
      </c>
      <c r="C47" s="51">
        <v>33</v>
      </c>
      <c r="D47" s="125">
        <f t="shared" si="0"/>
        <v>3.2741343387240798E-3</v>
      </c>
      <c r="E47" s="51">
        <v>40</v>
      </c>
      <c r="F47" s="126">
        <f t="shared" si="1"/>
        <v>3.778575477045154E-3</v>
      </c>
      <c r="G47" s="51">
        <v>46</v>
      </c>
      <c r="H47" s="126">
        <f t="shared" si="2"/>
        <v>5.0000000000000001E-3</v>
      </c>
      <c r="I47" s="51">
        <v>46</v>
      </c>
      <c r="J47" s="126">
        <f t="shared" si="3"/>
        <v>5.0000000000000001E-3</v>
      </c>
      <c r="K47" s="349">
        <f t="shared" si="4"/>
        <v>0</v>
      </c>
    </row>
    <row r="48" spans="1:11" ht="27.6" x14ac:dyDescent="0.25">
      <c r="A48" s="127">
        <v>80</v>
      </c>
      <c r="B48" s="472" t="s">
        <v>705</v>
      </c>
      <c r="C48" s="128">
        <v>23</v>
      </c>
      <c r="D48" s="123">
        <f t="shared" si="0"/>
        <v>2.2819724178986009E-3</v>
      </c>
      <c r="E48" s="128">
        <v>44</v>
      </c>
      <c r="F48" s="137">
        <f t="shared" si="1"/>
        <v>4.1564330247496695E-3</v>
      </c>
      <c r="G48" s="128">
        <v>125</v>
      </c>
      <c r="H48" s="137">
        <f t="shared" si="2"/>
        <v>1.2E-2</v>
      </c>
      <c r="I48" s="128">
        <v>117</v>
      </c>
      <c r="J48" s="137">
        <f t="shared" si="3"/>
        <v>1.0999999999999999E-2</v>
      </c>
      <c r="K48" s="347">
        <f t="shared" si="4"/>
        <v>-1.0000000000000009E-3</v>
      </c>
    </row>
    <row r="49" spans="1:11" x14ac:dyDescent="0.25">
      <c r="A49" s="811">
        <v>81</v>
      </c>
      <c r="B49" s="473" t="s">
        <v>706</v>
      </c>
      <c r="C49" s="49">
        <v>58</v>
      </c>
      <c r="D49" s="125">
        <f t="shared" si="0"/>
        <v>5.7545391407877768E-3</v>
      </c>
      <c r="E49" s="49">
        <v>51</v>
      </c>
      <c r="F49" s="125">
        <f t="shared" si="1"/>
        <v>4.8176837332325716E-3</v>
      </c>
      <c r="G49" s="49">
        <v>84</v>
      </c>
      <c r="H49" s="125">
        <f t="shared" si="2"/>
        <v>8.0000000000000002E-3</v>
      </c>
      <c r="I49" s="49">
        <v>75</v>
      </c>
      <c r="J49" s="125">
        <f t="shared" si="3"/>
        <v>7.0000000000000001E-3</v>
      </c>
      <c r="K49" s="348">
        <f t="shared" si="4"/>
        <v>-1E-3</v>
      </c>
    </row>
    <row r="50" spans="1:11" ht="27.6" x14ac:dyDescent="0.25">
      <c r="A50" s="811">
        <v>82</v>
      </c>
      <c r="B50" s="473" t="s">
        <v>707</v>
      </c>
      <c r="C50" s="49">
        <v>9</v>
      </c>
      <c r="D50" s="125">
        <f t="shared" si="0"/>
        <v>8.9294572874293082E-4</v>
      </c>
      <c r="E50" s="49">
        <v>10</v>
      </c>
      <c r="F50" s="125">
        <f t="shared" si="1"/>
        <v>9.4464386926128849E-4</v>
      </c>
      <c r="G50" s="49">
        <v>5</v>
      </c>
      <c r="H50" s="125">
        <f t="shared" si="2"/>
        <v>0</v>
      </c>
      <c r="I50" s="49">
        <v>5</v>
      </c>
      <c r="J50" s="125">
        <f t="shared" si="3"/>
        <v>0</v>
      </c>
      <c r="K50" s="348">
        <f t="shared" si="4"/>
        <v>0</v>
      </c>
    </row>
    <row r="51" spans="1:11" ht="41.4" x14ac:dyDescent="0.25">
      <c r="A51" s="129">
        <v>83</v>
      </c>
      <c r="B51" s="473" t="s">
        <v>708</v>
      </c>
      <c r="C51" s="49">
        <v>190</v>
      </c>
      <c r="D51" s="125">
        <f t="shared" si="0"/>
        <v>1.8851076495684096E-2</v>
      </c>
      <c r="E51" s="49">
        <v>165</v>
      </c>
      <c r="F51" s="125">
        <f t="shared" si="1"/>
        <v>1.5586623842811261E-2</v>
      </c>
      <c r="G51" s="49">
        <v>196</v>
      </c>
      <c r="H51" s="125">
        <f t="shared" si="2"/>
        <v>1.9E-2</v>
      </c>
      <c r="I51" s="49">
        <v>154</v>
      </c>
      <c r="J51" s="125">
        <f t="shared" si="3"/>
        <v>1.4999999999999999E-2</v>
      </c>
      <c r="K51" s="348">
        <f t="shared" si="4"/>
        <v>-4.0000000000000001E-3</v>
      </c>
    </row>
    <row r="52" spans="1:11" x14ac:dyDescent="0.25">
      <c r="A52" s="811">
        <v>84</v>
      </c>
      <c r="B52" s="473" t="s">
        <v>709</v>
      </c>
      <c r="C52" s="49">
        <v>28</v>
      </c>
      <c r="D52" s="125">
        <f t="shared" si="0"/>
        <v>2.7780533783113405E-3</v>
      </c>
      <c r="E52" s="49">
        <v>38</v>
      </c>
      <c r="F52" s="125">
        <f t="shared" si="1"/>
        <v>3.5896467031928964E-3</v>
      </c>
      <c r="G52" s="49">
        <v>36</v>
      </c>
      <c r="H52" s="125">
        <f t="shared" si="2"/>
        <v>4.0000000000000001E-3</v>
      </c>
      <c r="I52" s="49">
        <v>35</v>
      </c>
      <c r="J52" s="125">
        <f t="shared" si="3"/>
        <v>3.0000000000000001E-3</v>
      </c>
      <c r="K52" s="348">
        <f t="shared" si="4"/>
        <v>-1E-3</v>
      </c>
    </row>
    <row r="53" spans="1:11" ht="43.5" customHeight="1" x14ac:dyDescent="0.25">
      <c r="A53" s="811">
        <v>85</v>
      </c>
      <c r="B53" s="473" t="s">
        <v>710</v>
      </c>
      <c r="C53" s="49">
        <v>25</v>
      </c>
      <c r="D53" s="125">
        <f t="shared" si="0"/>
        <v>2.480404802063697E-3</v>
      </c>
      <c r="E53" s="49">
        <v>42</v>
      </c>
      <c r="F53" s="125">
        <f t="shared" si="1"/>
        <v>3.9675042508974115E-3</v>
      </c>
      <c r="G53" s="49">
        <v>31</v>
      </c>
      <c r="H53" s="125">
        <f t="shared" si="2"/>
        <v>3.0000000000000001E-3</v>
      </c>
      <c r="I53" s="49">
        <v>34</v>
      </c>
      <c r="J53" s="125">
        <f t="shared" si="3"/>
        <v>3.0000000000000001E-3</v>
      </c>
      <c r="K53" s="348">
        <f t="shared" si="4"/>
        <v>0</v>
      </c>
    </row>
    <row r="54" spans="1:11" ht="29.25" customHeight="1" thickBot="1" x14ac:dyDescent="0.3">
      <c r="A54" s="120">
        <v>89</v>
      </c>
      <c r="B54" s="475" t="s">
        <v>711</v>
      </c>
      <c r="C54" s="51">
        <v>27</v>
      </c>
      <c r="D54" s="132">
        <f t="shared" si="0"/>
        <v>2.6788371862287927E-3</v>
      </c>
      <c r="E54" s="51">
        <v>35</v>
      </c>
      <c r="F54" s="126">
        <f t="shared" si="1"/>
        <v>3.3062535424145099E-3</v>
      </c>
      <c r="G54" s="51">
        <v>53</v>
      </c>
      <c r="H54" s="126">
        <f t="shared" si="2"/>
        <v>5.0000000000000001E-3</v>
      </c>
      <c r="I54" s="51">
        <v>31</v>
      </c>
      <c r="J54" s="126">
        <f t="shared" si="3"/>
        <v>3.0000000000000001E-3</v>
      </c>
      <c r="K54" s="349">
        <f t="shared" si="4"/>
        <v>-2E-3</v>
      </c>
    </row>
    <row r="55" spans="1:11" ht="14.4" thickBot="1" x14ac:dyDescent="0.3">
      <c r="A55" s="133">
        <v>99</v>
      </c>
      <c r="B55" s="477" t="s">
        <v>712</v>
      </c>
      <c r="C55" s="313">
        <v>534</v>
      </c>
      <c r="D55" s="135">
        <f t="shared" si="0"/>
        <v>5.2981446572080565E-2</v>
      </c>
      <c r="E55" s="313">
        <v>355</v>
      </c>
      <c r="F55" s="130">
        <f t="shared" si="1"/>
        <v>3.353485735877574E-2</v>
      </c>
      <c r="G55" s="313">
        <v>466</v>
      </c>
      <c r="H55" s="130">
        <f t="shared" si="2"/>
        <v>4.5999999999999999E-2</v>
      </c>
      <c r="I55" s="313">
        <v>566</v>
      </c>
      <c r="J55" s="130">
        <f t="shared" si="3"/>
        <v>5.6000000000000001E-2</v>
      </c>
      <c r="K55" s="350">
        <f t="shared" si="4"/>
        <v>1.0000000000000002E-2</v>
      </c>
    </row>
    <row r="56" spans="1:11" ht="14.4" thickBot="1" x14ac:dyDescent="0.3">
      <c r="A56" s="838" t="s">
        <v>109</v>
      </c>
      <c r="B56" s="845"/>
      <c r="C56" s="91">
        <f t="shared" ref="C56:J56" si="5">SUM(C4:C55)</f>
        <v>10079</v>
      </c>
      <c r="D56" s="72">
        <f t="shared" si="5"/>
        <v>1</v>
      </c>
      <c r="E56" s="91">
        <f t="shared" si="5"/>
        <v>10586</v>
      </c>
      <c r="F56" s="72">
        <f t="shared" si="5"/>
        <v>1.0000000000000002</v>
      </c>
      <c r="G56" s="91">
        <f t="shared" si="5"/>
        <v>10191</v>
      </c>
      <c r="H56" s="72">
        <f t="shared" si="5"/>
        <v>0.99800000000000022</v>
      </c>
      <c r="I56" s="91">
        <f t="shared" si="5"/>
        <v>10175</v>
      </c>
      <c r="J56" s="72">
        <f t="shared" si="5"/>
        <v>0.99800000000000022</v>
      </c>
      <c r="K56" s="351"/>
    </row>
    <row r="57" spans="1:11" x14ac:dyDescent="0.25">
      <c r="C57" s="33"/>
    </row>
    <row r="58" spans="1:11" x14ac:dyDescent="0.25">
      <c r="C58" s="33"/>
    </row>
    <row r="59" spans="1:11" x14ac:dyDescent="0.25">
      <c r="C59" s="33"/>
    </row>
    <row r="60" spans="1:11" x14ac:dyDescent="0.25">
      <c r="C60" s="33"/>
    </row>
    <row r="61" spans="1:11" x14ac:dyDescent="0.25">
      <c r="C61" s="33"/>
    </row>
    <row r="62" spans="1:11" x14ac:dyDescent="0.25">
      <c r="C62" s="33"/>
    </row>
    <row r="63" spans="1:11" x14ac:dyDescent="0.25">
      <c r="C63" s="33"/>
    </row>
    <row r="64" spans="1:11" x14ac:dyDescent="0.25">
      <c r="C64" s="33"/>
    </row>
    <row r="65" spans="3:3" x14ac:dyDescent="0.25">
      <c r="C65" s="33"/>
    </row>
    <row r="66" spans="3:3" x14ac:dyDescent="0.25">
      <c r="C66" s="33"/>
    </row>
    <row r="67" spans="3:3" x14ac:dyDescent="0.25">
      <c r="C67" s="33"/>
    </row>
    <row r="68" spans="3:3" x14ac:dyDescent="0.25">
      <c r="C68" s="33"/>
    </row>
    <row r="69" spans="3:3" x14ac:dyDescent="0.25">
      <c r="C69" s="33"/>
    </row>
    <row r="70" spans="3:3" x14ac:dyDescent="0.25">
      <c r="C70" s="33"/>
    </row>
    <row r="71" spans="3:3" x14ac:dyDescent="0.25">
      <c r="C71" s="33"/>
    </row>
    <row r="72" spans="3:3" x14ac:dyDescent="0.25">
      <c r="C72" s="33"/>
    </row>
  </sheetData>
  <mergeCells count="9">
    <mergeCell ref="A1:K1"/>
    <mergeCell ref="E2:F2"/>
    <mergeCell ref="K2:K3"/>
    <mergeCell ref="A56:B56"/>
    <mergeCell ref="A2:A3"/>
    <mergeCell ref="B2:B3"/>
    <mergeCell ref="C2:D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selection sqref="A1:K1"/>
    </sheetView>
  </sheetViews>
  <sheetFormatPr defaultColWidth="9.109375" defaultRowHeight="13.8" x14ac:dyDescent="0.25"/>
  <cols>
    <col min="1" max="1" width="8.33203125" style="1" customWidth="1"/>
    <col min="2" max="2" width="64" style="33" customWidth="1"/>
    <col min="3" max="3" width="9" style="1" customWidth="1"/>
    <col min="4" max="4" width="9.44140625" style="1" customWidth="1"/>
    <col min="5" max="5" width="9.33203125" style="1" customWidth="1"/>
    <col min="6" max="6" width="8.88671875" style="1" customWidth="1"/>
    <col min="7" max="7" width="8.109375" style="1" customWidth="1"/>
    <col min="8" max="8" width="9.33203125" style="1" customWidth="1"/>
    <col min="9" max="9" width="10.6640625" style="1" customWidth="1"/>
    <col min="10" max="10" width="9.6640625" style="1" customWidth="1"/>
    <col min="11" max="11" width="8.88671875" style="1" customWidth="1"/>
    <col min="12" max="12" width="11.44140625" style="1" customWidth="1"/>
    <col min="13" max="13" width="3.33203125" style="1" bestFit="1" customWidth="1"/>
    <col min="14" max="245" width="11.44140625" style="1" customWidth="1"/>
    <col min="246" max="16384" width="9.109375" style="1"/>
  </cols>
  <sheetData>
    <row r="1" spans="1:11" ht="35.1" customHeight="1" thickBot="1" x14ac:dyDescent="0.3">
      <c r="A1" s="906" t="s">
        <v>201</v>
      </c>
      <c r="B1" s="907"/>
      <c r="C1" s="907"/>
      <c r="D1" s="907"/>
      <c r="E1" s="907"/>
      <c r="F1" s="907"/>
      <c r="G1" s="907"/>
      <c r="H1" s="907"/>
      <c r="I1" s="907"/>
      <c r="J1" s="907"/>
      <c r="K1" s="908"/>
    </row>
    <row r="2" spans="1:11" ht="15" customHeight="1" thickBot="1" x14ac:dyDescent="0.3">
      <c r="A2" s="870" t="s">
        <v>623</v>
      </c>
      <c r="B2" s="872" t="s">
        <v>661</v>
      </c>
      <c r="C2" s="970" t="s">
        <v>214</v>
      </c>
      <c r="D2" s="880"/>
      <c r="E2" s="880"/>
      <c r="F2" s="880"/>
      <c r="G2" s="880"/>
      <c r="H2" s="880"/>
      <c r="I2" s="880"/>
      <c r="J2" s="876" t="s">
        <v>109</v>
      </c>
      <c r="K2" s="877"/>
    </row>
    <row r="3" spans="1:11" ht="14.25" customHeight="1" x14ac:dyDescent="0.25">
      <c r="A3" s="966"/>
      <c r="B3" s="883"/>
      <c r="C3" s="855" t="s">
        <v>215</v>
      </c>
      <c r="D3" s="856"/>
      <c r="E3" s="855" t="s">
        <v>216</v>
      </c>
      <c r="F3" s="856"/>
      <c r="G3" s="855" t="s">
        <v>217</v>
      </c>
      <c r="H3" s="856"/>
      <c r="I3" s="332" t="s">
        <v>218</v>
      </c>
      <c r="J3" s="971"/>
      <c r="K3" s="963"/>
    </row>
    <row r="4" spans="1:11" ht="14.4" thickBot="1" x14ac:dyDescent="0.3">
      <c r="A4" s="871"/>
      <c r="B4" s="873"/>
      <c r="C4" s="41" t="s">
        <v>110</v>
      </c>
      <c r="D4" s="119" t="s">
        <v>111</v>
      </c>
      <c r="E4" s="120" t="s">
        <v>110</v>
      </c>
      <c r="F4" s="121" t="s">
        <v>111</v>
      </c>
      <c r="G4" s="41" t="s">
        <v>110</v>
      </c>
      <c r="H4" s="119" t="s">
        <v>111</v>
      </c>
      <c r="I4" s="816" t="s">
        <v>110</v>
      </c>
      <c r="J4" s="41" t="s">
        <v>110</v>
      </c>
      <c r="K4" s="121" t="s">
        <v>111</v>
      </c>
    </row>
    <row r="5" spans="1:11" ht="14.4" thickBot="1" x14ac:dyDescent="0.3">
      <c r="A5" s="122" t="s">
        <v>112</v>
      </c>
      <c r="B5" s="471" t="s">
        <v>625</v>
      </c>
      <c r="C5" s="264">
        <v>106</v>
      </c>
      <c r="D5" s="123">
        <f>ROUND(C5/$C$57,3)</f>
        <v>2.7E-2</v>
      </c>
      <c r="E5" s="265">
        <v>197</v>
      </c>
      <c r="F5" s="123">
        <f>ROUND(E5/$E$57,3)</f>
        <v>3.5999999999999997E-2</v>
      </c>
      <c r="G5" s="265">
        <v>20</v>
      </c>
      <c r="H5" s="123">
        <f>ROUND(G5/$G$57,3)</f>
        <v>2.5999999999999999E-2</v>
      </c>
      <c r="I5" s="352">
        <v>3</v>
      </c>
      <c r="J5" s="266">
        <f>C5+E5+G5+I5</f>
        <v>326</v>
      </c>
      <c r="K5" s="123">
        <f>ROUND(J5/$J$57,3)</f>
        <v>3.2000000000000001E-2</v>
      </c>
    </row>
    <row r="6" spans="1:11" ht="27.6" x14ac:dyDescent="0.25">
      <c r="A6" s="124">
        <v>10</v>
      </c>
      <c r="B6" s="472" t="s">
        <v>662</v>
      </c>
      <c r="C6" s="261">
        <v>1</v>
      </c>
      <c r="D6" s="137">
        <f t="shared" ref="D6:D56" si="0">ROUND(C6/$C$57,3)</f>
        <v>0</v>
      </c>
      <c r="E6" s="262"/>
      <c r="F6" s="137">
        <f t="shared" ref="F6:F56" si="1">ROUND(E6/$E$57,3)</f>
        <v>0</v>
      </c>
      <c r="G6" s="262"/>
      <c r="H6" s="137">
        <f t="shared" ref="H6:H56" si="2">ROUND(G6/$G$57,3)</f>
        <v>0</v>
      </c>
      <c r="I6" s="353"/>
      <c r="J6" s="263">
        <f t="shared" ref="J6:J56" si="3">C6+E6+G6+I6</f>
        <v>1</v>
      </c>
      <c r="K6" s="137">
        <f t="shared" ref="K6:K56" si="4">ROUND(J6/$J$57,3)</f>
        <v>0</v>
      </c>
    </row>
    <row r="7" spans="1:11" ht="27.6" x14ac:dyDescent="0.25">
      <c r="A7" s="811">
        <v>11</v>
      </c>
      <c r="B7" s="473" t="s">
        <v>663</v>
      </c>
      <c r="C7" s="257"/>
      <c r="D7" s="125">
        <f t="shared" si="0"/>
        <v>0</v>
      </c>
      <c r="E7" s="259">
        <v>1</v>
      </c>
      <c r="F7" s="125">
        <f t="shared" si="1"/>
        <v>0</v>
      </c>
      <c r="G7" s="259">
        <v>1</v>
      </c>
      <c r="H7" s="125">
        <f t="shared" si="2"/>
        <v>1E-3</v>
      </c>
      <c r="I7" s="354"/>
      <c r="J7" s="255">
        <f t="shared" si="3"/>
        <v>2</v>
      </c>
      <c r="K7" s="125">
        <f t="shared" si="4"/>
        <v>0</v>
      </c>
    </row>
    <row r="8" spans="1:11" x14ac:dyDescent="0.25">
      <c r="A8" s="811">
        <v>12</v>
      </c>
      <c r="B8" s="473" t="s">
        <v>664</v>
      </c>
      <c r="C8" s="257">
        <v>1</v>
      </c>
      <c r="D8" s="125">
        <f t="shared" si="0"/>
        <v>0</v>
      </c>
      <c r="E8" s="259"/>
      <c r="F8" s="125">
        <f t="shared" si="1"/>
        <v>0</v>
      </c>
      <c r="G8" s="259"/>
      <c r="H8" s="125">
        <f t="shared" si="2"/>
        <v>0</v>
      </c>
      <c r="I8" s="354"/>
      <c r="J8" s="255">
        <f t="shared" si="3"/>
        <v>1</v>
      </c>
      <c r="K8" s="125">
        <f t="shared" si="4"/>
        <v>0</v>
      </c>
    </row>
    <row r="9" spans="1:11" x14ac:dyDescent="0.25">
      <c r="A9" s="811">
        <v>13</v>
      </c>
      <c r="B9" s="473" t="s">
        <v>665</v>
      </c>
      <c r="C9" s="257"/>
      <c r="D9" s="125">
        <f t="shared" si="0"/>
        <v>0</v>
      </c>
      <c r="E9" s="259">
        <v>1</v>
      </c>
      <c r="F9" s="125">
        <f t="shared" si="1"/>
        <v>0</v>
      </c>
      <c r="G9" s="259"/>
      <c r="H9" s="125">
        <f t="shared" si="2"/>
        <v>0</v>
      </c>
      <c r="I9" s="354"/>
      <c r="J9" s="255">
        <f t="shared" si="3"/>
        <v>1</v>
      </c>
      <c r="K9" s="125">
        <f t="shared" si="4"/>
        <v>0</v>
      </c>
    </row>
    <row r="10" spans="1:11" x14ac:dyDescent="0.25">
      <c r="A10" s="811">
        <v>14</v>
      </c>
      <c r="B10" s="473" t="s">
        <v>666</v>
      </c>
      <c r="C10" s="257">
        <v>1</v>
      </c>
      <c r="D10" s="125">
        <f t="shared" si="0"/>
        <v>0</v>
      </c>
      <c r="E10" s="259">
        <v>10</v>
      </c>
      <c r="F10" s="125">
        <f t="shared" si="1"/>
        <v>2E-3</v>
      </c>
      <c r="G10" s="259"/>
      <c r="H10" s="125">
        <f t="shared" si="2"/>
        <v>0</v>
      </c>
      <c r="I10" s="354"/>
      <c r="J10" s="255">
        <f t="shared" si="3"/>
        <v>11</v>
      </c>
      <c r="K10" s="125">
        <f t="shared" si="4"/>
        <v>1E-3</v>
      </c>
    </row>
    <row r="11" spans="1:11" ht="28.2" thickBot="1" x14ac:dyDescent="0.3">
      <c r="A11" s="813">
        <v>19</v>
      </c>
      <c r="B11" s="474" t="s">
        <v>667</v>
      </c>
      <c r="C11" s="258">
        <v>1</v>
      </c>
      <c r="D11" s="126">
        <f t="shared" si="0"/>
        <v>0</v>
      </c>
      <c r="E11" s="260">
        <v>2</v>
      </c>
      <c r="F11" s="126">
        <f t="shared" si="1"/>
        <v>0</v>
      </c>
      <c r="G11" s="260"/>
      <c r="H11" s="126">
        <f t="shared" si="2"/>
        <v>0</v>
      </c>
      <c r="I11" s="355"/>
      <c r="J11" s="256">
        <f t="shared" si="3"/>
        <v>3</v>
      </c>
      <c r="K11" s="126">
        <f t="shared" si="4"/>
        <v>0</v>
      </c>
    </row>
    <row r="12" spans="1:11" ht="42.75" customHeight="1" x14ac:dyDescent="0.25">
      <c r="A12" s="127">
        <v>20</v>
      </c>
      <c r="B12" s="472" t="s">
        <v>668</v>
      </c>
      <c r="C12" s="267">
        <v>1</v>
      </c>
      <c r="D12" s="184">
        <f t="shared" si="0"/>
        <v>0</v>
      </c>
      <c r="E12" s="268">
        <v>1</v>
      </c>
      <c r="F12" s="184">
        <f t="shared" si="1"/>
        <v>0</v>
      </c>
      <c r="G12" s="268"/>
      <c r="H12" s="184">
        <f t="shared" si="2"/>
        <v>0</v>
      </c>
      <c r="I12" s="356"/>
      <c r="J12" s="269">
        <f t="shared" si="3"/>
        <v>2</v>
      </c>
      <c r="K12" s="184">
        <f t="shared" si="4"/>
        <v>0</v>
      </c>
    </row>
    <row r="13" spans="1:11" x14ac:dyDescent="0.25">
      <c r="A13" s="811">
        <v>21</v>
      </c>
      <c r="B13" s="473" t="s">
        <v>669</v>
      </c>
      <c r="C13" s="257">
        <v>1</v>
      </c>
      <c r="D13" s="125">
        <f t="shared" si="0"/>
        <v>0</v>
      </c>
      <c r="E13" s="259"/>
      <c r="F13" s="125">
        <f t="shared" si="1"/>
        <v>0</v>
      </c>
      <c r="G13" s="259"/>
      <c r="H13" s="125">
        <f t="shared" si="2"/>
        <v>0</v>
      </c>
      <c r="I13" s="354"/>
      <c r="J13" s="255">
        <f t="shared" si="3"/>
        <v>1</v>
      </c>
      <c r="K13" s="125">
        <f t="shared" si="4"/>
        <v>0</v>
      </c>
    </row>
    <row r="14" spans="1:11" ht="27.6" x14ac:dyDescent="0.25">
      <c r="A14" s="811">
        <v>22</v>
      </c>
      <c r="B14" s="473" t="s">
        <v>670</v>
      </c>
      <c r="C14" s="257">
        <v>4</v>
      </c>
      <c r="D14" s="125">
        <f t="shared" si="0"/>
        <v>1E-3</v>
      </c>
      <c r="E14" s="259">
        <v>27</v>
      </c>
      <c r="F14" s="125">
        <f t="shared" si="1"/>
        <v>5.0000000000000001E-3</v>
      </c>
      <c r="G14" s="259"/>
      <c r="H14" s="125">
        <f t="shared" si="2"/>
        <v>0</v>
      </c>
      <c r="I14" s="354"/>
      <c r="J14" s="255">
        <f t="shared" si="3"/>
        <v>31</v>
      </c>
      <c r="K14" s="125">
        <f t="shared" si="4"/>
        <v>3.0000000000000001E-3</v>
      </c>
    </row>
    <row r="15" spans="1:11" ht="27.6" x14ac:dyDescent="0.25">
      <c r="A15" s="811">
        <v>23</v>
      </c>
      <c r="B15" s="473" t="s">
        <v>671</v>
      </c>
      <c r="C15" s="257">
        <v>9</v>
      </c>
      <c r="D15" s="125">
        <f t="shared" si="0"/>
        <v>2E-3</v>
      </c>
      <c r="E15" s="259">
        <v>4</v>
      </c>
      <c r="F15" s="125">
        <f t="shared" si="1"/>
        <v>1E-3</v>
      </c>
      <c r="G15" s="259"/>
      <c r="H15" s="125">
        <f t="shared" si="2"/>
        <v>0</v>
      </c>
      <c r="I15" s="354"/>
      <c r="J15" s="255">
        <f t="shared" si="3"/>
        <v>13</v>
      </c>
      <c r="K15" s="125">
        <f t="shared" si="4"/>
        <v>1E-3</v>
      </c>
    </row>
    <row r="16" spans="1:11" x14ac:dyDescent="0.25">
      <c r="A16" s="811">
        <v>24</v>
      </c>
      <c r="B16" s="473" t="s">
        <v>672</v>
      </c>
      <c r="C16" s="257">
        <v>1</v>
      </c>
      <c r="D16" s="125">
        <f t="shared" si="0"/>
        <v>0</v>
      </c>
      <c r="E16" s="259"/>
      <c r="F16" s="125">
        <f t="shared" si="1"/>
        <v>0</v>
      </c>
      <c r="G16" s="259"/>
      <c r="H16" s="125">
        <f t="shared" si="2"/>
        <v>0</v>
      </c>
      <c r="I16" s="354"/>
      <c r="J16" s="255">
        <f t="shared" si="3"/>
        <v>1</v>
      </c>
      <c r="K16" s="125">
        <f t="shared" si="4"/>
        <v>0</v>
      </c>
    </row>
    <row r="17" spans="1:11" ht="28.2" thickBot="1" x14ac:dyDescent="0.3">
      <c r="A17" s="120">
        <v>29</v>
      </c>
      <c r="B17" s="475" t="s">
        <v>673</v>
      </c>
      <c r="C17" s="270">
        <v>5</v>
      </c>
      <c r="D17" s="132">
        <f t="shared" si="0"/>
        <v>1E-3</v>
      </c>
      <c r="E17" s="271">
        <v>9</v>
      </c>
      <c r="F17" s="132">
        <f t="shared" si="1"/>
        <v>2E-3</v>
      </c>
      <c r="G17" s="271"/>
      <c r="H17" s="132">
        <f t="shared" si="2"/>
        <v>0</v>
      </c>
      <c r="I17" s="357"/>
      <c r="J17" s="272">
        <f t="shared" si="3"/>
        <v>14</v>
      </c>
      <c r="K17" s="132">
        <f t="shared" si="4"/>
        <v>1E-3</v>
      </c>
    </row>
    <row r="18" spans="1:11" ht="27.6" x14ac:dyDescent="0.25">
      <c r="A18" s="124">
        <v>30</v>
      </c>
      <c r="B18" s="476" t="s">
        <v>674</v>
      </c>
      <c r="C18" s="261">
        <v>50</v>
      </c>
      <c r="D18" s="137">
        <f t="shared" si="0"/>
        <v>1.2999999999999999E-2</v>
      </c>
      <c r="E18" s="262">
        <v>61</v>
      </c>
      <c r="F18" s="137">
        <f t="shared" si="1"/>
        <v>1.0999999999999999E-2</v>
      </c>
      <c r="G18" s="262">
        <v>11</v>
      </c>
      <c r="H18" s="137">
        <f t="shared" si="2"/>
        <v>1.4999999999999999E-2</v>
      </c>
      <c r="I18" s="353"/>
      <c r="J18" s="263">
        <f t="shared" si="3"/>
        <v>122</v>
      </c>
      <c r="K18" s="137">
        <f t="shared" si="4"/>
        <v>1.2E-2</v>
      </c>
    </row>
    <row r="19" spans="1:11" x14ac:dyDescent="0.25">
      <c r="A19" s="811">
        <v>31</v>
      </c>
      <c r="B19" s="473" t="s">
        <v>675</v>
      </c>
      <c r="C19" s="257">
        <v>2</v>
      </c>
      <c r="D19" s="125">
        <f t="shared" si="0"/>
        <v>1E-3</v>
      </c>
      <c r="E19" s="259">
        <v>1</v>
      </c>
      <c r="F19" s="125">
        <f t="shared" si="1"/>
        <v>0</v>
      </c>
      <c r="G19" s="259"/>
      <c r="H19" s="125">
        <f t="shared" si="2"/>
        <v>0</v>
      </c>
      <c r="I19" s="354"/>
      <c r="J19" s="255">
        <f t="shared" si="3"/>
        <v>3</v>
      </c>
      <c r="K19" s="125">
        <f t="shared" si="4"/>
        <v>0</v>
      </c>
    </row>
    <row r="20" spans="1:11" ht="27.6" x14ac:dyDescent="0.25">
      <c r="A20" s="811">
        <v>32</v>
      </c>
      <c r="B20" s="473" t="s">
        <v>676</v>
      </c>
      <c r="C20" s="257">
        <v>7</v>
      </c>
      <c r="D20" s="125">
        <f t="shared" si="0"/>
        <v>2E-3</v>
      </c>
      <c r="E20" s="259">
        <v>9</v>
      </c>
      <c r="F20" s="125">
        <f t="shared" si="1"/>
        <v>2E-3</v>
      </c>
      <c r="G20" s="259"/>
      <c r="H20" s="125">
        <f t="shared" si="2"/>
        <v>0</v>
      </c>
      <c r="I20" s="354"/>
      <c r="J20" s="255">
        <f t="shared" si="3"/>
        <v>16</v>
      </c>
      <c r="K20" s="125">
        <f t="shared" si="4"/>
        <v>2E-3</v>
      </c>
    </row>
    <row r="21" spans="1:11" ht="27.6" x14ac:dyDescent="0.25">
      <c r="A21" s="811">
        <v>33</v>
      </c>
      <c r="B21" s="473" t="s">
        <v>677</v>
      </c>
      <c r="C21" s="257">
        <v>80</v>
      </c>
      <c r="D21" s="125">
        <f t="shared" si="0"/>
        <v>2.1000000000000001E-2</v>
      </c>
      <c r="E21" s="259">
        <v>71</v>
      </c>
      <c r="F21" s="125">
        <f t="shared" si="1"/>
        <v>1.2999999999999999E-2</v>
      </c>
      <c r="G21" s="259">
        <v>17</v>
      </c>
      <c r="H21" s="125">
        <f t="shared" si="2"/>
        <v>2.1999999999999999E-2</v>
      </c>
      <c r="I21" s="354"/>
      <c r="J21" s="255">
        <f t="shared" si="3"/>
        <v>168</v>
      </c>
      <c r="K21" s="125">
        <f t="shared" si="4"/>
        <v>1.7000000000000001E-2</v>
      </c>
    </row>
    <row r="22" spans="1:11" ht="27.6" x14ac:dyDescent="0.25">
      <c r="A22" s="811">
        <v>34</v>
      </c>
      <c r="B22" s="473" t="s">
        <v>678</v>
      </c>
      <c r="C22" s="257">
        <v>31</v>
      </c>
      <c r="D22" s="125">
        <f t="shared" si="0"/>
        <v>8.0000000000000002E-3</v>
      </c>
      <c r="E22" s="259">
        <v>29</v>
      </c>
      <c r="F22" s="125">
        <f t="shared" si="1"/>
        <v>5.0000000000000001E-3</v>
      </c>
      <c r="G22" s="259">
        <v>4</v>
      </c>
      <c r="H22" s="125">
        <f t="shared" si="2"/>
        <v>5.0000000000000001E-3</v>
      </c>
      <c r="I22" s="354"/>
      <c r="J22" s="255">
        <f t="shared" si="3"/>
        <v>64</v>
      </c>
      <c r="K22" s="125">
        <f t="shared" si="4"/>
        <v>6.0000000000000001E-3</v>
      </c>
    </row>
    <row r="23" spans="1:11" ht="27.6" x14ac:dyDescent="0.25">
      <c r="A23" s="811">
        <v>35</v>
      </c>
      <c r="B23" s="473" t="s">
        <v>679</v>
      </c>
      <c r="C23" s="257">
        <v>117</v>
      </c>
      <c r="D23" s="125">
        <f t="shared" si="0"/>
        <v>0.03</v>
      </c>
      <c r="E23" s="259">
        <v>124</v>
      </c>
      <c r="F23" s="125">
        <f t="shared" si="1"/>
        <v>2.1999999999999999E-2</v>
      </c>
      <c r="G23" s="259">
        <v>29</v>
      </c>
      <c r="H23" s="125">
        <f t="shared" si="2"/>
        <v>3.7999999999999999E-2</v>
      </c>
      <c r="I23" s="354"/>
      <c r="J23" s="255">
        <f t="shared" si="3"/>
        <v>270</v>
      </c>
      <c r="K23" s="125">
        <f t="shared" si="4"/>
        <v>2.7E-2</v>
      </c>
    </row>
    <row r="24" spans="1:11" ht="28.2" thickBot="1" x14ac:dyDescent="0.3">
      <c r="A24" s="813">
        <v>39</v>
      </c>
      <c r="B24" s="474" t="s">
        <v>680</v>
      </c>
      <c r="C24" s="258">
        <v>8</v>
      </c>
      <c r="D24" s="126">
        <f t="shared" si="0"/>
        <v>2E-3</v>
      </c>
      <c r="E24" s="260">
        <v>7</v>
      </c>
      <c r="F24" s="126">
        <f t="shared" si="1"/>
        <v>1E-3</v>
      </c>
      <c r="G24" s="260">
        <v>3</v>
      </c>
      <c r="H24" s="126">
        <f t="shared" si="2"/>
        <v>4.0000000000000001E-3</v>
      </c>
      <c r="I24" s="355"/>
      <c r="J24" s="256">
        <f t="shared" si="3"/>
        <v>18</v>
      </c>
      <c r="K24" s="126">
        <f t="shared" si="4"/>
        <v>2E-3</v>
      </c>
    </row>
    <row r="25" spans="1:11" ht="41.4" x14ac:dyDescent="0.25">
      <c r="A25" s="127">
        <v>40</v>
      </c>
      <c r="B25" s="472" t="s">
        <v>681</v>
      </c>
      <c r="C25" s="267">
        <v>180</v>
      </c>
      <c r="D25" s="184">
        <f t="shared" si="0"/>
        <v>4.7E-2</v>
      </c>
      <c r="E25" s="268">
        <v>171</v>
      </c>
      <c r="F25" s="184">
        <f t="shared" si="1"/>
        <v>3.1E-2</v>
      </c>
      <c r="G25" s="268">
        <v>44</v>
      </c>
      <c r="H25" s="184">
        <f t="shared" si="2"/>
        <v>5.8000000000000003E-2</v>
      </c>
      <c r="I25" s="356"/>
      <c r="J25" s="269">
        <f t="shared" si="3"/>
        <v>395</v>
      </c>
      <c r="K25" s="184">
        <f t="shared" si="4"/>
        <v>3.9E-2</v>
      </c>
    </row>
    <row r="26" spans="1:11" ht="41.4" x14ac:dyDescent="0.25">
      <c r="A26" s="811">
        <v>41</v>
      </c>
      <c r="B26" s="473" t="s">
        <v>682</v>
      </c>
      <c r="C26" s="257">
        <v>2</v>
      </c>
      <c r="D26" s="125">
        <f t="shared" si="0"/>
        <v>1E-3</v>
      </c>
      <c r="E26" s="259">
        <v>5</v>
      </c>
      <c r="F26" s="125">
        <f t="shared" si="1"/>
        <v>1E-3</v>
      </c>
      <c r="G26" s="259">
        <v>1</v>
      </c>
      <c r="H26" s="125">
        <f t="shared" si="2"/>
        <v>1E-3</v>
      </c>
      <c r="I26" s="354"/>
      <c r="J26" s="255">
        <f t="shared" si="3"/>
        <v>8</v>
      </c>
      <c r="K26" s="125">
        <f t="shared" si="4"/>
        <v>1E-3</v>
      </c>
    </row>
    <row r="27" spans="1:11" ht="27.6" x14ac:dyDescent="0.25">
      <c r="A27" s="811">
        <v>42</v>
      </c>
      <c r="B27" s="473" t="s">
        <v>683</v>
      </c>
      <c r="C27" s="257">
        <v>990</v>
      </c>
      <c r="D27" s="125">
        <f t="shared" si="0"/>
        <v>0.25600000000000001</v>
      </c>
      <c r="E27" s="259">
        <v>1322</v>
      </c>
      <c r="F27" s="125">
        <f t="shared" si="1"/>
        <v>0.23899999999999999</v>
      </c>
      <c r="G27" s="259">
        <v>185</v>
      </c>
      <c r="H27" s="125">
        <f t="shared" si="2"/>
        <v>0.24399999999999999</v>
      </c>
      <c r="I27" s="354">
        <v>4</v>
      </c>
      <c r="J27" s="255">
        <f t="shared" si="3"/>
        <v>2501</v>
      </c>
      <c r="K27" s="125">
        <f t="shared" si="4"/>
        <v>0.246</v>
      </c>
    </row>
    <row r="28" spans="1:11" ht="41.4" x14ac:dyDescent="0.25">
      <c r="A28" s="811">
        <v>43</v>
      </c>
      <c r="B28" s="473" t="s">
        <v>684</v>
      </c>
      <c r="C28" s="257">
        <v>12</v>
      </c>
      <c r="D28" s="125">
        <f t="shared" si="0"/>
        <v>3.0000000000000001E-3</v>
      </c>
      <c r="E28" s="259">
        <v>9</v>
      </c>
      <c r="F28" s="125">
        <f t="shared" si="1"/>
        <v>2E-3</v>
      </c>
      <c r="G28" s="259"/>
      <c r="H28" s="125">
        <f t="shared" si="2"/>
        <v>0</v>
      </c>
      <c r="I28" s="354"/>
      <c r="J28" s="255">
        <f t="shared" si="3"/>
        <v>21</v>
      </c>
      <c r="K28" s="125">
        <f t="shared" si="4"/>
        <v>2E-3</v>
      </c>
    </row>
    <row r="29" spans="1:11" ht="41.25" customHeight="1" x14ac:dyDescent="0.25">
      <c r="A29" s="129">
        <v>44</v>
      </c>
      <c r="B29" s="473" t="s">
        <v>685</v>
      </c>
      <c r="C29" s="257">
        <v>24</v>
      </c>
      <c r="D29" s="125">
        <f t="shared" si="0"/>
        <v>6.0000000000000001E-3</v>
      </c>
      <c r="E29" s="259">
        <v>35</v>
      </c>
      <c r="F29" s="125">
        <f t="shared" si="1"/>
        <v>6.0000000000000001E-3</v>
      </c>
      <c r="G29" s="259">
        <v>1</v>
      </c>
      <c r="H29" s="125">
        <f t="shared" si="2"/>
        <v>1E-3</v>
      </c>
      <c r="I29" s="354"/>
      <c r="J29" s="255">
        <f t="shared" si="3"/>
        <v>60</v>
      </c>
      <c r="K29" s="125">
        <f t="shared" si="4"/>
        <v>6.0000000000000001E-3</v>
      </c>
    </row>
    <row r="30" spans="1:11" ht="28.5" customHeight="1" x14ac:dyDescent="0.25">
      <c r="A30" s="811">
        <v>45</v>
      </c>
      <c r="B30" s="473" t="s">
        <v>686</v>
      </c>
      <c r="C30" s="257">
        <v>2</v>
      </c>
      <c r="D30" s="125">
        <f t="shared" si="0"/>
        <v>1E-3</v>
      </c>
      <c r="E30" s="259">
        <v>2</v>
      </c>
      <c r="F30" s="125">
        <f t="shared" si="1"/>
        <v>0</v>
      </c>
      <c r="G30" s="259"/>
      <c r="H30" s="125">
        <f t="shared" si="2"/>
        <v>0</v>
      </c>
      <c r="I30" s="354"/>
      <c r="J30" s="255">
        <f t="shared" si="3"/>
        <v>4</v>
      </c>
      <c r="K30" s="125">
        <f t="shared" si="4"/>
        <v>0</v>
      </c>
    </row>
    <row r="31" spans="1:11" ht="28.2" thickBot="1" x14ac:dyDescent="0.3">
      <c r="A31" s="120">
        <v>49</v>
      </c>
      <c r="B31" s="475" t="s">
        <v>687</v>
      </c>
      <c r="C31" s="270">
        <v>35</v>
      </c>
      <c r="D31" s="132">
        <f t="shared" si="0"/>
        <v>8.9999999999999993E-3</v>
      </c>
      <c r="E31" s="271">
        <v>35</v>
      </c>
      <c r="F31" s="132">
        <f t="shared" si="1"/>
        <v>6.0000000000000001E-3</v>
      </c>
      <c r="G31" s="271">
        <v>9</v>
      </c>
      <c r="H31" s="132">
        <f t="shared" si="2"/>
        <v>1.2E-2</v>
      </c>
      <c r="I31" s="357"/>
      <c r="J31" s="272">
        <f t="shared" si="3"/>
        <v>79</v>
      </c>
      <c r="K31" s="132">
        <f t="shared" si="4"/>
        <v>8.0000000000000002E-3</v>
      </c>
    </row>
    <row r="32" spans="1:11" ht="27.6" x14ac:dyDescent="0.25">
      <c r="A32" s="124">
        <v>50</v>
      </c>
      <c r="B32" s="476" t="s">
        <v>688</v>
      </c>
      <c r="C32" s="261">
        <v>178</v>
      </c>
      <c r="D32" s="137">
        <f t="shared" si="0"/>
        <v>4.5999999999999999E-2</v>
      </c>
      <c r="E32" s="262">
        <v>219</v>
      </c>
      <c r="F32" s="137">
        <f t="shared" si="1"/>
        <v>0.04</v>
      </c>
      <c r="G32" s="262">
        <v>39</v>
      </c>
      <c r="H32" s="137">
        <f t="shared" si="2"/>
        <v>5.1999999999999998E-2</v>
      </c>
      <c r="I32" s="353"/>
      <c r="J32" s="263">
        <f t="shared" si="3"/>
        <v>436</v>
      </c>
      <c r="K32" s="137">
        <f t="shared" si="4"/>
        <v>4.2999999999999997E-2</v>
      </c>
    </row>
    <row r="33" spans="1:11" x14ac:dyDescent="0.25">
      <c r="A33" s="811">
        <v>51</v>
      </c>
      <c r="B33" s="473" t="s">
        <v>689</v>
      </c>
      <c r="C33" s="257">
        <v>73</v>
      </c>
      <c r="D33" s="125">
        <f t="shared" si="0"/>
        <v>1.9E-2</v>
      </c>
      <c r="E33" s="259">
        <v>170</v>
      </c>
      <c r="F33" s="125">
        <f t="shared" si="1"/>
        <v>3.1E-2</v>
      </c>
      <c r="G33" s="259">
        <v>24</v>
      </c>
      <c r="H33" s="125">
        <f t="shared" si="2"/>
        <v>3.2000000000000001E-2</v>
      </c>
      <c r="I33" s="354"/>
      <c r="J33" s="255">
        <f t="shared" si="3"/>
        <v>267</v>
      </c>
      <c r="K33" s="125">
        <f t="shared" si="4"/>
        <v>2.5999999999999999E-2</v>
      </c>
    </row>
    <row r="34" spans="1:11" ht="27.6" x14ac:dyDescent="0.25">
      <c r="A34" s="129">
        <v>52</v>
      </c>
      <c r="B34" s="473" t="s">
        <v>690</v>
      </c>
      <c r="C34" s="257">
        <v>918</v>
      </c>
      <c r="D34" s="125">
        <f t="shared" si="0"/>
        <v>0.23699999999999999</v>
      </c>
      <c r="E34" s="259">
        <v>1409</v>
      </c>
      <c r="F34" s="125">
        <f t="shared" si="1"/>
        <v>0.254</v>
      </c>
      <c r="G34" s="259">
        <v>178</v>
      </c>
      <c r="H34" s="125">
        <f t="shared" si="2"/>
        <v>0.23499999999999999</v>
      </c>
      <c r="I34" s="354"/>
      <c r="J34" s="255">
        <f t="shared" si="3"/>
        <v>2505</v>
      </c>
      <c r="K34" s="125">
        <f t="shared" si="4"/>
        <v>0.246</v>
      </c>
    </row>
    <row r="35" spans="1:11" ht="28.2" thickBot="1" x14ac:dyDescent="0.3">
      <c r="A35" s="813">
        <v>59</v>
      </c>
      <c r="B35" s="474" t="s">
        <v>691</v>
      </c>
      <c r="C35" s="258">
        <v>28</v>
      </c>
      <c r="D35" s="126">
        <f t="shared" si="0"/>
        <v>7.0000000000000001E-3</v>
      </c>
      <c r="E35" s="260">
        <v>34</v>
      </c>
      <c r="F35" s="126">
        <f t="shared" si="1"/>
        <v>6.0000000000000001E-3</v>
      </c>
      <c r="G35" s="260">
        <v>4</v>
      </c>
      <c r="H35" s="126">
        <f t="shared" si="2"/>
        <v>5.0000000000000001E-3</v>
      </c>
      <c r="I35" s="355"/>
      <c r="J35" s="256">
        <f t="shared" si="3"/>
        <v>66</v>
      </c>
      <c r="K35" s="126">
        <f t="shared" si="4"/>
        <v>6.0000000000000001E-3</v>
      </c>
    </row>
    <row r="36" spans="1:11" ht="27.6" x14ac:dyDescent="0.25">
      <c r="A36" s="127">
        <v>60</v>
      </c>
      <c r="B36" s="472" t="s">
        <v>692</v>
      </c>
      <c r="C36" s="267">
        <v>22</v>
      </c>
      <c r="D36" s="184">
        <f t="shared" si="0"/>
        <v>6.0000000000000001E-3</v>
      </c>
      <c r="E36" s="268">
        <v>23</v>
      </c>
      <c r="F36" s="184">
        <f t="shared" si="1"/>
        <v>4.0000000000000001E-3</v>
      </c>
      <c r="G36" s="268">
        <v>5</v>
      </c>
      <c r="H36" s="184">
        <f t="shared" si="2"/>
        <v>7.0000000000000001E-3</v>
      </c>
      <c r="I36" s="356"/>
      <c r="J36" s="269">
        <f t="shared" si="3"/>
        <v>50</v>
      </c>
      <c r="K36" s="184">
        <f t="shared" si="4"/>
        <v>5.0000000000000001E-3</v>
      </c>
    </row>
    <row r="37" spans="1:11" x14ac:dyDescent="0.25">
      <c r="A37" s="811">
        <v>61</v>
      </c>
      <c r="B37" s="473" t="s">
        <v>693</v>
      </c>
      <c r="C37" s="257">
        <v>2</v>
      </c>
      <c r="D37" s="125">
        <f t="shared" si="0"/>
        <v>1E-3</v>
      </c>
      <c r="E37" s="259">
        <v>4</v>
      </c>
      <c r="F37" s="125">
        <f t="shared" si="1"/>
        <v>1E-3</v>
      </c>
      <c r="G37" s="259"/>
      <c r="H37" s="125">
        <f t="shared" si="2"/>
        <v>0</v>
      </c>
      <c r="I37" s="354"/>
      <c r="J37" s="255">
        <f t="shared" si="3"/>
        <v>6</v>
      </c>
      <c r="K37" s="125">
        <f t="shared" si="4"/>
        <v>1E-3</v>
      </c>
    </row>
    <row r="38" spans="1:11" x14ac:dyDescent="0.25">
      <c r="A38" s="811">
        <v>62</v>
      </c>
      <c r="B38" s="473" t="s">
        <v>694</v>
      </c>
      <c r="C38" s="257">
        <v>3</v>
      </c>
      <c r="D38" s="125">
        <f t="shared" si="0"/>
        <v>1E-3</v>
      </c>
      <c r="E38" s="259">
        <v>6</v>
      </c>
      <c r="F38" s="125">
        <f t="shared" si="1"/>
        <v>1E-3</v>
      </c>
      <c r="G38" s="259"/>
      <c r="H38" s="125">
        <f t="shared" si="2"/>
        <v>0</v>
      </c>
      <c r="I38" s="354"/>
      <c r="J38" s="255">
        <f t="shared" si="3"/>
        <v>9</v>
      </c>
      <c r="K38" s="125">
        <f t="shared" si="4"/>
        <v>1E-3</v>
      </c>
    </row>
    <row r="39" spans="1:11" ht="27.6" x14ac:dyDescent="0.25">
      <c r="A39" s="811">
        <v>63</v>
      </c>
      <c r="B39" s="473" t="s">
        <v>695</v>
      </c>
      <c r="C39" s="257">
        <v>294</v>
      </c>
      <c r="D39" s="125">
        <f t="shared" si="0"/>
        <v>7.5999999999999998E-2</v>
      </c>
      <c r="E39" s="259">
        <v>475</v>
      </c>
      <c r="F39" s="125">
        <f t="shared" si="1"/>
        <v>8.5999999999999993E-2</v>
      </c>
      <c r="G39" s="259">
        <v>51</v>
      </c>
      <c r="H39" s="125">
        <f t="shared" si="2"/>
        <v>6.7000000000000004E-2</v>
      </c>
      <c r="I39" s="354"/>
      <c r="J39" s="255">
        <f t="shared" si="3"/>
        <v>820</v>
      </c>
      <c r="K39" s="125">
        <f t="shared" si="4"/>
        <v>8.1000000000000003E-2</v>
      </c>
    </row>
    <row r="40" spans="1:11" x14ac:dyDescent="0.25">
      <c r="A40" s="129">
        <v>64</v>
      </c>
      <c r="B40" s="473" t="s">
        <v>696</v>
      </c>
      <c r="C40" s="257">
        <v>103</v>
      </c>
      <c r="D40" s="125">
        <f t="shared" si="0"/>
        <v>2.7E-2</v>
      </c>
      <c r="E40" s="259">
        <v>139</v>
      </c>
      <c r="F40" s="125">
        <f t="shared" si="1"/>
        <v>2.5000000000000001E-2</v>
      </c>
      <c r="G40" s="259">
        <v>15</v>
      </c>
      <c r="H40" s="125">
        <f t="shared" si="2"/>
        <v>0.02</v>
      </c>
      <c r="I40" s="354"/>
      <c r="J40" s="255">
        <f t="shared" si="3"/>
        <v>257</v>
      </c>
      <c r="K40" s="125">
        <f t="shared" si="4"/>
        <v>2.5000000000000001E-2</v>
      </c>
    </row>
    <row r="41" spans="1:11" ht="28.2" thickBot="1" x14ac:dyDescent="0.3">
      <c r="A41" s="120">
        <v>69</v>
      </c>
      <c r="B41" s="475" t="s">
        <v>697</v>
      </c>
      <c r="C41" s="270">
        <v>23</v>
      </c>
      <c r="D41" s="132">
        <f t="shared" si="0"/>
        <v>6.0000000000000001E-3</v>
      </c>
      <c r="E41" s="271">
        <v>53</v>
      </c>
      <c r="F41" s="132">
        <f t="shared" si="1"/>
        <v>0.01</v>
      </c>
      <c r="G41" s="271">
        <v>2</v>
      </c>
      <c r="H41" s="132">
        <f t="shared" si="2"/>
        <v>3.0000000000000001E-3</v>
      </c>
      <c r="I41" s="357"/>
      <c r="J41" s="272">
        <f t="shared" si="3"/>
        <v>78</v>
      </c>
      <c r="K41" s="132">
        <f t="shared" si="4"/>
        <v>8.0000000000000002E-3</v>
      </c>
    </row>
    <row r="42" spans="1:11" ht="27.6" x14ac:dyDescent="0.25">
      <c r="A42" s="124">
        <v>70</v>
      </c>
      <c r="B42" s="476" t="s">
        <v>698</v>
      </c>
      <c r="C42" s="261">
        <v>32</v>
      </c>
      <c r="D42" s="137">
        <f t="shared" si="0"/>
        <v>8.0000000000000002E-3</v>
      </c>
      <c r="E42" s="262">
        <v>44</v>
      </c>
      <c r="F42" s="137">
        <f t="shared" si="1"/>
        <v>8.0000000000000002E-3</v>
      </c>
      <c r="G42" s="262">
        <v>10</v>
      </c>
      <c r="H42" s="137">
        <f t="shared" si="2"/>
        <v>1.2999999999999999E-2</v>
      </c>
      <c r="I42" s="353"/>
      <c r="J42" s="263">
        <f t="shared" si="3"/>
        <v>86</v>
      </c>
      <c r="K42" s="137">
        <f t="shared" si="4"/>
        <v>8.0000000000000002E-3</v>
      </c>
    </row>
    <row r="43" spans="1:11" x14ac:dyDescent="0.25">
      <c r="A43" s="129">
        <v>71</v>
      </c>
      <c r="B43" s="473" t="s">
        <v>699</v>
      </c>
      <c r="C43" s="257">
        <v>7</v>
      </c>
      <c r="D43" s="125">
        <f t="shared" si="0"/>
        <v>2E-3</v>
      </c>
      <c r="E43" s="259">
        <v>17</v>
      </c>
      <c r="F43" s="125">
        <f t="shared" si="1"/>
        <v>3.0000000000000001E-3</v>
      </c>
      <c r="G43" s="259">
        <v>1</v>
      </c>
      <c r="H43" s="125">
        <f t="shared" si="2"/>
        <v>1E-3</v>
      </c>
      <c r="I43" s="354"/>
      <c r="J43" s="255">
        <f t="shared" si="3"/>
        <v>25</v>
      </c>
      <c r="K43" s="125">
        <f t="shared" si="4"/>
        <v>2E-3</v>
      </c>
    </row>
    <row r="44" spans="1:11" x14ac:dyDescent="0.25">
      <c r="A44" s="811">
        <v>72</v>
      </c>
      <c r="B44" s="473" t="s">
        <v>700</v>
      </c>
      <c r="C44" s="257">
        <v>10</v>
      </c>
      <c r="D44" s="125">
        <f t="shared" si="0"/>
        <v>3.0000000000000001E-3</v>
      </c>
      <c r="E44" s="259">
        <v>26</v>
      </c>
      <c r="F44" s="125">
        <f t="shared" si="1"/>
        <v>5.0000000000000001E-3</v>
      </c>
      <c r="G44" s="259">
        <v>1</v>
      </c>
      <c r="H44" s="125">
        <f t="shared" si="2"/>
        <v>1E-3</v>
      </c>
      <c r="I44" s="354"/>
      <c r="J44" s="255">
        <f t="shared" si="3"/>
        <v>37</v>
      </c>
      <c r="K44" s="125">
        <f t="shared" si="4"/>
        <v>4.0000000000000001E-3</v>
      </c>
    </row>
    <row r="45" spans="1:11" x14ac:dyDescent="0.25">
      <c r="A45" s="811">
        <v>73</v>
      </c>
      <c r="B45" s="473" t="s">
        <v>701</v>
      </c>
      <c r="C45" s="257">
        <v>1</v>
      </c>
      <c r="D45" s="125">
        <f t="shared" si="0"/>
        <v>0</v>
      </c>
      <c r="E45" s="259">
        <v>5</v>
      </c>
      <c r="F45" s="125">
        <f t="shared" si="1"/>
        <v>1E-3</v>
      </c>
      <c r="G45" s="259">
        <v>2</v>
      </c>
      <c r="H45" s="125">
        <f t="shared" si="2"/>
        <v>3.0000000000000001E-3</v>
      </c>
      <c r="I45" s="354"/>
      <c r="J45" s="255">
        <f t="shared" si="3"/>
        <v>8</v>
      </c>
      <c r="K45" s="125">
        <f t="shared" si="4"/>
        <v>1E-3</v>
      </c>
    </row>
    <row r="46" spans="1:11" x14ac:dyDescent="0.25">
      <c r="A46" s="811">
        <v>74</v>
      </c>
      <c r="B46" s="473" t="s">
        <v>702</v>
      </c>
      <c r="C46" s="257">
        <v>2</v>
      </c>
      <c r="D46" s="125">
        <f t="shared" si="0"/>
        <v>1E-3</v>
      </c>
      <c r="E46" s="259">
        <v>13</v>
      </c>
      <c r="F46" s="125">
        <f t="shared" si="1"/>
        <v>2E-3</v>
      </c>
      <c r="G46" s="259">
        <v>2</v>
      </c>
      <c r="H46" s="125">
        <f t="shared" si="2"/>
        <v>3.0000000000000001E-3</v>
      </c>
      <c r="I46" s="354"/>
      <c r="J46" s="255">
        <f t="shared" si="3"/>
        <v>17</v>
      </c>
      <c r="K46" s="125">
        <f t="shared" si="4"/>
        <v>2E-3</v>
      </c>
    </row>
    <row r="47" spans="1:11" x14ac:dyDescent="0.25">
      <c r="A47" s="811">
        <v>75</v>
      </c>
      <c r="B47" s="473" t="s">
        <v>703</v>
      </c>
      <c r="C47" s="257">
        <v>89</v>
      </c>
      <c r="D47" s="125">
        <f t="shared" si="0"/>
        <v>2.3E-2</v>
      </c>
      <c r="E47" s="259">
        <v>199</v>
      </c>
      <c r="F47" s="125">
        <f t="shared" si="1"/>
        <v>3.5999999999999997E-2</v>
      </c>
      <c r="G47" s="259">
        <v>21</v>
      </c>
      <c r="H47" s="125">
        <f t="shared" si="2"/>
        <v>2.8000000000000001E-2</v>
      </c>
      <c r="I47" s="354"/>
      <c r="J47" s="255">
        <f t="shared" si="3"/>
        <v>309</v>
      </c>
      <c r="K47" s="125">
        <f t="shared" si="4"/>
        <v>0.03</v>
      </c>
    </row>
    <row r="48" spans="1:11" ht="28.2" thickBot="1" x14ac:dyDescent="0.3">
      <c r="A48" s="813">
        <v>79</v>
      </c>
      <c r="B48" s="474" t="s">
        <v>704</v>
      </c>
      <c r="C48" s="258">
        <v>17</v>
      </c>
      <c r="D48" s="126">
        <f t="shared" si="0"/>
        <v>4.0000000000000001E-3</v>
      </c>
      <c r="E48" s="260">
        <v>26</v>
      </c>
      <c r="F48" s="126">
        <f t="shared" si="1"/>
        <v>5.0000000000000001E-3</v>
      </c>
      <c r="G48" s="260">
        <v>3</v>
      </c>
      <c r="H48" s="126">
        <f t="shared" si="2"/>
        <v>4.0000000000000001E-3</v>
      </c>
      <c r="I48" s="355"/>
      <c r="J48" s="256">
        <f t="shared" si="3"/>
        <v>46</v>
      </c>
      <c r="K48" s="126">
        <f t="shared" si="4"/>
        <v>5.0000000000000001E-3</v>
      </c>
    </row>
    <row r="49" spans="1:11" ht="27.6" x14ac:dyDescent="0.25">
      <c r="A49" s="127">
        <v>80</v>
      </c>
      <c r="B49" s="472" t="s">
        <v>705</v>
      </c>
      <c r="C49" s="267">
        <v>57</v>
      </c>
      <c r="D49" s="184">
        <f t="shared" si="0"/>
        <v>1.4999999999999999E-2</v>
      </c>
      <c r="E49" s="268">
        <v>46</v>
      </c>
      <c r="F49" s="184">
        <f t="shared" si="1"/>
        <v>8.0000000000000002E-3</v>
      </c>
      <c r="G49" s="268">
        <v>13</v>
      </c>
      <c r="H49" s="184">
        <f t="shared" si="2"/>
        <v>1.7000000000000001E-2</v>
      </c>
      <c r="I49" s="356">
        <v>1</v>
      </c>
      <c r="J49" s="269">
        <f t="shared" si="3"/>
        <v>117</v>
      </c>
      <c r="K49" s="184">
        <f t="shared" si="4"/>
        <v>1.0999999999999999E-2</v>
      </c>
    </row>
    <row r="50" spans="1:11" x14ac:dyDescent="0.25">
      <c r="A50" s="811">
        <v>81</v>
      </c>
      <c r="B50" s="473" t="s">
        <v>706</v>
      </c>
      <c r="C50" s="257">
        <v>26</v>
      </c>
      <c r="D50" s="125">
        <f t="shared" si="0"/>
        <v>7.0000000000000001E-3</v>
      </c>
      <c r="E50" s="259">
        <v>42</v>
      </c>
      <c r="F50" s="125">
        <f t="shared" si="1"/>
        <v>8.0000000000000002E-3</v>
      </c>
      <c r="G50" s="259">
        <v>7</v>
      </c>
      <c r="H50" s="125">
        <f t="shared" si="2"/>
        <v>8.9999999999999993E-3</v>
      </c>
      <c r="I50" s="354"/>
      <c r="J50" s="255">
        <f t="shared" si="3"/>
        <v>75</v>
      </c>
      <c r="K50" s="125">
        <f t="shared" si="4"/>
        <v>7.0000000000000001E-3</v>
      </c>
    </row>
    <row r="51" spans="1:11" ht="27.6" x14ac:dyDescent="0.25">
      <c r="A51" s="811">
        <v>82</v>
      </c>
      <c r="B51" s="473" t="s">
        <v>707</v>
      </c>
      <c r="C51" s="257">
        <v>1</v>
      </c>
      <c r="D51" s="125">
        <f t="shared" si="0"/>
        <v>0</v>
      </c>
      <c r="E51" s="259">
        <v>4</v>
      </c>
      <c r="F51" s="125">
        <f t="shared" si="1"/>
        <v>1E-3</v>
      </c>
      <c r="G51" s="259"/>
      <c r="H51" s="125">
        <f t="shared" si="2"/>
        <v>0</v>
      </c>
      <c r="I51" s="354"/>
      <c r="J51" s="255">
        <f t="shared" si="3"/>
        <v>5</v>
      </c>
      <c r="K51" s="125">
        <f t="shared" si="4"/>
        <v>0</v>
      </c>
    </row>
    <row r="52" spans="1:11" ht="41.4" x14ac:dyDescent="0.25">
      <c r="A52" s="129">
        <v>83</v>
      </c>
      <c r="B52" s="473" t="s">
        <v>708</v>
      </c>
      <c r="C52" s="257">
        <v>74</v>
      </c>
      <c r="D52" s="125">
        <f t="shared" si="0"/>
        <v>1.9E-2</v>
      </c>
      <c r="E52" s="259">
        <v>73</v>
      </c>
      <c r="F52" s="125">
        <f t="shared" si="1"/>
        <v>1.2999999999999999E-2</v>
      </c>
      <c r="G52" s="259">
        <v>7</v>
      </c>
      <c r="H52" s="125">
        <f t="shared" si="2"/>
        <v>8.9999999999999993E-3</v>
      </c>
      <c r="I52" s="354"/>
      <c r="J52" s="255">
        <f t="shared" si="3"/>
        <v>154</v>
      </c>
      <c r="K52" s="125">
        <f t="shared" si="4"/>
        <v>1.4999999999999999E-2</v>
      </c>
    </row>
    <row r="53" spans="1:11" x14ac:dyDescent="0.25">
      <c r="A53" s="811">
        <v>84</v>
      </c>
      <c r="B53" s="473" t="s">
        <v>709</v>
      </c>
      <c r="C53" s="257">
        <v>20</v>
      </c>
      <c r="D53" s="125">
        <f t="shared" si="0"/>
        <v>5.0000000000000001E-3</v>
      </c>
      <c r="E53" s="259">
        <v>12</v>
      </c>
      <c r="F53" s="125">
        <f t="shared" si="1"/>
        <v>2E-3</v>
      </c>
      <c r="G53" s="259">
        <v>3</v>
      </c>
      <c r="H53" s="125">
        <f t="shared" si="2"/>
        <v>4.0000000000000001E-3</v>
      </c>
      <c r="I53" s="354"/>
      <c r="J53" s="255">
        <f t="shared" si="3"/>
        <v>35</v>
      </c>
      <c r="K53" s="125">
        <f t="shared" si="4"/>
        <v>3.0000000000000001E-3</v>
      </c>
    </row>
    <row r="54" spans="1:11" ht="42" customHeight="1" x14ac:dyDescent="0.25">
      <c r="A54" s="811">
        <v>85</v>
      </c>
      <c r="B54" s="473" t="s">
        <v>710</v>
      </c>
      <c r="C54" s="257">
        <v>17</v>
      </c>
      <c r="D54" s="125">
        <f t="shared" si="0"/>
        <v>4.0000000000000001E-3</v>
      </c>
      <c r="E54" s="259">
        <v>15</v>
      </c>
      <c r="F54" s="125">
        <f t="shared" si="1"/>
        <v>3.0000000000000001E-3</v>
      </c>
      <c r="G54" s="259">
        <v>2</v>
      </c>
      <c r="H54" s="125">
        <f t="shared" si="2"/>
        <v>3.0000000000000001E-3</v>
      </c>
      <c r="I54" s="354"/>
      <c r="J54" s="255">
        <f t="shared" si="3"/>
        <v>34</v>
      </c>
      <c r="K54" s="125">
        <f t="shared" si="4"/>
        <v>3.0000000000000001E-3</v>
      </c>
    </row>
    <row r="55" spans="1:11" ht="28.2" thickBot="1" x14ac:dyDescent="0.3">
      <c r="A55" s="120">
        <v>89</v>
      </c>
      <c r="B55" s="475" t="s">
        <v>711</v>
      </c>
      <c r="C55" s="270">
        <v>9</v>
      </c>
      <c r="D55" s="132">
        <f t="shared" si="0"/>
        <v>2E-3</v>
      </c>
      <c r="E55" s="271">
        <v>19</v>
      </c>
      <c r="F55" s="132">
        <f t="shared" si="1"/>
        <v>3.0000000000000001E-3</v>
      </c>
      <c r="G55" s="271">
        <v>3</v>
      </c>
      <c r="H55" s="132">
        <f t="shared" si="2"/>
        <v>4.0000000000000001E-3</v>
      </c>
      <c r="I55" s="357"/>
      <c r="J55" s="272">
        <f t="shared" si="3"/>
        <v>31</v>
      </c>
      <c r="K55" s="132">
        <f t="shared" si="4"/>
        <v>3.0000000000000001E-3</v>
      </c>
    </row>
    <row r="56" spans="1:11" ht="27.75" customHeight="1" thickBot="1" x14ac:dyDescent="0.3">
      <c r="A56" s="133">
        <v>99</v>
      </c>
      <c r="B56" s="477" t="s">
        <v>712</v>
      </c>
      <c r="C56" s="276">
        <v>190</v>
      </c>
      <c r="D56" s="135">
        <f t="shared" si="0"/>
        <v>4.9000000000000002E-2</v>
      </c>
      <c r="E56" s="277">
        <v>336</v>
      </c>
      <c r="F56" s="135">
        <f t="shared" si="1"/>
        <v>6.0999999999999999E-2</v>
      </c>
      <c r="G56" s="277">
        <v>39</v>
      </c>
      <c r="H56" s="135">
        <f t="shared" si="2"/>
        <v>5.1999999999999998E-2</v>
      </c>
      <c r="I56" s="358">
        <v>1</v>
      </c>
      <c r="J56" s="278">
        <f t="shared" si="3"/>
        <v>566</v>
      </c>
      <c r="K56" s="135">
        <f t="shared" si="4"/>
        <v>5.6000000000000001E-2</v>
      </c>
    </row>
    <row r="57" spans="1:11" ht="15" customHeight="1" thickBot="1" x14ac:dyDescent="0.3">
      <c r="A57" s="838" t="s">
        <v>109</v>
      </c>
      <c r="B57" s="845"/>
      <c r="C57" s="279">
        <f>SUM(C5:C56)</f>
        <v>3867</v>
      </c>
      <c r="D57" s="273">
        <f>SUM(D5:D56)</f>
        <v>0.99900000000000022</v>
      </c>
      <c r="E57" s="279">
        <f t="shared" ref="E57:K57" si="5">SUM(E5:E56)</f>
        <v>5542</v>
      </c>
      <c r="F57" s="273">
        <f t="shared" si="5"/>
        <v>1.002</v>
      </c>
      <c r="G57" s="279">
        <f t="shared" si="5"/>
        <v>757</v>
      </c>
      <c r="H57" s="273">
        <f t="shared" si="5"/>
        <v>0.99900000000000011</v>
      </c>
      <c r="I57" s="359">
        <f t="shared" si="5"/>
        <v>9</v>
      </c>
      <c r="J57" s="274">
        <f t="shared" si="5"/>
        <v>10175</v>
      </c>
      <c r="K57" s="275">
        <f t="shared" si="5"/>
        <v>0.99800000000000022</v>
      </c>
    </row>
    <row r="58" spans="1:11" x14ac:dyDescent="0.25">
      <c r="A58" s="158" t="s">
        <v>221</v>
      </c>
      <c r="B58" s="108"/>
      <c r="C58" s="108"/>
      <c r="D58" s="108"/>
      <c r="E58" s="108"/>
      <c r="F58" s="40"/>
      <c r="J58" s="33"/>
    </row>
    <row r="59" spans="1:11" x14ac:dyDescent="0.25">
      <c r="A59" s="159" t="s">
        <v>222</v>
      </c>
      <c r="B59" s="108"/>
      <c r="C59" s="108"/>
      <c r="D59" s="108"/>
      <c r="E59" s="108"/>
      <c r="F59" s="40"/>
      <c r="J59" s="33"/>
    </row>
  </sheetData>
  <mergeCells count="9">
    <mergeCell ref="A57:B5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4"/>
  <sheetViews>
    <sheetView zoomScaleNormal="100" workbookViewId="0">
      <selection sqref="A1:H1"/>
    </sheetView>
  </sheetViews>
  <sheetFormatPr defaultColWidth="9.109375" defaultRowHeight="12.6" x14ac:dyDescent="0.25"/>
  <cols>
    <col min="1" max="1" width="9.109375" style="569" customWidth="1"/>
    <col min="2" max="2" width="91.44140625" style="569" customWidth="1"/>
    <col min="3" max="3" width="11.88671875" style="567" customWidth="1"/>
    <col min="4" max="7" width="11.88671875" style="566" customWidth="1"/>
    <col min="8" max="8" width="11.88671875" style="573" customWidth="1"/>
    <col min="9" max="9" width="4.33203125" style="566" customWidth="1"/>
    <col min="10" max="256" width="11.44140625" style="566" customWidth="1"/>
    <col min="257" max="16384" width="9.109375" style="566"/>
  </cols>
  <sheetData>
    <row r="1" spans="1:15" ht="35.1" customHeight="1" thickBot="1" x14ac:dyDescent="0.3">
      <c r="A1" s="858" t="s">
        <v>161</v>
      </c>
      <c r="B1" s="844"/>
      <c r="C1" s="844"/>
      <c r="D1" s="859"/>
      <c r="E1" s="859"/>
      <c r="F1" s="859"/>
      <c r="G1" s="859"/>
      <c r="H1" s="860"/>
    </row>
    <row r="2" spans="1:15" ht="54.9" customHeight="1" thickBot="1" x14ac:dyDescent="0.3">
      <c r="A2" s="572" t="s">
        <v>96</v>
      </c>
      <c r="B2" s="572" t="s">
        <v>223</v>
      </c>
      <c r="C2" s="616" t="s">
        <v>224</v>
      </c>
      <c r="D2" s="617" t="s">
        <v>225</v>
      </c>
      <c r="E2" s="617" t="s">
        <v>226</v>
      </c>
      <c r="F2" s="616" t="s">
        <v>227</v>
      </c>
      <c r="G2" s="618" t="s">
        <v>228</v>
      </c>
      <c r="H2" s="617" t="s">
        <v>229</v>
      </c>
    </row>
    <row r="3" spans="1:15" s="634" customFormat="1" ht="12.75" customHeight="1" thickBot="1" x14ac:dyDescent="0.3">
      <c r="A3" s="640">
        <v>18</v>
      </c>
      <c r="B3" s="639" t="s">
        <v>230</v>
      </c>
      <c r="C3" s="630">
        <f>C4</f>
        <v>3</v>
      </c>
      <c r="D3" s="630">
        <f>D4</f>
        <v>3</v>
      </c>
      <c r="E3" s="630">
        <f>E4</f>
        <v>0</v>
      </c>
      <c r="F3" s="630">
        <f>F4</f>
        <v>0</v>
      </c>
      <c r="G3" s="630">
        <f>SUM(C3:F3)</f>
        <v>6</v>
      </c>
      <c r="H3" s="644">
        <f t="shared" ref="H3:H59" si="0">C3/G3</f>
        <v>0.5</v>
      </c>
      <c r="N3" s="635"/>
      <c r="O3" s="636"/>
    </row>
    <row r="4" spans="1:15" s="634" customFormat="1" ht="12.75" customHeight="1" thickBot="1" x14ac:dyDescent="0.3">
      <c r="A4" s="631">
        <v>18120</v>
      </c>
      <c r="B4" s="632" t="s">
        <v>231</v>
      </c>
      <c r="C4" s="626">
        <v>3</v>
      </c>
      <c r="D4" s="626">
        <v>3</v>
      </c>
      <c r="E4" s="626"/>
      <c r="F4" s="627"/>
      <c r="G4" s="626">
        <f t="shared" ref="G4:G92" si="1">SUM(C4:F4)</f>
        <v>6</v>
      </c>
      <c r="H4" s="645">
        <f t="shared" si="0"/>
        <v>0.5</v>
      </c>
      <c r="N4" s="635"/>
      <c r="O4" s="636"/>
    </row>
    <row r="5" spans="1:15" s="634" customFormat="1" ht="12.75" customHeight="1" thickBot="1" x14ac:dyDescent="0.3">
      <c r="A5" s="640">
        <v>35</v>
      </c>
      <c r="B5" s="639" t="s">
        <v>232</v>
      </c>
      <c r="C5" s="630">
        <f>SUM(C6:C9)</f>
        <v>171</v>
      </c>
      <c r="D5" s="630">
        <f>SUM(D6:D9)</f>
        <v>19</v>
      </c>
      <c r="E5" s="630">
        <f>SUM(E6:E9)</f>
        <v>0</v>
      </c>
      <c r="F5" s="630">
        <f>SUM(F6:F9)</f>
        <v>0</v>
      </c>
      <c r="G5" s="630">
        <f>SUM(C5:F5)</f>
        <v>190</v>
      </c>
      <c r="H5" s="644">
        <f t="shared" si="0"/>
        <v>0.9</v>
      </c>
      <c r="N5" s="635"/>
      <c r="O5" s="636"/>
    </row>
    <row r="6" spans="1:15" s="634" customFormat="1" ht="12.75" customHeight="1" x14ac:dyDescent="0.25">
      <c r="A6" s="628">
        <v>35110</v>
      </c>
      <c r="B6" s="638" t="s">
        <v>233</v>
      </c>
      <c r="C6" s="626">
        <v>3</v>
      </c>
      <c r="D6" s="626"/>
      <c r="E6" s="626"/>
      <c r="F6" s="627"/>
      <c r="G6" s="626">
        <f t="shared" si="1"/>
        <v>3</v>
      </c>
      <c r="H6" s="645">
        <f t="shared" si="0"/>
        <v>1</v>
      </c>
      <c r="N6" s="635"/>
      <c r="O6" s="636"/>
    </row>
    <row r="7" spans="1:15" s="634" customFormat="1" ht="12.75" customHeight="1" x14ac:dyDescent="0.25">
      <c r="A7" s="628">
        <v>35120</v>
      </c>
      <c r="B7" s="638" t="s">
        <v>234</v>
      </c>
      <c r="C7" s="626">
        <v>17</v>
      </c>
      <c r="D7" s="626"/>
      <c r="E7" s="626"/>
      <c r="F7" s="627"/>
      <c r="G7" s="626">
        <f t="shared" si="1"/>
        <v>17</v>
      </c>
      <c r="H7" s="645">
        <f t="shared" si="0"/>
        <v>1</v>
      </c>
      <c r="N7" s="635"/>
      <c r="O7" s="636"/>
    </row>
    <row r="8" spans="1:15" s="634" customFormat="1" ht="12.75" customHeight="1" x14ac:dyDescent="0.25">
      <c r="A8" s="628">
        <v>35130</v>
      </c>
      <c r="B8" s="638" t="s">
        <v>235</v>
      </c>
      <c r="C8" s="626">
        <v>49</v>
      </c>
      <c r="D8" s="626">
        <v>12</v>
      </c>
      <c r="E8" s="626"/>
      <c r="F8" s="627"/>
      <c r="G8" s="626">
        <f t="shared" si="1"/>
        <v>61</v>
      </c>
      <c r="H8" s="645">
        <f t="shared" si="0"/>
        <v>0.80327868852459017</v>
      </c>
      <c r="N8" s="635"/>
      <c r="O8" s="636"/>
    </row>
    <row r="9" spans="1:15" s="634" customFormat="1" ht="12.75" customHeight="1" thickBot="1" x14ac:dyDescent="0.3">
      <c r="A9" s="628">
        <v>35140</v>
      </c>
      <c r="B9" s="638" t="s">
        <v>236</v>
      </c>
      <c r="C9" s="626">
        <v>102</v>
      </c>
      <c r="D9" s="626">
        <v>7</v>
      </c>
      <c r="E9" s="626"/>
      <c r="F9" s="627"/>
      <c r="G9" s="626">
        <f t="shared" si="1"/>
        <v>109</v>
      </c>
      <c r="H9" s="645">
        <f t="shared" si="0"/>
        <v>0.93577981651376152</v>
      </c>
      <c r="N9" s="635"/>
      <c r="O9" s="636"/>
    </row>
    <row r="10" spans="1:15" s="634" customFormat="1" ht="12.75" customHeight="1" thickBot="1" x14ac:dyDescent="0.3">
      <c r="A10" s="640">
        <v>36</v>
      </c>
      <c r="B10" s="639" t="s">
        <v>237</v>
      </c>
      <c r="C10" s="630">
        <f>C11</f>
        <v>607</v>
      </c>
      <c r="D10" s="630">
        <f>D11</f>
        <v>80</v>
      </c>
      <c r="E10" s="630">
        <f>E11</f>
        <v>0</v>
      </c>
      <c r="F10" s="630">
        <f>F11</f>
        <v>0</v>
      </c>
      <c r="G10" s="630">
        <f>SUM(C10:F10)</f>
        <v>687</v>
      </c>
      <c r="H10" s="644">
        <f t="shared" si="0"/>
        <v>0.88355167394468703</v>
      </c>
      <c r="N10" s="635"/>
      <c r="O10" s="636"/>
    </row>
    <row r="11" spans="1:15" s="634" customFormat="1" ht="12.75" customHeight="1" thickBot="1" x14ac:dyDescent="0.3">
      <c r="A11" s="628">
        <v>36000</v>
      </c>
      <c r="B11" s="625" t="s">
        <v>237</v>
      </c>
      <c r="C11" s="626">
        <v>607</v>
      </c>
      <c r="D11" s="626">
        <v>80</v>
      </c>
      <c r="E11" s="626"/>
      <c r="F11" s="627"/>
      <c r="G11" s="626">
        <f t="shared" si="1"/>
        <v>687</v>
      </c>
      <c r="H11" s="645">
        <f t="shared" si="0"/>
        <v>0.88355167394468703</v>
      </c>
      <c r="N11" s="635"/>
      <c r="O11" s="636"/>
    </row>
    <row r="12" spans="1:15" s="634" customFormat="1" ht="12.75" customHeight="1" thickBot="1" x14ac:dyDescent="0.3">
      <c r="A12" s="640">
        <v>37</v>
      </c>
      <c r="B12" s="639" t="s">
        <v>238</v>
      </c>
      <c r="C12" s="630">
        <f>C13</f>
        <v>23</v>
      </c>
      <c r="D12" s="630">
        <f>D13</f>
        <v>0</v>
      </c>
      <c r="E12" s="630">
        <f>E13</f>
        <v>0</v>
      </c>
      <c r="F12" s="630">
        <f>F13</f>
        <v>0</v>
      </c>
      <c r="G12" s="630">
        <f>SUM(C12:F12)</f>
        <v>23</v>
      </c>
      <c r="H12" s="646">
        <f t="shared" si="0"/>
        <v>1</v>
      </c>
      <c r="N12" s="635"/>
      <c r="O12" s="636"/>
    </row>
    <row r="13" spans="1:15" s="634" customFormat="1" ht="12.75" customHeight="1" thickBot="1" x14ac:dyDescent="0.3">
      <c r="A13" s="628">
        <v>37000</v>
      </c>
      <c r="B13" s="625" t="s">
        <v>238</v>
      </c>
      <c r="C13" s="626">
        <v>23</v>
      </c>
      <c r="D13" s="626"/>
      <c r="E13" s="626"/>
      <c r="F13" s="627"/>
      <c r="G13" s="626">
        <f t="shared" si="1"/>
        <v>23</v>
      </c>
      <c r="H13" s="647">
        <f t="shared" si="0"/>
        <v>1</v>
      </c>
      <c r="N13" s="635"/>
      <c r="O13" s="636"/>
    </row>
    <row r="14" spans="1:15" s="634" customFormat="1" ht="12.75" customHeight="1" thickBot="1" x14ac:dyDescent="0.3">
      <c r="A14" s="640">
        <v>38</v>
      </c>
      <c r="B14" s="639" t="s">
        <v>239</v>
      </c>
      <c r="C14" s="630">
        <f>SUM(C15:C17)</f>
        <v>509</v>
      </c>
      <c r="D14" s="630">
        <f>SUM(D15:D17)</f>
        <v>36</v>
      </c>
      <c r="E14" s="630">
        <f>SUM(E15:E17)</f>
        <v>0</v>
      </c>
      <c r="F14" s="630">
        <f>SUM(F15:F17)</f>
        <v>0</v>
      </c>
      <c r="G14" s="630">
        <f>SUM(C14:F14)</f>
        <v>545</v>
      </c>
      <c r="H14" s="646">
        <f t="shared" si="0"/>
        <v>0.93394495412844036</v>
      </c>
      <c r="N14" s="635"/>
      <c r="O14" s="636"/>
    </row>
    <row r="15" spans="1:15" s="634" customFormat="1" ht="12.75" customHeight="1" x14ac:dyDescent="0.25">
      <c r="A15" s="628">
        <v>38110</v>
      </c>
      <c r="B15" s="625" t="s">
        <v>240</v>
      </c>
      <c r="C15" s="626">
        <v>173</v>
      </c>
      <c r="D15" s="626">
        <v>17</v>
      </c>
      <c r="E15" s="626"/>
      <c r="F15" s="627"/>
      <c r="G15" s="626">
        <f t="shared" si="1"/>
        <v>190</v>
      </c>
      <c r="H15" s="647">
        <f t="shared" si="0"/>
        <v>0.91052631578947374</v>
      </c>
      <c r="N15" s="635"/>
      <c r="O15" s="636"/>
    </row>
    <row r="16" spans="1:15" s="634" customFormat="1" ht="12.75" customHeight="1" x14ac:dyDescent="0.25">
      <c r="A16" s="628">
        <v>38213</v>
      </c>
      <c r="B16" s="625" t="s">
        <v>241</v>
      </c>
      <c r="C16" s="626">
        <v>140</v>
      </c>
      <c r="D16" s="626">
        <v>4</v>
      </c>
      <c r="E16" s="626"/>
      <c r="F16" s="627"/>
      <c r="G16" s="626">
        <f t="shared" si="1"/>
        <v>144</v>
      </c>
      <c r="H16" s="647">
        <f t="shared" si="0"/>
        <v>0.97222222222222221</v>
      </c>
      <c r="N16" s="635"/>
      <c r="O16" s="636"/>
    </row>
    <row r="17" spans="1:15" s="634" customFormat="1" ht="12.75" customHeight="1" thickBot="1" x14ac:dyDescent="0.3">
      <c r="A17" s="628">
        <v>38219</v>
      </c>
      <c r="B17" s="625" t="s">
        <v>242</v>
      </c>
      <c r="C17" s="626">
        <v>196</v>
      </c>
      <c r="D17" s="626">
        <v>15</v>
      </c>
      <c r="E17" s="626"/>
      <c r="F17" s="627"/>
      <c r="G17" s="626">
        <f t="shared" si="1"/>
        <v>211</v>
      </c>
      <c r="H17" s="647">
        <f t="shared" si="0"/>
        <v>0.92890995260663511</v>
      </c>
      <c r="N17" s="635"/>
      <c r="O17" s="636"/>
    </row>
    <row r="18" spans="1:15" s="634" customFormat="1" ht="12.75" customHeight="1" thickBot="1" x14ac:dyDescent="0.3">
      <c r="A18" s="640">
        <v>49</v>
      </c>
      <c r="B18" s="639" t="s">
        <v>243</v>
      </c>
      <c r="C18" s="630">
        <f>SUM(C19:C20)</f>
        <v>3497</v>
      </c>
      <c r="D18" s="630">
        <f>SUM(D19:D20)</f>
        <v>652</v>
      </c>
      <c r="E18" s="630">
        <f>SUM(E19:E20)</f>
        <v>0</v>
      </c>
      <c r="F18" s="630">
        <f>SUM(F19:F20)</f>
        <v>0</v>
      </c>
      <c r="G18" s="630">
        <f>SUM(C18:F18)</f>
        <v>4149</v>
      </c>
      <c r="H18" s="646">
        <f t="shared" si="0"/>
        <v>0.84285369968667145</v>
      </c>
      <c r="N18" s="635"/>
      <c r="O18" s="636"/>
    </row>
    <row r="19" spans="1:15" s="634" customFormat="1" ht="12.75" customHeight="1" x14ac:dyDescent="0.25">
      <c r="A19" s="628">
        <v>49200</v>
      </c>
      <c r="B19" s="625" t="s">
        <v>244</v>
      </c>
      <c r="C19" s="626">
        <v>2920</v>
      </c>
      <c r="D19" s="626">
        <v>521</v>
      </c>
      <c r="E19" s="626"/>
      <c r="F19" s="627"/>
      <c r="G19" s="626">
        <f t="shared" si="1"/>
        <v>3441</v>
      </c>
      <c r="H19" s="647">
        <f t="shared" si="0"/>
        <v>0.84859052600988083</v>
      </c>
      <c r="N19" s="635"/>
      <c r="O19" s="636"/>
    </row>
    <row r="20" spans="1:15" s="634" customFormat="1" ht="12.75" customHeight="1" thickBot="1" x14ac:dyDescent="0.3">
      <c r="A20" s="628">
        <v>49390</v>
      </c>
      <c r="B20" s="625" t="s">
        <v>245</v>
      </c>
      <c r="C20" s="626">
        <v>577</v>
      </c>
      <c r="D20" s="626">
        <v>131</v>
      </c>
      <c r="E20" s="626"/>
      <c r="F20" s="627"/>
      <c r="G20" s="626">
        <f t="shared" si="1"/>
        <v>708</v>
      </c>
      <c r="H20" s="647">
        <f t="shared" si="0"/>
        <v>0.81497175141242939</v>
      </c>
      <c r="N20" s="635"/>
      <c r="O20" s="636"/>
    </row>
    <row r="21" spans="1:15" s="634" customFormat="1" ht="12.75" customHeight="1" thickBot="1" x14ac:dyDescent="0.3">
      <c r="A21" s="640">
        <v>52</v>
      </c>
      <c r="B21" s="639" t="s">
        <v>246</v>
      </c>
      <c r="C21" s="630">
        <f>SUM(C22:C23)</f>
        <v>106</v>
      </c>
      <c r="D21" s="630">
        <f>SUM(D22:D23)</f>
        <v>36</v>
      </c>
      <c r="E21" s="630">
        <f>SUM(E22:E23)</f>
        <v>0</v>
      </c>
      <c r="F21" s="630">
        <f>SUM(F22:F23)</f>
        <v>0</v>
      </c>
      <c r="G21" s="630">
        <f>SUM(C21:F21)</f>
        <v>142</v>
      </c>
      <c r="H21" s="646">
        <f t="shared" si="0"/>
        <v>0.74647887323943662</v>
      </c>
      <c r="N21" s="635"/>
      <c r="O21" s="636"/>
    </row>
    <row r="22" spans="1:15" s="634" customFormat="1" ht="12.75" customHeight="1" x14ac:dyDescent="0.25">
      <c r="A22" s="628">
        <v>52220</v>
      </c>
      <c r="B22" s="625" t="s">
        <v>247</v>
      </c>
      <c r="C22" s="626">
        <v>94</v>
      </c>
      <c r="D22" s="626">
        <v>32</v>
      </c>
      <c r="E22" s="626"/>
      <c r="F22" s="627"/>
      <c r="G22" s="626">
        <f t="shared" si="1"/>
        <v>126</v>
      </c>
      <c r="H22" s="647">
        <f t="shared" si="0"/>
        <v>0.74603174603174605</v>
      </c>
      <c r="N22" s="635"/>
      <c r="O22" s="636"/>
    </row>
    <row r="23" spans="1:15" s="634" customFormat="1" ht="12.75" customHeight="1" thickBot="1" x14ac:dyDescent="0.3">
      <c r="A23" s="628">
        <v>52230</v>
      </c>
      <c r="B23" s="625" t="s">
        <v>248</v>
      </c>
      <c r="C23" s="626">
        <v>12</v>
      </c>
      <c r="D23" s="626">
        <v>4</v>
      </c>
      <c r="E23" s="626"/>
      <c r="F23" s="627"/>
      <c r="G23" s="626">
        <f t="shared" si="1"/>
        <v>16</v>
      </c>
      <c r="H23" s="647">
        <f t="shared" si="0"/>
        <v>0.75</v>
      </c>
      <c r="N23" s="635"/>
      <c r="O23" s="636"/>
    </row>
    <row r="24" spans="1:15" s="634" customFormat="1" ht="12.75" customHeight="1" thickBot="1" x14ac:dyDescent="0.3">
      <c r="A24" s="640">
        <v>53</v>
      </c>
      <c r="B24" s="639" t="s">
        <v>249</v>
      </c>
      <c r="C24" s="630">
        <f>C25</f>
        <v>976</v>
      </c>
      <c r="D24" s="630">
        <f>D25</f>
        <v>146</v>
      </c>
      <c r="E24" s="630">
        <f>E25</f>
        <v>0</v>
      </c>
      <c r="F24" s="630">
        <f>F25</f>
        <v>0</v>
      </c>
      <c r="G24" s="630">
        <f>SUM(C24:F24)</f>
        <v>1122</v>
      </c>
      <c r="H24" s="646">
        <f t="shared" si="0"/>
        <v>0.86987522281639929</v>
      </c>
      <c r="N24" s="635"/>
      <c r="O24" s="636"/>
    </row>
    <row r="25" spans="1:15" s="634" customFormat="1" ht="12.75" customHeight="1" thickBot="1" x14ac:dyDescent="0.3">
      <c r="A25" s="628">
        <v>53100</v>
      </c>
      <c r="B25" s="625" t="s">
        <v>250</v>
      </c>
      <c r="C25" s="626">
        <v>976</v>
      </c>
      <c r="D25" s="626">
        <v>146</v>
      </c>
      <c r="E25" s="626"/>
      <c r="F25" s="627"/>
      <c r="G25" s="626">
        <f t="shared" si="1"/>
        <v>1122</v>
      </c>
      <c r="H25" s="647">
        <f t="shared" si="0"/>
        <v>0.86987522281639929</v>
      </c>
      <c r="N25" s="635"/>
      <c r="O25" s="636"/>
    </row>
    <row r="26" spans="1:15" s="634" customFormat="1" ht="12.75" customHeight="1" thickBot="1" x14ac:dyDescent="0.3">
      <c r="A26" s="633">
        <v>55</v>
      </c>
      <c r="B26" s="639" t="s">
        <v>251</v>
      </c>
      <c r="C26" s="630">
        <f>SUM(C27:C27)</f>
        <v>60</v>
      </c>
      <c r="D26" s="630">
        <f>SUM(D27:D27)</f>
        <v>7</v>
      </c>
      <c r="E26" s="630">
        <f>SUM(E27:E27)</f>
        <v>0</v>
      </c>
      <c r="F26" s="630">
        <f>SUM(F27:F27)</f>
        <v>0</v>
      </c>
      <c r="G26" s="630">
        <f>SUM(C26:F26)</f>
        <v>67</v>
      </c>
      <c r="H26" s="646">
        <f t="shared" si="0"/>
        <v>0.89552238805970152</v>
      </c>
      <c r="N26" s="635"/>
      <c r="O26" s="636"/>
    </row>
    <row r="27" spans="1:15" s="634" customFormat="1" ht="12.75" customHeight="1" thickBot="1" x14ac:dyDescent="0.3">
      <c r="A27" s="628">
        <v>55900</v>
      </c>
      <c r="B27" s="625" t="s">
        <v>252</v>
      </c>
      <c r="C27" s="626">
        <v>60</v>
      </c>
      <c r="D27" s="626">
        <v>7</v>
      </c>
      <c r="E27" s="626"/>
      <c r="F27" s="627"/>
      <c r="G27" s="626">
        <f t="shared" si="1"/>
        <v>67</v>
      </c>
      <c r="H27" s="647">
        <f t="shared" si="0"/>
        <v>0.89552238805970152</v>
      </c>
      <c r="N27" s="635"/>
      <c r="O27" s="636"/>
    </row>
    <row r="28" spans="1:15" s="634" customFormat="1" ht="12.75" customHeight="1" thickBot="1" x14ac:dyDescent="0.3">
      <c r="A28" s="640">
        <v>56</v>
      </c>
      <c r="B28" s="639" t="s">
        <v>253</v>
      </c>
      <c r="C28" s="630">
        <f>C29</f>
        <v>8</v>
      </c>
      <c r="D28" s="630">
        <f>D29</f>
        <v>2</v>
      </c>
      <c r="E28" s="630">
        <f>E29</f>
        <v>0</v>
      </c>
      <c r="F28" s="630">
        <f>F29</f>
        <v>0</v>
      </c>
      <c r="G28" s="630">
        <f>SUM(C28:F28)</f>
        <v>10</v>
      </c>
      <c r="H28" s="646">
        <f t="shared" si="0"/>
        <v>0.8</v>
      </c>
      <c r="N28" s="635"/>
      <c r="O28" s="636"/>
    </row>
    <row r="29" spans="1:15" s="634" customFormat="1" ht="12.75" customHeight="1" thickBot="1" x14ac:dyDescent="0.3">
      <c r="A29" s="628">
        <v>56210</v>
      </c>
      <c r="B29" s="625" t="s">
        <v>254</v>
      </c>
      <c r="C29" s="626">
        <v>8</v>
      </c>
      <c r="D29" s="626">
        <v>2</v>
      </c>
      <c r="E29" s="626"/>
      <c r="F29" s="627"/>
      <c r="G29" s="626">
        <f t="shared" si="1"/>
        <v>10</v>
      </c>
      <c r="H29" s="647">
        <f t="shared" si="0"/>
        <v>0.8</v>
      </c>
      <c r="N29" s="635"/>
      <c r="O29" s="636"/>
    </row>
    <row r="30" spans="1:15" s="634" customFormat="1" ht="12.75" customHeight="1" thickBot="1" x14ac:dyDescent="0.3">
      <c r="A30" s="640">
        <v>60</v>
      </c>
      <c r="B30" s="639" t="s">
        <v>255</v>
      </c>
      <c r="C30" s="630">
        <f>SUM(C31:C32)</f>
        <v>89</v>
      </c>
      <c r="D30" s="630">
        <f>SUM(D31:D32)</f>
        <v>45</v>
      </c>
      <c r="E30" s="630">
        <f>SUM(E31:E32)</f>
        <v>0</v>
      </c>
      <c r="F30" s="630">
        <f>SUM(F31:F32)</f>
        <v>0</v>
      </c>
      <c r="G30" s="630">
        <f>SUM(C30:F30)</f>
        <v>134</v>
      </c>
      <c r="H30" s="646">
        <f t="shared" si="0"/>
        <v>0.66417910447761197</v>
      </c>
      <c r="N30" s="635"/>
      <c r="O30" s="636"/>
    </row>
    <row r="31" spans="1:15" s="634" customFormat="1" ht="12.75" customHeight="1" x14ac:dyDescent="0.25">
      <c r="A31" s="628">
        <v>60100</v>
      </c>
      <c r="B31" s="625" t="s">
        <v>256</v>
      </c>
      <c r="C31" s="626">
        <v>1</v>
      </c>
      <c r="D31" s="626"/>
      <c r="E31" s="626"/>
      <c r="F31" s="627"/>
      <c r="G31" s="626">
        <f t="shared" si="1"/>
        <v>1</v>
      </c>
      <c r="H31" s="647">
        <f t="shared" si="0"/>
        <v>1</v>
      </c>
      <c r="N31" s="635"/>
      <c r="O31" s="636"/>
    </row>
    <row r="32" spans="1:15" s="634" customFormat="1" ht="12.75" customHeight="1" thickBot="1" x14ac:dyDescent="0.3">
      <c r="A32" s="745">
        <v>60200</v>
      </c>
      <c r="B32" s="746" t="s">
        <v>257</v>
      </c>
      <c r="C32" s="747">
        <v>88</v>
      </c>
      <c r="D32" s="747">
        <v>45</v>
      </c>
      <c r="E32" s="747"/>
      <c r="F32" s="748"/>
      <c r="G32" s="747">
        <f t="shared" si="1"/>
        <v>133</v>
      </c>
      <c r="H32" s="749">
        <f t="shared" si="0"/>
        <v>0.66165413533834583</v>
      </c>
      <c r="N32" s="635"/>
      <c r="O32" s="636"/>
    </row>
    <row r="33" spans="1:15" s="634" customFormat="1" ht="12.75" customHeight="1" thickBot="1" x14ac:dyDescent="0.3">
      <c r="A33" s="640">
        <v>61</v>
      </c>
      <c r="B33" s="639" t="s">
        <v>258</v>
      </c>
      <c r="C33" s="630">
        <f>C34</f>
        <v>10</v>
      </c>
      <c r="D33" s="630">
        <f>D34</f>
        <v>2</v>
      </c>
      <c r="E33" s="630">
        <f>E34</f>
        <v>0</v>
      </c>
      <c r="F33" s="630">
        <f>F34</f>
        <v>0</v>
      </c>
      <c r="G33" s="630">
        <f>SUM(C33:F33)</f>
        <v>12</v>
      </c>
      <c r="H33" s="646">
        <f t="shared" si="0"/>
        <v>0.83333333333333337</v>
      </c>
      <c r="N33" s="635"/>
      <c r="O33" s="636"/>
    </row>
    <row r="34" spans="1:15" s="634" customFormat="1" ht="12.75" customHeight="1" thickBot="1" x14ac:dyDescent="0.3">
      <c r="A34" s="628">
        <v>61100</v>
      </c>
      <c r="B34" s="625" t="s">
        <v>259</v>
      </c>
      <c r="C34" s="626">
        <v>10</v>
      </c>
      <c r="D34" s="626">
        <v>2</v>
      </c>
      <c r="E34" s="626"/>
      <c r="F34" s="627"/>
      <c r="G34" s="626">
        <f t="shared" si="1"/>
        <v>12</v>
      </c>
      <c r="H34" s="647">
        <f t="shared" si="0"/>
        <v>0.83333333333333337</v>
      </c>
      <c r="N34" s="635"/>
      <c r="O34" s="636"/>
    </row>
    <row r="35" spans="1:15" s="634" customFormat="1" ht="12.75" customHeight="1" thickBot="1" x14ac:dyDescent="0.3">
      <c r="A35" s="640">
        <v>62</v>
      </c>
      <c r="B35" s="639" t="s">
        <v>260</v>
      </c>
      <c r="C35" s="630">
        <f>SUM(C36:C37)</f>
        <v>25</v>
      </c>
      <c r="D35" s="630">
        <f>SUM(D36:D37)</f>
        <v>9</v>
      </c>
      <c r="E35" s="630">
        <f>SUM(E36:E37)</f>
        <v>0</v>
      </c>
      <c r="F35" s="630">
        <f>SUM(F36:F37)</f>
        <v>0</v>
      </c>
      <c r="G35" s="630">
        <f>SUM(C35:F35)</f>
        <v>34</v>
      </c>
      <c r="H35" s="646">
        <f t="shared" si="0"/>
        <v>0.73529411764705888</v>
      </c>
      <c r="N35" s="635"/>
      <c r="O35" s="636"/>
    </row>
    <row r="36" spans="1:15" s="634" customFormat="1" ht="12.75" customHeight="1" x14ac:dyDescent="0.25">
      <c r="A36" s="628">
        <v>62020</v>
      </c>
      <c r="B36" s="625" t="s">
        <v>261</v>
      </c>
      <c r="C36" s="626"/>
      <c r="D36" s="626">
        <v>3</v>
      </c>
      <c r="E36" s="626"/>
      <c r="F36" s="627"/>
      <c r="G36" s="626">
        <f t="shared" si="1"/>
        <v>3</v>
      </c>
      <c r="H36" s="647">
        <v>0</v>
      </c>
      <c r="N36" s="635"/>
      <c r="O36" s="636"/>
    </row>
    <row r="37" spans="1:15" s="634" customFormat="1" ht="12.75" customHeight="1" thickBot="1" x14ac:dyDescent="0.3">
      <c r="A37" s="628">
        <v>62090</v>
      </c>
      <c r="B37" s="625" t="s">
        <v>262</v>
      </c>
      <c r="C37" s="626">
        <v>25</v>
      </c>
      <c r="D37" s="626">
        <v>6</v>
      </c>
      <c r="E37" s="626"/>
      <c r="F37" s="627"/>
      <c r="G37" s="626">
        <f t="shared" si="1"/>
        <v>31</v>
      </c>
      <c r="H37" s="647">
        <f t="shared" si="0"/>
        <v>0.80645161290322576</v>
      </c>
      <c r="N37" s="635"/>
      <c r="O37" s="636"/>
    </row>
    <row r="38" spans="1:15" s="634" customFormat="1" ht="12.75" customHeight="1" thickBot="1" x14ac:dyDescent="0.3">
      <c r="A38" s="640">
        <v>64</v>
      </c>
      <c r="B38" s="639" t="s">
        <v>263</v>
      </c>
      <c r="C38" s="630">
        <f>SUM(C39:C41)</f>
        <v>162</v>
      </c>
      <c r="D38" s="630">
        <f>SUM(D39:D41)</f>
        <v>75</v>
      </c>
      <c r="E38" s="630">
        <f>SUM(E39:E41)</f>
        <v>0</v>
      </c>
      <c r="F38" s="630">
        <f>SUM(F39:F41)</f>
        <v>0</v>
      </c>
      <c r="G38" s="630">
        <f>SUM(C38:F38)</f>
        <v>237</v>
      </c>
      <c r="H38" s="646">
        <f t="shared" si="0"/>
        <v>0.68354430379746833</v>
      </c>
      <c r="N38" s="635"/>
      <c r="O38" s="636"/>
    </row>
    <row r="39" spans="1:15" s="634" customFormat="1" ht="12.75" customHeight="1" x14ac:dyDescent="0.25">
      <c r="A39" s="628">
        <v>64922</v>
      </c>
      <c r="B39" s="625" t="s">
        <v>264</v>
      </c>
      <c r="C39" s="626">
        <v>1</v>
      </c>
      <c r="D39" s="626"/>
      <c r="E39" s="626"/>
      <c r="F39" s="627"/>
      <c r="G39" s="626">
        <f t="shared" si="1"/>
        <v>1</v>
      </c>
      <c r="H39" s="647">
        <f t="shared" si="0"/>
        <v>1</v>
      </c>
      <c r="N39" s="635"/>
      <c r="O39" s="636"/>
    </row>
    <row r="40" spans="1:15" s="634" customFormat="1" ht="12.75" customHeight="1" x14ac:dyDescent="0.25">
      <c r="A40" s="628">
        <v>64929</v>
      </c>
      <c r="B40" s="625" t="s">
        <v>265</v>
      </c>
      <c r="C40" s="626">
        <v>1</v>
      </c>
      <c r="D40" s="626"/>
      <c r="E40" s="626"/>
      <c r="F40" s="627"/>
      <c r="G40" s="626">
        <f t="shared" si="1"/>
        <v>1</v>
      </c>
      <c r="H40" s="647">
        <f t="shared" si="0"/>
        <v>1</v>
      </c>
      <c r="N40" s="635"/>
      <c r="O40" s="636"/>
    </row>
    <row r="41" spans="1:15" s="634" customFormat="1" ht="12.75" customHeight="1" thickBot="1" x14ac:dyDescent="0.3">
      <c r="A41" s="628">
        <v>64999</v>
      </c>
      <c r="B41" s="625" t="s">
        <v>266</v>
      </c>
      <c r="C41" s="626">
        <v>160</v>
      </c>
      <c r="D41" s="626">
        <v>75</v>
      </c>
      <c r="E41" s="626"/>
      <c r="F41" s="627"/>
      <c r="G41" s="626">
        <f t="shared" si="1"/>
        <v>235</v>
      </c>
      <c r="H41" s="647">
        <f t="shared" si="0"/>
        <v>0.68085106382978722</v>
      </c>
      <c r="N41" s="635"/>
      <c r="O41" s="636"/>
    </row>
    <row r="42" spans="1:15" s="634" customFormat="1" ht="12.75" customHeight="1" thickBot="1" x14ac:dyDescent="0.3">
      <c r="A42" s="640">
        <v>68</v>
      </c>
      <c r="B42" s="639" t="s">
        <v>267</v>
      </c>
      <c r="C42" s="630">
        <f>SUM(C43:C44)</f>
        <v>20</v>
      </c>
      <c r="D42" s="630">
        <f>SUM(D43:D44)</f>
        <v>1</v>
      </c>
      <c r="E42" s="630">
        <f>SUM(E43:E44)</f>
        <v>0</v>
      </c>
      <c r="F42" s="630">
        <f>SUM(F43:F44)</f>
        <v>0</v>
      </c>
      <c r="G42" s="630">
        <f>SUM(C42:F42)</f>
        <v>21</v>
      </c>
      <c r="H42" s="646">
        <f t="shared" si="0"/>
        <v>0.95238095238095233</v>
      </c>
      <c r="N42" s="635"/>
      <c r="O42" s="636"/>
    </row>
    <row r="43" spans="1:15" s="634" customFormat="1" ht="12.75" customHeight="1" x14ac:dyDescent="0.25">
      <c r="A43" s="628">
        <v>68100</v>
      </c>
      <c r="B43" s="625" t="s">
        <v>268</v>
      </c>
      <c r="C43" s="626">
        <v>1</v>
      </c>
      <c r="D43" s="626"/>
      <c r="E43" s="626"/>
      <c r="F43" s="627"/>
      <c r="G43" s="626">
        <f t="shared" si="1"/>
        <v>1</v>
      </c>
      <c r="H43" s="647">
        <f t="shared" si="0"/>
        <v>1</v>
      </c>
      <c r="N43" s="635"/>
      <c r="O43" s="636"/>
    </row>
    <row r="44" spans="1:15" s="634" customFormat="1" ht="12.75" customHeight="1" thickBot="1" x14ac:dyDescent="0.3">
      <c r="A44" s="628">
        <v>68202</v>
      </c>
      <c r="B44" s="625" t="s">
        <v>152</v>
      </c>
      <c r="C44" s="626">
        <v>19</v>
      </c>
      <c r="D44" s="626">
        <v>1</v>
      </c>
      <c r="E44" s="626"/>
      <c r="F44" s="627"/>
      <c r="G44" s="626">
        <f t="shared" si="1"/>
        <v>20</v>
      </c>
      <c r="H44" s="647">
        <f t="shared" si="0"/>
        <v>0.95</v>
      </c>
      <c r="N44" s="635"/>
      <c r="O44" s="636"/>
    </row>
    <row r="45" spans="1:15" s="634" customFormat="1" ht="12.75" customHeight="1" thickBot="1" x14ac:dyDescent="0.3">
      <c r="A45" s="640">
        <v>71</v>
      </c>
      <c r="B45" s="639" t="s">
        <v>269</v>
      </c>
      <c r="C45" s="630">
        <f>SUM(C46:C47)</f>
        <v>7</v>
      </c>
      <c r="D45" s="630">
        <f>SUM(D46:D47)</f>
        <v>6</v>
      </c>
      <c r="E45" s="630">
        <f>SUM(E46:E47)</f>
        <v>0</v>
      </c>
      <c r="F45" s="630">
        <f>SUM(F46:F47)</f>
        <v>0</v>
      </c>
      <c r="G45" s="630">
        <f>SUM(C45:F45)</f>
        <v>13</v>
      </c>
      <c r="H45" s="646">
        <f t="shared" si="0"/>
        <v>0.53846153846153844</v>
      </c>
      <c r="N45" s="635"/>
      <c r="O45" s="636"/>
    </row>
    <row r="46" spans="1:15" s="634" customFormat="1" ht="12.75" customHeight="1" x14ac:dyDescent="0.25">
      <c r="A46" s="628">
        <v>71121</v>
      </c>
      <c r="B46" s="625" t="s">
        <v>270</v>
      </c>
      <c r="C46" s="626">
        <v>4</v>
      </c>
      <c r="D46" s="626">
        <v>5</v>
      </c>
      <c r="E46" s="626"/>
      <c r="F46" s="627"/>
      <c r="G46" s="626">
        <f t="shared" si="1"/>
        <v>9</v>
      </c>
      <c r="H46" s="647">
        <f t="shared" si="0"/>
        <v>0.44444444444444442</v>
      </c>
      <c r="N46" s="635"/>
      <c r="O46" s="636"/>
    </row>
    <row r="47" spans="1:15" s="634" customFormat="1" ht="12.75" customHeight="1" thickBot="1" x14ac:dyDescent="0.3">
      <c r="A47" s="628">
        <v>71209</v>
      </c>
      <c r="B47" s="625" t="s">
        <v>271</v>
      </c>
      <c r="C47" s="626">
        <v>3</v>
      </c>
      <c r="D47" s="626">
        <v>1</v>
      </c>
      <c r="E47" s="626"/>
      <c r="F47" s="627"/>
      <c r="G47" s="626">
        <f t="shared" si="1"/>
        <v>4</v>
      </c>
      <c r="H47" s="647">
        <f t="shared" si="0"/>
        <v>0.75</v>
      </c>
      <c r="N47" s="635"/>
      <c r="O47" s="636"/>
    </row>
    <row r="48" spans="1:15" s="634" customFormat="1" ht="12.75" customHeight="1" thickBot="1" x14ac:dyDescent="0.3">
      <c r="A48" s="640">
        <v>72</v>
      </c>
      <c r="B48" s="639" t="s">
        <v>272</v>
      </c>
      <c r="C48" s="630">
        <f>SUM(C49:C50)</f>
        <v>35</v>
      </c>
      <c r="D48" s="630">
        <f>SUM(D49:D50)</f>
        <v>4</v>
      </c>
      <c r="E48" s="630">
        <f>SUM(E49:E50)</f>
        <v>0</v>
      </c>
      <c r="F48" s="630">
        <f>SUM(F49:F50)</f>
        <v>0</v>
      </c>
      <c r="G48" s="630">
        <f>SUM(C48:F48)</f>
        <v>39</v>
      </c>
      <c r="H48" s="646">
        <f t="shared" si="0"/>
        <v>0.89743589743589747</v>
      </c>
      <c r="N48" s="635"/>
      <c r="O48" s="636"/>
    </row>
    <row r="49" spans="1:15" s="634" customFormat="1" ht="12.75" customHeight="1" x14ac:dyDescent="0.25">
      <c r="A49" s="628">
        <v>72190</v>
      </c>
      <c r="B49" s="625" t="s">
        <v>273</v>
      </c>
      <c r="C49" s="626">
        <v>21</v>
      </c>
      <c r="D49" s="626">
        <v>4</v>
      </c>
      <c r="E49" s="626"/>
      <c r="F49" s="627"/>
      <c r="G49" s="626">
        <f t="shared" si="1"/>
        <v>25</v>
      </c>
      <c r="H49" s="647">
        <f t="shared" si="0"/>
        <v>0.84</v>
      </c>
      <c r="N49" s="635"/>
      <c r="O49" s="636"/>
    </row>
    <row r="50" spans="1:15" s="634" customFormat="1" ht="12.75" customHeight="1" thickBot="1" x14ac:dyDescent="0.3">
      <c r="A50" s="628">
        <v>72200</v>
      </c>
      <c r="B50" s="625" t="s">
        <v>274</v>
      </c>
      <c r="C50" s="626">
        <v>14</v>
      </c>
      <c r="D50" s="626"/>
      <c r="E50" s="626"/>
      <c r="F50" s="627"/>
      <c r="G50" s="626">
        <f t="shared" si="1"/>
        <v>14</v>
      </c>
      <c r="H50" s="647">
        <f t="shared" si="0"/>
        <v>1</v>
      </c>
      <c r="N50" s="635"/>
      <c r="O50" s="636"/>
    </row>
    <row r="51" spans="1:15" s="634" customFormat="1" ht="12.75" customHeight="1" thickBot="1" x14ac:dyDescent="0.3">
      <c r="A51" s="640">
        <v>78</v>
      </c>
      <c r="B51" s="639" t="s">
        <v>275</v>
      </c>
      <c r="C51" s="630">
        <f>SUM(C52:C53)</f>
        <v>152</v>
      </c>
      <c r="D51" s="630">
        <f>SUM(D52:D53)</f>
        <v>168</v>
      </c>
      <c r="E51" s="630">
        <f>SUM(E52:E53)</f>
        <v>0</v>
      </c>
      <c r="F51" s="630">
        <f>SUM(F52:F53)</f>
        <v>0</v>
      </c>
      <c r="G51" s="630">
        <f>SUM(C51:F51)</f>
        <v>320</v>
      </c>
      <c r="H51" s="646">
        <f t="shared" si="0"/>
        <v>0.47499999999999998</v>
      </c>
      <c r="N51" s="635"/>
      <c r="O51" s="636"/>
    </row>
    <row r="52" spans="1:15" s="634" customFormat="1" ht="12.75" customHeight="1" x14ac:dyDescent="0.25">
      <c r="A52" s="628">
        <v>78100</v>
      </c>
      <c r="B52" s="625" t="s">
        <v>276</v>
      </c>
      <c r="C52" s="626">
        <v>143</v>
      </c>
      <c r="D52" s="626">
        <v>157</v>
      </c>
      <c r="E52" s="626"/>
      <c r="F52" s="627"/>
      <c r="G52" s="626">
        <f t="shared" si="1"/>
        <v>300</v>
      </c>
      <c r="H52" s="647">
        <f t="shared" si="0"/>
        <v>0.47666666666666668</v>
      </c>
      <c r="N52" s="635"/>
      <c r="O52" s="636"/>
    </row>
    <row r="53" spans="1:15" s="634" customFormat="1" ht="12.75" customHeight="1" thickBot="1" x14ac:dyDescent="0.3">
      <c r="A53" s="750">
        <v>78300</v>
      </c>
      <c r="B53" s="635" t="s">
        <v>277</v>
      </c>
      <c r="C53" s="626">
        <v>9</v>
      </c>
      <c r="D53" s="626">
        <v>11</v>
      </c>
      <c r="E53" s="626"/>
      <c r="F53" s="627"/>
      <c r="G53" s="626">
        <f t="shared" si="1"/>
        <v>20</v>
      </c>
      <c r="H53" s="647">
        <f t="shared" si="0"/>
        <v>0.45</v>
      </c>
      <c r="N53" s="635"/>
      <c r="O53" s="636"/>
    </row>
    <row r="54" spans="1:15" s="634" customFormat="1" ht="12.75" customHeight="1" thickBot="1" x14ac:dyDescent="0.3">
      <c r="A54" s="640">
        <v>81</v>
      </c>
      <c r="B54" s="639" t="s">
        <v>278</v>
      </c>
      <c r="C54" s="630">
        <f>C55</f>
        <v>1</v>
      </c>
      <c r="D54" s="630">
        <f>D55</f>
        <v>0</v>
      </c>
      <c r="E54" s="630">
        <f>E55</f>
        <v>0</v>
      </c>
      <c r="F54" s="630">
        <f>F55</f>
        <v>0</v>
      </c>
      <c r="G54" s="630">
        <f>SUM(C54:F54)</f>
        <v>1</v>
      </c>
      <c r="H54" s="646">
        <f t="shared" si="0"/>
        <v>1</v>
      </c>
      <c r="N54" s="635"/>
      <c r="O54" s="636"/>
    </row>
    <row r="55" spans="1:15" s="634" customFormat="1" ht="12.75" customHeight="1" thickBot="1" x14ac:dyDescent="0.3">
      <c r="A55" s="628">
        <v>81300</v>
      </c>
      <c r="B55" s="625" t="s">
        <v>279</v>
      </c>
      <c r="C55" s="626">
        <v>1</v>
      </c>
      <c r="D55" s="626"/>
      <c r="E55" s="626"/>
      <c r="F55" s="627"/>
      <c r="G55" s="626">
        <f t="shared" si="1"/>
        <v>1</v>
      </c>
      <c r="H55" s="647">
        <f t="shared" si="0"/>
        <v>1</v>
      </c>
      <c r="N55" s="635"/>
      <c r="O55" s="636"/>
    </row>
    <row r="56" spans="1:15" s="634" customFormat="1" ht="12.75" customHeight="1" thickBot="1" x14ac:dyDescent="0.3">
      <c r="A56" s="640">
        <v>84</v>
      </c>
      <c r="B56" s="639" t="s">
        <v>280</v>
      </c>
      <c r="C56" s="630">
        <f>C57+C67+C78</f>
        <v>25529</v>
      </c>
      <c r="D56" s="630">
        <f>D57+D67+D78</f>
        <v>6585</v>
      </c>
      <c r="E56" s="630">
        <f>E57+E67+E78</f>
        <v>50</v>
      </c>
      <c r="F56" s="630">
        <f>F57+F67+F78</f>
        <v>0</v>
      </c>
      <c r="G56" s="630">
        <f t="shared" si="1"/>
        <v>32164</v>
      </c>
      <c r="H56" s="646">
        <f t="shared" si="0"/>
        <v>0.79371346847407043</v>
      </c>
      <c r="N56" s="635"/>
      <c r="O56" s="636"/>
    </row>
    <row r="57" spans="1:15" s="634" customFormat="1" ht="12.75" customHeight="1" thickBot="1" x14ac:dyDescent="0.3">
      <c r="A57" s="640" t="s">
        <v>97</v>
      </c>
      <c r="B57" s="639" t="s">
        <v>281</v>
      </c>
      <c r="C57" s="630">
        <f>SUM(C59:C66)</f>
        <v>19300</v>
      </c>
      <c r="D57" s="630">
        <f>SUM(D59:D66)</f>
        <v>5143</v>
      </c>
      <c r="E57" s="630">
        <f>SUM(E59:E66)</f>
        <v>23</v>
      </c>
      <c r="F57" s="630">
        <f>SUM(F59:F66)</f>
        <v>0</v>
      </c>
      <c r="G57" s="630">
        <f t="shared" si="1"/>
        <v>24466</v>
      </c>
      <c r="H57" s="646">
        <f t="shared" si="0"/>
        <v>0.78884983242050188</v>
      </c>
      <c r="N57" s="635"/>
      <c r="O57" s="636"/>
    </row>
    <row r="58" spans="1:15" s="634" customFormat="1" ht="12.75" customHeight="1" thickBot="1" x14ac:dyDescent="0.3">
      <c r="A58" s="640" t="s">
        <v>98</v>
      </c>
      <c r="B58" s="639" t="s">
        <v>282</v>
      </c>
      <c r="C58" s="630">
        <f>SUM(C59:C64)</f>
        <v>18537</v>
      </c>
      <c r="D58" s="630">
        <f>SUM(D59:D64)</f>
        <v>4858</v>
      </c>
      <c r="E58" s="630">
        <f>SUM(E59:E64)</f>
        <v>21</v>
      </c>
      <c r="F58" s="630">
        <f>SUM(F59:F64)</f>
        <v>0</v>
      </c>
      <c r="G58" s="630">
        <f>SUM(C58:F58)</f>
        <v>23416</v>
      </c>
      <c r="H58" s="646">
        <f t="shared" si="0"/>
        <v>0.79163819610522723</v>
      </c>
      <c r="N58" s="635"/>
      <c r="O58" s="636"/>
    </row>
    <row r="59" spans="1:15" s="634" customFormat="1" ht="12.75" customHeight="1" x14ac:dyDescent="0.25">
      <c r="A59" s="628">
        <v>84111</v>
      </c>
      <c r="B59" s="625" t="s">
        <v>283</v>
      </c>
      <c r="C59" s="626">
        <v>746</v>
      </c>
      <c r="D59" s="626">
        <v>658</v>
      </c>
      <c r="E59" s="626">
        <v>1</v>
      </c>
      <c r="F59" s="627"/>
      <c r="G59" s="626">
        <v>1405</v>
      </c>
      <c r="H59" s="647">
        <f t="shared" si="0"/>
        <v>0.53096085409252669</v>
      </c>
      <c r="N59" s="635"/>
      <c r="O59" s="636"/>
    </row>
    <row r="60" spans="1:15" s="634" customFormat="1" ht="12.75" customHeight="1" x14ac:dyDescent="0.25">
      <c r="A60" s="628">
        <v>84112</v>
      </c>
      <c r="B60" s="625" t="s">
        <v>284</v>
      </c>
      <c r="C60" s="626">
        <v>1753</v>
      </c>
      <c r="D60" s="626">
        <v>750</v>
      </c>
      <c r="E60" s="626"/>
      <c r="F60" s="627"/>
      <c r="G60" s="626">
        <v>2503</v>
      </c>
      <c r="H60" s="647">
        <f t="shared" ref="H60:H116" si="2">C60/G60</f>
        <v>0.7003595685177787</v>
      </c>
      <c r="N60" s="635"/>
      <c r="O60" s="636"/>
    </row>
    <row r="61" spans="1:15" s="634" customFormat="1" ht="12.75" customHeight="1" x14ac:dyDescent="0.25">
      <c r="A61" s="628">
        <v>84113</v>
      </c>
      <c r="B61" s="625" t="s">
        <v>285</v>
      </c>
      <c r="C61" s="626">
        <v>589</v>
      </c>
      <c r="D61" s="626">
        <v>203</v>
      </c>
      <c r="E61" s="626"/>
      <c r="F61" s="627"/>
      <c r="G61" s="626">
        <v>792</v>
      </c>
      <c r="H61" s="647">
        <f t="shared" si="2"/>
        <v>0.74368686868686873</v>
      </c>
      <c r="N61" s="635"/>
      <c r="O61" s="636"/>
    </row>
    <row r="62" spans="1:15" s="634" customFormat="1" ht="12.75" customHeight="1" x14ac:dyDescent="0.25">
      <c r="A62" s="628">
        <v>84114</v>
      </c>
      <c r="B62" s="625" t="s">
        <v>286</v>
      </c>
      <c r="C62" s="626">
        <v>9453</v>
      </c>
      <c r="D62" s="626">
        <v>1694</v>
      </c>
      <c r="E62" s="626">
        <v>7</v>
      </c>
      <c r="F62" s="627"/>
      <c r="G62" s="626">
        <v>11154</v>
      </c>
      <c r="H62" s="647">
        <f t="shared" si="2"/>
        <v>0.8474986551909629</v>
      </c>
      <c r="N62" s="635"/>
      <c r="O62" s="636"/>
    </row>
    <row r="63" spans="1:15" s="634" customFormat="1" ht="12.75" customHeight="1" x14ac:dyDescent="0.25">
      <c r="A63" s="628">
        <v>84115</v>
      </c>
      <c r="B63" s="625" t="s">
        <v>287</v>
      </c>
      <c r="C63" s="626">
        <v>5895</v>
      </c>
      <c r="D63" s="626">
        <v>1516</v>
      </c>
      <c r="E63" s="626">
        <v>13</v>
      </c>
      <c r="F63" s="627"/>
      <c r="G63" s="626">
        <v>7424</v>
      </c>
      <c r="H63" s="647">
        <f t="shared" si="2"/>
        <v>0.79404633620689657</v>
      </c>
      <c r="N63" s="635"/>
      <c r="O63" s="636"/>
    </row>
    <row r="64" spans="1:15" s="634" customFormat="1" ht="12.75" customHeight="1" x14ac:dyDescent="0.25">
      <c r="A64" s="628">
        <v>84119</v>
      </c>
      <c r="B64" s="625" t="s">
        <v>288</v>
      </c>
      <c r="C64" s="626">
        <v>101</v>
      </c>
      <c r="D64" s="626">
        <v>37</v>
      </c>
      <c r="E64" s="626"/>
      <c r="F64" s="627"/>
      <c r="G64" s="626">
        <v>138</v>
      </c>
      <c r="H64" s="647">
        <f t="shared" si="2"/>
        <v>0.73188405797101452</v>
      </c>
      <c r="N64" s="635"/>
      <c r="O64" s="636"/>
    </row>
    <row r="65" spans="1:15" s="634" customFormat="1" ht="24.9" customHeight="1" x14ac:dyDescent="0.25">
      <c r="A65" s="628">
        <v>84120</v>
      </c>
      <c r="B65" s="625" t="s">
        <v>289</v>
      </c>
      <c r="C65" s="626">
        <v>730</v>
      </c>
      <c r="D65" s="626">
        <v>237</v>
      </c>
      <c r="E65" s="626">
        <v>2</v>
      </c>
      <c r="F65" s="627"/>
      <c r="G65" s="626">
        <v>969</v>
      </c>
      <c r="H65" s="647">
        <f t="shared" si="2"/>
        <v>0.75335397316821462</v>
      </c>
      <c r="N65" s="635"/>
      <c r="O65" s="636"/>
    </row>
    <row r="66" spans="1:15" s="634" customFormat="1" ht="12.75" customHeight="1" thickBot="1" x14ac:dyDescent="0.3">
      <c r="A66" s="628">
        <v>84130</v>
      </c>
      <c r="B66" s="625" t="s">
        <v>290</v>
      </c>
      <c r="C66" s="626">
        <v>33</v>
      </c>
      <c r="D66" s="626">
        <v>48</v>
      </c>
      <c r="E66" s="626"/>
      <c r="F66" s="627"/>
      <c r="G66" s="626">
        <v>81</v>
      </c>
      <c r="H66" s="647">
        <f t="shared" si="2"/>
        <v>0.40740740740740738</v>
      </c>
      <c r="N66" s="635"/>
      <c r="O66" s="636"/>
    </row>
    <row r="67" spans="1:15" s="634" customFormat="1" ht="12.75" customHeight="1" thickBot="1" x14ac:dyDescent="0.3">
      <c r="A67" s="640" t="s">
        <v>99</v>
      </c>
      <c r="B67" s="639" t="s">
        <v>291</v>
      </c>
      <c r="C67" s="630">
        <f>C68+C69+C73</f>
        <v>6088</v>
      </c>
      <c r="D67" s="630">
        <f>D68+D69+D73</f>
        <v>1192</v>
      </c>
      <c r="E67" s="630">
        <f>E68+E69+E73</f>
        <v>27</v>
      </c>
      <c r="F67" s="630">
        <f>F68+F69+F73</f>
        <v>0</v>
      </c>
      <c r="G67" s="630">
        <f>SUM(C67:F67)</f>
        <v>7307</v>
      </c>
      <c r="H67" s="646">
        <f t="shared" si="2"/>
        <v>0.83317366908443957</v>
      </c>
      <c r="N67" s="635"/>
      <c r="O67" s="636"/>
    </row>
    <row r="68" spans="1:15" s="634" customFormat="1" ht="12.75" customHeight="1" thickBot="1" x14ac:dyDescent="0.3">
      <c r="A68" s="628">
        <v>84210</v>
      </c>
      <c r="B68" s="625" t="s">
        <v>292</v>
      </c>
      <c r="C68" s="626">
        <v>25</v>
      </c>
      <c r="D68" s="626">
        <v>37</v>
      </c>
      <c r="E68" s="626">
        <v>1</v>
      </c>
      <c r="F68" s="627"/>
      <c r="G68" s="626">
        <f t="shared" si="1"/>
        <v>63</v>
      </c>
      <c r="H68" s="647">
        <f t="shared" si="2"/>
        <v>0.3968253968253968</v>
      </c>
      <c r="N68" s="635"/>
      <c r="O68" s="636"/>
    </row>
    <row r="69" spans="1:15" s="634" customFormat="1" ht="12.75" customHeight="1" thickBot="1" x14ac:dyDescent="0.3">
      <c r="A69" s="640" t="s">
        <v>100</v>
      </c>
      <c r="B69" s="639" t="s">
        <v>293</v>
      </c>
      <c r="C69" s="630">
        <f>SUM(C70:C72)</f>
        <v>840</v>
      </c>
      <c r="D69" s="630">
        <f>SUM(D70:D72)</f>
        <v>305</v>
      </c>
      <c r="E69" s="630">
        <f>SUM(E70:E72)</f>
        <v>8</v>
      </c>
      <c r="F69" s="630">
        <f>SUM(F70:F72)</f>
        <v>0</v>
      </c>
      <c r="G69" s="630">
        <f>SUM(C69:F69)</f>
        <v>1153</v>
      </c>
      <c r="H69" s="646">
        <f t="shared" si="2"/>
        <v>0.72853425845620123</v>
      </c>
      <c r="N69" s="635"/>
      <c r="O69" s="636"/>
    </row>
    <row r="70" spans="1:15" s="634" customFormat="1" ht="12.75" customHeight="1" x14ac:dyDescent="0.25">
      <c r="A70" s="628">
        <v>84231</v>
      </c>
      <c r="B70" s="625" t="s">
        <v>294</v>
      </c>
      <c r="C70" s="626">
        <v>134</v>
      </c>
      <c r="D70" s="626">
        <v>148</v>
      </c>
      <c r="E70" s="626">
        <v>3</v>
      </c>
      <c r="F70" s="627"/>
      <c r="G70" s="626">
        <f t="shared" si="1"/>
        <v>285</v>
      </c>
      <c r="H70" s="647">
        <f t="shared" si="2"/>
        <v>0.47017543859649125</v>
      </c>
      <c r="N70" s="635"/>
      <c r="O70" s="636"/>
    </row>
    <row r="71" spans="1:15" s="634" customFormat="1" ht="12.75" customHeight="1" x14ac:dyDescent="0.25">
      <c r="A71" s="628">
        <v>84232</v>
      </c>
      <c r="B71" s="625" t="s">
        <v>295</v>
      </c>
      <c r="C71" s="626">
        <v>705</v>
      </c>
      <c r="D71" s="626">
        <v>157</v>
      </c>
      <c r="E71" s="626">
        <v>5</v>
      </c>
      <c r="F71" s="627"/>
      <c r="G71" s="626">
        <f t="shared" si="1"/>
        <v>867</v>
      </c>
      <c r="H71" s="647">
        <f t="shared" si="2"/>
        <v>0.81314878892733566</v>
      </c>
      <c r="N71" s="635"/>
      <c r="O71" s="636"/>
    </row>
    <row r="72" spans="1:15" s="634" customFormat="1" ht="12.75" customHeight="1" thickBot="1" x14ac:dyDescent="0.3">
      <c r="A72" s="628">
        <v>84239</v>
      </c>
      <c r="B72" s="625" t="s">
        <v>296</v>
      </c>
      <c r="C72" s="626">
        <v>1</v>
      </c>
      <c r="D72" s="626"/>
      <c r="E72" s="626">
        <v>0</v>
      </c>
      <c r="F72" s="627"/>
      <c r="G72" s="626">
        <f t="shared" si="1"/>
        <v>1</v>
      </c>
      <c r="H72" s="647">
        <f t="shared" si="2"/>
        <v>1</v>
      </c>
      <c r="N72" s="635"/>
      <c r="O72" s="636"/>
    </row>
    <row r="73" spans="1:15" s="634" customFormat="1" ht="12.75" customHeight="1" thickBot="1" x14ac:dyDescent="0.3">
      <c r="A73" s="640" t="s">
        <v>101</v>
      </c>
      <c r="B73" s="639" t="s">
        <v>297</v>
      </c>
      <c r="C73" s="630">
        <f>SUM(C74:C77)</f>
        <v>5223</v>
      </c>
      <c r="D73" s="630">
        <f>SUM(D74:D77)</f>
        <v>850</v>
      </c>
      <c r="E73" s="630">
        <f>SUM(E74:E77)</f>
        <v>18</v>
      </c>
      <c r="F73" s="630"/>
      <c r="G73" s="630">
        <f>SUM(C73:F73)</f>
        <v>6091</v>
      </c>
      <c r="H73" s="646">
        <f t="shared" si="2"/>
        <v>0.85749466425874243</v>
      </c>
      <c r="N73" s="635"/>
      <c r="O73" s="636"/>
    </row>
    <row r="74" spans="1:15" s="634" customFormat="1" ht="12.75" customHeight="1" x14ac:dyDescent="0.25">
      <c r="A74" s="628">
        <v>84241</v>
      </c>
      <c r="B74" s="625" t="s">
        <v>298</v>
      </c>
      <c r="C74" s="626">
        <v>1036</v>
      </c>
      <c r="D74" s="626">
        <v>300</v>
      </c>
      <c r="E74" s="626"/>
      <c r="F74" s="627"/>
      <c r="G74" s="626">
        <f t="shared" si="1"/>
        <v>1336</v>
      </c>
      <c r="H74" s="647">
        <f t="shared" si="2"/>
        <v>0.77544910179640714</v>
      </c>
      <c r="N74" s="635"/>
      <c r="O74" s="636"/>
    </row>
    <row r="75" spans="1:15" s="634" customFormat="1" ht="12.75" customHeight="1" x14ac:dyDescent="0.25">
      <c r="A75" s="628">
        <v>84242</v>
      </c>
      <c r="B75" s="625" t="s">
        <v>299</v>
      </c>
      <c r="C75" s="626">
        <v>4048</v>
      </c>
      <c r="D75" s="626">
        <v>540</v>
      </c>
      <c r="E75" s="626">
        <v>18</v>
      </c>
      <c r="F75" s="627"/>
      <c r="G75" s="626">
        <f t="shared" si="1"/>
        <v>4606</v>
      </c>
      <c r="H75" s="647">
        <f t="shared" si="2"/>
        <v>0.8788536691272254</v>
      </c>
      <c r="N75" s="635"/>
      <c r="O75" s="636"/>
    </row>
    <row r="76" spans="1:15" s="634" customFormat="1" ht="12.75" customHeight="1" x14ac:dyDescent="0.25">
      <c r="A76" s="628">
        <v>84249</v>
      </c>
      <c r="B76" s="625" t="s">
        <v>300</v>
      </c>
      <c r="C76" s="626">
        <v>4</v>
      </c>
      <c r="D76" s="626"/>
      <c r="E76" s="626"/>
      <c r="F76" s="627"/>
      <c r="G76" s="626">
        <f t="shared" si="1"/>
        <v>4</v>
      </c>
      <c r="H76" s="647">
        <f t="shared" si="2"/>
        <v>1</v>
      </c>
      <c r="N76" s="635"/>
      <c r="O76" s="636"/>
    </row>
    <row r="77" spans="1:15" s="634" customFormat="1" ht="12.75" customHeight="1" thickBot="1" x14ac:dyDescent="0.3">
      <c r="A77" s="628">
        <v>84250</v>
      </c>
      <c r="B77" s="625" t="s">
        <v>301</v>
      </c>
      <c r="C77" s="626">
        <v>135</v>
      </c>
      <c r="D77" s="626">
        <v>10</v>
      </c>
      <c r="E77" s="626"/>
      <c r="F77" s="627"/>
      <c r="G77" s="626">
        <f t="shared" si="1"/>
        <v>145</v>
      </c>
      <c r="H77" s="647">
        <f t="shared" si="2"/>
        <v>0.93103448275862066</v>
      </c>
      <c r="N77" s="635"/>
      <c r="O77" s="636"/>
    </row>
    <row r="78" spans="1:15" s="634" customFormat="1" ht="12.75" customHeight="1" thickBot="1" x14ac:dyDescent="0.3">
      <c r="A78" s="640" t="s">
        <v>153</v>
      </c>
      <c r="B78" s="639" t="s">
        <v>302</v>
      </c>
      <c r="C78" s="630">
        <f>SUM(C79:C80)</f>
        <v>141</v>
      </c>
      <c r="D78" s="630">
        <f>SUM(D79:D80)</f>
        <v>250</v>
      </c>
      <c r="E78" s="630">
        <f>SUM(E79:E80)</f>
        <v>0</v>
      </c>
      <c r="F78" s="630">
        <f>SUM(F79:F80)</f>
        <v>0</v>
      </c>
      <c r="G78" s="630">
        <f>SUM(C78:F78)</f>
        <v>391</v>
      </c>
      <c r="H78" s="646">
        <f t="shared" si="2"/>
        <v>0.36061381074168797</v>
      </c>
      <c r="N78" s="635"/>
      <c r="O78" s="636"/>
    </row>
    <row r="79" spans="1:15" s="634" customFormat="1" ht="12.75" customHeight="1" x14ac:dyDescent="0.25">
      <c r="A79" s="628">
        <v>84301</v>
      </c>
      <c r="B79" s="625" t="s">
        <v>303</v>
      </c>
      <c r="C79" s="626">
        <v>141</v>
      </c>
      <c r="D79" s="626">
        <v>248</v>
      </c>
      <c r="E79" s="626"/>
      <c r="F79" s="627"/>
      <c r="G79" s="626">
        <f t="shared" si="1"/>
        <v>389</v>
      </c>
      <c r="H79" s="647">
        <f t="shared" si="2"/>
        <v>0.36246786632390743</v>
      </c>
      <c r="N79" s="635"/>
      <c r="O79" s="636"/>
    </row>
    <row r="80" spans="1:15" s="634" customFormat="1" ht="12.75" customHeight="1" thickBot="1" x14ac:dyDescent="0.3">
      <c r="A80" s="628">
        <v>84302</v>
      </c>
      <c r="B80" s="625" t="s">
        <v>304</v>
      </c>
      <c r="C80" s="626"/>
      <c r="D80" s="626">
        <v>2</v>
      </c>
      <c r="E80" s="626"/>
      <c r="F80" s="627"/>
      <c r="G80" s="626">
        <f t="shared" si="1"/>
        <v>2</v>
      </c>
      <c r="H80" s="647">
        <f t="shared" si="2"/>
        <v>0</v>
      </c>
      <c r="N80" s="635"/>
      <c r="O80" s="636"/>
    </row>
    <row r="81" spans="1:15" s="634" customFormat="1" ht="12.75" customHeight="1" thickBot="1" x14ac:dyDescent="0.3">
      <c r="A81" s="640">
        <v>85</v>
      </c>
      <c r="B81" s="639" t="s">
        <v>305</v>
      </c>
      <c r="C81" s="630">
        <f>C82+C90+C98+C110+C114+C119</f>
        <v>7395</v>
      </c>
      <c r="D81" s="630">
        <f>D82+D90+D98+D110+D114+D119</f>
        <v>2319</v>
      </c>
      <c r="E81" s="630">
        <f>E82+E90+E98+E110+E114+E119</f>
        <v>25</v>
      </c>
      <c r="F81" s="630">
        <f>F82+F90+F98+F110+F114+F119</f>
        <v>0</v>
      </c>
      <c r="G81" s="630">
        <f>SUM(C81:F81)</f>
        <v>9739</v>
      </c>
      <c r="H81" s="646">
        <f t="shared" si="2"/>
        <v>0.7593182051545333</v>
      </c>
      <c r="N81" s="635"/>
      <c r="O81" s="636"/>
    </row>
    <row r="82" spans="1:15" s="634" customFormat="1" ht="12.75" customHeight="1" thickBot="1" x14ac:dyDescent="0.3">
      <c r="A82" s="640" t="s">
        <v>102</v>
      </c>
      <c r="B82" s="639" t="s">
        <v>306</v>
      </c>
      <c r="C82" s="630">
        <f>SUM(C83:C89)</f>
        <v>1095</v>
      </c>
      <c r="D82" s="630">
        <f>SUM(D83:D89)</f>
        <v>289</v>
      </c>
      <c r="E82" s="630">
        <f>SUM(E83:E89)</f>
        <v>5</v>
      </c>
      <c r="F82" s="630">
        <f>SUM(F83:F89)</f>
        <v>0</v>
      </c>
      <c r="G82" s="630">
        <f>SUM(C82:F82)</f>
        <v>1389</v>
      </c>
      <c r="H82" s="646">
        <f t="shared" si="2"/>
        <v>0.78833693304535635</v>
      </c>
      <c r="N82" s="635"/>
      <c r="O82" s="636"/>
    </row>
    <row r="83" spans="1:15" s="634" customFormat="1" ht="12.75" customHeight="1" x14ac:dyDescent="0.25">
      <c r="A83" s="628">
        <v>85101</v>
      </c>
      <c r="B83" s="625" t="s">
        <v>307</v>
      </c>
      <c r="C83" s="626">
        <v>465</v>
      </c>
      <c r="D83" s="626">
        <v>129</v>
      </c>
      <c r="E83" s="626">
        <v>1</v>
      </c>
      <c r="F83" s="627"/>
      <c r="G83" s="626">
        <f t="shared" si="1"/>
        <v>595</v>
      </c>
      <c r="H83" s="647">
        <f t="shared" si="2"/>
        <v>0.78151260504201681</v>
      </c>
      <c r="N83" s="635"/>
      <c r="O83" s="636"/>
    </row>
    <row r="84" spans="1:15" s="634" customFormat="1" ht="12.75" customHeight="1" x14ac:dyDescent="0.25">
      <c r="A84" s="628">
        <v>85102</v>
      </c>
      <c r="B84" s="625" t="s">
        <v>308</v>
      </c>
      <c r="C84" s="626"/>
      <c r="D84" s="626">
        <v>1</v>
      </c>
      <c r="E84" s="626"/>
      <c r="F84" s="627"/>
      <c r="G84" s="626">
        <f t="shared" si="1"/>
        <v>1</v>
      </c>
      <c r="H84" s="647">
        <f t="shared" si="2"/>
        <v>0</v>
      </c>
      <c r="N84" s="635"/>
      <c r="O84" s="636"/>
    </row>
    <row r="85" spans="1:15" s="634" customFormat="1" ht="12.75" customHeight="1" x14ac:dyDescent="0.25">
      <c r="A85" s="628">
        <v>85103</v>
      </c>
      <c r="B85" s="625" t="s">
        <v>309</v>
      </c>
      <c r="C85" s="626">
        <v>160</v>
      </c>
      <c r="D85" s="626">
        <v>51</v>
      </c>
      <c r="E85" s="626"/>
      <c r="F85" s="627"/>
      <c r="G85" s="626">
        <f t="shared" si="1"/>
        <v>211</v>
      </c>
      <c r="H85" s="647">
        <f t="shared" si="2"/>
        <v>0.75829383886255919</v>
      </c>
      <c r="N85" s="635"/>
      <c r="O85" s="636"/>
    </row>
    <row r="86" spans="1:15" s="634" customFormat="1" ht="12.75" customHeight="1" x14ac:dyDescent="0.25">
      <c r="A86" s="628">
        <v>85104</v>
      </c>
      <c r="B86" s="625" t="s">
        <v>310</v>
      </c>
      <c r="C86" s="626">
        <v>434</v>
      </c>
      <c r="D86" s="626">
        <v>100</v>
      </c>
      <c r="E86" s="626">
        <v>4</v>
      </c>
      <c r="F86" s="627"/>
      <c r="G86" s="626">
        <f t="shared" si="1"/>
        <v>538</v>
      </c>
      <c r="H86" s="647">
        <f t="shared" si="2"/>
        <v>0.80669144981412644</v>
      </c>
      <c r="N86" s="635"/>
      <c r="O86" s="636"/>
    </row>
    <row r="87" spans="1:15" s="634" customFormat="1" ht="12.75" customHeight="1" x14ac:dyDescent="0.25">
      <c r="A87" s="628">
        <v>85105</v>
      </c>
      <c r="B87" s="625" t="s">
        <v>311</v>
      </c>
      <c r="C87" s="626">
        <v>1</v>
      </c>
      <c r="D87" s="626"/>
      <c r="E87" s="626"/>
      <c r="F87" s="627"/>
      <c r="G87" s="626">
        <f t="shared" si="1"/>
        <v>1</v>
      </c>
      <c r="H87" s="647">
        <f t="shared" si="2"/>
        <v>1</v>
      </c>
      <c r="N87" s="635"/>
      <c r="O87" s="636"/>
    </row>
    <row r="88" spans="1:15" s="634" customFormat="1" ht="12.75" customHeight="1" x14ac:dyDescent="0.25">
      <c r="A88" s="628">
        <v>85106</v>
      </c>
      <c r="B88" s="625" t="s">
        <v>312</v>
      </c>
      <c r="C88" s="626">
        <v>34</v>
      </c>
      <c r="D88" s="626">
        <v>8</v>
      </c>
      <c r="E88" s="626"/>
      <c r="F88" s="627"/>
      <c r="G88" s="626">
        <f t="shared" si="1"/>
        <v>42</v>
      </c>
      <c r="H88" s="647">
        <f t="shared" si="2"/>
        <v>0.80952380952380953</v>
      </c>
      <c r="N88" s="635"/>
      <c r="O88" s="636"/>
    </row>
    <row r="89" spans="1:15" s="634" customFormat="1" ht="12.75" customHeight="1" thickBot="1" x14ac:dyDescent="0.3">
      <c r="A89" s="628">
        <v>85109</v>
      </c>
      <c r="B89" s="625" t="s">
        <v>313</v>
      </c>
      <c r="C89" s="626">
        <v>1</v>
      </c>
      <c r="D89" s="626"/>
      <c r="E89" s="626"/>
      <c r="F89" s="627"/>
      <c r="G89" s="626">
        <f t="shared" ref="G89" si="3">SUM(C89:F89)</f>
        <v>1</v>
      </c>
      <c r="H89" s="647">
        <f t="shared" ref="H89" si="4">C89/G89</f>
        <v>1</v>
      </c>
      <c r="N89" s="635"/>
      <c r="O89" s="636"/>
    </row>
    <row r="90" spans="1:15" s="634" customFormat="1" ht="12.75" customHeight="1" thickBot="1" x14ac:dyDescent="0.3">
      <c r="A90" s="640" t="s">
        <v>103</v>
      </c>
      <c r="B90" s="639" t="s">
        <v>314</v>
      </c>
      <c r="C90" s="630">
        <f>SUM(C91:C97)</f>
        <v>1952</v>
      </c>
      <c r="D90" s="630">
        <f>SUM(D91:D97)</f>
        <v>446</v>
      </c>
      <c r="E90" s="630">
        <f>SUM(E91:E97)</f>
        <v>7</v>
      </c>
      <c r="F90" s="630">
        <f>SUM(F91:F97)</f>
        <v>0</v>
      </c>
      <c r="G90" s="630">
        <f>SUM(C90:F90)</f>
        <v>2405</v>
      </c>
      <c r="H90" s="646">
        <f t="shared" si="2"/>
        <v>0.81164241164241169</v>
      </c>
      <c r="N90" s="635"/>
      <c r="O90" s="636"/>
    </row>
    <row r="91" spans="1:15" s="634" customFormat="1" ht="12.75" customHeight="1" x14ac:dyDescent="0.25">
      <c r="A91" s="628">
        <v>85201</v>
      </c>
      <c r="B91" s="625" t="s">
        <v>315</v>
      </c>
      <c r="C91" s="626">
        <v>288</v>
      </c>
      <c r="D91" s="626">
        <v>55</v>
      </c>
      <c r="E91" s="626">
        <v>1</v>
      </c>
      <c r="F91" s="627"/>
      <c r="G91" s="626">
        <f t="shared" si="1"/>
        <v>344</v>
      </c>
      <c r="H91" s="647">
        <f t="shared" si="2"/>
        <v>0.83720930232558144</v>
      </c>
      <c r="N91" s="635"/>
      <c r="O91" s="636"/>
    </row>
    <row r="92" spans="1:15" s="634" customFormat="1" ht="12.75" customHeight="1" x14ac:dyDescent="0.25">
      <c r="A92" s="628">
        <v>85202</v>
      </c>
      <c r="B92" s="625" t="s">
        <v>316</v>
      </c>
      <c r="C92" s="626">
        <v>10</v>
      </c>
      <c r="D92" s="626">
        <v>2</v>
      </c>
      <c r="E92" s="626"/>
      <c r="F92" s="627"/>
      <c r="G92" s="626">
        <f t="shared" si="1"/>
        <v>12</v>
      </c>
      <c r="H92" s="647">
        <f t="shared" si="2"/>
        <v>0.83333333333333337</v>
      </c>
      <c r="N92" s="635"/>
      <c r="O92" s="636"/>
    </row>
    <row r="93" spans="1:15" s="634" customFormat="1" ht="12.75" customHeight="1" x14ac:dyDescent="0.25">
      <c r="A93" s="628">
        <v>85203</v>
      </c>
      <c r="B93" s="625" t="s">
        <v>317</v>
      </c>
      <c r="C93" s="626">
        <v>606</v>
      </c>
      <c r="D93" s="626">
        <v>144</v>
      </c>
      <c r="E93" s="626">
        <v>4</v>
      </c>
      <c r="F93" s="627"/>
      <c r="G93" s="626">
        <f t="shared" ref="G93:G156" si="5">SUM(C93:F93)</f>
        <v>754</v>
      </c>
      <c r="H93" s="647">
        <f t="shared" si="2"/>
        <v>0.80371352785145889</v>
      </c>
      <c r="N93" s="635"/>
      <c r="O93" s="636"/>
    </row>
    <row r="94" spans="1:15" s="634" customFormat="1" ht="12.75" customHeight="1" x14ac:dyDescent="0.25">
      <c r="A94" s="628">
        <v>85204</v>
      </c>
      <c r="B94" s="625" t="s">
        <v>318</v>
      </c>
      <c r="C94" s="626">
        <v>815</v>
      </c>
      <c r="D94" s="626">
        <v>181</v>
      </c>
      <c r="E94" s="626">
        <v>2</v>
      </c>
      <c r="F94" s="627"/>
      <c r="G94" s="626">
        <f t="shared" si="5"/>
        <v>998</v>
      </c>
      <c r="H94" s="647">
        <f t="shared" si="2"/>
        <v>0.81663326653306612</v>
      </c>
      <c r="N94" s="635"/>
      <c r="O94" s="636"/>
    </row>
    <row r="95" spans="1:15" s="634" customFormat="1" ht="12.75" customHeight="1" x14ac:dyDescent="0.25">
      <c r="A95" s="628">
        <v>85205</v>
      </c>
      <c r="B95" s="625" t="s">
        <v>319</v>
      </c>
      <c r="C95" s="626">
        <v>51</v>
      </c>
      <c r="D95" s="626">
        <v>6</v>
      </c>
      <c r="E95" s="626"/>
      <c r="F95" s="627"/>
      <c r="G95" s="626">
        <f t="shared" si="5"/>
        <v>57</v>
      </c>
      <c r="H95" s="647">
        <f t="shared" si="2"/>
        <v>0.89473684210526316</v>
      </c>
      <c r="N95" s="635"/>
      <c r="O95" s="636"/>
    </row>
    <row r="96" spans="1:15" s="634" customFormat="1" ht="12.75" customHeight="1" x14ac:dyDescent="0.25">
      <c r="A96" s="628">
        <v>85206</v>
      </c>
      <c r="B96" s="625" t="s">
        <v>320</v>
      </c>
      <c r="C96" s="626">
        <v>174</v>
      </c>
      <c r="D96" s="626">
        <v>44</v>
      </c>
      <c r="E96" s="626"/>
      <c r="F96" s="627"/>
      <c r="G96" s="626">
        <f t="shared" si="5"/>
        <v>218</v>
      </c>
      <c r="H96" s="647">
        <f t="shared" si="2"/>
        <v>0.79816513761467889</v>
      </c>
      <c r="N96" s="635"/>
      <c r="O96" s="636"/>
    </row>
    <row r="97" spans="1:15" s="634" customFormat="1" ht="12.75" customHeight="1" thickBot="1" x14ac:dyDescent="0.3">
      <c r="A97" s="628">
        <v>85207</v>
      </c>
      <c r="B97" s="625" t="s">
        <v>321</v>
      </c>
      <c r="C97" s="626">
        <v>8</v>
      </c>
      <c r="D97" s="626">
        <v>14</v>
      </c>
      <c r="E97" s="626"/>
      <c r="F97" s="627"/>
      <c r="G97" s="626">
        <f t="shared" si="5"/>
        <v>22</v>
      </c>
      <c r="H97" s="647">
        <f t="shared" si="2"/>
        <v>0.36363636363636365</v>
      </c>
      <c r="N97" s="635"/>
      <c r="O97" s="636"/>
    </row>
    <row r="98" spans="1:15" s="634" customFormat="1" ht="12.75" customHeight="1" thickBot="1" x14ac:dyDescent="0.3">
      <c r="A98" s="640" t="s">
        <v>104</v>
      </c>
      <c r="B98" s="639" t="s">
        <v>322</v>
      </c>
      <c r="C98" s="630">
        <f>SUM(C99:C109)</f>
        <v>3809</v>
      </c>
      <c r="D98" s="630">
        <f>SUM(D99:D109)</f>
        <v>1204</v>
      </c>
      <c r="E98" s="630">
        <f>SUM(E99:E109)</f>
        <v>10</v>
      </c>
      <c r="F98" s="630">
        <f>SUM(F99:F109)</f>
        <v>0</v>
      </c>
      <c r="G98" s="630">
        <f>SUM(C98:F98)</f>
        <v>5023</v>
      </c>
      <c r="H98" s="644">
        <f t="shared" si="2"/>
        <v>0.75831176587696592</v>
      </c>
      <c r="N98" s="635"/>
      <c r="O98" s="636"/>
    </row>
    <row r="99" spans="1:15" s="634" customFormat="1" ht="12.75" customHeight="1" x14ac:dyDescent="0.25">
      <c r="A99" s="628">
        <v>85311</v>
      </c>
      <c r="B99" s="625" t="s">
        <v>323</v>
      </c>
      <c r="C99" s="626">
        <v>756</v>
      </c>
      <c r="D99" s="626">
        <v>210</v>
      </c>
      <c r="E99" s="626">
        <v>1</v>
      </c>
      <c r="F99" s="627"/>
      <c r="G99" s="626">
        <f t="shared" si="5"/>
        <v>967</v>
      </c>
      <c r="H99" s="645">
        <f t="shared" si="2"/>
        <v>0.78179937952430201</v>
      </c>
      <c r="N99" s="635"/>
      <c r="O99" s="636"/>
    </row>
    <row r="100" spans="1:15" s="634" customFormat="1" ht="12.75" customHeight="1" x14ac:dyDescent="0.25">
      <c r="A100" s="628">
        <v>85312</v>
      </c>
      <c r="B100" s="625" t="s">
        <v>324</v>
      </c>
      <c r="C100" s="626">
        <v>46</v>
      </c>
      <c r="D100" s="626">
        <v>13</v>
      </c>
      <c r="E100" s="626"/>
      <c r="F100" s="627"/>
      <c r="G100" s="626">
        <f t="shared" si="5"/>
        <v>59</v>
      </c>
      <c r="H100" s="645">
        <f t="shared" si="2"/>
        <v>0.77966101694915257</v>
      </c>
      <c r="N100" s="635"/>
      <c r="O100" s="636"/>
    </row>
    <row r="101" spans="1:15" s="634" customFormat="1" ht="12.75" customHeight="1" x14ac:dyDescent="0.25">
      <c r="A101" s="628">
        <v>85313</v>
      </c>
      <c r="B101" s="625" t="s">
        <v>325</v>
      </c>
      <c r="C101" s="626">
        <v>26</v>
      </c>
      <c r="D101" s="626">
        <v>15</v>
      </c>
      <c r="E101" s="626"/>
      <c r="F101" s="627"/>
      <c r="G101" s="626">
        <f t="shared" si="5"/>
        <v>41</v>
      </c>
      <c r="H101" s="645">
        <f t="shared" si="2"/>
        <v>0.63414634146341464</v>
      </c>
      <c r="N101" s="635"/>
      <c r="O101" s="636"/>
    </row>
    <row r="102" spans="1:15" s="634" customFormat="1" ht="12.75" customHeight="1" x14ac:dyDescent="0.25">
      <c r="A102" s="628">
        <v>85314</v>
      </c>
      <c r="B102" s="625" t="s">
        <v>326</v>
      </c>
      <c r="C102" s="626">
        <v>742</v>
      </c>
      <c r="D102" s="626">
        <v>251</v>
      </c>
      <c r="E102" s="626">
        <v>3</v>
      </c>
      <c r="F102" s="627"/>
      <c r="G102" s="626">
        <f t="shared" si="5"/>
        <v>996</v>
      </c>
      <c r="H102" s="645">
        <f t="shared" si="2"/>
        <v>0.74497991967871491</v>
      </c>
      <c r="N102" s="635"/>
      <c r="O102" s="636"/>
    </row>
    <row r="103" spans="1:15" s="634" customFormat="1" ht="12.75" customHeight="1" x14ac:dyDescent="0.25">
      <c r="A103" s="628">
        <v>85321</v>
      </c>
      <c r="B103" s="625" t="s">
        <v>327</v>
      </c>
      <c r="C103" s="626">
        <v>287</v>
      </c>
      <c r="D103" s="626">
        <v>63</v>
      </c>
      <c r="E103" s="626">
        <v>2</v>
      </c>
      <c r="F103" s="627"/>
      <c r="G103" s="626">
        <f t="shared" si="5"/>
        <v>352</v>
      </c>
      <c r="H103" s="645">
        <f t="shared" si="2"/>
        <v>0.81534090909090906</v>
      </c>
      <c r="N103" s="635"/>
      <c r="O103" s="636"/>
    </row>
    <row r="104" spans="1:15" s="634" customFormat="1" ht="12.75" customHeight="1" x14ac:dyDescent="0.25">
      <c r="A104" s="628">
        <v>85322</v>
      </c>
      <c r="B104" s="625" t="s">
        <v>328</v>
      </c>
      <c r="C104" s="626">
        <v>163</v>
      </c>
      <c r="D104" s="626">
        <v>42</v>
      </c>
      <c r="E104" s="626"/>
      <c r="F104" s="627"/>
      <c r="G104" s="626">
        <f t="shared" si="5"/>
        <v>205</v>
      </c>
      <c r="H104" s="645">
        <f t="shared" si="2"/>
        <v>0.79512195121951224</v>
      </c>
      <c r="N104" s="635"/>
      <c r="O104" s="636"/>
    </row>
    <row r="105" spans="1:15" s="634" customFormat="1" ht="12.75" customHeight="1" x14ac:dyDescent="0.25">
      <c r="A105" s="628">
        <v>85323</v>
      </c>
      <c r="B105" s="625" t="s">
        <v>329</v>
      </c>
      <c r="C105" s="626">
        <v>124</v>
      </c>
      <c r="D105" s="626">
        <v>39</v>
      </c>
      <c r="E105" s="626"/>
      <c r="F105" s="627"/>
      <c r="G105" s="626">
        <f t="shared" si="5"/>
        <v>163</v>
      </c>
      <c r="H105" s="645">
        <f t="shared" si="2"/>
        <v>0.76073619631901845</v>
      </c>
      <c r="N105" s="635"/>
      <c r="O105" s="636"/>
    </row>
    <row r="106" spans="1:15" s="634" customFormat="1" ht="12.75" customHeight="1" x14ac:dyDescent="0.25">
      <c r="A106" s="628">
        <v>85324</v>
      </c>
      <c r="B106" s="625" t="s">
        <v>330</v>
      </c>
      <c r="C106" s="626">
        <v>1135</v>
      </c>
      <c r="D106" s="626">
        <v>435</v>
      </c>
      <c r="E106" s="626">
        <v>4</v>
      </c>
      <c r="F106" s="627"/>
      <c r="G106" s="626">
        <f t="shared" si="5"/>
        <v>1574</v>
      </c>
      <c r="H106" s="645">
        <f t="shared" si="2"/>
        <v>0.72109275730622613</v>
      </c>
      <c r="N106" s="635"/>
      <c r="O106" s="636"/>
    </row>
    <row r="107" spans="1:15" s="634" customFormat="1" ht="12.75" customHeight="1" x14ac:dyDescent="0.25">
      <c r="A107" s="628">
        <v>85325</v>
      </c>
      <c r="B107" s="625" t="s">
        <v>331</v>
      </c>
      <c r="C107" s="626">
        <v>157</v>
      </c>
      <c r="D107" s="626">
        <v>34</v>
      </c>
      <c r="E107" s="626"/>
      <c r="F107" s="627"/>
      <c r="G107" s="626">
        <f t="shared" si="5"/>
        <v>191</v>
      </c>
      <c r="H107" s="645">
        <f t="shared" si="2"/>
        <v>0.82198952879581155</v>
      </c>
      <c r="N107" s="635"/>
      <c r="O107" s="636"/>
    </row>
    <row r="108" spans="1:15" s="634" customFormat="1" ht="12.75" customHeight="1" x14ac:dyDescent="0.25">
      <c r="A108" s="628">
        <v>85326</v>
      </c>
      <c r="B108" s="625" t="s">
        <v>332</v>
      </c>
      <c r="C108" s="626">
        <v>364</v>
      </c>
      <c r="D108" s="626">
        <v>100</v>
      </c>
      <c r="E108" s="626"/>
      <c r="F108" s="627"/>
      <c r="G108" s="626">
        <f t="shared" si="5"/>
        <v>464</v>
      </c>
      <c r="H108" s="645">
        <f t="shared" si="2"/>
        <v>0.78448275862068961</v>
      </c>
      <c r="N108" s="635"/>
      <c r="O108" s="636"/>
    </row>
    <row r="109" spans="1:15" s="634" customFormat="1" ht="12.75" customHeight="1" thickBot="1" x14ac:dyDescent="0.3">
      <c r="A109" s="628">
        <v>85329</v>
      </c>
      <c r="B109" s="625" t="s">
        <v>333</v>
      </c>
      <c r="C109" s="626">
        <v>9</v>
      </c>
      <c r="D109" s="626">
        <v>2</v>
      </c>
      <c r="E109" s="626"/>
      <c r="F109" s="627"/>
      <c r="G109" s="626">
        <f t="shared" si="5"/>
        <v>11</v>
      </c>
      <c r="H109" s="645">
        <f t="shared" si="2"/>
        <v>0.81818181818181823</v>
      </c>
      <c r="N109" s="635"/>
      <c r="O109" s="636"/>
    </row>
    <row r="110" spans="1:15" s="634" customFormat="1" ht="12.75" customHeight="1" thickBot="1" x14ac:dyDescent="0.3">
      <c r="A110" s="640" t="s">
        <v>105</v>
      </c>
      <c r="B110" s="639" t="s">
        <v>334</v>
      </c>
      <c r="C110" s="630">
        <f>SUM(C111:C113)</f>
        <v>286</v>
      </c>
      <c r="D110" s="630">
        <f>SUM(D111:D113)</f>
        <v>205</v>
      </c>
      <c r="E110" s="630">
        <f>SUM(E111:E113)</f>
        <v>0</v>
      </c>
      <c r="F110" s="630">
        <f>SUM(F111:F113)</f>
        <v>0</v>
      </c>
      <c r="G110" s="630">
        <f>SUM(C110:F110)</f>
        <v>491</v>
      </c>
      <c r="H110" s="644">
        <f t="shared" si="2"/>
        <v>0.58248472505091653</v>
      </c>
      <c r="N110" s="635"/>
      <c r="O110" s="636"/>
    </row>
    <row r="111" spans="1:15" s="634" customFormat="1" ht="12.75" customHeight="1" x14ac:dyDescent="0.25">
      <c r="A111" s="628">
        <v>85421</v>
      </c>
      <c r="B111" s="625" t="s">
        <v>335</v>
      </c>
      <c r="C111" s="626">
        <v>60</v>
      </c>
      <c r="D111" s="626">
        <v>26</v>
      </c>
      <c r="E111" s="626"/>
      <c r="F111" s="627"/>
      <c r="G111" s="626">
        <f t="shared" si="5"/>
        <v>86</v>
      </c>
      <c r="H111" s="645">
        <f t="shared" si="2"/>
        <v>0.69767441860465118</v>
      </c>
      <c r="N111" s="635"/>
      <c r="O111" s="636"/>
    </row>
    <row r="112" spans="1:15" s="634" customFormat="1" ht="12.75" customHeight="1" x14ac:dyDescent="0.25">
      <c r="A112" s="628">
        <v>85422</v>
      </c>
      <c r="B112" s="625" t="s">
        <v>336</v>
      </c>
      <c r="C112" s="626">
        <v>154</v>
      </c>
      <c r="D112" s="626">
        <v>138</v>
      </c>
      <c r="E112" s="626"/>
      <c r="F112" s="627"/>
      <c r="G112" s="626">
        <f t="shared" si="5"/>
        <v>292</v>
      </c>
      <c r="H112" s="645">
        <f t="shared" si="2"/>
        <v>0.5273972602739726</v>
      </c>
      <c r="N112" s="635"/>
      <c r="O112" s="636"/>
    </row>
    <row r="113" spans="1:8" s="634" customFormat="1" ht="12.75" customHeight="1" thickBot="1" x14ac:dyDescent="0.3">
      <c r="A113" s="628">
        <v>85429</v>
      </c>
      <c r="B113" s="625" t="s">
        <v>337</v>
      </c>
      <c r="C113" s="626">
        <v>72</v>
      </c>
      <c r="D113" s="626">
        <v>41</v>
      </c>
      <c r="E113" s="626"/>
      <c r="F113" s="627"/>
      <c r="G113" s="626">
        <f t="shared" si="5"/>
        <v>113</v>
      </c>
      <c r="H113" s="645">
        <f t="shared" si="2"/>
        <v>0.63716814159292035</v>
      </c>
    </row>
    <row r="114" spans="1:8" s="634" customFormat="1" ht="12.75" customHeight="1" thickBot="1" x14ac:dyDescent="0.3">
      <c r="A114" s="640" t="s">
        <v>106</v>
      </c>
      <c r="B114" s="639" t="s">
        <v>338</v>
      </c>
      <c r="C114" s="630">
        <f>SUM(C115:C118)</f>
        <v>185</v>
      </c>
      <c r="D114" s="630">
        <f>SUM(D115:D118)</f>
        <v>135</v>
      </c>
      <c r="E114" s="630">
        <f>SUM(E115:E118)</f>
        <v>1</v>
      </c>
      <c r="F114" s="630">
        <f>SUM(F115:F118)</f>
        <v>0</v>
      </c>
      <c r="G114" s="630">
        <f>SUM(C114:F114)</f>
        <v>321</v>
      </c>
      <c r="H114" s="644">
        <f t="shared" si="2"/>
        <v>0.57632398753894076</v>
      </c>
    </row>
    <row r="115" spans="1:8" s="634" customFormat="1" ht="12.75" customHeight="1" x14ac:dyDescent="0.25">
      <c r="A115" s="628">
        <v>85520</v>
      </c>
      <c r="B115" s="625" t="s">
        <v>339</v>
      </c>
      <c r="C115" s="626">
        <v>72</v>
      </c>
      <c r="D115" s="626">
        <v>42</v>
      </c>
      <c r="E115" s="626">
        <v>1</v>
      </c>
      <c r="F115" s="627"/>
      <c r="G115" s="626">
        <f t="shared" si="5"/>
        <v>115</v>
      </c>
      <c r="H115" s="645">
        <f t="shared" si="2"/>
        <v>0.62608695652173918</v>
      </c>
    </row>
    <row r="116" spans="1:8" s="634" customFormat="1" ht="12.75" customHeight="1" x14ac:dyDescent="0.25">
      <c r="A116" s="628">
        <v>85591</v>
      </c>
      <c r="B116" s="625" t="s">
        <v>340</v>
      </c>
      <c r="C116" s="626">
        <v>87</v>
      </c>
      <c r="D116" s="626">
        <v>68</v>
      </c>
      <c r="E116" s="626"/>
      <c r="F116" s="627"/>
      <c r="G116" s="626">
        <f t="shared" si="5"/>
        <v>155</v>
      </c>
      <c r="H116" s="645">
        <f t="shared" si="2"/>
        <v>0.56129032258064515</v>
      </c>
    </row>
    <row r="117" spans="1:8" s="634" customFormat="1" ht="12.75" customHeight="1" x14ac:dyDescent="0.25">
      <c r="A117" s="628">
        <v>85592</v>
      </c>
      <c r="B117" s="625" t="s">
        <v>341</v>
      </c>
      <c r="C117" s="626">
        <v>22</v>
      </c>
      <c r="D117" s="626">
        <v>17</v>
      </c>
      <c r="E117" s="626"/>
      <c r="F117" s="627"/>
      <c r="G117" s="626">
        <f t="shared" si="5"/>
        <v>39</v>
      </c>
      <c r="H117" s="645">
        <f t="shared" ref="H117:H156" si="6">C117/G117</f>
        <v>0.5641025641025641</v>
      </c>
    </row>
    <row r="118" spans="1:8" s="634" customFormat="1" ht="12.75" customHeight="1" thickBot="1" x14ac:dyDescent="0.3">
      <c r="A118" s="628">
        <v>85599</v>
      </c>
      <c r="B118" s="625" t="s">
        <v>342</v>
      </c>
      <c r="C118" s="626">
        <v>4</v>
      </c>
      <c r="D118" s="626">
        <v>8</v>
      </c>
      <c r="E118" s="626"/>
      <c r="F118" s="627"/>
      <c r="G118" s="626">
        <f t="shared" si="5"/>
        <v>12</v>
      </c>
      <c r="H118" s="645">
        <f t="shared" si="6"/>
        <v>0.33333333333333331</v>
      </c>
    </row>
    <row r="119" spans="1:8" s="634" customFormat="1" ht="12.75" customHeight="1" thickBot="1" x14ac:dyDescent="0.3">
      <c r="A119" s="640" t="s">
        <v>107</v>
      </c>
      <c r="B119" s="639" t="s">
        <v>343</v>
      </c>
      <c r="C119" s="630">
        <f>SUM(C120:C121)</f>
        <v>68</v>
      </c>
      <c r="D119" s="630">
        <f>SUM(D120:D121)</f>
        <v>40</v>
      </c>
      <c r="E119" s="630">
        <f>SUM(E120:E121)</f>
        <v>2</v>
      </c>
      <c r="F119" s="630">
        <f>SUM(F120:F121)</f>
        <v>0</v>
      </c>
      <c r="G119" s="630">
        <f>SUM(C119:F119)</f>
        <v>110</v>
      </c>
      <c r="H119" s="644">
        <f t="shared" si="6"/>
        <v>0.61818181818181817</v>
      </c>
    </row>
    <row r="120" spans="1:8" s="634" customFormat="1" ht="12.75" customHeight="1" x14ac:dyDescent="0.25">
      <c r="A120" s="628">
        <v>85601</v>
      </c>
      <c r="B120" s="625" t="s">
        <v>344</v>
      </c>
      <c r="C120" s="626">
        <v>14</v>
      </c>
      <c r="D120" s="626">
        <v>8</v>
      </c>
      <c r="E120" s="626"/>
      <c r="F120" s="627"/>
      <c r="G120" s="626">
        <f t="shared" si="5"/>
        <v>22</v>
      </c>
      <c r="H120" s="645">
        <f t="shared" si="6"/>
        <v>0.63636363636363635</v>
      </c>
    </row>
    <row r="121" spans="1:8" s="634" customFormat="1" ht="12.75" customHeight="1" thickBot="1" x14ac:dyDescent="0.3">
      <c r="A121" s="628">
        <v>85609</v>
      </c>
      <c r="B121" s="625" t="s">
        <v>345</v>
      </c>
      <c r="C121" s="626">
        <v>54</v>
      </c>
      <c r="D121" s="626">
        <v>32</v>
      </c>
      <c r="E121" s="626">
        <v>2</v>
      </c>
      <c r="F121" s="627"/>
      <c r="G121" s="626">
        <f t="shared" si="5"/>
        <v>88</v>
      </c>
      <c r="H121" s="645">
        <f t="shared" si="6"/>
        <v>0.61363636363636365</v>
      </c>
    </row>
    <row r="122" spans="1:8" s="634" customFormat="1" ht="12.75" customHeight="1" thickBot="1" x14ac:dyDescent="0.3">
      <c r="A122" s="640">
        <v>86</v>
      </c>
      <c r="B122" s="639" t="s">
        <v>346</v>
      </c>
      <c r="C122" s="630">
        <f>SUM(C123:C126)</f>
        <v>3807</v>
      </c>
      <c r="D122" s="630">
        <f>SUM(D123:D126)</f>
        <v>675</v>
      </c>
      <c r="E122" s="630">
        <f>SUM(E123:E126)</f>
        <v>1</v>
      </c>
      <c r="F122" s="630">
        <f>SUM(F123:F126)</f>
        <v>0</v>
      </c>
      <c r="G122" s="630">
        <f>SUM(C122:F122)</f>
        <v>4483</v>
      </c>
      <c r="H122" s="644">
        <f t="shared" si="6"/>
        <v>0.84920811956279274</v>
      </c>
    </row>
    <row r="123" spans="1:8" s="634" customFormat="1" ht="12.75" customHeight="1" x14ac:dyDescent="0.25">
      <c r="A123" s="628">
        <v>86101</v>
      </c>
      <c r="B123" s="625" t="s">
        <v>347</v>
      </c>
      <c r="C123" s="626">
        <v>3567</v>
      </c>
      <c r="D123" s="626">
        <v>645</v>
      </c>
      <c r="E123" s="626">
        <v>1</v>
      </c>
      <c r="F123" s="627"/>
      <c r="G123" s="626">
        <f t="shared" si="5"/>
        <v>4213</v>
      </c>
      <c r="H123" s="645">
        <f t="shared" si="6"/>
        <v>0.84666508426299547</v>
      </c>
    </row>
    <row r="124" spans="1:8" s="634" customFormat="1" ht="12.75" customHeight="1" x14ac:dyDescent="0.25">
      <c r="A124" s="628">
        <v>86104</v>
      </c>
      <c r="B124" s="625" t="s">
        <v>348</v>
      </c>
      <c r="C124" s="626">
        <v>153</v>
      </c>
      <c r="D124" s="626">
        <v>17</v>
      </c>
      <c r="E124" s="626"/>
      <c r="F124" s="627"/>
      <c r="G124" s="626">
        <f t="shared" si="5"/>
        <v>170</v>
      </c>
      <c r="H124" s="645">
        <f t="shared" si="6"/>
        <v>0.9</v>
      </c>
    </row>
    <row r="125" spans="1:8" s="634" customFormat="1" ht="12.75" customHeight="1" x14ac:dyDescent="0.25">
      <c r="A125" s="628">
        <v>86220</v>
      </c>
      <c r="B125" s="625" t="s">
        <v>349</v>
      </c>
      <c r="C125" s="626">
        <v>86</v>
      </c>
      <c r="D125" s="626">
        <v>12</v>
      </c>
      <c r="E125" s="626"/>
      <c r="F125" s="627"/>
      <c r="G125" s="626">
        <f t="shared" si="5"/>
        <v>98</v>
      </c>
      <c r="H125" s="645">
        <f t="shared" si="6"/>
        <v>0.87755102040816324</v>
      </c>
    </row>
    <row r="126" spans="1:8" s="634" customFormat="1" ht="12.75" customHeight="1" thickBot="1" x14ac:dyDescent="0.3">
      <c r="A126" s="628">
        <v>86901</v>
      </c>
      <c r="B126" s="625" t="s">
        <v>350</v>
      </c>
      <c r="C126" s="626">
        <v>1</v>
      </c>
      <c r="D126" s="626">
        <v>1</v>
      </c>
      <c r="E126" s="626"/>
      <c r="F126" s="627"/>
      <c r="G126" s="626">
        <f t="shared" si="5"/>
        <v>2</v>
      </c>
      <c r="H126" s="645">
        <f t="shared" si="6"/>
        <v>0.5</v>
      </c>
    </row>
    <row r="127" spans="1:8" s="634" customFormat="1" ht="12.75" customHeight="1" thickBot="1" x14ac:dyDescent="0.3">
      <c r="A127" s="640">
        <v>87</v>
      </c>
      <c r="B127" s="639" t="s">
        <v>351</v>
      </c>
      <c r="C127" s="630">
        <f>SUM(C128:C133)</f>
        <v>115</v>
      </c>
      <c r="D127" s="630">
        <f>SUM(D128:D133)</f>
        <v>13</v>
      </c>
      <c r="E127" s="630">
        <f>SUM(E128:E133)</f>
        <v>0</v>
      </c>
      <c r="F127" s="630">
        <f>SUM(F128:F133)</f>
        <v>0</v>
      </c>
      <c r="G127" s="630">
        <f>SUM(C127:F127)</f>
        <v>128</v>
      </c>
      <c r="H127" s="644">
        <f t="shared" si="6"/>
        <v>0.8984375</v>
      </c>
    </row>
    <row r="128" spans="1:8" s="634" customFormat="1" ht="12.75" customHeight="1" x14ac:dyDescent="0.25">
      <c r="A128" s="628">
        <v>87101</v>
      </c>
      <c r="B128" s="625" t="s">
        <v>352</v>
      </c>
      <c r="C128" s="626">
        <v>13</v>
      </c>
      <c r="D128" s="626">
        <v>1</v>
      </c>
      <c r="E128" s="626"/>
      <c r="F128" s="627"/>
      <c r="G128" s="626">
        <f t="shared" si="5"/>
        <v>14</v>
      </c>
      <c r="H128" s="645">
        <f t="shared" si="6"/>
        <v>0.9285714285714286</v>
      </c>
    </row>
    <row r="129" spans="1:13" s="634" customFormat="1" ht="12.75" customHeight="1" x14ac:dyDescent="0.25">
      <c r="A129" s="628">
        <v>87201</v>
      </c>
      <c r="B129" s="625" t="s">
        <v>353</v>
      </c>
      <c r="C129" s="626">
        <v>2</v>
      </c>
      <c r="D129" s="626"/>
      <c r="E129" s="626"/>
      <c r="F129" s="627"/>
      <c r="G129" s="626">
        <f t="shared" si="5"/>
        <v>2</v>
      </c>
      <c r="H129" s="645">
        <f t="shared" si="6"/>
        <v>1</v>
      </c>
    </row>
    <row r="130" spans="1:13" s="634" customFormat="1" ht="12.75" customHeight="1" x14ac:dyDescent="0.25">
      <c r="A130" s="628">
        <v>87301</v>
      </c>
      <c r="B130" s="625" t="s">
        <v>354</v>
      </c>
      <c r="C130" s="626">
        <v>54</v>
      </c>
      <c r="D130" s="626">
        <v>7</v>
      </c>
      <c r="E130" s="626"/>
      <c r="F130" s="627"/>
      <c r="G130" s="626">
        <f t="shared" si="5"/>
        <v>61</v>
      </c>
      <c r="H130" s="645">
        <f t="shared" si="6"/>
        <v>0.88524590163934425</v>
      </c>
    </row>
    <row r="131" spans="1:13" s="634" customFormat="1" ht="12.75" customHeight="1" x14ac:dyDescent="0.25">
      <c r="A131" s="628">
        <v>87302</v>
      </c>
      <c r="B131" s="625" t="s">
        <v>355</v>
      </c>
      <c r="C131" s="626">
        <v>42</v>
      </c>
      <c r="D131" s="626">
        <v>4</v>
      </c>
      <c r="E131" s="626"/>
      <c r="F131" s="627"/>
      <c r="G131" s="626">
        <f t="shared" si="5"/>
        <v>46</v>
      </c>
      <c r="H131" s="645">
        <f t="shared" si="6"/>
        <v>0.91304347826086951</v>
      </c>
    </row>
    <row r="132" spans="1:13" s="634" customFormat="1" ht="12.75" customHeight="1" x14ac:dyDescent="0.25">
      <c r="A132" s="628">
        <v>87901</v>
      </c>
      <c r="B132" s="625" t="s">
        <v>356</v>
      </c>
      <c r="C132" s="626">
        <v>4</v>
      </c>
      <c r="D132" s="626"/>
      <c r="E132" s="626"/>
      <c r="F132" s="627"/>
      <c r="G132" s="626">
        <f t="shared" si="5"/>
        <v>4</v>
      </c>
      <c r="H132" s="645">
        <f t="shared" si="6"/>
        <v>1</v>
      </c>
    </row>
    <row r="133" spans="1:13" s="634" customFormat="1" ht="12.75" customHeight="1" thickBot="1" x14ac:dyDescent="0.3">
      <c r="A133" s="628">
        <v>87909</v>
      </c>
      <c r="B133" s="625" t="s">
        <v>357</v>
      </c>
      <c r="C133" s="626"/>
      <c r="D133" s="626">
        <v>1</v>
      </c>
      <c r="E133" s="626"/>
      <c r="F133" s="627"/>
      <c r="G133" s="626">
        <f t="shared" si="5"/>
        <v>1</v>
      </c>
      <c r="H133" s="645">
        <f t="shared" si="6"/>
        <v>0</v>
      </c>
    </row>
    <row r="134" spans="1:13" s="634" customFormat="1" ht="12.75" customHeight="1" thickBot="1" x14ac:dyDescent="0.3">
      <c r="A134" s="640">
        <v>88</v>
      </c>
      <c r="B134" s="639" t="s">
        <v>358</v>
      </c>
      <c r="C134" s="630">
        <f>SUM(C135:C137)</f>
        <v>60</v>
      </c>
      <c r="D134" s="630">
        <f>SUM(D135:D137)</f>
        <v>12</v>
      </c>
      <c r="E134" s="630">
        <f>SUM(E135:E137)</f>
        <v>0</v>
      </c>
      <c r="F134" s="630">
        <f>SUM(F135:F137)</f>
        <v>0</v>
      </c>
      <c r="G134" s="630">
        <f>SUM(C134:F134)</f>
        <v>72</v>
      </c>
      <c r="H134" s="644">
        <f t="shared" si="6"/>
        <v>0.83333333333333337</v>
      </c>
    </row>
    <row r="135" spans="1:13" s="634" customFormat="1" ht="12.75" customHeight="1" x14ac:dyDescent="0.25">
      <c r="A135" s="628">
        <v>88911</v>
      </c>
      <c r="B135" s="625" t="s">
        <v>359</v>
      </c>
      <c r="C135" s="626">
        <v>25</v>
      </c>
      <c r="D135" s="626">
        <v>8</v>
      </c>
      <c r="E135" s="626"/>
      <c r="F135" s="627"/>
      <c r="G135" s="626">
        <f t="shared" si="5"/>
        <v>33</v>
      </c>
      <c r="H135" s="645">
        <f t="shared" si="6"/>
        <v>0.75757575757575757</v>
      </c>
    </row>
    <row r="136" spans="1:13" s="634" customFormat="1" ht="12.75" customHeight="1" x14ac:dyDescent="0.25">
      <c r="A136" s="628">
        <v>88919</v>
      </c>
      <c r="B136" s="625" t="s">
        <v>360</v>
      </c>
      <c r="C136" s="626">
        <v>35</v>
      </c>
      <c r="D136" s="626">
        <v>3</v>
      </c>
      <c r="E136" s="626"/>
      <c r="F136" s="627"/>
      <c r="G136" s="626">
        <v>38</v>
      </c>
      <c r="H136" s="645">
        <v>0.92105263157894735</v>
      </c>
    </row>
    <row r="137" spans="1:13" s="637" customFormat="1" ht="12.75" customHeight="1" thickBot="1" x14ac:dyDescent="0.3">
      <c r="A137" s="628">
        <v>88996</v>
      </c>
      <c r="B137" s="625" t="s">
        <v>361</v>
      </c>
      <c r="C137" s="626"/>
      <c r="D137" s="626">
        <v>1</v>
      </c>
      <c r="E137" s="626"/>
      <c r="F137" s="627"/>
      <c r="G137" s="626">
        <f t="shared" si="5"/>
        <v>1</v>
      </c>
      <c r="H137" s="645">
        <f t="shared" si="6"/>
        <v>0</v>
      </c>
      <c r="J137" s="634"/>
      <c r="K137" s="634"/>
      <c r="L137" s="634"/>
      <c r="M137" s="634"/>
    </row>
    <row r="138" spans="1:13" s="637" customFormat="1" ht="12.75" customHeight="1" thickBot="1" x14ac:dyDescent="0.3">
      <c r="A138" s="640" t="s">
        <v>108</v>
      </c>
      <c r="B138" s="639" t="s">
        <v>362</v>
      </c>
      <c r="C138" s="630">
        <f>SUM(C139:C148)</f>
        <v>78</v>
      </c>
      <c r="D138" s="630">
        <f>SUM(D139:D148)</f>
        <v>44</v>
      </c>
      <c r="E138" s="630">
        <f>SUM(E139:E148)</f>
        <v>0</v>
      </c>
      <c r="F138" s="630">
        <f>SUM(F139:F148)</f>
        <v>0</v>
      </c>
      <c r="G138" s="630">
        <f>SUM(C138:F138)</f>
        <v>122</v>
      </c>
      <c r="H138" s="644">
        <f t="shared" si="6"/>
        <v>0.63934426229508201</v>
      </c>
      <c r="J138" s="634"/>
      <c r="K138" s="634"/>
      <c r="L138" s="634"/>
      <c r="M138" s="634"/>
    </row>
    <row r="139" spans="1:13" s="634" customFormat="1" ht="12.75" customHeight="1" x14ac:dyDescent="0.25">
      <c r="A139" s="628">
        <v>90012</v>
      </c>
      <c r="B139" s="625" t="s">
        <v>363</v>
      </c>
      <c r="C139" s="626">
        <v>23</v>
      </c>
      <c r="D139" s="626">
        <v>17</v>
      </c>
      <c r="E139" s="626"/>
      <c r="F139" s="627"/>
      <c r="G139" s="626">
        <f t="shared" si="5"/>
        <v>40</v>
      </c>
      <c r="H139" s="645">
        <f t="shared" si="6"/>
        <v>0.57499999999999996</v>
      </c>
    </row>
    <row r="140" spans="1:13" s="634" customFormat="1" ht="12.75" customHeight="1" x14ac:dyDescent="0.25">
      <c r="A140" s="628">
        <v>90041</v>
      </c>
      <c r="B140" s="625" t="s">
        <v>364</v>
      </c>
      <c r="C140" s="626">
        <v>15</v>
      </c>
      <c r="D140" s="626">
        <v>5</v>
      </c>
      <c r="E140" s="626"/>
      <c r="F140" s="627"/>
      <c r="G140" s="626">
        <f t="shared" si="5"/>
        <v>20</v>
      </c>
      <c r="H140" s="645">
        <f t="shared" si="6"/>
        <v>0.75</v>
      </c>
    </row>
    <row r="141" spans="1:13" s="634" customFormat="1" ht="12.75" customHeight="1" x14ac:dyDescent="0.25">
      <c r="A141" s="628">
        <v>91011</v>
      </c>
      <c r="B141" s="625" t="s">
        <v>365</v>
      </c>
      <c r="C141" s="626">
        <v>6</v>
      </c>
      <c r="D141" s="626">
        <v>2</v>
      </c>
      <c r="E141" s="626"/>
      <c r="F141" s="627"/>
      <c r="G141" s="626">
        <f t="shared" si="5"/>
        <v>8</v>
      </c>
      <c r="H141" s="645">
        <f t="shared" si="6"/>
        <v>0.75</v>
      </c>
    </row>
    <row r="142" spans="1:13" s="634" customFormat="1" ht="12.75" customHeight="1" x14ac:dyDescent="0.25">
      <c r="A142" s="628">
        <v>91020</v>
      </c>
      <c r="B142" s="625" t="s">
        <v>366</v>
      </c>
      <c r="C142" s="626"/>
      <c r="D142" s="626">
        <v>4</v>
      </c>
      <c r="E142" s="626"/>
      <c r="F142" s="627"/>
      <c r="G142" s="626">
        <f t="shared" si="5"/>
        <v>4</v>
      </c>
      <c r="H142" s="645">
        <f t="shared" si="6"/>
        <v>0</v>
      </c>
    </row>
    <row r="143" spans="1:13" s="634" customFormat="1" ht="12.75" customHeight="1" x14ac:dyDescent="0.25">
      <c r="A143" s="628">
        <v>91030</v>
      </c>
      <c r="B143" s="625" t="s">
        <v>367</v>
      </c>
      <c r="C143" s="626">
        <v>4</v>
      </c>
      <c r="D143" s="626"/>
      <c r="E143" s="626"/>
      <c r="F143" s="627"/>
      <c r="G143" s="626">
        <f t="shared" si="5"/>
        <v>4</v>
      </c>
      <c r="H143" s="645">
        <f t="shared" si="6"/>
        <v>1</v>
      </c>
    </row>
    <row r="144" spans="1:13" s="634" customFormat="1" ht="12.75" customHeight="1" x14ac:dyDescent="0.25">
      <c r="A144" s="628">
        <v>91042</v>
      </c>
      <c r="B144" s="625" t="s">
        <v>368</v>
      </c>
      <c r="C144" s="626">
        <v>15</v>
      </c>
      <c r="D144" s="626">
        <v>6</v>
      </c>
      <c r="E144" s="626"/>
      <c r="F144" s="627"/>
      <c r="G144" s="626">
        <f t="shared" si="5"/>
        <v>21</v>
      </c>
      <c r="H144" s="645">
        <f t="shared" si="6"/>
        <v>0.7142857142857143</v>
      </c>
    </row>
    <row r="145" spans="1:15" s="634" customFormat="1" ht="12.75" customHeight="1" x14ac:dyDescent="0.25">
      <c r="A145" s="628">
        <v>92000</v>
      </c>
      <c r="B145" s="625" t="s">
        <v>369</v>
      </c>
      <c r="C145" s="626">
        <v>4</v>
      </c>
      <c r="D145" s="626">
        <v>7</v>
      </c>
      <c r="E145" s="626"/>
      <c r="F145" s="627"/>
      <c r="G145" s="626">
        <v>11</v>
      </c>
      <c r="H145" s="645">
        <v>0.36363636363636365</v>
      </c>
    </row>
    <row r="146" spans="1:15" s="634" customFormat="1" ht="12.75" customHeight="1" x14ac:dyDescent="0.25">
      <c r="A146" s="628">
        <v>93110</v>
      </c>
      <c r="B146" s="625" t="s">
        <v>370</v>
      </c>
      <c r="C146" s="626">
        <v>5</v>
      </c>
      <c r="D146" s="626"/>
      <c r="E146" s="626"/>
      <c r="F146" s="627"/>
      <c r="G146" s="626">
        <v>5</v>
      </c>
      <c r="H146" s="645">
        <v>1</v>
      </c>
    </row>
    <row r="147" spans="1:15" s="634" customFormat="1" ht="12.75" customHeight="1" x14ac:dyDescent="0.25">
      <c r="A147" s="628">
        <v>93292</v>
      </c>
      <c r="B147" s="625" t="s">
        <v>371</v>
      </c>
      <c r="C147" s="626">
        <v>5</v>
      </c>
      <c r="D147" s="626">
        <v>3</v>
      </c>
      <c r="E147" s="626"/>
      <c r="F147" s="627"/>
      <c r="G147" s="626">
        <f t="shared" si="5"/>
        <v>8</v>
      </c>
      <c r="H147" s="645">
        <f t="shared" si="6"/>
        <v>0.625</v>
      </c>
    </row>
    <row r="148" spans="1:15" s="634" customFormat="1" ht="12.75" customHeight="1" thickBot="1" x14ac:dyDescent="0.3">
      <c r="A148" s="628">
        <v>93299</v>
      </c>
      <c r="B148" s="625" t="s">
        <v>372</v>
      </c>
      <c r="C148" s="626">
        <v>1</v>
      </c>
      <c r="D148" s="626"/>
      <c r="E148" s="626"/>
      <c r="F148" s="627"/>
      <c r="G148" s="626">
        <f t="shared" si="5"/>
        <v>1</v>
      </c>
      <c r="H148" s="645">
        <f t="shared" si="6"/>
        <v>1</v>
      </c>
    </row>
    <row r="149" spans="1:15" s="634" customFormat="1" ht="12.75" customHeight="1" thickBot="1" x14ac:dyDescent="0.3">
      <c r="A149" s="640">
        <v>94</v>
      </c>
      <c r="B149" s="639" t="s">
        <v>373</v>
      </c>
      <c r="C149" s="630">
        <f>SUM(C150:C153)</f>
        <v>46</v>
      </c>
      <c r="D149" s="630">
        <f>SUM(D150:D153)</f>
        <v>26</v>
      </c>
      <c r="E149" s="630">
        <f>SUM(E150:E153)</f>
        <v>1</v>
      </c>
      <c r="F149" s="630">
        <f>SUM(F150:F153)</f>
        <v>0</v>
      </c>
      <c r="G149" s="630">
        <f>SUM(C149:F149)</f>
        <v>73</v>
      </c>
      <c r="H149" s="644">
        <f t="shared" si="6"/>
        <v>0.63013698630136983</v>
      </c>
    </row>
    <row r="150" spans="1:15" s="634" customFormat="1" ht="12.75" customHeight="1" x14ac:dyDescent="0.25">
      <c r="A150" s="751">
        <v>94110</v>
      </c>
      <c r="B150" s="625" t="s">
        <v>374</v>
      </c>
      <c r="C150" s="626">
        <v>12</v>
      </c>
      <c r="D150" s="626">
        <v>4</v>
      </c>
      <c r="E150" s="626"/>
      <c r="F150" s="627"/>
      <c r="G150" s="626">
        <f t="shared" si="5"/>
        <v>16</v>
      </c>
      <c r="H150" s="645">
        <f t="shared" si="6"/>
        <v>0.75</v>
      </c>
    </row>
    <row r="151" spans="1:15" s="634" customFormat="1" ht="12.75" customHeight="1" x14ac:dyDescent="0.25">
      <c r="A151" s="628">
        <v>94120</v>
      </c>
      <c r="B151" s="625" t="s">
        <v>375</v>
      </c>
      <c r="C151" s="626">
        <v>19</v>
      </c>
      <c r="D151" s="626">
        <v>9</v>
      </c>
      <c r="E151" s="626"/>
      <c r="F151" s="627"/>
      <c r="G151" s="626">
        <f t="shared" si="5"/>
        <v>28</v>
      </c>
      <c r="H151" s="645">
        <f t="shared" si="6"/>
        <v>0.6785714285714286</v>
      </c>
    </row>
    <row r="152" spans="1:15" s="634" customFormat="1" ht="12.75" customHeight="1" x14ac:dyDescent="0.25">
      <c r="A152" s="628">
        <v>94910</v>
      </c>
      <c r="B152" s="625" t="s">
        <v>376</v>
      </c>
      <c r="C152" s="626">
        <v>9</v>
      </c>
      <c r="D152" s="626">
        <v>8</v>
      </c>
      <c r="E152" s="626">
        <v>1</v>
      </c>
      <c r="F152" s="627"/>
      <c r="G152" s="626">
        <f t="shared" si="5"/>
        <v>18</v>
      </c>
      <c r="H152" s="645">
        <f t="shared" si="6"/>
        <v>0.5</v>
      </c>
    </row>
    <row r="153" spans="1:15" s="634" customFormat="1" ht="12.75" customHeight="1" thickBot="1" x14ac:dyDescent="0.3">
      <c r="A153" s="628">
        <v>94999</v>
      </c>
      <c r="B153" s="625" t="s">
        <v>377</v>
      </c>
      <c r="C153" s="626">
        <v>6</v>
      </c>
      <c r="D153" s="626">
        <v>5</v>
      </c>
      <c r="E153" s="626"/>
      <c r="F153" s="627"/>
      <c r="G153" s="626">
        <f t="shared" si="5"/>
        <v>11</v>
      </c>
      <c r="H153" s="645">
        <f t="shared" si="6"/>
        <v>0.54545454545454541</v>
      </c>
    </row>
    <row r="154" spans="1:15" s="634" customFormat="1" ht="12.75" customHeight="1" thickBot="1" x14ac:dyDescent="0.3">
      <c r="A154" s="640">
        <v>96</v>
      </c>
      <c r="B154" s="639" t="s">
        <v>378</v>
      </c>
      <c r="C154" s="630">
        <f>SUM(C155:C155)</f>
        <v>5</v>
      </c>
      <c r="D154" s="630">
        <f>SUM(D155:D155)</f>
        <v>0</v>
      </c>
      <c r="E154" s="630">
        <f>SUM(E155:E155)</f>
        <v>0</v>
      </c>
      <c r="F154" s="630">
        <f>SUM(F155:F155)</f>
        <v>0</v>
      </c>
      <c r="G154" s="630">
        <f>SUM(C154:F154)</f>
        <v>5</v>
      </c>
      <c r="H154" s="644">
        <f t="shared" si="6"/>
        <v>1</v>
      </c>
    </row>
    <row r="155" spans="1:15" s="634" customFormat="1" ht="12.75" customHeight="1" thickBot="1" x14ac:dyDescent="0.3">
      <c r="A155" s="628">
        <v>96032</v>
      </c>
      <c r="B155" s="625" t="s">
        <v>379</v>
      </c>
      <c r="C155" s="626">
        <v>5</v>
      </c>
      <c r="D155" s="626"/>
      <c r="E155" s="626"/>
      <c r="F155" s="627"/>
      <c r="G155" s="626">
        <f t="shared" si="5"/>
        <v>5</v>
      </c>
      <c r="H155" s="645">
        <f t="shared" si="6"/>
        <v>1</v>
      </c>
    </row>
    <row r="156" spans="1:15" s="634" customFormat="1" ht="12.75" customHeight="1" thickBot="1" x14ac:dyDescent="0.3">
      <c r="A156" s="641"/>
      <c r="B156" s="642" t="s">
        <v>380</v>
      </c>
      <c r="C156" s="629">
        <v>25</v>
      </c>
      <c r="D156" s="629">
        <v>3</v>
      </c>
      <c r="E156" s="629">
        <v>0</v>
      </c>
      <c r="F156" s="643">
        <v>0</v>
      </c>
      <c r="G156" s="629">
        <f t="shared" si="5"/>
        <v>28</v>
      </c>
      <c r="H156" s="648">
        <f t="shared" si="6"/>
        <v>0.8928571428571429</v>
      </c>
    </row>
    <row r="157" spans="1:15" s="634" customFormat="1" ht="21" customHeight="1" thickBot="1" x14ac:dyDescent="0.3">
      <c r="A157" s="862" t="s">
        <v>109</v>
      </c>
      <c r="B157" s="863"/>
      <c r="C157" s="387">
        <f>C3+C5+C10+C12+C14+C18+C21+C24+C26+C28+C30+C33+C35+C38+C42+C45+C48+C51+C54+C56+C81+C122+C127+C134+C138+C149+C154+C156</f>
        <v>43521</v>
      </c>
      <c r="D157" s="387">
        <f t="shared" ref="D157:G157" si="7">D3+D5+D10+D12+D14+D18+D21+D24+D26+D28+D30+D33+D35+D38+D42+D45+D48+D51+D54+D56+D81+D122+D127+D134+D138+D149+D154+D156</f>
        <v>10968</v>
      </c>
      <c r="E157" s="387">
        <f t="shared" si="7"/>
        <v>77</v>
      </c>
      <c r="F157" s="387">
        <f t="shared" si="7"/>
        <v>0</v>
      </c>
      <c r="G157" s="387">
        <f t="shared" si="7"/>
        <v>54566</v>
      </c>
      <c r="H157" s="644">
        <f>C157/G157</f>
        <v>0.79758457647619396</v>
      </c>
    </row>
    <row r="158" spans="1:15" ht="13.2" x14ac:dyDescent="0.25">
      <c r="A158" s="568" t="s">
        <v>221</v>
      </c>
      <c r="K158"/>
      <c r="L158"/>
      <c r="M158"/>
      <c r="N158"/>
      <c r="O158" s="570"/>
    </row>
    <row r="159" spans="1:15" s="634" customFormat="1" ht="23.25" customHeight="1" x14ac:dyDescent="0.25">
      <c r="A159" s="861" t="s">
        <v>381</v>
      </c>
      <c r="B159" s="861"/>
      <c r="C159" s="861">
        <v>2</v>
      </c>
      <c r="D159" s="861">
        <v>0</v>
      </c>
      <c r="E159" s="861">
        <v>0</v>
      </c>
      <c r="F159" s="861">
        <v>0</v>
      </c>
      <c r="G159" s="861">
        <v>2</v>
      </c>
      <c r="H159" s="861">
        <v>1</v>
      </c>
      <c r="K159" s="635"/>
      <c r="L159" s="635"/>
      <c r="M159" s="635"/>
      <c r="N159" s="635"/>
      <c r="O159" s="636"/>
    </row>
    <row r="160" spans="1:15" ht="13.2" x14ac:dyDescent="0.25">
      <c r="K160"/>
      <c r="L160"/>
      <c r="M160"/>
      <c r="N160"/>
      <c r="O160" s="570"/>
    </row>
    <row r="161" spans="3:15" ht="13.2" x14ac:dyDescent="0.25">
      <c r="C161" s="752"/>
      <c r="D161" s="752"/>
      <c r="K161"/>
      <c r="L161"/>
      <c r="M161"/>
      <c r="N161"/>
      <c r="O161" s="570"/>
    </row>
    <row r="162" spans="3:15" x14ac:dyDescent="0.25">
      <c r="C162" s="752"/>
      <c r="D162" s="752"/>
    </row>
    <row r="164" spans="3:15" ht="13.2" x14ac:dyDescent="0.25">
      <c r="J164"/>
      <c r="K164"/>
      <c r="L164"/>
      <c r="M164"/>
      <c r="N164"/>
      <c r="O164" s="570"/>
    </row>
  </sheetData>
  <mergeCells count="3">
    <mergeCell ref="A1:H1"/>
    <mergeCell ref="A159:H159"/>
    <mergeCell ref="A157:B157"/>
  </mergeCells>
  <phoneticPr fontId="0" type="noConversion"/>
  <printOptions horizontalCentered="1"/>
  <pageMargins left="0.78740157480314965" right="0.78740157480314965" top="0.98425196850393704" bottom="0.98425196850393704" header="0.51181102362204722" footer="0.51181102362204722"/>
  <pageSetup paperSize="9" scale="50" fitToHeight="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31" customWidth="1"/>
    <col min="4" max="6" width="8.5546875" style="1" customWidth="1"/>
    <col min="7" max="7" width="8.6640625" style="131" customWidth="1"/>
    <col min="8" max="10" width="8.5546875" style="1" customWidth="1"/>
    <col min="11" max="11" width="12.6640625" style="131" customWidth="1"/>
    <col min="12" max="250" width="11.44140625" style="1" customWidth="1"/>
    <col min="251" max="16384" width="9.109375" style="1"/>
  </cols>
  <sheetData>
    <row r="1" spans="1:11" ht="35.1" customHeight="1" thickBot="1" x14ac:dyDescent="0.3">
      <c r="A1" s="906" t="s">
        <v>202</v>
      </c>
      <c r="B1" s="907"/>
      <c r="C1" s="907"/>
      <c r="D1" s="907"/>
      <c r="E1" s="907"/>
      <c r="F1" s="907"/>
      <c r="G1" s="907"/>
      <c r="H1" s="907"/>
      <c r="I1" s="907"/>
      <c r="J1" s="907"/>
      <c r="K1" s="908"/>
    </row>
    <row r="2" spans="1:11" ht="14.25" customHeight="1" x14ac:dyDescent="0.25">
      <c r="A2" s="870" t="s">
        <v>623</v>
      </c>
      <c r="B2" s="963" t="s">
        <v>713</v>
      </c>
      <c r="C2" s="876">
        <v>2008</v>
      </c>
      <c r="D2" s="877"/>
      <c r="E2" s="876">
        <v>2009</v>
      </c>
      <c r="F2" s="877"/>
      <c r="G2" s="876">
        <v>2011</v>
      </c>
      <c r="H2" s="877"/>
      <c r="I2" s="876">
        <v>2012</v>
      </c>
      <c r="J2" s="877"/>
      <c r="K2" s="865" t="s">
        <v>384</v>
      </c>
    </row>
    <row r="3" spans="1:11" ht="28.5" customHeight="1" thickBot="1" x14ac:dyDescent="0.3">
      <c r="A3" s="871"/>
      <c r="B3" s="965"/>
      <c r="C3" s="120" t="s">
        <v>110</v>
      </c>
      <c r="D3" s="121" t="s">
        <v>111</v>
      </c>
      <c r="E3" s="120" t="s">
        <v>110</v>
      </c>
      <c r="F3" s="121" t="s">
        <v>111</v>
      </c>
      <c r="G3" s="120" t="s">
        <v>110</v>
      </c>
      <c r="H3" s="121" t="s">
        <v>111</v>
      </c>
      <c r="I3" s="120" t="s">
        <v>110</v>
      </c>
      <c r="J3" s="121" t="s">
        <v>111</v>
      </c>
      <c r="K3" s="969"/>
    </row>
    <row r="4" spans="1:11" x14ac:dyDescent="0.25">
      <c r="A4" s="814" t="s">
        <v>2</v>
      </c>
      <c r="B4" s="478" t="s">
        <v>714</v>
      </c>
      <c r="C4" s="93">
        <v>990</v>
      </c>
      <c r="D4" s="63">
        <f>C4/$C$26</f>
        <v>9.8224030161722389E-2</v>
      </c>
      <c r="E4" s="93">
        <v>1124</v>
      </c>
      <c r="F4" s="63">
        <f>E4/$E$26</f>
        <v>0.10617797090496883</v>
      </c>
      <c r="G4" s="93">
        <v>1002</v>
      </c>
      <c r="H4" s="63">
        <f>ROUND(G4/$G$26,3)</f>
        <v>9.8000000000000004E-2</v>
      </c>
      <c r="I4" s="93">
        <v>812</v>
      </c>
      <c r="J4" s="63">
        <f>ROUND(I4/$I$26,3)</f>
        <v>0.08</v>
      </c>
      <c r="K4" s="110">
        <f>J4-H4</f>
        <v>-1.8000000000000002E-2</v>
      </c>
    </row>
    <row r="5" spans="1:11" ht="27.6" x14ac:dyDescent="0.25">
      <c r="A5" s="811" t="s">
        <v>3</v>
      </c>
      <c r="B5" s="473" t="s">
        <v>715</v>
      </c>
      <c r="C5" s="76">
        <v>2152</v>
      </c>
      <c r="D5" s="66">
        <f t="shared" ref="D5:D25" si="0">C5/$C$26</f>
        <v>0.21351324536164301</v>
      </c>
      <c r="E5" s="76">
        <v>2541</v>
      </c>
      <c r="F5" s="66">
        <f t="shared" ref="F5:F25" si="1">E5/$E$26</f>
        <v>0.24003400717929341</v>
      </c>
      <c r="G5" s="76">
        <v>2076</v>
      </c>
      <c r="H5" s="66">
        <f t="shared" ref="H5:H25" si="2">ROUND(G5/$G$26,3)</f>
        <v>0.20399999999999999</v>
      </c>
      <c r="I5" s="76">
        <v>2089</v>
      </c>
      <c r="J5" s="66">
        <f t="shared" ref="J5:J25" si="3">ROUND(I5/$I$26,3)</f>
        <v>0.20499999999999999</v>
      </c>
      <c r="K5" s="111">
        <f t="shared" ref="K5:K25" si="4">J5-H5</f>
        <v>1.0000000000000009E-3</v>
      </c>
    </row>
    <row r="6" spans="1:11" ht="27.6" x14ac:dyDescent="0.25">
      <c r="A6" s="811" t="s">
        <v>4</v>
      </c>
      <c r="B6" s="473" t="s">
        <v>716</v>
      </c>
      <c r="C6" s="76">
        <v>371</v>
      </c>
      <c r="D6" s="66">
        <f t="shared" si="0"/>
        <v>3.6809207262625258E-2</v>
      </c>
      <c r="E6" s="76">
        <v>361</v>
      </c>
      <c r="F6" s="66">
        <f t="shared" si="1"/>
        <v>3.4101643680332513E-2</v>
      </c>
      <c r="G6" s="76">
        <v>395</v>
      </c>
      <c r="H6" s="66">
        <f t="shared" si="2"/>
        <v>3.9E-2</v>
      </c>
      <c r="I6" s="76">
        <v>365</v>
      </c>
      <c r="J6" s="66">
        <f t="shared" si="3"/>
        <v>3.5999999999999997E-2</v>
      </c>
      <c r="K6" s="111">
        <f t="shared" si="4"/>
        <v>-3.0000000000000027E-3</v>
      </c>
    </row>
    <row r="7" spans="1:11" ht="27.6" x14ac:dyDescent="0.25">
      <c r="A7" s="811" t="s">
        <v>5</v>
      </c>
      <c r="B7" s="473" t="s">
        <v>717</v>
      </c>
      <c r="C7" s="76">
        <v>47</v>
      </c>
      <c r="D7" s="66">
        <f t="shared" si="0"/>
        <v>4.6631610278797496E-3</v>
      </c>
      <c r="E7" s="76">
        <v>49</v>
      </c>
      <c r="F7" s="66">
        <f t="shared" si="1"/>
        <v>4.6287549593803136E-3</v>
      </c>
      <c r="G7" s="76">
        <v>47</v>
      </c>
      <c r="H7" s="66">
        <f t="shared" si="2"/>
        <v>5.0000000000000001E-3</v>
      </c>
      <c r="I7" s="76">
        <v>31</v>
      </c>
      <c r="J7" s="66">
        <f t="shared" si="3"/>
        <v>3.0000000000000001E-3</v>
      </c>
      <c r="K7" s="111">
        <f t="shared" si="4"/>
        <v>-2E-3</v>
      </c>
    </row>
    <row r="8" spans="1:11" x14ac:dyDescent="0.25">
      <c r="A8" s="811" t="s">
        <v>6</v>
      </c>
      <c r="B8" s="473" t="s">
        <v>718</v>
      </c>
      <c r="C8" s="76">
        <v>12</v>
      </c>
      <c r="D8" s="66">
        <f t="shared" si="0"/>
        <v>1.1905943049905744E-3</v>
      </c>
      <c r="E8" s="76">
        <v>11</v>
      </c>
      <c r="F8" s="66">
        <f t="shared" si="1"/>
        <v>1.0391082561874174E-3</v>
      </c>
      <c r="G8" s="76">
        <v>14</v>
      </c>
      <c r="H8" s="66">
        <f t="shared" si="2"/>
        <v>1E-3</v>
      </c>
      <c r="I8" s="76">
        <v>17</v>
      </c>
      <c r="J8" s="66">
        <f t="shared" si="3"/>
        <v>2E-3</v>
      </c>
      <c r="K8" s="111">
        <f t="shared" si="4"/>
        <v>1E-3</v>
      </c>
    </row>
    <row r="9" spans="1:11" x14ac:dyDescent="0.25">
      <c r="A9" s="811" t="s">
        <v>7</v>
      </c>
      <c r="B9" s="473" t="s">
        <v>719</v>
      </c>
      <c r="C9" s="76">
        <v>4</v>
      </c>
      <c r="D9" s="66">
        <f t="shared" si="0"/>
        <v>3.9686476833019149E-4</v>
      </c>
      <c r="E9" s="76">
        <v>10</v>
      </c>
      <c r="F9" s="66">
        <f t="shared" si="1"/>
        <v>9.4464386926128849E-4</v>
      </c>
      <c r="G9" s="76">
        <v>1</v>
      </c>
      <c r="H9" s="66">
        <f t="shared" si="2"/>
        <v>0</v>
      </c>
      <c r="I9" s="76">
        <v>5</v>
      </c>
      <c r="J9" s="66">
        <f t="shared" si="3"/>
        <v>0</v>
      </c>
      <c r="K9" s="111">
        <f t="shared" si="4"/>
        <v>0</v>
      </c>
    </row>
    <row r="10" spans="1:11" x14ac:dyDescent="0.25">
      <c r="A10" s="811" t="s">
        <v>8</v>
      </c>
      <c r="B10" s="473" t="s">
        <v>720</v>
      </c>
      <c r="C10" s="76">
        <v>22</v>
      </c>
      <c r="D10" s="66">
        <f t="shared" si="0"/>
        <v>2.182756225816053E-3</v>
      </c>
      <c r="E10" s="76">
        <v>20</v>
      </c>
      <c r="F10" s="66">
        <f t="shared" si="1"/>
        <v>1.889287738522577E-3</v>
      </c>
      <c r="G10" s="76">
        <v>21</v>
      </c>
      <c r="H10" s="66">
        <f t="shared" si="2"/>
        <v>2E-3</v>
      </c>
      <c r="I10" s="76">
        <v>11</v>
      </c>
      <c r="J10" s="66">
        <f t="shared" si="3"/>
        <v>1E-3</v>
      </c>
      <c r="K10" s="111">
        <f t="shared" si="4"/>
        <v>-1E-3</v>
      </c>
    </row>
    <row r="11" spans="1:11" x14ac:dyDescent="0.25">
      <c r="A11" s="811" t="s">
        <v>9</v>
      </c>
      <c r="B11" s="473" t="s">
        <v>721</v>
      </c>
      <c r="C11" s="76">
        <v>9</v>
      </c>
      <c r="D11" s="66">
        <f t="shared" si="0"/>
        <v>8.9294572874293082E-4</v>
      </c>
      <c r="E11" s="76">
        <v>5</v>
      </c>
      <c r="F11" s="66">
        <f t="shared" si="1"/>
        <v>4.7232193463064425E-4</v>
      </c>
      <c r="G11" s="76">
        <v>10</v>
      </c>
      <c r="H11" s="66">
        <f t="shared" si="2"/>
        <v>1E-3</v>
      </c>
      <c r="I11" s="76">
        <v>12</v>
      </c>
      <c r="J11" s="66">
        <f t="shared" si="3"/>
        <v>1E-3</v>
      </c>
      <c r="K11" s="111">
        <f t="shared" si="4"/>
        <v>0</v>
      </c>
    </row>
    <row r="12" spans="1:11" x14ac:dyDescent="0.25">
      <c r="A12" s="811" t="s">
        <v>10</v>
      </c>
      <c r="B12" s="473" t="s">
        <v>722</v>
      </c>
      <c r="C12" s="76">
        <v>6</v>
      </c>
      <c r="D12" s="66">
        <f t="shared" si="0"/>
        <v>5.9529715249528718E-4</v>
      </c>
      <c r="E12" s="76">
        <v>4</v>
      </c>
      <c r="F12" s="66">
        <f t="shared" si="1"/>
        <v>3.7785754770451542E-4</v>
      </c>
      <c r="G12" s="76">
        <v>7</v>
      </c>
      <c r="H12" s="66">
        <f t="shared" si="2"/>
        <v>1E-3</v>
      </c>
      <c r="I12" s="76">
        <v>6</v>
      </c>
      <c r="J12" s="66">
        <f t="shared" si="3"/>
        <v>1E-3</v>
      </c>
      <c r="K12" s="111">
        <f t="shared" si="4"/>
        <v>0</v>
      </c>
    </row>
    <row r="13" spans="1:11" x14ac:dyDescent="0.25">
      <c r="A13" s="811" t="s">
        <v>11</v>
      </c>
      <c r="B13" s="473" t="s">
        <v>723</v>
      </c>
      <c r="C13" s="76">
        <v>6</v>
      </c>
      <c r="D13" s="66">
        <f t="shared" si="0"/>
        <v>5.9529715249528718E-4</v>
      </c>
      <c r="E13" s="76">
        <v>9</v>
      </c>
      <c r="F13" s="66">
        <f t="shared" si="1"/>
        <v>8.5017948233515961E-4</v>
      </c>
      <c r="G13" s="76">
        <v>7</v>
      </c>
      <c r="H13" s="66">
        <f t="shared" si="2"/>
        <v>1E-3</v>
      </c>
      <c r="I13" s="76">
        <v>11</v>
      </c>
      <c r="J13" s="66">
        <f t="shared" si="3"/>
        <v>1E-3</v>
      </c>
      <c r="K13" s="111">
        <f t="shared" si="4"/>
        <v>0</v>
      </c>
    </row>
    <row r="14" spans="1:11" x14ac:dyDescent="0.25">
      <c r="A14" s="811" t="s">
        <v>12</v>
      </c>
      <c r="B14" s="473" t="s">
        <v>724</v>
      </c>
      <c r="C14" s="76">
        <v>12</v>
      </c>
      <c r="D14" s="66">
        <f t="shared" si="0"/>
        <v>1.1905943049905744E-3</v>
      </c>
      <c r="E14" s="76">
        <v>10</v>
      </c>
      <c r="F14" s="66">
        <f t="shared" si="1"/>
        <v>9.4464386926128849E-4</v>
      </c>
      <c r="G14" s="76">
        <v>2</v>
      </c>
      <c r="H14" s="66">
        <f t="shared" si="2"/>
        <v>0</v>
      </c>
      <c r="I14" s="76">
        <v>11</v>
      </c>
      <c r="J14" s="66">
        <f t="shared" si="3"/>
        <v>1E-3</v>
      </c>
      <c r="K14" s="111">
        <f t="shared" si="4"/>
        <v>1E-3</v>
      </c>
    </row>
    <row r="15" spans="1:11" x14ac:dyDescent="0.25">
      <c r="A15" s="811" t="s">
        <v>13</v>
      </c>
      <c r="B15" s="473" t="s">
        <v>725</v>
      </c>
      <c r="C15" s="76">
        <v>46</v>
      </c>
      <c r="D15" s="66">
        <f t="shared" si="0"/>
        <v>4.5639448357972017E-3</v>
      </c>
      <c r="E15" s="76">
        <v>37</v>
      </c>
      <c r="F15" s="66">
        <f t="shared" si="1"/>
        <v>3.4951823162667674E-3</v>
      </c>
      <c r="G15" s="76">
        <v>40</v>
      </c>
      <c r="H15" s="66">
        <f t="shared" si="2"/>
        <v>4.0000000000000001E-3</v>
      </c>
      <c r="I15" s="76">
        <v>43</v>
      </c>
      <c r="J15" s="66">
        <f t="shared" si="3"/>
        <v>4.0000000000000001E-3</v>
      </c>
      <c r="K15" s="111">
        <f t="shared" si="4"/>
        <v>0</v>
      </c>
    </row>
    <row r="16" spans="1:11" x14ac:dyDescent="0.25">
      <c r="A16" s="811" t="s">
        <v>14</v>
      </c>
      <c r="B16" s="473" t="s">
        <v>726</v>
      </c>
      <c r="C16" s="76">
        <v>4808</v>
      </c>
      <c r="D16" s="66">
        <f t="shared" si="0"/>
        <v>0.47703145153289017</v>
      </c>
      <c r="E16" s="76">
        <v>4596</v>
      </c>
      <c r="F16" s="66">
        <f t="shared" si="1"/>
        <v>0.43415832231248819</v>
      </c>
      <c r="G16" s="76">
        <v>4573</v>
      </c>
      <c r="H16" s="66">
        <f t="shared" si="2"/>
        <v>0.44900000000000001</v>
      </c>
      <c r="I16" s="76">
        <v>4925</v>
      </c>
      <c r="J16" s="66">
        <f t="shared" si="3"/>
        <v>0.48399999999999999</v>
      </c>
      <c r="K16" s="111">
        <f t="shared" si="4"/>
        <v>3.4999999999999976E-2</v>
      </c>
    </row>
    <row r="17" spans="1:11" x14ac:dyDescent="0.25">
      <c r="A17" s="811" t="s">
        <v>81</v>
      </c>
      <c r="B17" s="473" t="s">
        <v>727</v>
      </c>
      <c r="C17" s="76">
        <v>260</v>
      </c>
      <c r="D17" s="66">
        <f t="shared" si="0"/>
        <v>2.5796209941462447E-2</v>
      </c>
      <c r="E17" s="76">
        <v>236</v>
      </c>
      <c r="F17" s="66">
        <f t="shared" si="1"/>
        <v>2.2293595314566407E-2</v>
      </c>
      <c r="G17" s="76">
        <v>405</v>
      </c>
      <c r="H17" s="66">
        <f t="shared" si="2"/>
        <v>0.04</v>
      </c>
      <c r="I17" s="76">
        <v>412</v>
      </c>
      <c r="J17" s="66">
        <f t="shared" si="3"/>
        <v>0.04</v>
      </c>
      <c r="K17" s="111">
        <f t="shared" si="4"/>
        <v>0</v>
      </c>
    </row>
    <row r="18" spans="1:11" ht="27.6" x14ac:dyDescent="0.25">
      <c r="A18" s="811" t="s">
        <v>82</v>
      </c>
      <c r="B18" s="473" t="s">
        <v>728</v>
      </c>
      <c r="C18" s="76">
        <v>95</v>
      </c>
      <c r="D18" s="66">
        <f t="shared" si="0"/>
        <v>9.4255382478420479E-3</v>
      </c>
      <c r="E18" s="76">
        <v>103</v>
      </c>
      <c r="F18" s="66">
        <f t="shared" si="1"/>
        <v>9.7298318533912721E-3</v>
      </c>
      <c r="G18" s="76">
        <v>120</v>
      </c>
      <c r="H18" s="66">
        <f t="shared" si="2"/>
        <v>1.2E-2</v>
      </c>
      <c r="I18" s="76">
        <v>91</v>
      </c>
      <c r="J18" s="66">
        <f t="shared" si="3"/>
        <v>8.9999999999999993E-3</v>
      </c>
      <c r="K18" s="111">
        <f t="shared" si="4"/>
        <v>-3.0000000000000009E-3</v>
      </c>
    </row>
    <row r="19" spans="1:11" ht="28.5" customHeight="1" x14ac:dyDescent="0.25">
      <c r="A19" s="811" t="s">
        <v>83</v>
      </c>
      <c r="B19" s="473" t="s">
        <v>729</v>
      </c>
      <c r="C19" s="76">
        <v>15</v>
      </c>
      <c r="D19" s="66">
        <f t="shared" si="0"/>
        <v>1.4882428812382181E-3</v>
      </c>
      <c r="E19" s="76">
        <v>15</v>
      </c>
      <c r="F19" s="66">
        <f t="shared" si="1"/>
        <v>1.4169658038919327E-3</v>
      </c>
      <c r="G19" s="76">
        <v>19</v>
      </c>
      <c r="H19" s="66">
        <f t="shared" si="2"/>
        <v>2E-3</v>
      </c>
      <c r="I19" s="76">
        <v>10</v>
      </c>
      <c r="J19" s="66">
        <f t="shared" si="3"/>
        <v>1E-3</v>
      </c>
      <c r="K19" s="111">
        <f t="shared" si="4"/>
        <v>-1E-3</v>
      </c>
    </row>
    <row r="20" spans="1:11" x14ac:dyDescent="0.25">
      <c r="A20" s="811" t="s">
        <v>84</v>
      </c>
      <c r="B20" s="473" t="s">
        <v>730</v>
      </c>
      <c r="C20" s="76">
        <v>6</v>
      </c>
      <c r="D20" s="66">
        <f t="shared" si="0"/>
        <v>5.9529715249528718E-4</v>
      </c>
      <c r="E20" s="76">
        <v>19</v>
      </c>
      <c r="F20" s="66">
        <f t="shared" si="1"/>
        <v>1.7948233515964482E-3</v>
      </c>
      <c r="G20" s="76">
        <v>5</v>
      </c>
      <c r="H20" s="66">
        <f t="shared" si="2"/>
        <v>0</v>
      </c>
      <c r="I20" s="76">
        <v>24</v>
      </c>
      <c r="J20" s="66">
        <f t="shared" si="3"/>
        <v>2E-3</v>
      </c>
      <c r="K20" s="111">
        <f t="shared" si="4"/>
        <v>2E-3</v>
      </c>
    </row>
    <row r="21" spans="1:11" ht="27.6" x14ac:dyDescent="0.25">
      <c r="A21" s="811" t="s">
        <v>85</v>
      </c>
      <c r="B21" s="473" t="s">
        <v>736</v>
      </c>
      <c r="C21" s="76">
        <v>89</v>
      </c>
      <c r="D21" s="66">
        <f t="shared" si="0"/>
        <v>8.8302410953467608E-3</v>
      </c>
      <c r="E21" s="76">
        <v>74</v>
      </c>
      <c r="F21" s="66">
        <f t="shared" si="1"/>
        <v>6.9903646325335349E-3</v>
      </c>
      <c r="G21" s="76">
        <v>99</v>
      </c>
      <c r="H21" s="66">
        <f t="shared" si="2"/>
        <v>0.01</v>
      </c>
      <c r="I21" s="76">
        <v>68</v>
      </c>
      <c r="J21" s="66">
        <f t="shared" si="3"/>
        <v>7.0000000000000001E-3</v>
      </c>
      <c r="K21" s="111">
        <f t="shared" si="4"/>
        <v>-3.0000000000000001E-3</v>
      </c>
    </row>
    <row r="22" spans="1:11" x14ac:dyDescent="0.25">
      <c r="A22" s="811" t="s">
        <v>86</v>
      </c>
      <c r="B22" s="473" t="s">
        <v>732</v>
      </c>
      <c r="C22" s="76">
        <v>366</v>
      </c>
      <c r="D22" s="66">
        <f t="shared" si="0"/>
        <v>3.631312630221252E-2</v>
      </c>
      <c r="E22" s="76">
        <v>405</v>
      </c>
      <c r="F22" s="66">
        <f t="shared" si="1"/>
        <v>3.8258076705082182E-2</v>
      </c>
      <c r="G22" s="76">
        <v>473</v>
      </c>
      <c r="H22" s="66">
        <f t="shared" si="2"/>
        <v>4.5999999999999999E-2</v>
      </c>
      <c r="I22" s="76">
        <v>418</v>
      </c>
      <c r="J22" s="66">
        <f t="shared" si="3"/>
        <v>4.1000000000000002E-2</v>
      </c>
      <c r="K22" s="111">
        <f t="shared" si="4"/>
        <v>-4.9999999999999975E-3</v>
      </c>
    </row>
    <row r="23" spans="1:11" x14ac:dyDescent="0.25">
      <c r="A23" s="811" t="s">
        <v>87</v>
      </c>
      <c r="B23" s="473" t="s">
        <v>733</v>
      </c>
      <c r="C23" s="76">
        <v>10</v>
      </c>
      <c r="D23" s="66">
        <f t="shared" si="0"/>
        <v>9.9216192082547867E-4</v>
      </c>
      <c r="E23" s="76">
        <v>16</v>
      </c>
      <c r="F23" s="66">
        <f t="shared" si="1"/>
        <v>1.5114301908180617E-3</v>
      </c>
      <c r="G23" s="76">
        <v>26</v>
      </c>
      <c r="H23" s="66">
        <f t="shared" si="2"/>
        <v>3.0000000000000001E-3</v>
      </c>
      <c r="I23" s="76">
        <v>24</v>
      </c>
      <c r="J23" s="66">
        <f t="shared" si="3"/>
        <v>2E-3</v>
      </c>
      <c r="K23" s="111">
        <f t="shared" si="4"/>
        <v>-1E-3</v>
      </c>
    </row>
    <row r="24" spans="1:11" x14ac:dyDescent="0.25">
      <c r="A24" s="811" t="s">
        <v>88</v>
      </c>
      <c r="B24" s="473" t="s">
        <v>811</v>
      </c>
      <c r="C24" s="76">
        <v>502</v>
      </c>
      <c r="D24" s="66">
        <f t="shared" si="0"/>
        <v>4.9806528425439034E-2</v>
      </c>
      <c r="E24" s="76">
        <v>761</v>
      </c>
      <c r="F24" s="66">
        <f t="shared" si="1"/>
        <v>7.1887398450784054E-2</v>
      </c>
      <c r="G24" s="76">
        <v>527</v>
      </c>
      <c r="H24" s="66">
        <f t="shared" si="2"/>
        <v>5.1999999999999998E-2</v>
      </c>
      <c r="I24" s="76">
        <v>541</v>
      </c>
      <c r="J24" s="66">
        <f t="shared" si="3"/>
        <v>5.2999999999999999E-2</v>
      </c>
      <c r="K24" s="111">
        <f t="shared" si="4"/>
        <v>1.0000000000000009E-3</v>
      </c>
    </row>
    <row r="25" spans="1:11" ht="14.4" thickBot="1" x14ac:dyDescent="0.3">
      <c r="A25" s="811" t="s">
        <v>89</v>
      </c>
      <c r="B25" s="474" t="s">
        <v>735</v>
      </c>
      <c r="C25" s="83">
        <v>251</v>
      </c>
      <c r="D25" s="69">
        <f t="shared" si="0"/>
        <v>2.4903264212719517E-2</v>
      </c>
      <c r="E25" s="83">
        <v>180</v>
      </c>
      <c r="F25" s="69">
        <f t="shared" si="1"/>
        <v>1.7003589646703194E-2</v>
      </c>
      <c r="G25" s="83">
        <v>322</v>
      </c>
      <c r="H25" s="69">
        <f t="shared" si="2"/>
        <v>3.2000000000000001E-2</v>
      </c>
      <c r="I25" s="83">
        <v>249</v>
      </c>
      <c r="J25" s="69">
        <f t="shared" si="3"/>
        <v>2.4E-2</v>
      </c>
      <c r="K25" s="112">
        <f t="shared" si="4"/>
        <v>-8.0000000000000002E-3</v>
      </c>
    </row>
    <row r="26" spans="1:11" ht="14.4" thickBot="1" x14ac:dyDescent="0.3">
      <c r="A26" s="838" t="s">
        <v>109</v>
      </c>
      <c r="B26" s="967"/>
      <c r="C26" s="91">
        <f>SUM(C4:C25)</f>
        <v>10079</v>
      </c>
      <c r="D26" s="72">
        <f>SUM(D4:D25)</f>
        <v>1.0000000000000002</v>
      </c>
      <c r="E26" s="91">
        <f t="shared" ref="E26:J26" si="5">SUM(E4:E25)</f>
        <v>10586</v>
      </c>
      <c r="F26" s="72">
        <f t="shared" si="5"/>
        <v>1</v>
      </c>
      <c r="G26" s="91">
        <f t="shared" si="5"/>
        <v>10191</v>
      </c>
      <c r="H26" s="72">
        <f t="shared" si="5"/>
        <v>1.002</v>
      </c>
      <c r="I26" s="91">
        <f t="shared" si="5"/>
        <v>10175</v>
      </c>
      <c r="J26" s="72">
        <f t="shared" si="5"/>
        <v>0.99800000000000011</v>
      </c>
      <c r="K26" s="113"/>
    </row>
  </sheetData>
  <mergeCells count="9">
    <mergeCell ref="K2:K3"/>
    <mergeCell ref="A26:B26"/>
    <mergeCell ref="A1:K1"/>
    <mergeCell ref="A2:A3"/>
    <mergeCell ref="B2:B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Normal="100" workbookViewId="0">
      <selection sqref="A1:K1"/>
    </sheetView>
  </sheetViews>
  <sheetFormatPr defaultColWidth="9.109375" defaultRowHeight="13.8" x14ac:dyDescent="0.25"/>
  <cols>
    <col min="1" max="1" width="8.6640625" style="1" customWidth="1"/>
    <col min="2" max="2" width="69.6640625" style="1" customWidth="1"/>
    <col min="3" max="3" width="8.88671875" style="131" customWidth="1"/>
    <col min="4" max="4" width="8.5546875" style="1" customWidth="1"/>
    <col min="5" max="5" width="8.6640625" style="131" customWidth="1"/>
    <col min="6" max="6" width="8.5546875" style="1" customWidth="1"/>
    <col min="7" max="7" width="8.88671875" style="131" customWidth="1"/>
    <col min="8" max="8" width="8.5546875" style="1" customWidth="1"/>
    <col min="9" max="9" width="10" style="131" customWidth="1"/>
    <col min="10" max="10" width="8.88671875" style="131" customWidth="1"/>
    <col min="11" max="11" width="8.5546875" style="1" customWidth="1"/>
    <col min="12" max="246" width="11.44140625" style="1" customWidth="1"/>
    <col min="247" max="16384" width="9.109375" style="1"/>
  </cols>
  <sheetData>
    <row r="1" spans="1:11" ht="35.1" customHeight="1" thickBot="1" x14ac:dyDescent="0.3">
      <c r="A1" s="867" t="s">
        <v>203</v>
      </c>
      <c r="B1" s="868"/>
      <c r="C1" s="868"/>
      <c r="D1" s="868"/>
      <c r="E1" s="868"/>
      <c r="F1" s="868"/>
      <c r="G1" s="868"/>
      <c r="H1" s="868"/>
      <c r="I1" s="868"/>
      <c r="J1" s="868"/>
      <c r="K1" s="869"/>
    </row>
    <row r="2" spans="1:11" ht="15" customHeight="1" thickBot="1" x14ac:dyDescent="0.3">
      <c r="A2" s="876" t="s">
        <v>623</v>
      </c>
      <c r="B2" s="877" t="s">
        <v>713</v>
      </c>
      <c r="C2" s="970" t="s">
        <v>214</v>
      </c>
      <c r="D2" s="880"/>
      <c r="E2" s="880"/>
      <c r="F2" s="880"/>
      <c r="G2" s="880"/>
      <c r="H2" s="880"/>
      <c r="I2" s="880"/>
      <c r="J2" s="876" t="s">
        <v>109</v>
      </c>
      <c r="K2" s="877"/>
    </row>
    <row r="3" spans="1:11" ht="14.25" customHeight="1" x14ac:dyDescent="0.25">
      <c r="A3" s="962"/>
      <c r="B3" s="963"/>
      <c r="C3" s="972" t="s">
        <v>215</v>
      </c>
      <c r="D3" s="973"/>
      <c r="E3" s="876" t="s">
        <v>216</v>
      </c>
      <c r="F3" s="877"/>
      <c r="G3" s="972" t="s">
        <v>217</v>
      </c>
      <c r="H3" s="973"/>
      <c r="I3" s="802" t="s">
        <v>218</v>
      </c>
      <c r="J3" s="971"/>
      <c r="K3" s="963"/>
    </row>
    <row r="4" spans="1:11" ht="14.4" thickBot="1" x14ac:dyDescent="0.3">
      <c r="A4" s="968"/>
      <c r="B4" s="965"/>
      <c r="C4" s="138" t="s">
        <v>110</v>
      </c>
      <c r="D4" s="119" t="s">
        <v>111</v>
      </c>
      <c r="E4" s="139" t="s">
        <v>110</v>
      </c>
      <c r="F4" s="121" t="s">
        <v>111</v>
      </c>
      <c r="G4" s="138" t="s">
        <v>110</v>
      </c>
      <c r="H4" s="119" t="s">
        <v>111</v>
      </c>
      <c r="I4" s="360" t="s">
        <v>110</v>
      </c>
      <c r="J4" s="138" t="s">
        <v>110</v>
      </c>
      <c r="K4" s="121" t="s">
        <v>111</v>
      </c>
    </row>
    <row r="5" spans="1:11" x14ac:dyDescent="0.25">
      <c r="A5" s="814" t="s">
        <v>2</v>
      </c>
      <c r="B5" s="826" t="s">
        <v>714</v>
      </c>
      <c r="C5" s="282">
        <v>297</v>
      </c>
      <c r="D5" s="63">
        <f>C5/$C$27</f>
        <v>7.6803723816912334E-2</v>
      </c>
      <c r="E5" s="285">
        <v>443</v>
      </c>
      <c r="F5" s="63">
        <f>E5/$E$27</f>
        <v>7.9935041501263085E-2</v>
      </c>
      <c r="G5" s="285">
        <v>70</v>
      </c>
      <c r="H5" s="63">
        <f>G5/$G$27</f>
        <v>9.2470277410832233E-2</v>
      </c>
      <c r="I5" s="361">
        <v>2</v>
      </c>
      <c r="J5" s="289">
        <f>C5+E5+G5+I5</f>
        <v>812</v>
      </c>
      <c r="K5" s="63">
        <f>J5/$J$27</f>
        <v>7.9803439803439805E-2</v>
      </c>
    </row>
    <row r="6" spans="1:11" ht="27.6" x14ac:dyDescent="0.25">
      <c r="A6" s="811" t="s">
        <v>3</v>
      </c>
      <c r="B6" s="827" t="s">
        <v>715</v>
      </c>
      <c r="C6" s="283">
        <v>732</v>
      </c>
      <c r="D6" s="66">
        <f t="shared" ref="D6:D26" si="0">C6/$C$27</f>
        <v>0.18929402637703646</v>
      </c>
      <c r="E6" s="286">
        <v>1199</v>
      </c>
      <c r="F6" s="66">
        <f t="shared" ref="F6:F26" si="1">E6/$E$27</f>
        <v>0.21634788884879105</v>
      </c>
      <c r="G6" s="286">
        <v>158</v>
      </c>
      <c r="H6" s="66">
        <f t="shared" ref="H6:H26" si="2">G6/$G$27</f>
        <v>0.20871862615587847</v>
      </c>
      <c r="I6" s="362"/>
      <c r="J6" s="290">
        <f t="shared" ref="J6:J26" si="3">C6+E6+G6+I6</f>
        <v>2089</v>
      </c>
      <c r="K6" s="66">
        <f t="shared" ref="K6:K26" si="4">J6/$J$27</f>
        <v>0.2053071253071253</v>
      </c>
    </row>
    <row r="7" spans="1:11" ht="27.6" x14ac:dyDescent="0.25">
      <c r="A7" s="811" t="s">
        <v>4</v>
      </c>
      <c r="B7" s="827" t="s">
        <v>716</v>
      </c>
      <c r="C7" s="283">
        <v>108</v>
      </c>
      <c r="D7" s="66">
        <f t="shared" si="0"/>
        <v>2.7928626842513578E-2</v>
      </c>
      <c r="E7" s="286">
        <v>227</v>
      </c>
      <c r="F7" s="66">
        <f t="shared" si="1"/>
        <v>4.0959942259112231E-2</v>
      </c>
      <c r="G7" s="286">
        <v>30</v>
      </c>
      <c r="H7" s="66">
        <f t="shared" si="2"/>
        <v>3.9630118890356669E-2</v>
      </c>
      <c r="I7" s="362"/>
      <c r="J7" s="290">
        <f t="shared" si="3"/>
        <v>365</v>
      </c>
      <c r="K7" s="66">
        <f t="shared" si="4"/>
        <v>3.5872235872235869E-2</v>
      </c>
    </row>
    <row r="8" spans="1:11" ht="27.6" x14ac:dyDescent="0.25">
      <c r="A8" s="811" t="s">
        <v>5</v>
      </c>
      <c r="B8" s="827" t="s">
        <v>717</v>
      </c>
      <c r="C8" s="283">
        <v>15</v>
      </c>
      <c r="D8" s="66">
        <f t="shared" si="0"/>
        <v>3.8789759503491078E-3</v>
      </c>
      <c r="E8" s="286">
        <v>16</v>
      </c>
      <c r="F8" s="66">
        <f t="shared" si="1"/>
        <v>2.88704438830747E-3</v>
      </c>
      <c r="G8" s="286"/>
      <c r="H8" s="66">
        <f t="shared" si="2"/>
        <v>0</v>
      </c>
      <c r="I8" s="362"/>
      <c r="J8" s="290">
        <f t="shared" si="3"/>
        <v>31</v>
      </c>
      <c r="K8" s="66">
        <f t="shared" si="4"/>
        <v>3.0466830466830469E-3</v>
      </c>
    </row>
    <row r="9" spans="1:11" x14ac:dyDescent="0.25">
      <c r="A9" s="811" t="s">
        <v>6</v>
      </c>
      <c r="B9" s="827" t="s">
        <v>718</v>
      </c>
      <c r="C9" s="283">
        <v>6</v>
      </c>
      <c r="D9" s="66">
        <f t="shared" si="0"/>
        <v>1.5515903801396431E-3</v>
      </c>
      <c r="E9" s="286">
        <v>7</v>
      </c>
      <c r="F9" s="66">
        <f t="shared" si="1"/>
        <v>1.2630819198845183E-3</v>
      </c>
      <c r="G9" s="286">
        <v>4</v>
      </c>
      <c r="H9" s="66">
        <f t="shared" si="2"/>
        <v>5.2840158520475562E-3</v>
      </c>
      <c r="I9" s="362"/>
      <c r="J9" s="290">
        <f t="shared" si="3"/>
        <v>17</v>
      </c>
      <c r="K9" s="66">
        <f t="shared" si="4"/>
        <v>1.6707616707616708E-3</v>
      </c>
    </row>
    <row r="10" spans="1:11" x14ac:dyDescent="0.25">
      <c r="A10" s="811" t="s">
        <v>7</v>
      </c>
      <c r="B10" s="827" t="s">
        <v>719</v>
      </c>
      <c r="C10" s="283">
        <v>1</v>
      </c>
      <c r="D10" s="66">
        <f t="shared" si="0"/>
        <v>2.5859839668994052E-4</v>
      </c>
      <c r="E10" s="286">
        <v>4</v>
      </c>
      <c r="F10" s="66">
        <f t="shared" si="1"/>
        <v>7.217610970768675E-4</v>
      </c>
      <c r="G10" s="286"/>
      <c r="H10" s="66">
        <f t="shared" si="2"/>
        <v>0</v>
      </c>
      <c r="I10" s="362"/>
      <c r="J10" s="290">
        <f t="shared" si="3"/>
        <v>5</v>
      </c>
      <c r="K10" s="66">
        <f t="shared" si="4"/>
        <v>4.9140049140049139E-4</v>
      </c>
    </row>
    <row r="11" spans="1:11" x14ac:dyDescent="0.25">
      <c r="A11" s="811" t="s">
        <v>8</v>
      </c>
      <c r="B11" s="827" t="s">
        <v>720</v>
      </c>
      <c r="C11" s="283">
        <v>7</v>
      </c>
      <c r="D11" s="66">
        <f t="shared" si="0"/>
        <v>1.8101887768295836E-3</v>
      </c>
      <c r="E11" s="286">
        <v>3</v>
      </c>
      <c r="F11" s="66">
        <f t="shared" si="1"/>
        <v>5.4132082280765065E-4</v>
      </c>
      <c r="G11" s="286">
        <v>1</v>
      </c>
      <c r="H11" s="66">
        <f t="shared" si="2"/>
        <v>1.321003963011889E-3</v>
      </c>
      <c r="I11" s="362"/>
      <c r="J11" s="290">
        <f t="shared" si="3"/>
        <v>11</v>
      </c>
      <c r="K11" s="66">
        <f t="shared" si="4"/>
        <v>1.0810810810810811E-3</v>
      </c>
    </row>
    <row r="12" spans="1:11" x14ac:dyDescent="0.25">
      <c r="A12" s="811" t="s">
        <v>9</v>
      </c>
      <c r="B12" s="827" t="s">
        <v>721</v>
      </c>
      <c r="C12" s="283">
        <v>5</v>
      </c>
      <c r="D12" s="66">
        <f t="shared" si="0"/>
        <v>1.2929919834497026E-3</v>
      </c>
      <c r="E12" s="286">
        <v>7</v>
      </c>
      <c r="F12" s="66">
        <f t="shared" si="1"/>
        <v>1.2630819198845183E-3</v>
      </c>
      <c r="G12" s="286"/>
      <c r="H12" s="66">
        <f t="shared" si="2"/>
        <v>0</v>
      </c>
      <c r="I12" s="362"/>
      <c r="J12" s="290">
        <f t="shared" si="3"/>
        <v>12</v>
      </c>
      <c r="K12" s="66">
        <f t="shared" si="4"/>
        <v>1.1793611793611794E-3</v>
      </c>
    </row>
    <row r="13" spans="1:11" x14ac:dyDescent="0.25">
      <c r="A13" s="811" t="s">
        <v>10</v>
      </c>
      <c r="B13" s="827" t="s">
        <v>722</v>
      </c>
      <c r="C13" s="283">
        <v>3</v>
      </c>
      <c r="D13" s="66">
        <f t="shared" si="0"/>
        <v>7.7579519006982156E-4</v>
      </c>
      <c r="E13" s="286">
        <v>3</v>
      </c>
      <c r="F13" s="66">
        <f t="shared" si="1"/>
        <v>5.4132082280765065E-4</v>
      </c>
      <c r="G13" s="286"/>
      <c r="H13" s="66">
        <f t="shared" si="2"/>
        <v>0</v>
      </c>
      <c r="I13" s="362"/>
      <c r="J13" s="290">
        <f t="shared" si="3"/>
        <v>6</v>
      </c>
      <c r="K13" s="66">
        <f t="shared" si="4"/>
        <v>5.8968058968058971E-4</v>
      </c>
    </row>
    <row r="14" spans="1:11" x14ac:dyDescent="0.25">
      <c r="A14" s="811" t="s">
        <v>11</v>
      </c>
      <c r="B14" s="827" t="s">
        <v>723</v>
      </c>
      <c r="C14" s="283">
        <v>3</v>
      </c>
      <c r="D14" s="66">
        <f t="shared" si="0"/>
        <v>7.7579519006982156E-4</v>
      </c>
      <c r="E14" s="286">
        <v>7</v>
      </c>
      <c r="F14" s="66">
        <f t="shared" si="1"/>
        <v>1.2630819198845183E-3</v>
      </c>
      <c r="G14" s="286">
        <v>1</v>
      </c>
      <c r="H14" s="66">
        <f t="shared" si="2"/>
        <v>1.321003963011889E-3</v>
      </c>
      <c r="I14" s="362"/>
      <c r="J14" s="290">
        <f t="shared" si="3"/>
        <v>11</v>
      </c>
      <c r="K14" s="66">
        <f t="shared" si="4"/>
        <v>1.0810810810810811E-3</v>
      </c>
    </row>
    <row r="15" spans="1:11" x14ac:dyDescent="0.25">
      <c r="A15" s="811" t="s">
        <v>12</v>
      </c>
      <c r="B15" s="827" t="s">
        <v>724</v>
      </c>
      <c r="C15" s="283">
        <v>5</v>
      </c>
      <c r="D15" s="66">
        <f t="shared" si="0"/>
        <v>1.2929919834497026E-3</v>
      </c>
      <c r="E15" s="286">
        <v>6</v>
      </c>
      <c r="F15" s="66">
        <f t="shared" si="1"/>
        <v>1.0826416456153013E-3</v>
      </c>
      <c r="G15" s="286"/>
      <c r="H15" s="66">
        <f t="shared" si="2"/>
        <v>0</v>
      </c>
      <c r="I15" s="362"/>
      <c r="J15" s="290">
        <f t="shared" si="3"/>
        <v>11</v>
      </c>
      <c r="K15" s="66">
        <f t="shared" si="4"/>
        <v>1.0810810810810811E-3</v>
      </c>
    </row>
    <row r="16" spans="1:11" x14ac:dyDescent="0.25">
      <c r="A16" s="811" t="s">
        <v>13</v>
      </c>
      <c r="B16" s="827" t="s">
        <v>725</v>
      </c>
      <c r="C16" s="283">
        <v>21</v>
      </c>
      <c r="D16" s="66">
        <f t="shared" si="0"/>
        <v>5.4305663304887513E-3</v>
      </c>
      <c r="E16" s="286">
        <v>19</v>
      </c>
      <c r="F16" s="66">
        <f t="shared" si="1"/>
        <v>3.4283652111151211E-3</v>
      </c>
      <c r="G16" s="286">
        <v>3</v>
      </c>
      <c r="H16" s="66">
        <f t="shared" si="2"/>
        <v>3.9630118890356669E-3</v>
      </c>
      <c r="I16" s="362"/>
      <c r="J16" s="290">
        <f t="shared" si="3"/>
        <v>43</v>
      </c>
      <c r="K16" s="66">
        <f t="shared" si="4"/>
        <v>4.2260442260442259E-3</v>
      </c>
    </row>
    <row r="17" spans="1:11" x14ac:dyDescent="0.25">
      <c r="A17" s="811" t="s">
        <v>14</v>
      </c>
      <c r="B17" s="827" t="s">
        <v>726</v>
      </c>
      <c r="C17" s="283">
        <v>1879</v>
      </c>
      <c r="D17" s="66">
        <f t="shared" si="0"/>
        <v>0.48590638738039826</v>
      </c>
      <c r="E17" s="286">
        <v>2684</v>
      </c>
      <c r="F17" s="66">
        <f t="shared" si="1"/>
        <v>0.48430169613857815</v>
      </c>
      <c r="G17" s="286">
        <v>355</v>
      </c>
      <c r="H17" s="66">
        <f t="shared" si="2"/>
        <v>0.46895640686922063</v>
      </c>
      <c r="I17" s="362">
        <v>7</v>
      </c>
      <c r="J17" s="290">
        <f t="shared" si="3"/>
        <v>4925</v>
      </c>
      <c r="K17" s="66">
        <f t="shared" si="4"/>
        <v>0.48402948402948404</v>
      </c>
    </row>
    <row r="18" spans="1:11" x14ac:dyDescent="0.25">
      <c r="A18" s="811" t="s">
        <v>81</v>
      </c>
      <c r="B18" s="827" t="s">
        <v>727</v>
      </c>
      <c r="C18" s="283">
        <v>180</v>
      </c>
      <c r="D18" s="66">
        <f t="shared" si="0"/>
        <v>4.6547711404189292E-2</v>
      </c>
      <c r="E18" s="286">
        <v>205</v>
      </c>
      <c r="F18" s="66">
        <f t="shared" si="1"/>
        <v>3.6990256225189463E-2</v>
      </c>
      <c r="G18" s="286">
        <v>27</v>
      </c>
      <c r="H18" s="66">
        <f t="shared" si="2"/>
        <v>3.5667107001321002E-2</v>
      </c>
      <c r="I18" s="362"/>
      <c r="J18" s="290">
        <f t="shared" si="3"/>
        <v>412</v>
      </c>
      <c r="K18" s="66">
        <f t="shared" si="4"/>
        <v>4.0491400491400494E-2</v>
      </c>
    </row>
    <row r="19" spans="1:11" ht="27.6" x14ac:dyDescent="0.25">
      <c r="A19" s="811" t="s">
        <v>82</v>
      </c>
      <c r="B19" s="827" t="s">
        <v>728</v>
      </c>
      <c r="C19" s="283">
        <v>44</v>
      </c>
      <c r="D19" s="66">
        <f t="shared" si="0"/>
        <v>1.1378329454357383E-2</v>
      </c>
      <c r="E19" s="286">
        <v>44</v>
      </c>
      <c r="F19" s="66">
        <f t="shared" si="1"/>
        <v>7.9393720678455435E-3</v>
      </c>
      <c r="G19" s="286">
        <v>3</v>
      </c>
      <c r="H19" s="66">
        <f t="shared" si="2"/>
        <v>3.9630118890356669E-3</v>
      </c>
      <c r="I19" s="362"/>
      <c r="J19" s="290">
        <f t="shared" si="3"/>
        <v>91</v>
      </c>
      <c r="K19" s="66">
        <f t="shared" si="4"/>
        <v>8.9434889434889427E-3</v>
      </c>
    </row>
    <row r="20" spans="1:11" ht="29.25" customHeight="1" x14ac:dyDescent="0.25">
      <c r="A20" s="811" t="s">
        <v>83</v>
      </c>
      <c r="B20" s="827" t="s">
        <v>729</v>
      </c>
      <c r="C20" s="283">
        <v>4</v>
      </c>
      <c r="D20" s="66">
        <f t="shared" si="0"/>
        <v>1.0343935867597621E-3</v>
      </c>
      <c r="E20" s="286">
        <v>6</v>
      </c>
      <c r="F20" s="66">
        <f t="shared" si="1"/>
        <v>1.0826416456153013E-3</v>
      </c>
      <c r="G20" s="286"/>
      <c r="H20" s="66">
        <f t="shared" si="2"/>
        <v>0</v>
      </c>
      <c r="I20" s="362"/>
      <c r="J20" s="290">
        <f t="shared" si="3"/>
        <v>10</v>
      </c>
      <c r="K20" s="66">
        <f t="shared" si="4"/>
        <v>9.8280098280098278E-4</v>
      </c>
    </row>
    <row r="21" spans="1:11" x14ac:dyDescent="0.25">
      <c r="A21" s="811" t="s">
        <v>84</v>
      </c>
      <c r="B21" s="827" t="s">
        <v>730</v>
      </c>
      <c r="C21" s="283">
        <v>12</v>
      </c>
      <c r="D21" s="66">
        <f t="shared" si="0"/>
        <v>3.1031807602792862E-3</v>
      </c>
      <c r="E21" s="286">
        <v>11</v>
      </c>
      <c r="F21" s="66">
        <f t="shared" si="1"/>
        <v>1.9848430169613859E-3</v>
      </c>
      <c r="G21" s="286">
        <v>1</v>
      </c>
      <c r="H21" s="66">
        <f t="shared" si="2"/>
        <v>1.321003963011889E-3</v>
      </c>
      <c r="I21" s="362"/>
      <c r="J21" s="290">
        <f t="shared" si="3"/>
        <v>24</v>
      </c>
      <c r="K21" s="66">
        <f t="shared" si="4"/>
        <v>2.3587223587223588E-3</v>
      </c>
    </row>
    <row r="22" spans="1:11" ht="27.6" x14ac:dyDescent="0.25">
      <c r="A22" s="811" t="s">
        <v>85</v>
      </c>
      <c r="B22" s="827" t="s">
        <v>736</v>
      </c>
      <c r="C22" s="283">
        <v>27</v>
      </c>
      <c r="D22" s="66">
        <f t="shared" si="0"/>
        <v>6.9821567106283944E-3</v>
      </c>
      <c r="E22" s="286">
        <v>39</v>
      </c>
      <c r="F22" s="66">
        <f t="shared" si="1"/>
        <v>7.0371706964994585E-3</v>
      </c>
      <c r="G22" s="286">
        <v>2</v>
      </c>
      <c r="H22" s="66">
        <f t="shared" si="2"/>
        <v>2.6420079260237781E-3</v>
      </c>
      <c r="I22" s="362"/>
      <c r="J22" s="290">
        <f t="shared" si="3"/>
        <v>68</v>
      </c>
      <c r="K22" s="66">
        <f t="shared" si="4"/>
        <v>6.6830466830466832E-3</v>
      </c>
    </row>
    <row r="23" spans="1:11" x14ac:dyDescent="0.25">
      <c r="A23" s="811" t="s">
        <v>86</v>
      </c>
      <c r="B23" s="827" t="s">
        <v>732</v>
      </c>
      <c r="C23" s="283">
        <v>187</v>
      </c>
      <c r="D23" s="66">
        <f t="shared" si="0"/>
        <v>4.8357900181018876E-2</v>
      </c>
      <c r="E23" s="286">
        <v>205</v>
      </c>
      <c r="F23" s="66">
        <f t="shared" si="1"/>
        <v>3.6990256225189463E-2</v>
      </c>
      <c r="G23" s="286">
        <v>26</v>
      </c>
      <c r="H23" s="66">
        <f t="shared" si="2"/>
        <v>3.4346103038309116E-2</v>
      </c>
      <c r="I23" s="362"/>
      <c r="J23" s="290">
        <f t="shared" si="3"/>
        <v>418</v>
      </c>
      <c r="K23" s="66">
        <f t="shared" si="4"/>
        <v>4.1081081081081078E-2</v>
      </c>
    </row>
    <row r="24" spans="1:11" x14ac:dyDescent="0.25">
      <c r="A24" s="811" t="s">
        <v>87</v>
      </c>
      <c r="B24" s="827" t="s">
        <v>733</v>
      </c>
      <c r="C24" s="283">
        <v>6</v>
      </c>
      <c r="D24" s="66">
        <f t="shared" si="0"/>
        <v>1.5515903801396431E-3</v>
      </c>
      <c r="E24" s="286">
        <v>16</v>
      </c>
      <c r="F24" s="66">
        <f t="shared" si="1"/>
        <v>2.88704438830747E-3</v>
      </c>
      <c r="G24" s="286">
        <v>2</v>
      </c>
      <c r="H24" s="66">
        <f t="shared" si="2"/>
        <v>2.6420079260237781E-3</v>
      </c>
      <c r="I24" s="362"/>
      <c r="J24" s="290">
        <f t="shared" si="3"/>
        <v>24</v>
      </c>
      <c r="K24" s="66">
        <f t="shared" si="4"/>
        <v>2.3587223587223588E-3</v>
      </c>
    </row>
    <row r="25" spans="1:11" x14ac:dyDescent="0.25">
      <c r="A25" s="811" t="s">
        <v>88</v>
      </c>
      <c r="B25" s="827" t="s">
        <v>734</v>
      </c>
      <c r="C25" s="283">
        <v>231</v>
      </c>
      <c r="D25" s="66">
        <f t="shared" si="0"/>
        <v>5.973622963537626E-2</v>
      </c>
      <c r="E25" s="286">
        <v>266</v>
      </c>
      <c r="F25" s="66">
        <f t="shared" si="1"/>
        <v>4.7997112955611695E-2</v>
      </c>
      <c r="G25" s="286">
        <v>44</v>
      </c>
      <c r="H25" s="66">
        <f t="shared" si="2"/>
        <v>5.8124174372523117E-2</v>
      </c>
      <c r="I25" s="362"/>
      <c r="J25" s="290">
        <f t="shared" si="3"/>
        <v>541</v>
      </c>
      <c r="K25" s="66">
        <f t="shared" si="4"/>
        <v>5.316953316953317E-2</v>
      </c>
    </row>
    <row r="26" spans="1:11" ht="14.4" thickBot="1" x14ac:dyDescent="0.3">
      <c r="A26" s="811" t="s">
        <v>89</v>
      </c>
      <c r="B26" s="827" t="s">
        <v>735</v>
      </c>
      <c r="C26" s="284">
        <v>94</v>
      </c>
      <c r="D26" s="186">
        <f t="shared" si="0"/>
        <v>2.430824928885441E-2</v>
      </c>
      <c r="E26" s="287">
        <v>125</v>
      </c>
      <c r="F26" s="186">
        <f t="shared" si="1"/>
        <v>2.255503428365211E-2</v>
      </c>
      <c r="G26" s="287">
        <v>30</v>
      </c>
      <c r="H26" s="186">
        <f t="shared" si="2"/>
        <v>3.9630118890356669E-2</v>
      </c>
      <c r="I26" s="363"/>
      <c r="J26" s="291">
        <f t="shared" si="3"/>
        <v>249</v>
      </c>
      <c r="K26" s="186">
        <f t="shared" si="4"/>
        <v>2.447174447174447E-2</v>
      </c>
    </row>
    <row r="27" spans="1:11" ht="14.4" thickBot="1" x14ac:dyDescent="0.3">
      <c r="A27" s="838" t="s">
        <v>109</v>
      </c>
      <c r="B27" s="967"/>
      <c r="C27" s="78">
        <f>SUM(C5:C26)</f>
        <v>3867</v>
      </c>
      <c r="D27" s="72">
        <f>SUM(D5:D26)</f>
        <v>0.99999999999999989</v>
      </c>
      <c r="E27" s="78">
        <f t="shared" ref="E27:K27" si="5">SUM(E5:E26)</f>
        <v>5542</v>
      </c>
      <c r="F27" s="72">
        <f t="shared" si="5"/>
        <v>1</v>
      </c>
      <c r="G27" s="78">
        <f t="shared" si="5"/>
        <v>757</v>
      </c>
      <c r="H27" s="72">
        <f>SUM(H5:H26)</f>
        <v>1.0000000000000002</v>
      </c>
      <c r="I27" s="364">
        <f t="shared" si="5"/>
        <v>9</v>
      </c>
      <c r="J27" s="288">
        <f t="shared" si="5"/>
        <v>10175</v>
      </c>
      <c r="K27" s="72">
        <f t="shared" si="5"/>
        <v>1</v>
      </c>
    </row>
    <row r="28" spans="1:11" x14ac:dyDescent="0.25">
      <c r="A28" s="136" t="s">
        <v>221</v>
      </c>
      <c r="C28" s="108"/>
    </row>
    <row r="29" spans="1:11" x14ac:dyDescent="0.25">
      <c r="A29" s="1" t="s">
        <v>222</v>
      </c>
      <c r="C29" s="108"/>
    </row>
  </sheetData>
  <mergeCells count="9">
    <mergeCell ref="A27:B27"/>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8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Normal="100" workbookViewId="0">
      <selection sqref="A1:E1"/>
    </sheetView>
  </sheetViews>
  <sheetFormatPr defaultColWidth="9.109375" defaultRowHeight="13.2" x14ac:dyDescent="0.25"/>
  <cols>
    <col min="1" max="1" width="7.5546875" style="92" customWidth="1"/>
    <col min="2" max="2" width="112.88671875" style="92" customWidth="1"/>
    <col min="3" max="3" width="7.44140625" style="92" customWidth="1"/>
    <col min="4" max="4" width="7.6640625" style="423" customWidth="1"/>
    <col min="5" max="5" width="8.109375" style="424" customWidth="1"/>
    <col min="6" max="6" width="11.44140625" style="92" customWidth="1"/>
    <col min="7" max="7" width="6.109375" style="92" bestFit="1" customWidth="1"/>
    <col min="8" max="8" width="5" style="92" bestFit="1" customWidth="1"/>
    <col min="9" max="9" width="4" style="92" bestFit="1" customWidth="1"/>
    <col min="10" max="10" width="6.44140625" style="92" bestFit="1" customWidth="1"/>
    <col min="11" max="11" width="5.44140625" style="92" bestFit="1" customWidth="1"/>
    <col min="12" max="12" width="6" style="92" bestFit="1" customWidth="1"/>
    <col min="13" max="239" width="11.44140625" style="92" customWidth="1"/>
    <col min="240" max="16384" width="9.109375" style="92"/>
  </cols>
  <sheetData>
    <row r="1" spans="1:13" ht="35.1" customHeight="1" thickBot="1" x14ac:dyDescent="0.3">
      <c r="A1" s="970" t="s">
        <v>204</v>
      </c>
      <c r="B1" s="999"/>
      <c r="C1" s="999"/>
      <c r="D1" s="999"/>
      <c r="E1" s="1000"/>
    </row>
    <row r="2" spans="1:13" ht="40.200000000000003" thickBot="1" x14ac:dyDescent="0.3">
      <c r="A2" s="538" t="s">
        <v>623</v>
      </c>
      <c r="B2" s="562" t="s">
        <v>713</v>
      </c>
      <c r="C2" s="561" t="s">
        <v>110</v>
      </c>
      <c r="D2" s="420" t="s">
        <v>737</v>
      </c>
      <c r="E2" s="512" t="s">
        <v>738</v>
      </c>
      <c r="H2" s="744"/>
      <c r="I2" s="744"/>
      <c r="J2" s="744"/>
      <c r="K2" s="744"/>
    </row>
    <row r="3" spans="1:13" ht="15" customHeight="1" x14ac:dyDescent="0.25">
      <c r="A3" s="539" t="s">
        <v>2</v>
      </c>
      <c r="B3" s="540" t="s">
        <v>714</v>
      </c>
      <c r="C3" s="595">
        <v>380</v>
      </c>
      <c r="D3" s="431">
        <f t="shared" ref="D3:D39" si="0">C3/$C$40</f>
        <v>3.7346437346437347E-2</v>
      </c>
      <c r="E3" s="432">
        <f>C3/SUM($C$3:$C$6)</f>
        <v>0.46798029556650245</v>
      </c>
      <c r="K3" s="785"/>
      <c r="L3" s="785"/>
      <c r="M3" s="785"/>
    </row>
    <row r="4" spans="1:13" ht="13.5" customHeight="1" x14ac:dyDescent="0.25">
      <c r="A4" s="541" t="s">
        <v>15</v>
      </c>
      <c r="B4" s="542" t="s">
        <v>739</v>
      </c>
      <c r="C4" s="596">
        <v>301</v>
      </c>
      <c r="D4" s="427">
        <f t="shared" si="0"/>
        <v>2.9582309582309584E-2</v>
      </c>
      <c r="E4" s="452">
        <f>C4/SUM($C$3:$C$6)</f>
        <v>0.37068965517241381</v>
      </c>
      <c r="K4" s="785"/>
      <c r="L4" s="785"/>
      <c r="M4" s="785"/>
    </row>
    <row r="5" spans="1:13" x14ac:dyDescent="0.25">
      <c r="A5" s="541" t="s">
        <v>16</v>
      </c>
      <c r="B5" s="542" t="s">
        <v>625</v>
      </c>
      <c r="C5" s="596">
        <v>97</v>
      </c>
      <c r="D5" s="427">
        <f t="shared" si="0"/>
        <v>9.5331695331695339E-3</v>
      </c>
      <c r="E5" s="452">
        <f>C5/SUM($C$3:$C$6)</f>
        <v>0.11945812807881774</v>
      </c>
      <c r="K5" s="785"/>
      <c r="L5" s="785"/>
      <c r="M5" s="785"/>
    </row>
    <row r="6" spans="1:13" ht="13.8" thickBot="1" x14ac:dyDescent="0.3">
      <c r="A6" s="551" t="s">
        <v>17</v>
      </c>
      <c r="B6" s="557" t="s">
        <v>740</v>
      </c>
      <c r="C6" s="597">
        <v>34</v>
      </c>
      <c r="D6" s="433">
        <f t="shared" si="0"/>
        <v>3.3415233415233416E-3</v>
      </c>
      <c r="E6" s="455">
        <f>C6/SUM($C$3:$C$6)</f>
        <v>4.1871921182266007E-2</v>
      </c>
      <c r="K6" s="785"/>
      <c r="L6" s="785"/>
      <c r="M6" s="785"/>
    </row>
    <row r="7" spans="1:13" ht="14.25" customHeight="1" x14ac:dyDescent="0.25">
      <c r="A7" s="539" t="s">
        <v>3</v>
      </c>
      <c r="B7" s="540" t="s">
        <v>741</v>
      </c>
      <c r="C7" s="595">
        <v>193</v>
      </c>
      <c r="D7" s="431">
        <f t="shared" si="0"/>
        <v>1.8968058968058969E-2</v>
      </c>
      <c r="E7" s="432">
        <f t="shared" ref="E7:E21" si="1">C7/SUM($C$7:$C$11)</f>
        <v>9.238870272857827E-2</v>
      </c>
      <c r="K7" s="785"/>
      <c r="L7" s="785"/>
      <c r="M7" s="785"/>
    </row>
    <row r="8" spans="1:13" ht="13.5" customHeight="1" x14ac:dyDescent="0.25">
      <c r="A8" s="541" t="s">
        <v>18</v>
      </c>
      <c r="B8" s="542" t="s">
        <v>742</v>
      </c>
      <c r="C8" s="596">
        <v>77</v>
      </c>
      <c r="D8" s="427">
        <f t="shared" si="0"/>
        <v>7.5675675675675675E-3</v>
      </c>
      <c r="E8" s="452">
        <f t="shared" si="1"/>
        <v>3.685974150311154E-2</v>
      </c>
      <c r="K8" s="785"/>
      <c r="L8" s="785"/>
      <c r="M8" s="785"/>
    </row>
    <row r="9" spans="1:13" ht="12.75" customHeight="1" x14ac:dyDescent="0.25">
      <c r="A9" s="541" t="s">
        <v>19</v>
      </c>
      <c r="B9" s="542" t="s">
        <v>743</v>
      </c>
      <c r="C9" s="596">
        <v>1709</v>
      </c>
      <c r="D9" s="427">
        <f t="shared" si="0"/>
        <v>0.16796068796068797</v>
      </c>
      <c r="E9" s="452">
        <f t="shared" si="1"/>
        <v>0.81809478219243659</v>
      </c>
      <c r="K9" s="785"/>
      <c r="L9" s="785"/>
      <c r="M9" s="785"/>
    </row>
    <row r="10" spans="1:13" x14ac:dyDescent="0.25">
      <c r="A10" s="541" t="s">
        <v>20</v>
      </c>
      <c r="B10" s="542" t="s">
        <v>744</v>
      </c>
      <c r="C10" s="596">
        <v>30</v>
      </c>
      <c r="D10" s="427">
        <f t="shared" si="0"/>
        <v>2.9484029484029483E-3</v>
      </c>
      <c r="E10" s="452">
        <f t="shared" si="1"/>
        <v>1.4360938247965534E-2</v>
      </c>
      <c r="K10" s="785"/>
      <c r="L10" s="785"/>
      <c r="M10" s="785"/>
    </row>
    <row r="11" spans="1:13" ht="13.8" thickBot="1" x14ac:dyDescent="0.3">
      <c r="A11" s="543" t="s">
        <v>21</v>
      </c>
      <c r="B11" s="544" t="s">
        <v>745</v>
      </c>
      <c r="C11" s="597">
        <v>80</v>
      </c>
      <c r="D11" s="433">
        <f t="shared" si="0"/>
        <v>7.8624078624078622E-3</v>
      </c>
      <c r="E11" s="455">
        <f t="shared" si="1"/>
        <v>3.829583532790809E-2</v>
      </c>
      <c r="K11" s="785"/>
      <c r="L11" s="785"/>
      <c r="M11" s="785"/>
    </row>
    <row r="12" spans="1:13" x14ac:dyDescent="0.25">
      <c r="A12" s="552" t="s">
        <v>0</v>
      </c>
      <c r="B12" s="558" t="s">
        <v>716</v>
      </c>
      <c r="C12" s="450">
        <v>365</v>
      </c>
      <c r="D12" s="448">
        <f t="shared" si="0"/>
        <v>3.5872235872235869E-2</v>
      </c>
      <c r="E12" s="449">
        <f t="shared" si="1"/>
        <v>0.17472474868358065</v>
      </c>
      <c r="K12" s="785"/>
      <c r="L12" s="785"/>
      <c r="M12" s="785"/>
    </row>
    <row r="13" spans="1:13" x14ac:dyDescent="0.25">
      <c r="A13" s="553" t="s">
        <v>90</v>
      </c>
      <c r="B13" s="559" t="s">
        <v>717</v>
      </c>
      <c r="C13" s="447">
        <v>31</v>
      </c>
      <c r="D13" s="451">
        <f t="shared" si="0"/>
        <v>3.0466830466830469E-3</v>
      </c>
      <c r="E13" s="452">
        <f t="shared" si="1"/>
        <v>1.4839636189564385E-2</v>
      </c>
      <c r="K13" s="785"/>
      <c r="L13" s="785"/>
      <c r="M13" s="785"/>
    </row>
    <row r="14" spans="1:13" x14ac:dyDescent="0.25">
      <c r="A14" s="553" t="s">
        <v>91</v>
      </c>
      <c r="B14" s="559" t="s">
        <v>753</v>
      </c>
      <c r="C14" s="447">
        <v>17</v>
      </c>
      <c r="D14" s="451">
        <f t="shared" si="0"/>
        <v>1.6707616707616708E-3</v>
      </c>
      <c r="E14" s="452">
        <f t="shared" si="1"/>
        <v>8.1378650071804691E-3</v>
      </c>
      <c r="M14" s="785"/>
    </row>
    <row r="15" spans="1:13" x14ac:dyDescent="0.25">
      <c r="A15" s="553" t="s">
        <v>92</v>
      </c>
      <c r="B15" s="559" t="s">
        <v>754</v>
      </c>
      <c r="C15" s="447">
        <v>5</v>
      </c>
      <c r="D15" s="451">
        <f t="shared" si="0"/>
        <v>4.9140049140049139E-4</v>
      </c>
      <c r="E15" s="452">
        <f t="shared" si="1"/>
        <v>2.3934897079942556E-3</v>
      </c>
      <c r="M15" s="785"/>
    </row>
    <row r="16" spans="1:13" x14ac:dyDescent="0.25">
      <c r="A16" s="553" t="s">
        <v>1</v>
      </c>
      <c r="B16" s="559" t="s">
        <v>720</v>
      </c>
      <c r="C16" s="447">
        <v>11</v>
      </c>
      <c r="D16" s="451">
        <f t="shared" si="0"/>
        <v>1.0810810810810811E-3</v>
      </c>
      <c r="E16" s="452">
        <f t="shared" si="1"/>
        <v>5.2656773575873624E-3</v>
      </c>
      <c r="M16" s="785"/>
    </row>
    <row r="17" spans="1:13" x14ac:dyDescent="0.25">
      <c r="A17" s="553" t="s">
        <v>93</v>
      </c>
      <c r="B17" s="559" t="s">
        <v>721</v>
      </c>
      <c r="C17" s="447">
        <v>12</v>
      </c>
      <c r="D17" s="451">
        <f t="shared" si="0"/>
        <v>1.1793611793611794E-3</v>
      </c>
      <c r="E17" s="452">
        <f t="shared" si="1"/>
        <v>5.7443752991862135E-3</v>
      </c>
      <c r="M17" s="785"/>
    </row>
    <row r="18" spans="1:13" x14ac:dyDescent="0.25">
      <c r="A18" s="553" t="s">
        <v>94</v>
      </c>
      <c r="B18" s="559" t="s">
        <v>722</v>
      </c>
      <c r="C18" s="447">
        <v>6</v>
      </c>
      <c r="D18" s="451">
        <f t="shared" si="0"/>
        <v>5.8968058968058971E-4</v>
      </c>
      <c r="E18" s="452">
        <f t="shared" si="1"/>
        <v>2.8721876495931067E-3</v>
      </c>
      <c r="M18" s="785"/>
    </row>
    <row r="19" spans="1:13" x14ac:dyDescent="0.25">
      <c r="A19" s="553" t="s">
        <v>95</v>
      </c>
      <c r="B19" s="559" t="s">
        <v>723</v>
      </c>
      <c r="C19" s="447">
        <v>11</v>
      </c>
      <c r="D19" s="451">
        <f t="shared" si="0"/>
        <v>1.0810810810810811E-3</v>
      </c>
      <c r="E19" s="452">
        <f t="shared" si="1"/>
        <v>5.2656773575873624E-3</v>
      </c>
      <c r="M19" s="785"/>
    </row>
    <row r="20" spans="1:13" x14ac:dyDescent="0.25">
      <c r="A20" s="554">
        <v>10</v>
      </c>
      <c r="B20" s="559" t="s">
        <v>724</v>
      </c>
      <c r="C20" s="447">
        <v>11</v>
      </c>
      <c r="D20" s="451">
        <f t="shared" si="0"/>
        <v>1.0810810810810811E-3</v>
      </c>
      <c r="E20" s="452">
        <f t="shared" si="1"/>
        <v>5.2656773575873624E-3</v>
      </c>
      <c r="M20" s="785"/>
    </row>
    <row r="21" spans="1:13" ht="13.8" thickBot="1" x14ac:dyDescent="0.3">
      <c r="A21" s="555">
        <v>11</v>
      </c>
      <c r="B21" s="560" t="s">
        <v>725</v>
      </c>
      <c r="C21" s="453">
        <v>43</v>
      </c>
      <c r="D21" s="454">
        <f t="shared" si="0"/>
        <v>4.2260442260442259E-3</v>
      </c>
      <c r="E21" s="455">
        <f t="shared" si="1"/>
        <v>2.0584011488750598E-2</v>
      </c>
      <c r="M21" s="785"/>
    </row>
    <row r="22" spans="1:13" x14ac:dyDescent="0.25">
      <c r="A22" s="539" t="s">
        <v>14</v>
      </c>
      <c r="B22" s="540" t="s">
        <v>772</v>
      </c>
      <c r="C22" s="595">
        <v>254</v>
      </c>
      <c r="D22" s="431">
        <f t="shared" si="0"/>
        <v>2.4963144963144963E-2</v>
      </c>
      <c r="E22" s="432">
        <f t="shared" ref="E22:E34" si="2">C22/SUM($C$22:$C$27)</f>
        <v>5.1573604060913707E-2</v>
      </c>
      <c r="M22" s="785"/>
    </row>
    <row r="23" spans="1:13" x14ac:dyDescent="0.25">
      <c r="A23" s="541" t="s">
        <v>44</v>
      </c>
      <c r="B23" s="542" t="s">
        <v>773</v>
      </c>
      <c r="C23" s="596">
        <v>233</v>
      </c>
      <c r="D23" s="427">
        <f t="shared" si="0"/>
        <v>2.28992628992629E-2</v>
      </c>
      <c r="E23" s="452">
        <f t="shared" si="2"/>
        <v>4.7309644670050763E-2</v>
      </c>
      <c r="M23" s="785"/>
    </row>
    <row r="24" spans="1:13" x14ac:dyDescent="0.25">
      <c r="A24" s="541" t="s">
        <v>45</v>
      </c>
      <c r="B24" s="542" t="s">
        <v>774</v>
      </c>
      <c r="C24" s="596">
        <v>2377</v>
      </c>
      <c r="D24" s="427">
        <f t="shared" si="0"/>
        <v>0.2336117936117936</v>
      </c>
      <c r="E24" s="452">
        <f t="shared" si="2"/>
        <v>0.48263959390862943</v>
      </c>
      <c r="G24" s="416"/>
      <c r="H24" s="416"/>
      <c r="M24" s="785"/>
    </row>
    <row r="25" spans="1:13" x14ac:dyDescent="0.25">
      <c r="A25" s="541" t="s">
        <v>46</v>
      </c>
      <c r="B25" s="542" t="s">
        <v>775</v>
      </c>
      <c r="C25" s="596">
        <v>2024</v>
      </c>
      <c r="D25" s="427">
        <f t="shared" si="0"/>
        <v>0.19891891891891891</v>
      </c>
      <c r="E25" s="452">
        <f t="shared" si="2"/>
        <v>0.41096446700507616</v>
      </c>
      <c r="M25" s="785"/>
    </row>
    <row r="26" spans="1:13" x14ac:dyDescent="0.25">
      <c r="A26" s="541" t="s">
        <v>47</v>
      </c>
      <c r="B26" s="542" t="s">
        <v>776</v>
      </c>
      <c r="C26" s="596">
        <v>11</v>
      </c>
      <c r="D26" s="427">
        <f t="shared" si="0"/>
        <v>1.0810810810810811E-3</v>
      </c>
      <c r="E26" s="452">
        <f t="shared" si="2"/>
        <v>2.2335025380710661E-3</v>
      </c>
      <c r="M26" s="785"/>
    </row>
    <row r="27" spans="1:13" ht="13.8" thickBot="1" x14ac:dyDescent="0.3">
      <c r="A27" s="543" t="s">
        <v>48</v>
      </c>
      <c r="B27" s="544" t="s">
        <v>777</v>
      </c>
      <c r="C27" s="597">
        <v>26</v>
      </c>
      <c r="D27" s="433">
        <f t="shared" si="0"/>
        <v>2.5552825552825555E-3</v>
      </c>
      <c r="E27" s="455">
        <f t="shared" si="2"/>
        <v>5.2791878172588833E-3</v>
      </c>
      <c r="M27" s="785"/>
    </row>
    <row r="28" spans="1:13" x14ac:dyDescent="0.25">
      <c r="A28" s="556">
        <v>13</v>
      </c>
      <c r="B28" s="558" t="s">
        <v>727</v>
      </c>
      <c r="C28" s="450">
        <v>412</v>
      </c>
      <c r="D28" s="448">
        <f t="shared" si="0"/>
        <v>4.0491400491400494E-2</v>
      </c>
      <c r="E28" s="449">
        <f t="shared" si="2"/>
        <v>8.3654822335025386E-2</v>
      </c>
      <c r="M28" s="785"/>
    </row>
    <row r="29" spans="1:13" x14ac:dyDescent="0.25">
      <c r="A29" s="554">
        <v>14</v>
      </c>
      <c r="B29" s="559" t="s">
        <v>728</v>
      </c>
      <c r="C29" s="447">
        <v>91</v>
      </c>
      <c r="D29" s="451">
        <f t="shared" si="0"/>
        <v>8.9434889434889427E-3</v>
      </c>
      <c r="E29" s="452">
        <f t="shared" si="2"/>
        <v>1.8477157360406091E-2</v>
      </c>
      <c r="M29" s="785"/>
    </row>
    <row r="30" spans="1:13" x14ac:dyDescent="0.25">
      <c r="A30" s="554">
        <v>15</v>
      </c>
      <c r="B30" s="559" t="s">
        <v>729</v>
      </c>
      <c r="C30" s="447">
        <v>10</v>
      </c>
      <c r="D30" s="451">
        <f t="shared" si="0"/>
        <v>9.8280098280098278E-4</v>
      </c>
      <c r="E30" s="452">
        <f t="shared" si="2"/>
        <v>2.0304568527918783E-3</v>
      </c>
      <c r="M30" s="785"/>
    </row>
    <row r="31" spans="1:13" x14ac:dyDescent="0.25">
      <c r="A31" s="554">
        <v>16</v>
      </c>
      <c r="B31" s="559" t="s">
        <v>730</v>
      </c>
      <c r="C31" s="447">
        <v>24</v>
      </c>
      <c r="D31" s="451">
        <f t="shared" si="0"/>
        <v>2.3587223587223588E-3</v>
      </c>
      <c r="E31" s="452">
        <f t="shared" si="2"/>
        <v>4.8730964467005077E-3</v>
      </c>
      <c r="M31" s="785"/>
    </row>
    <row r="32" spans="1:13" ht="13.5" customHeight="1" x14ac:dyDescent="0.25">
      <c r="A32" s="554">
        <v>17</v>
      </c>
      <c r="B32" s="559" t="s">
        <v>731</v>
      </c>
      <c r="C32" s="447">
        <v>68</v>
      </c>
      <c r="D32" s="451">
        <f t="shared" si="0"/>
        <v>6.6830466830466832E-3</v>
      </c>
      <c r="E32" s="452">
        <f t="shared" si="2"/>
        <v>1.3807106598984771E-2</v>
      </c>
      <c r="M32" s="785"/>
    </row>
    <row r="33" spans="1:13" x14ac:dyDescent="0.25">
      <c r="A33" s="554">
        <v>18</v>
      </c>
      <c r="B33" s="559" t="s">
        <v>732</v>
      </c>
      <c r="C33" s="447">
        <v>418</v>
      </c>
      <c r="D33" s="451">
        <f t="shared" si="0"/>
        <v>4.1081081081081078E-2</v>
      </c>
      <c r="E33" s="452">
        <f t="shared" si="2"/>
        <v>8.4873096446700505E-2</v>
      </c>
      <c r="M33" s="785"/>
    </row>
    <row r="34" spans="1:13" ht="13.8" thickBot="1" x14ac:dyDescent="0.3">
      <c r="A34" s="555">
        <v>19</v>
      </c>
      <c r="B34" s="560" t="s">
        <v>810</v>
      </c>
      <c r="C34" s="453">
        <v>24</v>
      </c>
      <c r="D34" s="454">
        <f t="shared" si="0"/>
        <v>2.3587223587223588E-3</v>
      </c>
      <c r="E34" s="455">
        <f t="shared" si="2"/>
        <v>4.8730964467005077E-3</v>
      </c>
      <c r="M34" s="785"/>
    </row>
    <row r="35" spans="1:13" x14ac:dyDescent="0.25">
      <c r="A35" s="539" t="s">
        <v>88</v>
      </c>
      <c r="B35" s="540" t="s">
        <v>903</v>
      </c>
      <c r="C35" s="595">
        <v>41</v>
      </c>
      <c r="D35" s="431">
        <f t="shared" si="0"/>
        <v>4.0294840294840296E-3</v>
      </c>
      <c r="E35" s="432">
        <f>C35/SUM($C$35:$C$38)</f>
        <v>7.5785582255083181E-2</v>
      </c>
      <c r="M35" s="785"/>
    </row>
    <row r="36" spans="1:13" x14ac:dyDescent="0.25">
      <c r="A36" s="541" t="s">
        <v>78</v>
      </c>
      <c r="B36" s="542" t="s">
        <v>904</v>
      </c>
      <c r="C36" s="599">
        <v>2</v>
      </c>
      <c r="D36" s="451">
        <f t="shared" si="0"/>
        <v>1.9656019656019656E-4</v>
      </c>
      <c r="E36" s="452">
        <f>C36/SUM($C$35:$C$38)</f>
        <v>3.6968576709796672E-3</v>
      </c>
      <c r="M36" s="785"/>
    </row>
    <row r="37" spans="1:13" x14ac:dyDescent="0.25">
      <c r="A37" s="541" t="s">
        <v>79</v>
      </c>
      <c r="B37" s="542" t="s">
        <v>905</v>
      </c>
      <c r="C37" s="599">
        <v>491</v>
      </c>
      <c r="D37" s="451">
        <f t="shared" si="0"/>
        <v>4.8255528255528257E-2</v>
      </c>
      <c r="E37" s="452">
        <f>C37/SUM($C$35:$C$38)</f>
        <v>0.90757855822550837</v>
      </c>
      <c r="M37" s="785"/>
    </row>
    <row r="38" spans="1:13" ht="13.8" thickBot="1" x14ac:dyDescent="0.3">
      <c r="A38" s="543" t="s">
        <v>906</v>
      </c>
      <c r="B38" s="544" t="s">
        <v>907</v>
      </c>
      <c r="C38" s="600">
        <v>7</v>
      </c>
      <c r="D38" s="454">
        <f t="shared" si="0"/>
        <v>6.8796068796068792E-4</v>
      </c>
      <c r="E38" s="455">
        <f>C38/SUM($C$35:$C$38)</f>
        <v>1.2939001848428836E-2</v>
      </c>
      <c r="M38" s="785"/>
    </row>
    <row r="39" spans="1:13" ht="13.8" thickBot="1" x14ac:dyDescent="0.3">
      <c r="A39" s="545" t="s">
        <v>80</v>
      </c>
      <c r="B39" s="546" t="s">
        <v>908</v>
      </c>
      <c r="C39" s="456">
        <v>249</v>
      </c>
      <c r="D39" s="457">
        <f t="shared" si="0"/>
        <v>2.447174447174447E-2</v>
      </c>
      <c r="E39" s="443">
        <f>C39/SUM($C$35:$C$38)</f>
        <v>0.46025878003696857</v>
      </c>
      <c r="M39" s="785"/>
    </row>
    <row r="40" spans="1:13" ht="13.8" thickBot="1" x14ac:dyDescent="0.3">
      <c r="A40" s="997" t="s">
        <v>109</v>
      </c>
      <c r="B40" s="998"/>
      <c r="C40" s="415">
        <f>SUM(C3:C39)</f>
        <v>10175</v>
      </c>
      <c r="D40" s="547">
        <f>SUM(D3:D39)</f>
        <v>1</v>
      </c>
      <c r="E40" s="437"/>
      <c r="M40" s="785"/>
    </row>
    <row r="41" spans="1:13" s="416" customFormat="1" x14ac:dyDescent="0.25">
      <c r="A41" s="92" t="s">
        <v>812</v>
      </c>
      <c r="B41" s="537"/>
      <c r="D41" s="421"/>
      <c r="E41" s="422"/>
      <c r="G41" s="92"/>
      <c r="H41" s="92"/>
      <c r="I41" s="92"/>
      <c r="J41" s="92"/>
      <c r="K41" s="92"/>
      <c r="L41" s="92"/>
      <c r="M41" s="537"/>
    </row>
    <row r="42" spans="1:13" x14ac:dyDescent="0.25">
      <c r="M42" s="785"/>
    </row>
    <row r="43" spans="1:13" x14ac:dyDescent="0.25">
      <c r="C43" s="598"/>
      <c r="M43" s="785"/>
    </row>
    <row r="44" spans="1:13" x14ac:dyDescent="0.25">
      <c r="M44" s="785"/>
    </row>
    <row r="45" spans="1:13" x14ac:dyDescent="0.25">
      <c r="M45" s="785"/>
    </row>
    <row r="46" spans="1:13" x14ac:dyDescent="0.25">
      <c r="I46" s="416"/>
      <c r="J46" s="416"/>
      <c r="M46" s="785"/>
    </row>
    <row r="47" spans="1:13" x14ac:dyDescent="0.25">
      <c r="M47" s="785"/>
    </row>
    <row r="48" spans="1:13" x14ac:dyDescent="0.25">
      <c r="M48" s="785"/>
    </row>
    <row r="49" spans="13:13" x14ac:dyDescent="0.25">
      <c r="M49" s="785"/>
    </row>
    <row r="50" spans="13:13" x14ac:dyDescent="0.25">
      <c r="M50" s="785"/>
    </row>
    <row r="51" spans="13:13" x14ac:dyDescent="0.25">
      <c r="M51" s="785"/>
    </row>
    <row r="52" spans="13:13" x14ac:dyDescent="0.25">
      <c r="M52" s="785"/>
    </row>
    <row r="53" spans="13:13" x14ac:dyDescent="0.25">
      <c r="M53" s="785"/>
    </row>
    <row r="54" spans="13:13" x14ac:dyDescent="0.25">
      <c r="M54" s="785"/>
    </row>
    <row r="55" spans="13:13" x14ac:dyDescent="0.25">
      <c r="M55" s="785"/>
    </row>
    <row r="56" spans="13:13" x14ac:dyDescent="0.25">
      <c r="M56" s="785"/>
    </row>
    <row r="57" spans="13:13" x14ac:dyDescent="0.25">
      <c r="M57" s="785"/>
    </row>
    <row r="58" spans="13:13" x14ac:dyDescent="0.25">
      <c r="M58" s="785"/>
    </row>
    <row r="59" spans="13:13" x14ac:dyDescent="0.25">
      <c r="M59" s="785"/>
    </row>
    <row r="60" spans="13:13" x14ac:dyDescent="0.25">
      <c r="M60" s="785"/>
    </row>
    <row r="61" spans="13:13" x14ac:dyDescent="0.25">
      <c r="M61" s="785"/>
    </row>
    <row r="62" spans="13:13" x14ac:dyDescent="0.25">
      <c r="M62" s="785"/>
    </row>
    <row r="63" spans="13:13" x14ac:dyDescent="0.25">
      <c r="M63" s="785"/>
    </row>
    <row r="64" spans="13:13" x14ac:dyDescent="0.25">
      <c r="M64" s="785"/>
    </row>
    <row r="65" spans="13:13" x14ac:dyDescent="0.25">
      <c r="M65" s="785"/>
    </row>
    <row r="66" spans="13:13" x14ac:dyDescent="0.25">
      <c r="M66" s="785"/>
    </row>
    <row r="67" spans="13:13" x14ac:dyDescent="0.25">
      <c r="M67" s="785"/>
    </row>
    <row r="68" spans="13:13" x14ac:dyDescent="0.25">
      <c r="M68" s="785"/>
    </row>
    <row r="69" spans="13:13" x14ac:dyDescent="0.25">
      <c r="M69" s="785"/>
    </row>
    <row r="70" spans="13:13" x14ac:dyDescent="0.25">
      <c r="M70" s="785"/>
    </row>
    <row r="71" spans="13:13" x14ac:dyDescent="0.25">
      <c r="M71" s="785"/>
    </row>
    <row r="72" spans="13:13" x14ac:dyDescent="0.25">
      <c r="M72" s="785"/>
    </row>
    <row r="73" spans="13:13" x14ac:dyDescent="0.25">
      <c r="M73" s="785"/>
    </row>
    <row r="74" spans="13:13" x14ac:dyDescent="0.25">
      <c r="M74" s="785"/>
    </row>
    <row r="75" spans="13:13" x14ac:dyDescent="0.25">
      <c r="M75" s="785"/>
    </row>
  </sheetData>
  <mergeCells count="2">
    <mergeCell ref="A40:B40"/>
    <mergeCell ref="A1:E1"/>
  </mergeCells>
  <phoneticPr fontId="0" type="noConversion"/>
  <printOptions horizont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zoomScaleNormal="100" workbookViewId="0">
      <selection sqref="A1:K1"/>
    </sheetView>
  </sheetViews>
  <sheetFormatPr defaultColWidth="9.109375" defaultRowHeight="13.8" x14ac:dyDescent="0.25"/>
  <cols>
    <col min="1" max="1" width="8.6640625" style="84" customWidth="1"/>
    <col min="2" max="2" width="66" style="84" customWidth="1"/>
    <col min="3" max="3" width="8.5546875" style="148" customWidth="1"/>
    <col min="4" max="6" width="8.5546875" style="84" customWidth="1"/>
    <col min="7" max="7" width="8.5546875" style="148" customWidth="1"/>
    <col min="8" max="10" width="8.5546875" style="84" customWidth="1"/>
    <col min="11" max="11" width="12.6640625" style="84" customWidth="1"/>
    <col min="12" max="247" width="11.44140625" style="84" customWidth="1"/>
    <col min="248" max="16384" width="9.109375" style="84"/>
  </cols>
  <sheetData>
    <row r="1" spans="1:16" ht="35.1" customHeight="1" thickBot="1" x14ac:dyDescent="0.3">
      <c r="A1" s="970" t="s">
        <v>205</v>
      </c>
      <c r="B1" s="880"/>
      <c r="C1" s="880"/>
      <c r="D1" s="880"/>
      <c r="E1" s="880"/>
      <c r="F1" s="880"/>
      <c r="G1" s="880"/>
      <c r="H1" s="880"/>
      <c r="I1" s="881"/>
      <c r="J1" s="881"/>
      <c r="K1" s="986"/>
    </row>
    <row r="2" spans="1:16" ht="14.25" customHeight="1" x14ac:dyDescent="0.25">
      <c r="A2" s="979" t="s">
        <v>623</v>
      </c>
      <c r="B2" s="973" t="s">
        <v>813</v>
      </c>
      <c r="C2" s="979">
        <v>2008</v>
      </c>
      <c r="D2" s="981"/>
      <c r="E2" s="972">
        <v>2009</v>
      </c>
      <c r="F2" s="973"/>
      <c r="G2" s="876">
        <v>2011</v>
      </c>
      <c r="H2" s="877"/>
      <c r="I2" s="876">
        <v>2012</v>
      </c>
      <c r="J2" s="877"/>
      <c r="K2" s="921" t="s">
        <v>384</v>
      </c>
    </row>
    <row r="3" spans="1:16" ht="29.25" customHeight="1" thickBot="1" x14ac:dyDescent="0.3">
      <c r="A3" s="968"/>
      <c r="B3" s="980"/>
      <c r="C3" s="139" t="s">
        <v>110</v>
      </c>
      <c r="D3" s="121" t="s">
        <v>111</v>
      </c>
      <c r="E3" s="138" t="s">
        <v>110</v>
      </c>
      <c r="F3" s="119" t="s">
        <v>111</v>
      </c>
      <c r="G3" s="73" t="s">
        <v>110</v>
      </c>
      <c r="H3" s="812" t="s">
        <v>111</v>
      </c>
      <c r="I3" s="73" t="s">
        <v>110</v>
      </c>
      <c r="J3" s="812" t="s">
        <v>111</v>
      </c>
      <c r="K3" s="969"/>
    </row>
    <row r="4" spans="1:16" ht="14.4" thickBot="1" x14ac:dyDescent="0.3">
      <c r="A4" s="140" t="s">
        <v>112</v>
      </c>
      <c r="B4" s="481" t="s">
        <v>814</v>
      </c>
      <c r="C4" s="141">
        <v>601</v>
      </c>
      <c r="D4" s="142">
        <f t="shared" ref="D4:D50" si="0">C4/$C$51</f>
        <v>5.9628931441611271E-2</v>
      </c>
      <c r="E4" s="141">
        <v>683</v>
      </c>
      <c r="F4" s="142">
        <f t="shared" ref="F4:F50" si="1">E4/$E$51</f>
        <v>6.4519176270546E-2</v>
      </c>
      <c r="G4" s="141">
        <v>608</v>
      </c>
      <c r="H4" s="142">
        <f t="shared" ref="H4:H50" si="2">ROUND(G4/$G$51,4)</f>
        <v>5.9700000000000003E-2</v>
      </c>
      <c r="I4" s="141">
        <v>444</v>
      </c>
      <c r="J4" s="142">
        <f>ROUND(I4/$I$51,3)</f>
        <v>4.3999999999999997E-2</v>
      </c>
      <c r="K4" s="372">
        <f>J4-H4</f>
        <v>-1.5700000000000006E-2</v>
      </c>
      <c r="M4" s="794"/>
      <c r="P4" s="795"/>
    </row>
    <row r="5" spans="1:16" ht="27.6" x14ac:dyDescent="0.25">
      <c r="A5" s="8">
        <v>10</v>
      </c>
      <c r="B5" s="482" t="s">
        <v>815</v>
      </c>
      <c r="C5" s="45">
        <v>0</v>
      </c>
      <c r="D5" s="137">
        <f t="shared" si="0"/>
        <v>0</v>
      </c>
      <c r="E5" s="45">
        <v>0</v>
      </c>
      <c r="F5" s="123">
        <f t="shared" si="1"/>
        <v>0</v>
      </c>
      <c r="G5" s="45">
        <v>1</v>
      </c>
      <c r="H5" s="123">
        <f t="shared" si="2"/>
        <v>1E-4</v>
      </c>
      <c r="I5" s="45">
        <v>1</v>
      </c>
      <c r="J5" s="123">
        <f t="shared" ref="J5:J50" si="3">ROUND(I5/$I$51,3)</f>
        <v>0</v>
      </c>
      <c r="K5" s="346">
        <f t="shared" ref="K5:K50" si="4">J5-H5</f>
        <v>-1E-4</v>
      </c>
      <c r="P5" s="795"/>
    </row>
    <row r="6" spans="1:16" x14ac:dyDescent="0.25">
      <c r="A6" s="10">
        <v>11</v>
      </c>
      <c r="B6" s="483" t="s">
        <v>816</v>
      </c>
      <c r="C6" s="65">
        <v>1</v>
      </c>
      <c r="D6" s="149">
        <f t="shared" si="0"/>
        <v>9.9216192082547872E-5</v>
      </c>
      <c r="E6" s="65">
        <v>3</v>
      </c>
      <c r="F6" s="143">
        <f t="shared" si="1"/>
        <v>2.8339316077838654E-4</v>
      </c>
      <c r="G6" s="65">
        <v>1</v>
      </c>
      <c r="H6" s="143">
        <f t="shared" si="2"/>
        <v>1E-4</v>
      </c>
      <c r="I6" s="65">
        <v>0</v>
      </c>
      <c r="J6" s="143">
        <f t="shared" si="3"/>
        <v>0</v>
      </c>
      <c r="K6" s="373">
        <f t="shared" si="4"/>
        <v>-1E-4</v>
      </c>
      <c r="P6" s="795"/>
    </row>
    <row r="7" spans="1:16" ht="27.6" x14ac:dyDescent="0.25">
      <c r="A7" s="10">
        <v>12</v>
      </c>
      <c r="B7" s="483" t="s">
        <v>817</v>
      </c>
      <c r="C7" s="65">
        <v>2</v>
      </c>
      <c r="D7" s="143">
        <f t="shared" si="0"/>
        <v>1.9843238416509574E-4</v>
      </c>
      <c r="E7" s="65">
        <v>2</v>
      </c>
      <c r="F7" s="143">
        <f t="shared" si="1"/>
        <v>1.8892877385225771E-4</v>
      </c>
      <c r="G7" s="65"/>
      <c r="H7" s="143">
        <f t="shared" si="2"/>
        <v>0</v>
      </c>
      <c r="I7" s="65">
        <v>1</v>
      </c>
      <c r="J7" s="143">
        <f t="shared" si="3"/>
        <v>0</v>
      </c>
      <c r="K7" s="373">
        <f t="shared" si="4"/>
        <v>0</v>
      </c>
      <c r="P7" s="795"/>
    </row>
    <row r="8" spans="1:16" ht="27.6" x14ac:dyDescent="0.25">
      <c r="A8" s="10">
        <v>13</v>
      </c>
      <c r="B8" s="483" t="s">
        <v>818</v>
      </c>
      <c r="C8" s="65">
        <v>3</v>
      </c>
      <c r="D8" s="143">
        <f t="shared" si="0"/>
        <v>2.9764857624764359E-4</v>
      </c>
      <c r="E8" s="65">
        <v>3</v>
      </c>
      <c r="F8" s="143">
        <f t="shared" si="1"/>
        <v>2.8339316077838654E-4</v>
      </c>
      <c r="G8" s="65">
        <v>5</v>
      </c>
      <c r="H8" s="143">
        <f t="shared" si="2"/>
        <v>5.0000000000000001E-4</v>
      </c>
      <c r="I8" s="65">
        <v>2</v>
      </c>
      <c r="J8" s="143">
        <f t="shared" si="3"/>
        <v>0</v>
      </c>
      <c r="K8" s="373">
        <f t="shared" si="4"/>
        <v>-5.0000000000000001E-4</v>
      </c>
      <c r="P8" s="795"/>
    </row>
    <row r="9" spans="1:16" x14ac:dyDescent="0.25">
      <c r="A9" s="10">
        <v>14</v>
      </c>
      <c r="B9" s="483" t="s">
        <v>819</v>
      </c>
      <c r="C9" s="65">
        <v>67</v>
      </c>
      <c r="D9" s="143">
        <f t="shared" si="0"/>
        <v>6.6474848695307074E-3</v>
      </c>
      <c r="E9" s="65">
        <v>131</v>
      </c>
      <c r="F9" s="143">
        <f t="shared" si="1"/>
        <v>1.2374834687322879E-2</v>
      </c>
      <c r="G9" s="65">
        <v>63</v>
      </c>
      <c r="H9" s="143">
        <f t="shared" si="2"/>
        <v>6.1999999999999998E-3</v>
      </c>
      <c r="I9" s="65">
        <v>58</v>
      </c>
      <c r="J9" s="143">
        <f t="shared" si="3"/>
        <v>6.0000000000000001E-3</v>
      </c>
      <c r="K9" s="373">
        <f t="shared" si="4"/>
        <v>-1.9999999999999966E-4</v>
      </c>
      <c r="P9" s="795"/>
    </row>
    <row r="10" spans="1:16" ht="27.6" x14ac:dyDescent="0.25">
      <c r="A10" s="10">
        <v>15</v>
      </c>
      <c r="B10" s="483" t="s">
        <v>820</v>
      </c>
      <c r="C10" s="65">
        <v>2</v>
      </c>
      <c r="D10" s="143">
        <f t="shared" si="0"/>
        <v>1.9843238416509574E-4</v>
      </c>
      <c r="E10" s="65">
        <v>3</v>
      </c>
      <c r="F10" s="143">
        <f t="shared" si="1"/>
        <v>2.8339316077838654E-4</v>
      </c>
      <c r="G10" s="65">
        <v>2</v>
      </c>
      <c r="H10" s="143">
        <f t="shared" si="2"/>
        <v>2.0000000000000001E-4</v>
      </c>
      <c r="I10" s="65">
        <v>0</v>
      </c>
      <c r="J10" s="143">
        <f t="shared" si="3"/>
        <v>0</v>
      </c>
      <c r="K10" s="373">
        <f t="shared" si="4"/>
        <v>-2.0000000000000001E-4</v>
      </c>
      <c r="P10" s="795"/>
    </row>
    <row r="11" spans="1:16" x14ac:dyDescent="0.25">
      <c r="A11" s="10">
        <v>16</v>
      </c>
      <c r="B11" s="483" t="s">
        <v>821</v>
      </c>
      <c r="C11" s="65">
        <v>5</v>
      </c>
      <c r="D11" s="143">
        <f t="shared" si="0"/>
        <v>4.9608096041273933E-4</v>
      </c>
      <c r="E11" s="65">
        <v>11</v>
      </c>
      <c r="F11" s="143">
        <f t="shared" si="1"/>
        <v>1.0391082561874174E-3</v>
      </c>
      <c r="G11" s="65">
        <v>10</v>
      </c>
      <c r="H11" s="143">
        <f t="shared" si="2"/>
        <v>1E-3</v>
      </c>
      <c r="I11" s="65">
        <v>5</v>
      </c>
      <c r="J11" s="143">
        <f t="shared" si="3"/>
        <v>0</v>
      </c>
      <c r="K11" s="373">
        <f t="shared" si="4"/>
        <v>-1E-3</v>
      </c>
      <c r="P11" s="795"/>
    </row>
    <row r="12" spans="1:16" ht="27.6" x14ac:dyDescent="0.25">
      <c r="A12" s="10">
        <v>17</v>
      </c>
      <c r="B12" s="483" t="s">
        <v>822</v>
      </c>
      <c r="C12" s="65">
        <v>1</v>
      </c>
      <c r="D12" s="143">
        <f t="shared" si="0"/>
        <v>9.9216192082547872E-5</v>
      </c>
      <c r="E12" s="65">
        <v>0</v>
      </c>
      <c r="F12" s="143">
        <f t="shared" si="1"/>
        <v>0</v>
      </c>
      <c r="G12" s="65">
        <v>116</v>
      </c>
      <c r="H12" s="143">
        <f t="shared" si="2"/>
        <v>1.14E-2</v>
      </c>
      <c r="I12" s="65">
        <v>114</v>
      </c>
      <c r="J12" s="143">
        <f t="shared" si="3"/>
        <v>1.0999999999999999E-2</v>
      </c>
      <c r="K12" s="373">
        <f t="shared" si="4"/>
        <v>-4.0000000000000105E-4</v>
      </c>
      <c r="P12" s="795"/>
    </row>
    <row r="13" spans="1:16" ht="28.2" thickBot="1" x14ac:dyDescent="0.3">
      <c r="A13" s="15">
        <v>19</v>
      </c>
      <c r="B13" s="484" t="s">
        <v>823</v>
      </c>
      <c r="C13" s="68">
        <v>18</v>
      </c>
      <c r="D13" s="144">
        <f t="shared" si="0"/>
        <v>1.7858914574858616E-3</v>
      </c>
      <c r="E13" s="68">
        <v>18</v>
      </c>
      <c r="F13" s="144">
        <f t="shared" si="1"/>
        <v>1.7003589646703192E-3</v>
      </c>
      <c r="G13" s="68">
        <v>15</v>
      </c>
      <c r="H13" s="144">
        <f t="shared" si="2"/>
        <v>1.5E-3</v>
      </c>
      <c r="I13" s="68">
        <v>9</v>
      </c>
      <c r="J13" s="144">
        <f t="shared" si="3"/>
        <v>1E-3</v>
      </c>
      <c r="K13" s="374">
        <f t="shared" si="4"/>
        <v>-5.0000000000000001E-4</v>
      </c>
      <c r="P13" s="795"/>
    </row>
    <row r="14" spans="1:16" x14ac:dyDescent="0.25">
      <c r="A14" s="20">
        <v>20</v>
      </c>
      <c r="B14" s="472" t="s">
        <v>824</v>
      </c>
      <c r="C14" s="45">
        <v>1</v>
      </c>
      <c r="D14" s="137">
        <f t="shared" si="0"/>
        <v>9.9216192082547872E-5</v>
      </c>
      <c r="E14" s="45">
        <v>0</v>
      </c>
      <c r="F14" s="123">
        <f t="shared" si="1"/>
        <v>0</v>
      </c>
      <c r="G14" s="45">
        <v>5</v>
      </c>
      <c r="H14" s="123">
        <f t="shared" si="2"/>
        <v>5.0000000000000001E-4</v>
      </c>
      <c r="I14" s="45">
        <v>3</v>
      </c>
      <c r="J14" s="123">
        <f t="shared" si="3"/>
        <v>0</v>
      </c>
      <c r="K14" s="346">
        <f t="shared" si="4"/>
        <v>-5.0000000000000001E-4</v>
      </c>
      <c r="P14" s="795"/>
    </row>
    <row r="15" spans="1:16" x14ac:dyDescent="0.25">
      <c r="A15" s="10">
        <v>21</v>
      </c>
      <c r="B15" s="483" t="s">
        <v>825</v>
      </c>
      <c r="C15" s="65">
        <v>2</v>
      </c>
      <c r="D15" s="149">
        <f t="shared" si="0"/>
        <v>1.9843238416509574E-4</v>
      </c>
      <c r="E15" s="65">
        <v>1</v>
      </c>
      <c r="F15" s="143">
        <f t="shared" si="1"/>
        <v>9.4464386926128855E-5</v>
      </c>
      <c r="G15" s="65"/>
      <c r="H15" s="143">
        <f t="shared" si="2"/>
        <v>0</v>
      </c>
      <c r="I15" s="65">
        <v>2</v>
      </c>
      <c r="J15" s="143">
        <f t="shared" si="3"/>
        <v>0</v>
      </c>
      <c r="K15" s="373">
        <f t="shared" si="4"/>
        <v>0</v>
      </c>
      <c r="P15" s="795"/>
    </row>
    <row r="16" spans="1:16" x14ac:dyDescent="0.25">
      <c r="A16" s="10">
        <v>23</v>
      </c>
      <c r="B16" s="483" t="s">
        <v>827</v>
      </c>
      <c r="C16" s="65">
        <v>2</v>
      </c>
      <c r="D16" s="143">
        <f t="shared" si="0"/>
        <v>1.9843238416509574E-4</v>
      </c>
      <c r="E16" s="65">
        <v>1</v>
      </c>
      <c r="F16" s="143">
        <f t="shared" si="1"/>
        <v>9.4464386926128855E-5</v>
      </c>
      <c r="G16" s="65">
        <v>2</v>
      </c>
      <c r="H16" s="143">
        <f t="shared" si="2"/>
        <v>2.0000000000000001E-4</v>
      </c>
      <c r="I16" s="65">
        <v>0</v>
      </c>
      <c r="J16" s="143">
        <f t="shared" si="3"/>
        <v>0</v>
      </c>
      <c r="K16" s="373">
        <f t="shared" si="4"/>
        <v>-2.0000000000000001E-4</v>
      </c>
      <c r="P16" s="795"/>
    </row>
    <row r="17" spans="1:16" ht="28.2" thickBot="1" x14ac:dyDescent="0.3">
      <c r="A17" s="15">
        <v>29</v>
      </c>
      <c r="B17" s="485" t="s">
        <v>828</v>
      </c>
      <c r="C17" s="68">
        <v>3</v>
      </c>
      <c r="D17" s="143">
        <f t="shared" si="0"/>
        <v>2.9764857624764359E-4</v>
      </c>
      <c r="E17" s="68">
        <v>3</v>
      </c>
      <c r="F17" s="144">
        <f t="shared" si="1"/>
        <v>2.8339316077838654E-4</v>
      </c>
      <c r="G17" s="68">
        <v>4</v>
      </c>
      <c r="H17" s="144">
        <f t="shared" si="2"/>
        <v>4.0000000000000002E-4</v>
      </c>
      <c r="I17" s="68">
        <v>2</v>
      </c>
      <c r="J17" s="144">
        <f t="shared" si="3"/>
        <v>0</v>
      </c>
      <c r="K17" s="374">
        <f t="shared" si="4"/>
        <v>-4.0000000000000002E-4</v>
      </c>
      <c r="P17" s="795"/>
    </row>
    <row r="18" spans="1:16" ht="41.4" x14ac:dyDescent="0.25">
      <c r="A18" s="20">
        <v>30</v>
      </c>
      <c r="B18" s="476" t="s">
        <v>829</v>
      </c>
      <c r="C18" s="45">
        <v>94</v>
      </c>
      <c r="D18" s="137">
        <f t="shared" si="0"/>
        <v>9.3263220557594992E-3</v>
      </c>
      <c r="E18" s="45">
        <v>114</v>
      </c>
      <c r="F18" s="123">
        <f t="shared" si="1"/>
        <v>1.0768940109578689E-2</v>
      </c>
      <c r="G18" s="45">
        <v>155</v>
      </c>
      <c r="H18" s="123">
        <f t="shared" si="2"/>
        <v>1.52E-2</v>
      </c>
      <c r="I18" s="45">
        <v>149</v>
      </c>
      <c r="J18" s="123">
        <f t="shared" si="3"/>
        <v>1.4999999999999999E-2</v>
      </c>
      <c r="K18" s="346">
        <f t="shared" si="4"/>
        <v>-2.0000000000000052E-4</v>
      </c>
      <c r="P18" s="795"/>
    </row>
    <row r="19" spans="1:16" x14ac:dyDescent="0.25">
      <c r="A19" s="10">
        <v>31</v>
      </c>
      <c r="B19" s="483" t="s">
        <v>830</v>
      </c>
      <c r="C19" s="65">
        <v>3058</v>
      </c>
      <c r="D19" s="149">
        <f t="shared" si="0"/>
        <v>0.3034031153884314</v>
      </c>
      <c r="E19" s="65">
        <v>1782</v>
      </c>
      <c r="F19" s="143">
        <f t="shared" si="1"/>
        <v>0.1683355375023616</v>
      </c>
      <c r="G19" s="65">
        <v>2246</v>
      </c>
      <c r="H19" s="143">
        <f t="shared" si="2"/>
        <v>0.22040000000000001</v>
      </c>
      <c r="I19" s="65">
        <v>2511</v>
      </c>
      <c r="J19" s="143">
        <f t="shared" si="3"/>
        <v>0.247</v>
      </c>
      <c r="K19" s="373">
        <f t="shared" si="4"/>
        <v>2.6599999999999985E-2</v>
      </c>
      <c r="P19" s="795"/>
    </row>
    <row r="20" spans="1:16" x14ac:dyDescent="0.25">
      <c r="A20" s="10">
        <v>32</v>
      </c>
      <c r="B20" s="483" t="s">
        <v>831</v>
      </c>
      <c r="C20" s="65">
        <v>297</v>
      </c>
      <c r="D20" s="143">
        <f t="shared" si="0"/>
        <v>2.946720904851672E-2</v>
      </c>
      <c r="E20" s="65">
        <v>499</v>
      </c>
      <c r="F20" s="143">
        <f t="shared" si="1"/>
        <v>4.7137729076138293E-2</v>
      </c>
      <c r="G20" s="65">
        <v>675</v>
      </c>
      <c r="H20" s="143">
        <f t="shared" si="2"/>
        <v>6.6199999999999995E-2</v>
      </c>
      <c r="I20" s="65">
        <v>642</v>
      </c>
      <c r="J20" s="143">
        <f t="shared" si="3"/>
        <v>6.3E-2</v>
      </c>
      <c r="K20" s="373">
        <f t="shared" si="4"/>
        <v>-3.1999999999999945E-3</v>
      </c>
      <c r="P20" s="795"/>
    </row>
    <row r="21" spans="1:16" ht="28.2" thickBot="1" x14ac:dyDescent="0.3">
      <c r="A21" s="23">
        <v>39</v>
      </c>
      <c r="B21" s="484" t="s">
        <v>832</v>
      </c>
      <c r="C21" s="68">
        <v>93</v>
      </c>
      <c r="D21" s="143">
        <f t="shared" si="0"/>
        <v>9.2271058636769522E-3</v>
      </c>
      <c r="E21" s="68">
        <v>128</v>
      </c>
      <c r="F21" s="144">
        <f t="shared" si="1"/>
        <v>1.2091441526544493E-2</v>
      </c>
      <c r="G21" s="68">
        <v>131</v>
      </c>
      <c r="H21" s="144">
        <f t="shared" si="2"/>
        <v>1.29E-2</v>
      </c>
      <c r="I21" s="68">
        <v>94</v>
      </c>
      <c r="J21" s="144">
        <f t="shared" si="3"/>
        <v>8.9999999999999993E-3</v>
      </c>
      <c r="K21" s="374">
        <f t="shared" si="4"/>
        <v>-3.9000000000000007E-3</v>
      </c>
      <c r="P21" s="795"/>
    </row>
    <row r="22" spans="1:16" ht="27.6" x14ac:dyDescent="0.25">
      <c r="A22" s="8">
        <v>40</v>
      </c>
      <c r="B22" s="472" t="s">
        <v>833</v>
      </c>
      <c r="C22" s="45">
        <v>214</v>
      </c>
      <c r="D22" s="137">
        <f t="shared" si="0"/>
        <v>2.1232265105665244E-2</v>
      </c>
      <c r="E22" s="45">
        <v>196</v>
      </c>
      <c r="F22" s="123">
        <f t="shared" si="1"/>
        <v>1.8515019837521254E-2</v>
      </c>
      <c r="G22" s="45">
        <v>163</v>
      </c>
      <c r="H22" s="123">
        <f t="shared" si="2"/>
        <v>1.6E-2</v>
      </c>
      <c r="I22" s="45">
        <v>148</v>
      </c>
      <c r="J22" s="123">
        <f t="shared" si="3"/>
        <v>1.4999999999999999E-2</v>
      </c>
      <c r="K22" s="346">
        <f t="shared" si="4"/>
        <v>-1.0000000000000009E-3</v>
      </c>
      <c r="P22" s="795"/>
    </row>
    <row r="23" spans="1:16" x14ac:dyDescent="0.25">
      <c r="A23" s="10">
        <v>41</v>
      </c>
      <c r="B23" s="483" t="s">
        <v>834</v>
      </c>
      <c r="C23" s="49">
        <v>30</v>
      </c>
      <c r="D23" s="125">
        <f t="shared" si="0"/>
        <v>2.9764857624764362E-3</v>
      </c>
      <c r="E23" s="49">
        <v>24</v>
      </c>
      <c r="F23" s="143">
        <f t="shared" si="1"/>
        <v>2.2671452862270923E-3</v>
      </c>
      <c r="G23" s="49">
        <v>32</v>
      </c>
      <c r="H23" s="143">
        <f t="shared" si="2"/>
        <v>3.0999999999999999E-3</v>
      </c>
      <c r="I23" s="49">
        <v>27</v>
      </c>
      <c r="J23" s="143">
        <f t="shared" si="3"/>
        <v>3.0000000000000001E-3</v>
      </c>
      <c r="K23" s="373">
        <f t="shared" si="4"/>
        <v>-9.9999999999999829E-5</v>
      </c>
      <c r="P23" s="795"/>
    </row>
    <row r="24" spans="1:16" x14ac:dyDescent="0.25">
      <c r="A24" s="10">
        <v>42</v>
      </c>
      <c r="B24" s="483" t="s">
        <v>835</v>
      </c>
      <c r="C24" s="49">
        <v>86</v>
      </c>
      <c r="D24" s="125">
        <f t="shared" si="0"/>
        <v>8.5325925190991164E-3</v>
      </c>
      <c r="E24" s="49">
        <v>104</v>
      </c>
      <c r="F24" s="143">
        <f t="shared" si="1"/>
        <v>9.8242962403174011E-3</v>
      </c>
      <c r="G24" s="49">
        <v>59</v>
      </c>
      <c r="H24" s="143">
        <f t="shared" si="2"/>
        <v>5.7999999999999996E-3</v>
      </c>
      <c r="I24" s="49">
        <v>76</v>
      </c>
      <c r="J24" s="143">
        <f t="shared" si="3"/>
        <v>7.0000000000000001E-3</v>
      </c>
      <c r="K24" s="373">
        <f t="shared" si="4"/>
        <v>1.2000000000000005E-3</v>
      </c>
      <c r="P24" s="795"/>
    </row>
    <row r="25" spans="1:16" x14ac:dyDescent="0.25">
      <c r="A25" s="10">
        <v>43</v>
      </c>
      <c r="B25" s="483" t="s">
        <v>836</v>
      </c>
      <c r="C25" s="49">
        <v>34</v>
      </c>
      <c r="D25" s="125">
        <f t="shared" si="0"/>
        <v>3.3733505308066276E-3</v>
      </c>
      <c r="E25" s="49">
        <v>26</v>
      </c>
      <c r="F25" s="143">
        <f t="shared" si="1"/>
        <v>2.4560740600793503E-3</v>
      </c>
      <c r="G25" s="49">
        <v>24</v>
      </c>
      <c r="H25" s="143">
        <f t="shared" si="2"/>
        <v>2.3999999999999998E-3</v>
      </c>
      <c r="I25" s="49">
        <v>19</v>
      </c>
      <c r="J25" s="143">
        <f t="shared" si="3"/>
        <v>2E-3</v>
      </c>
      <c r="K25" s="373">
        <f t="shared" si="4"/>
        <v>-3.9999999999999975E-4</v>
      </c>
      <c r="P25" s="795"/>
    </row>
    <row r="26" spans="1:16" ht="27.6" x14ac:dyDescent="0.25">
      <c r="A26" s="10">
        <v>44</v>
      </c>
      <c r="B26" s="483" t="s">
        <v>837</v>
      </c>
      <c r="C26" s="49">
        <v>1032</v>
      </c>
      <c r="D26" s="125">
        <f t="shared" si="0"/>
        <v>0.1023911102291894</v>
      </c>
      <c r="E26" s="49">
        <v>913</v>
      </c>
      <c r="F26" s="143">
        <f t="shared" si="1"/>
        <v>8.6245985263555633E-2</v>
      </c>
      <c r="G26" s="49">
        <v>812</v>
      </c>
      <c r="H26" s="143">
        <f t="shared" si="2"/>
        <v>7.9699999999999993E-2</v>
      </c>
      <c r="I26" s="49">
        <v>946</v>
      </c>
      <c r="J26" s="143">
        <f t="shared" si="3"/>
        <v>9.2999999999999999E-2</v>
      </c>
      <c r="K26" s="373">
        <f t="shared" si="4"/>
        <v>1.3300000000000006E-2</v>
      </c>
      <c r="P26" s="795"/>
    </row>
    <row r="27" spans="1:16" ht="42" customHeight="1" x14ac:dyDescent="0.25">
      <c r="A27" s="10">
        <v>45</v>
      </c>
      <c r="B27" s="483" t="s">
        <v>838</v>
      </c>
      <c r="C27" s="49">
        <v>1539</v>
      </c>
      <c r="D27" s="125">
        <f t="shared" si="0"/>
        <v>0.15269371961504116</v>
      </c>
      <c r="E27" s="49">
        <v>1634</v>
      </c>
      <c r="F27" s="143">
        <f t="shared" si="1"/>
        <v>0.15435480823729453</v>
      </c>
      <c r="G27" s="49">
        <v>1696</v>
      </c>
      <c r="H27" s="143">
        <f t="shared" si="2"/>
        <v>0.16639999999999999</v>
      </c>
      <c r="I27" s="49">
        <v>1724</v>
      </c>
      <c r="J27" s="143">
        <f t="shared" si="3"/>
        <v>0.16900000000000001</v>
      </c>
      <c r="K27" s="373">
        <f t="shared" si="4"/>
        <v>2.600000000000019E-3</v>
      </c>
      <c r="P27" s="795"/>
    </row>
    <row r="28" spans="1:16" ht="28.2" thickBot="1" x14ac:dyDescent="0.3">
      <c r="A28" s="15">
        <v>49</v>
      </c>
      <c r="B28" s="485" t="s">
        <v>839</v>
      </c>
      <c r="C28" s="51">
        <v>86</v>
      </c>
      <c r="D28" s="126">
        <f t="shared" si="0"/>
        <v>8.5325925190991164E-3</v>
      </c>
      <c r="E28" s="51">
        <v>92</v>
      </c>
      <c r="F28" s="144">
        <f t="shared" si="1"/>
        <v>8.690723597203855E-3</v>
      </c>
      <c r="G28" s="51">
        <v>62</v>
      </c>
      <c r="H28" s="144">
        <f t="shared" si="2"/>
        <v>6.1000000000000004E-3</v>
      </c>
      <c r="I28" s="51">
        <v>64</v>
      </c>
      <c r="J28" s="144">
        <f t="shared" si="3"/>
        <v>6.0000000000000001E-3</v>
      </c>
      <c r="K28" s="374">
        <f t="shared" si="4"/>
        <v>-1.0000000000000026E-4</v>
      </c>
      <c r="P28" s="795"/>
    </row>
    <row r="29" spans="1:16" ht="27.6" x14ac:dyDescent="0.25">
      <c r="A29" s="20">
        <v>50</v>
      </c>
      <c r="B29" s="476" t="s">
        <v>840</v>
      </c>
      <c r="C29" s="45">
        <v>89</v>
      </c>
      <c r="D29" s="123">
        <f t="shared" si="0"/>
        <v>8.8302410953467608E-3</v>
      </c>
      <c r="E29" s="45">
        <v>41</v>
      </c>
      <c r="F29" s="123">
        <f t="shared" si="1"/>
        <v>3.873039863971283E-3</v>
      </c>
      <c r="G29" s="45">
        <v>43</v>
      </c>
      <c r="H29" s="123">
        <f t="shared" si="2"/>
        <v>4.1999999999999997E-3</v>
      </c>
      <c r="I29" s="45">
        <v>59</v>
      </c>
      <c r="J29" s="123">
        <f t="shared" si="3"/>
        <v>6.0000000000000001E-3</v>
      </c>
      <c r="K29" s="346">
        <f t="shared" si="4"/>
        <v>1.8000000000000004E-3</v>
      </c>
      <c r="P29" s="795"/>
    </row>
    <row r="30" spans="1:16" x14ac:dyDescent="0.25">
      <c r="A30" s="10">
        <v>51</v>
      </c>
      <c r="B30" s="483" t="s">
        <v>841</v>
      </c>
      <c r="C30" s="49">
        <v>25</v>
      </c>
      <c r="D30" s="125">
        <f t="shared" si="0"/>
        <v>2.480404802063697E-3</v>
      </c>
      <c r="E30" s="49">
        <v>26</v>
      </c>
      <c r="F30" s="143">
        <f t="shared" si="1"/>
        <v>2.4560740600793503E-3</v>
      </c>
      <c r="G30" s="49">
        <v>12</v>
      </c>
      <c r="H30" s="143">
        <f t="shared" si="2"/>
        <v>1.1999999999999999E-3</v>
      </c>
      <c r="I30" s="49">
        <v>13</v>
      </c>
      <c r="J30" s="143">
        <f t="shared" si="3"/>
        <v>1E-3</v>
      </c>
      <c r="K30" s="373">
        <f t="shared" si="4"/>
        <v>-1.9999999999999987E-4</v>
      </c>
      <c r="P30" s="795"/>
    </row>
    <row r="31" spans="1:16" ht="29.25" customHeight="1" x14ac:dyDescent="0.25">
      <c r="A31" s="10">
        <v>52</v>
      </c>
      <c r="B31" s="483" t="s">
        <v>842</v>
      </c>
      <c r="C31" s="49">
        <v>20</v>
      </c>
      <c r="D31" s="125">
        <f t="shared" si="0"/>
        <v>1.9843238416509573E-3</v>
      </c>
      <c r="E31" s="49">
        <v>27</v>
      </c>
      <c r="F31" s="143">
        <f t="shared" si="1"/>
        <v>2.5505384470054788E-3</v>
      </c>
      <c r="G31" s="49">
        <v>17</v>
      </c>
      <c r="H31" s="143">
        <f t="shared" si="2"/>
        <v>1.6999999999999999E-3</v>
      </c>
      <c r="I31" s="49">
        <v>11</v>
      </c>
      <c r="J31" s="143">
        <f t="shared" si="3"/>
        <v>1E-3</v>
      </c>
      <c r="K31" s="373">
        <f t="shared" si="4"/>
        <v>-6.9999999999999988E-4</v>
      </c>
      <c r="P31" s="795"/>
    </row>
    <row r="32" spans="1:16" x14ac:dyDescent="0.25">
      <c r="A32" s="10">
        <v>53</v>
      </c>
      <c r="B32" s="483" t="s">
        <v>843</v>
      </c>
      <c r="C32" s="49">
        <v>893</v>
      </c>
      <c r="D32" s="125">
        <f t="shared" si="0"/>
        <v>8.8600059529715253E-2</v>
      </c>
      <c r="E32" s="49">
        <v>1782</v>
      </c>
      <c r="F32" s="143">
        <f t="shared" si="1"/>
        <v>0.1683355375023616</v>
      </c>
      <c r="G32" s="49">
        <v>1112</v>
      </c>
      <c r="H32" s="143">
        <f t="shared" si="2"/>
        <v>0.1091</v>
      </c>
      <c r="I32" s="49">
        <v>1037</v>
      </c>
      <c r="J32" s="143">
        <f t="shared" si="3"/>
        <v>0.10199999999999999</v>
      </c>
      <c r="K32" s="373">
        <f t="shared" si="4"/>
        <v>-7.1000000000000091E-3</v>
      </c>
      <c r="P32" s="795"/>
    </row>
    <row r="33" spans="1:16" ht="28.2" thickBot="1" x14ac:dyDescent="0.3">
      <c r="A33" s="23">
        <v>59</v>
      </c>
      <c r="B33" s="484" t="s">
        <v>844</v>
      </c>
      <c r="C33" s="51">
        <v>106</v>
      </c>
      <c r="D33" s="126">
        <f t="shared" si="0"/>
        <v>1.0516916360750075E-2</v>
      </c>
      <c r="E33" s="51">
        <v>124</v>
      </c>
      <c r="F33" s="144">
        <f t="shared" si="1"/>
        <v>1.1713583978839977E-2</v>
      </c>
      <c r="G33" s="51">
        <v>85</v>
      </c>
      <c r="H33" s="144">
        <f t="shared" si="2"/>
        <v>8.3000000000000001E-3</v>
      </c>
      <c r="I33" s="51">
        <v>74</v>
      </c>
      <c r="J33" s="144">
        <f t="shared" si="3"/>
        <v>7.0000000000000001E-3</v>
      </c>
      <c r="K33" s="374">
        <f t="shared" si="4"/>
        <v>-1.2999999999999999E-3</v>
      </c>
      <c r="P33" s="795"/>
    </row>
    <row r="34" spans="1:16" x14ac:dyDescent="0.25">
      <c r="A34" s="8">
        <v>60</v>
      </c>
      <c r="B34" s="472" t="s">
        <v>845</v>
      </c>
      <c r="C34" s="43">
        <v>24</v>
      </c>
      <c r="D34" s="130">
        <f t="shared" si="0"/>
        <v>2.3811886099811487E-3</v>
      </c>
      <c r="E34" s="43">
        <v>32</v>
      </c>
      <c r="F34" s="123">
        <f t="shared" si="1"/>
        <v>3.0228603816361234E-3</v>
      </c>
      <c r="G34" s="43">
        <v>52</v>
      </c>
      <c r="H34" s="123">
        <f t="shared" si="2"/>
        <v>5.1000000000000004E-3</v>
      </c>
      <c r="I34" s="43">
        <v>58</v>
      </c>
      <c r="J34" s="123">
        <f t="shared" si="3"/>
        <v>6.0000000000000001E-3</v>
      </c>
      <c r="K34" s="346">
        <f t="shared" si="4"/>
        <v>8.9999999999999976E-4</v>
      </c>
      <c r="P34" s="795"/>
    </row>
    <row r="35" spans="1:16" x14ac:dyDescent="0.25">
      <c r="A35" s="10">
        <v>61</v>
      </c>
      <c r="B35" s="483" t="s">
        <v>846</v>
      </c>
      <c r="C35" s="49">
        <v>48</v>
      </c>
      <c r="D35" s="125">
        <f t="shared" si="0"/>
        <v>4.7623772199622974E-3</v>
      </c>
      <c r="E35" s="49">
        <v>48</v>
      </c>
      <c r="F35" s="143">
        <f t="shared" si="1"/>
        <v>4.5342905724541846E-3</v>
      </c>
      <c r="G35" s="49">
        <v>51</v>
      </c>
      <c r="H35" s="143">
        <f t="shared" si="2"/>
        <v>5.0000000000000001E-3</v>
      </c>
      <c r="I35" s="49">
        <v>59</v>
      </c>
      <c r="J35" s="143">
        <f t="shared" si="3"/>
        <v>6.0000000000000001E-3</v>
      </c>
      <c r="K35" s="373">
        <f t="shared" si="4"/>
        <v>1E-3</v>
      </c>
      <c r="P35" s="795"/>
    </row>
    <row r="36" spans="1:16" x14ac:dyDescent="0.25">
      <c r="A36" s="10">
        <v>62</v>
      </c>
      <c r="B36" s="483" t="s">
        <v>847</v>
      </c>
      <c r="C36" s="49">
        <v>34</v>
      </c>
      <c r="D36" s="125">
        <f t="shared" si="0"/>
        <v>3.3733505308066276E-3</v>
      </c>
      <c r="E36" s="49">
        <v>43</v>
      </c>
      <c r="F36" s="143">
        <f t="shared" si="1"/>
        <v>4.0619686378235405E-3</v>
      </c>
      <c r="G36" s="49">
        <v>41</v>
      </c>
      <c r="H36" s="143">
        <f t="shared" si="2"/>
        <v>4.0000000000000001E-3</v>
      </c>
      <c r="I36" s="49">
        <v>28</v>
      </c>
      <c r="J36" s="143">
        <f t="shared" si="3"/>
        <v>3.0000000000000001E-3</v>
      </c>
      <c r="K36" s="373">
        <f t="shared" si="4"/>
        <v>-1E-3</v>
      </c>
      <c r="P36" s="795"/>
    </row>
    <row r="37" spans="1:16" x14ac:dyDescent="0.25">
      <c r="A37" s="10">
        <v>63</v>
      </c>
      <c r="B37" s="483" t="s">
        <v>848</v>
      </c>
      <c r="C37" s="49">
        <v>95</v>
      </c>
      <c r="D37" s="125">
        <f t="shared" si="0"/>
        <v>9.4255382478420479E-3</v>
      </c>
      <c r="E37" s="49">
        <v>115</v>
      </c>
      <c r="F37" s="143">
        <f t="shared" si="1"/>
        <v>1.0863404496504818E-2</v>
      </c>
      <c r="G37" s="49">
        <v>83</v>
      </c>
      <c r="H37" s="143">
        <f t="shared" si="2"/>
        <v>8.0999999999999996E-3</v>
      </c>
      <c r="I37" s="49">
        <v>103</v>
      </c>
      <c r="J37" s="143">
        <f t="shared" si="3"/>
        <v>0.01</v>
      </c>
      <c r="K37" s="373">
        <f t="shared" si="4"/>
        <v>1.9000000000000006E-3</v>
      </c>
      <c r="P37" s="795"/>
    </row>
    <row r="38" spans="1:16" x14ac:dyDescent="0.25">
      <c r="A38" s="10">
        <v>64</v>
      </c>
      <c r="B38" s="483" t="s">
        <v>849</v>
      </c>
      <c r="C38" s="49">
        <v>4</v>
      </c>
      <c r="D38" s="125">
        <f t="shared" si="0"/>
        <v>3.9686476833019149E-4</v>
      </c>
      <c r="E38" s="49">
        <v>0</v>
      </c>
      <c r="F38" s="143">
        <f t="shared" si="1"/>
        <v>0</v>
      </c>
      <c r="G38" s="49">
        <v>4</v>
      </c>
      <c r="H38" s="143">
        <f t="shared" si="2"/>
        <v>4.0000000000000002E-4</v>
      </c>
      <c r="I38" s="49">
        <v>1</v>
      </c>
      <c r="J38" s="143">
        <f t="shared" si="3"/>
        <v>0</v>
      </c>
      <c r="K38" s="373">
        <f t="shared" si="4"/>
        <v>-4.0000000000000002E-4</v>
      </c>
      <c r="P38" s="795"/>
    </row>
    <row r="39" spans="1:16" ht="28.2" thickBot="1" x14ac:dyDescent="0.3">
      <c r="A39" s="15">
        <v>69</v>
      </c>
      <c r="B39" s="485" t="s">
        <v>850</v>
      </c>
      <c r="C39" s="51">
        <v>10</v>
      </c>
      <c r="D39" s="126">
        <f t="shared" si="0"/>
        <v>9.9216192082547867E-4</v>
      </c>
      <c r="E39" s="51">
        <v>16</v>
      </c>
      <c r="F39" s="144">
        <f t="shared" si="1"/>
        <v>1.5114301908180617E-3</v>
      </c>
      <c r="G39" s="51">
        <v>13</v>
      </c>
      <c r="H39" s="144">
        <f t="shared" si="2"/>
        <v>1.2999999999999999E-3</v>
      </c>
      <c r="I39" s="51">
        <v>9</v>
      </c>
      <c r="J39" s="144">
        <f t="shared" si="3"/>
        <v>1E-3</v>
      </c>
      <c r="K39" s="374">
        <f t="shared" si="4"/>
        <v>-2.9999999999999992E-4</v>
      </c>
      <c r="P39" s="795"/>
    </row>
    <row r="40" spans="1:16" ht="27.6" x14ac:dyDescent="0.25">
      <c r="A40" s="20">
        <v>70</v>
      </c>
      <c r="B40" s="476" t="s">
        <v>851</v>
      </c>
      <c r="C40" s="45">
        <v>68</v>
      </c>
      <c r="D40" s="123">
        <f t="shared" si="0"/>
        <v>6.7467010616132552E-3</v>
      </c>
      <c r="E40" s="45">
        <v>100</v>
      </c>
      <c r="F40" s="123">
        <f t="shared" si="1"/>
        <v>9.4464386926128852E-3</v>
      </c>
      <c r="G40" s="45">
        <v>166</v>
      </c>
      <c r="H40" s="123">
        <f t="shared" si="2"/>
        <v>1.6299999999999999E-2</v>
      </c>
      <c r="I40" s="45">
        <v>165</v>
      </c>
      <c r="J40" s="123">
        <f t="shared" si="3"/>
        <v>1.6E-2</v>
      </c>
      <c r="K40" s="346">
        <f t="shared" si="4"/>
        <v>-2.9999999999999818E-4</v>
      </c>
      <c r="P40" s="795"/>
    </row>
    <row r="41" spans="1:16" x14ac:dyDescent="0.25">
      <c r="A41" s="10">
        <v>71</v>
      </c>
      <c r="B41" s="483" t="s">
        <v>852</v>
      </c>
      <c r="C41" s="49">
        <v>504</v>
      </c>
      <c r="D41" s="125">
        <f t="shared" si="0"/>
        <v>5.0004960809604128E-2</v>
      </c>
      <c r="E41" s="49">
        <v>903</v>
      </c>
      <c r="F41" s="143">
        <f t="shared" si="1"/>
        <v>8.530134139429435E-2</v>
      </c>
      <c r="G41" s="49">
        <v>670</v>
      </c>
      <c r="H41" s="143">
        <f t="shared" si="2"/>
        <v>6.5699999999999995E-2</v>
      </c>
      <c r="I41" s="49">
        <v>598</v>
      </c>
      <c r="J41" s="143">
        <f t="shared" si="3"/>
        <v>5.8999999999999997E-2</v>
      </c>
      <c r="K41" s="373">
        <f t="shared" si="4"/>
        <v>-6.6999999999999976E-3</v>
      </c>
      <c r="P41" s="795"/>
    </row>
    <row r="42" spans="1:16" x14ac:dyDescent="0.25">
      <c r="A42" s="10">
        <v>72</v>
      </c>
      <c r="B42" s="483" t="s">
        <v>853</v>
      </c>
      <c r="C42" s="49">
        <v>6</v>
      </c>
      <c r="D42" s="125">
        <f t="shared" si="0"/>
        <v>5.9529715249528718E-4</v>
      </c>
      <c r="E42" s="49">
        <v>6</v>
      </c>
      <c r="F42" s="143">
        <f t="shared" si="1"/>
        <v>5.6678632155677307E-4</v>
      </c>
      <c r="G42" s="49">
        <v>12</v>
      </c>
      <c r="H42" s="143">
        <f t="shared" si="2"/>
        <v>1.1999999999999999E-3</v>
      </c>
      <c r="I42" s="49">
        <v>7</v>
      </c>
      <c r="J42" s="143">
        <f t="shared" si="3"/>
        <v>1E-3</v>
      </c>
      <c r="K42" s="373">
        <f t="shared" si="4"/>
        <v>-1.9999999999999987E-4</v>
      </c>
      <c r="P42" s="795"/>
    </row>
    <row r="43" spans="1:16" x14ac:dyDescent="0.25">
      <c r="A43" s="10">
        <v>73</v>
      </c>
      <c r="B43" s="483" t="s">
        <v>854</v>
      </c>
      <c r="C43" s="49">
        <v>78</v>
      </c>
      <c r="D43" s="125">
        <f t="shared" si="0"/>
        <v>7.7388629824387337E-3</v>
      </c>
      <c r="E43" s="49">
        <v>74</v>
      </c>
      <c r="F43" s="143">
        <f t="shared" si="1"/>
        <v>6.9903646325335349E-3</v>
      </c>
      <c r="G43" s="49">
        <v>73</v>
      </c>
      <c r="H43" s="143">
        <f t="shared" si="2"/>
        <v>7.1999999999999998E-3</v>
      </c>
      <c r="I43" s="49">
        <v>51</v>
      </c>
      <c r="J43" s="143">
        <f t="shared" si="3"/>
        <v>5.0000000000000001E-3</v>
      </c>
      <c r="K43" s="373">
        <f t="shared" si="4"/>
        <v>-2.1999999999999997E-3</v>
      </c>
      <c r="P43" s="795"/>
    </row>
    <row r="44" spans="1:16" ht="28.2" thickBot="1" x14ac:dyDescent="0.3">
      <c r="A44" s="23">
        <v>79</v>
      </c>
      <c r="B44" s="484" t="s">
        <v>855</v>
      </c>
      <c r="C44" s="51">
        <v>40</v>
      </c>
      <c r="D44" s="126">
        <f t="shared" si="0"/>
        <v>3.9686476833019147E-3</v>
      </c>
      <c r="E44" s="51">
        <v>33</v>
      </c>
      <c r="F44" s="144">
        <f t="shared" si="1"/>
        <v>3.1173247685622519E-3</v>
      </c>
      <c r="G44" s="51">
        <v>33</v>
      </c>
      <c r="H44" s="144">
        <f t="shared" si="2"/>
        <v>3.2000000000000002E-3</v>
      </c>
      <c r="I44" s="51">
        <v>34</v>
      </c>
      <c r="J44" s="144">
        <f t="shared" si="3"/>
        <v>3.0000000000000001E-3</v>
      </c>
      <c r="K44" s="374">
        <f t="shared" si="4"/>
        <v>-2.0000000000000009E-4</v>
      </c>
      <c r="P44" s="795"/>
    </row>
    <row r="45" spans="1:16" x14ac:dyDescent="0.25">
      <c r="A45" s="8">
        <v>80</v>
      </c>
      <c r="B45" s="472" t="s">
        <v>856</v>
      </c>
      <c r="C45" s="43">
        <v>18</v>
      </c>
      <c r="D45" s="130">
        <f t="shared" si="0"/>
        <v>1.7858914574858616E-3</v>
      </c>
      <c r="E45" s="43">
        <v>15</v>
      </c>
      <c r="F45" s="123">
        <f t="shared" si="1"/>
        <v>1.4169658038919327E-3</v>
      </c>
      <c r="G45" s="43">
        <v>12</v>
      </c>
      <c r="H45" s="123">
        <f t="shared" si="2"/>
        <v>1.1999999999999999E-3</v>
      </c>
      <c r="I45" s="43">
        <v>15</v>
      </c>
      <c r="J45" s="123">
        <f t="shared" si="3"/>
        <v>1E-3</v>
      </c>
      <c r="K45" s="346">
        <f t="shared" si="4"/>
        <v>-1.9999999999999987E-4</v>
      </c>
      <c r="P45" s="795"/>
    </row>
    <row r="46" spans="1:16" x14ac:dyDescent="0.25">
      <c r="A46" s="10">
        <v>81</v>
      </c>
      <c r="B46" s="483" t="s">
        <v>857</v>
      </c>
      <c r="C46" s="49">
        <v>13</v>
      </c>
      <c r="D46" s="125">
        <f t="shared" si="0"/>
        <v>1.2898104970731224E-3</v>
      </c>
      <c r="E46" s="49">
        <v>14</v>
      </c>
      <c r="F46" s="143">
        <f t="shared" si="1"/>
        <v>1.3225014169658039E-3</v>
      </c>
      <c r="G46" s="49">
        <v>13</v>
      </c>
      <c r="H46" s="143">
        <f t="shared" si="2"/>
        <v>1.2999999999999999E-3</v>
      </c>
      <c r="I46" s="49">
        <v>23</v>
      </c>
      <c r="J46" s="143">
        <f t="shared" si="3"/>
        <v>2E-3</v>
      </c>
      <c r="K46" s="373">
        <f t="shared" si="4"/>
        <v>7.000000000000001E-4</v>
      </c>
      <c r="P46" s="795"/>
    </row>
    <row r="47" spans="1:16" x14ac:dyDescent="0.25">
      <c r="A47" s="10">
        <v>82</v>
      </c>
      <c r="B47" s="483" t="s">
        <v>858</v>
      </c>
      <c r="C47" s="49">
        <v>8</v>
      </c>
      <c r="D47" s="125">
        <f t="shared" si="0"/>
        <v>7.9372953666038298E-4</v>
      </c>
      <c r="E47" s="49">
        <v>21</v>
      </c>
      <c r="F47" s="143">
        <f t="shared" si="1"/>
        <v>1.9837521254487058E-3</v>
      </c>
      <c r="G47" s="49">
        <v>16</v>
      </c>
      <c r="H47" s="143">
        <f t="shared" si="2"/>
        <v>1.6000000000000001E-3</v>
      </c>
      <c r="I47" s="49">
        <v>6</v>
      </c>
      <c r="J47" s="143">
        <f t="shared" si="3"/>
        <v>1E-3</v>
      </c>
      <c r="K47" s="373">
        <f t="shared" si="4"/>
        <v>-6.0000000000000006E-4</v>
      </c>
      <c r="P47" s="795"/>
    </row>
    <row r="48" spans="1:16" x14ac:dyDescent="0.25">
      <c r="A48" s="10">
        <v>83</v>
      </c>
      <c r="B48" s="483" t="s">
        <v>859</v>
      </c>
      <c r="C48" s="49">
        <v>114</v>
      </c>
      <c r="D48" s="125">
        <f t="shared" si="0"/>
        <v>1.1310645897410458E-2</v>
      </c>
      <c r="E48" s="49">
        <v>134</v>
      </c>
      <c r="F48" s="143">
        <f t="shared" si="1"/>
        <v>1.2658227848101266E-2</v>
      </c>
      <c r="G48" s="49">
        <v>142</v>
      </c>
      <c r="H48" s="143">
        <f t="shared" si="2"/>
        <v>1.3899999999999999E-2</v>
      </c>
      <c r="I48" s="49">
        <v>126</v>
      </c>
      <c r="J48" s="143">
        <f t="shared" si="3"/>
        <v>1.2E-2</v>
      </c>
      <c r="K48" s="373">
        <f t="shared" si="4"/>
        <v>-1.8999999999999989E-3</v>
      </c>
      <c r="P48" s="795"/>
    </row>
    <row r="49" spans="1:16" ht="28.2" thickBot="1" x14ac:dyDescent="0.3">
      <c r="A49" s="15">
        <v>89</v>
      </c>
      <c r="B49" s="485" t="s">
        <v>860</v>
      </c>
      <c r="C49" s="51">
        <v>33</v>
      </c>
      <c r="D49" s="126">
        <f t="shared" si="0"/>
        <v>3.2741343387240798E-3</v>
      </c>
      <c r="E49" s="51">
        <v>22</v>
      </c>
      <c r="F49" s="144">
        <f t="shared" si="1"/>
        <v>2.0782165123748348E-3</v>
      </c>
      <c r="G49" s="51">
        <v>24</v>
      </c>
      <c r="H49" s="144">
        <f t="shared" si="2"/>
        <v>2.3999999999999998E-3</v>
      </c>
      <c r="I49" s="51">
        <v>27</v>
      </c>
      <c r="J49" s="144">
        <f t="shared" si="3"/>
        <v>3.0000000000000001E-3</v>
      </c>
      <c r="K49" s="374">
        <f t="shared" si="4"/>
        <v>6.0000000000000027E-4</v>
      </c>
      <c r="P49" s="795"/>
    </row>
    <row r="50" spans="1:16" ht="28.2" thickBot="1" x14ac:dyDescent="0.3">
      <c r="A50" s="25">
        <v>99</v>
      </c>
      <c r="B50" s="477" t="s">
        <v>861</v>
      </c>
      <c r="C50" s="134">
        <v>578</v>
      </c>
      <c r="D50" s="135">
        <f t="shared" si="0"/>
        <v>5.7346959023712667E-2</v>
      </c>
      <c r="E50" s="134">
        <v>639</v>
      </c>
      <c r="F50" s="123">
        <f t="shared" si="1"/>
        <v>6.0362743245796338E-2</v>
      </c>
      <c r="G50" s="134">
        <v>630</v>
      </c>
      <c r="H50" s="123">
        <f t="shared" si="2"/>
        <v>6.1800000000000001E-2</v>
      </c>
      <c r="I50" s="134">
        <v>630</v>
      </c>
      <c r="J50" s="123">
        <f t="shared" si="3"/>
        <v>6.2E-2</v>
      </c>
      <c r="K50" s="346">
        <f t="shared" si="4"/>
        <v>1.9999999999999879E-4</v>
      </c>
      <c r="P50" s="795"/>
    </row>
    <row r="51" spans="1:16" ht="14.4" thickBot="1" x14ac:dyDescent="0.3">
      <c r="A51" s="145"/>
      <c r="B51" s="146" t="s">
        <v>109</v>
      </c>
      <c r="C51" s="91">
        <f t="shared" ref="C51:J51" si="5">SUM(C4:C50)</f>
        <v>10079</v>
      </c>
      <c r="D51" s="147">
        <f t="shared" si="5"/>
        <v>1.0000000000000002</v>
      </c>
      <c r="E51" s="91">
        <f t="shared" si="5"/>
        <v>10586</v>
      </c>
      <c r="F51" s="147">
        <f t="shared" si="5"/>
        <v>0.99999999999999978</v>
      </c>
      <c r="G51" s="91">
        <f t="shared" si="5"/>
        <v>10191</v>
      </c>
      <c r="H51" s="147">
        <f t="shared" si="5"/>
        <v>1.0001999999999998</v>
      </c>
      <c r="I51" s="91">
        <f t="shared" si="5"/>
        <v>10175</v>
      </c>
      <c r="J51" s="147">
        <f t="shared" si="5"/>
        <v>0.99900000000000011</v>
      </c>
      <c r="K51" s="375"/>
    </row>
    <row r="52" spans="1:16" x14ac:dyDescent="0.25">
      <c r="A52" s="1"/>
      <c r="B52" s="1"/>
      <c r="C52" s="131"/>
      <c r="D52" s="1"/>
      <c r="E52" s="1"/>
      <c r="F52" s="1"/>
      <c r="G52" s="131"/>
      <c r="H52" s="1"/>
      <c r="I52" s="1"/>
      <c r="J52" s="1"/>
      <c r="K52" s="1"/>
    </row>
  </sheetData>
  <mergeCells count="8">
    <mergeCell ref="A1:K1"/>
    <mergeCell ref="A2:A3"/>
    <mergeCell ref="B2:B3"/>
    <mergeCell ref="K2:K3"/>
    <mergeCell ref="C2:D2"/>
    <mergeCell ref="G2:H2"/>
    <mergeCell ref="E2:F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zoomScaleNormal="100" workbookViewId="0">
      <selection sqref="A1:K1"/>
    </sheetView>
  </sheetViews>
  <sheetFormatPr defaultColWidth="9.109375" defaultRowHeight="13.8" x14ac:dyDescent="0.25"/>
  <cols>
    <col min="1" max="1" width="8.6640625" style="84" customWidth="1"/>
    <col min="2" max="2" width="66" style="84" customWidth="1"/>
    <col min="3" max="3" width="8.5546875" style="148" customWidth="1"/>
    <col min="4" max="4" width="8.5546875" style="84" customWidth="1"/>
    <col min="5" max="5" width="8.5546875" style="148" customWidth="1"/>
    <col min="6" max="6" width="8.5546875" style="84" customWidth="1"/>
    <col min="7" max="7" width="8.5546875" style="148" customWidth="1"/>
    <col min="8" max="8" width="8.5546875" style="84" customWidth="1"/>
    <col min="9" max="9" width="10.109375" style="148" customWidth="1"/>
    <col min="10" max="10" width="8.5546875" style="293" customWidth="1"/>
    <col min="11" max="11" width="8.5546875" style="84" customWidth="1"/>
    <col min="12" max="235" width="11.44140625" style="84" customWidth="1"/>
    <col min="236" max="16384" width="9.109375" style="84"/>
  </cols>
  <sheetData>
    <row r="1" spans="1:11" ht="35.1" customHeight="1" thickBot="1" x14ac:dyDescent="0.3">
      <c r="A1" s="1001" t="s">
        <v>206</v>
      </c>
      <c r="B1" s="898"/>
      <c r="C1" s="897"/>
      <c r="D1" s="897"/>
      <c r="E1" s="897"/>
      <c r="F1" s="897"/>
      <c r="G1" s="897"/>
      <c r="H1" s="897"/>
      <c r="I1" s="897"/>
      <c r="J1" s="897"/>
      <c r="K1" s="903"/>
    </row>
    <row r="2" spans="1:11" ht="14.4" customHeight="1" thickBot="1" x14ac:dyDescent="0.3">
      <c r="A2" s="876" t="s">
        <v>623</v>
      </c>
      <c r="B2" s="894" t="s">
        <v>862</v>
      </c>
      <c r="C2" s="970" t="s">
        <v>214</v>
      </c>
      <c r="D2" s="880"/>
      <c r="E2" s="880"/>
      <c r="F2" s="880"/>
      <c r="G2" s="880"/>
      <c r="H2" s="880"/>
      <c r="I2" s="880"/>
      <c r="J2" s="876" t="s">
        <v>109</v>
      </c>
      <c r="K2" s="877"/>
    </row>
    <row r="3" spans="1:11" ht="14.25" customHeight="1" x14ac:dyDescent="0.25">
      <c r="A3" s="962"/>
      <c r="B3" s="982"/>
      <c r="C3" s="876" t="s">
        <v>215</v>
      </c>
      <c r="D3" s="877"/>
      <c r="E3" s="972" t="s">
        <v>216</v>
      </c>
      <c r="F3" s="973"/>
      <c r="G3" s="876" t="s">
        <v>217</v>
      </c>
      <c r="H3" s="877"/>
      <c r="I3" s="802" t="s">
        <v>218</v>
      </c>
      <c r="J3" s="971"/>
      <c r="K3" s="963"/>
    </row>
    <row r="4" spans="1:11" ht="14.4" thickBot="1" x14ac:dyDescent="0.3">
      <c r="A4" s="968"/>
      <c r="B4" s="980"/>
      <c r="C4" s="139" t="s">
        <v>110</v>
      </c>
      <c r="D4" s="121" t="s">
        <v>111</v>
      </c>
      <c r="E4" s="138" t="s">
        <v>110</v>
      </c>
      <c r="F4" s="119" t="s">
        <v>111</v>
      </c>
      <c r="G4" s="139" t="s">
        <v>110</v>
      </c>
      <c r="H4" s="121" t="s">
        <v>111</v>
      </c>
      <c r="I4" s="360" t="s">
        <v>110</v>
      </c>
      <c r="J4" s="138" t="s">
        <v>110</v>
      </c>
      <c r="K4" s="121" t="s">
        <v>111</v>
      </c>
    </row>
    <row r="5" spans="1:11" ht="14.4" thickBot="1" x14ac:dyDescent="0.3">
      <c r="A5" s="140" t="s">
        <v>112</v>
      </c>
      <c r="B5" s="481" t="s">
        <v>814</v>
      </c>
      <c r="C5" s="314">
        <v>161</v>
      </c>
      <c r="D5" s="142">
        <f t="shared" ref="D5:D52" si="0">C5/$C$53</f>
        <v>4.1634341867080427E-2</v>
      </c>
      <c r="E5" s="315">
        <v>250</v>
      </c>
      <c r="F5" s="142">
        <f t="shared" ref="F5:F52" si="1">E5/$E$53</f>
        <v>4.5110068567304221E-2</v>
      </c>
      <c r="G5" s="315">
        <v>31</v>
      </c>
      <c r="H5" s="142">
        <f t="shared" ref="H5:H52" si="2">G5/$G$53</f>
        <v>4.0951122853368563E-2</v>
      </c>
      <c r="I5" s="376">
        <v>2</v>
      </c>
      <c r="J5" s="316">
        <f>C5+E5+G5+I5</f>
        <v>444</v>
      </c>
      <c r="K5" s="183">
        <f t="shared" ref="K5:K52" si="3">J5/$J$53</f>
        <v>4.363636363636364E-2</v>
      </c>
    </row>
    <row r="6" spans="1:11" ht="27.6" x14ac:dyDescent="0.25">
      <c r="A6" s="8">
        <v>10</v>
      </c>
      <c r="B6" s="482" t="s">
        <v>815</v>
      </c>
      <c r="C6" s="261"/>
      <c r="D6" s="137">
        <f t="shared" si="0"/>
        <v>0</v>
      </c>
      <c r="E6" s="262">
        <v>1</v>
      </c>
      <c r="F6" s="137">
        <f t="shared" si="1"/>
        <v>1.8044027426921688E-4</v>
      </c>
      <c r="G6" s="262"/>
      <c r="H6" s="137">
        <f t="shared" si="2"/>
        <v>0</v>
      </c>
      <c r="I6" s="353"/>
      <c r="J6" s="263">
        <f t="shared" ref="J6:J52" si="4">C6+E6+G6+I6</f>
        <v>1</v>
      </c>
      <c r="K6" s="47">
        <f t="shared" si="3"/>
        <v>9.828009828009828E-5</v>
      </c>
    </row>
    <row r="7" spans="1:11" x14ac:dyDescent="0.25">
      <c r="A7" s="10">
        <v>11</v>
      </c>
      <c r="B7" s="483" t="s">
        <v>816</v>
      </c>
      <c r="C7" s="283"/>
      <c r="D7" s="143">
        <f t="shared" si="0"/>
        <v>0</v>
      </c>
      <c r="E7" s="286"/>
      <c r="F7" s="143">
        <f t="shared" si="1"/>
        <v>0</v>
      </c>
      <c r="G7" s="286"/>
      <c r="H7" s="143">
        <f t="shared" si="2"/>
        <v>0</v>
      </c>
      <c r="I7" s="362"/>
      <c r="J7" s="290">
        <f t="shared" si="4"/>
        <v>0</v>
      </c>
      <c r="K7" s="66">
        <f t="shared" si="3"/>
        <v>0</v>
      </c>
    </row>
    <row r="8" spans="1:11" ht="27.6" x14ac:dyDescent="0.25">
      <c r="A8" s="10">
        <v>12</v>
      </c>
      <c r="B8" s="483" t="s">
        <v>817</v>
      </c>
      <c r="C8" s="283"/>
      <c r="D8" s="143">
        <f t="shared" si="0"/>
        <v>0</v>
      </c>
      <c r="E8" s="286">
        <v>1</v>
      </c>
      <c r="F8" s="143">
        <f t="shared" si="1"/>
        <v>1.8044027426921688E-4</v>
      </c>
      <c r="G8" s="286"/>
      <c r="H8" s="143">
        <f t="shared" si="2"/>
        <v>0</v>
      </c>
      <c r="I8" s="362"/>
      <c r="J8" s="290">
        <f t="shared" si="4"/>
        <v>1</v>
      </c>
      <c r="K8" s="66">
        <f t="shared" si="3"/>
        <v>9.828009828009828E-5</v>
      </c>
    </row>
    <row r="9" spans="1:11" ht="27.6" x14ac:dyDescent="0.25">
      <c r="A9" s="10">
        <v>13</v>
      </c>
      <c r="B9" s="483" t="s">
        <v>818</v>
      </c>
      <c r="C9" s="283"/>
      <c r="D9" s="143">
        <f t="shared" si="0"/>
        <v>0</v>
      </c>
      <c r="E9" s="286">
        <v>2</v>
      </c>
      <c r="F9" s="143">
        <f t="shared" si="1"/>
        <v>3.6088054853843375E-4</v>
      </c>
      <c r="G9" s="286"/>
      <c r="H9" s="143">
        <f t="shared" si="2"/>
        <v>0</v>
      </c>
      <c r="I9" s="362"/>
      <c r="J9" s="290">
        <f t="shared" si="4"/>
        <v>2</v>
      </c>
      <c r="K9" s="66">
        <f t="shared" si="3"/>
        <v>1.9656019656019656E-4</v>
      </c>
    </row>
    <row r="10" spans="1:11" x14ac:dyDescent="0.25">
      <c r="A10" s="10">
        <v>14</v>
      </c>
      <c r="B10" s="483" t="s">
        <v>819</v>
      </c>
      <c r="C10" s="283">
        <v>22</v>
      </c>
      <c r="D10" s="143">
        <f t="shared" si="0"/>
        <v>5.6891647271786914E-3</v>
      </c>
      <c r="E10" s="286">
        <v>29</v>
      </c>
      <c r="F10" s="143">
        <f t="shared" si="1"/>
        <v>5.2327679538072894E-3</v>
      </c>
      <c r="G10" s="286">
        <v>7</v>
      </c>
      <c r="H10" s="143">
        <f t="shared" si="2"/>
        <v>9.247027741083224E-3</v>
      </c>
      <c r="I10" s="362"/>
      <c r="J10" s="290">
        <f t="shared" si="4"/>
        <v>58</v>
      </c>
      <c r="K10" s="66">
        <f t="shared" si="3"/>
        <v>5.7002457002457005E-3</v>
      </c>
    </row>
    <row r="11" spans="1:11" ht="27.6" x14ac:dyDescent="0.25">
      <c r="A11" s="10">
        <v>15</v>
      </c>
      <c r="B11" s="483" t="s">
        <v>820</v>
      </c>
      <c r="C11" s="283"/>
      <c r="D11" s="143">
        <f t="shared" si="0"/>
        <v>0</v>
      </c>
      <c r="E11" s="286"/>
      <c r="F11" s="143">
        <f t="shared" si="1"/>
        <v>0</v>
      </c>
      <c r="G11" s="286"/>
      <c r="H11" s="143">
        <f t="shared" si="2"/>
        <v>0</v>
      </c>
      <c r="I11" s="362"/>
      <c r="J11" s="290">
        <f t="shared" si="4"/>
        <v>0</v>
      </c>
      <c r="K11" s="66">
        <f t="shared" si="3"/>
        <v>0</v>
      </c>
    </row>
    <row r="12" spans="1:11" x14ac:dyDescent="0.25">
      <c r="A12" s="10">
        <v>16</v>
      </c>
      <c r="B12" s="483" t="s">
        <v>821</v>
      </c>
      <c r="C12" s="283">
        <v>2</v>
      </c>
      <c r="D12" s="143">
        <f t="shared" si="0"/>
        <v>5.1719679337988104E-4</v>
      </c>
      <c r="E12" s="286">
        <v>3</v>
      </c>
      <c r="F12" s="143">
        <f t="shared" si="1"/>
        <v>5.4132082280765065E-4</v>
      </c>
      <c r="G12" s="286"/>
      <c r="H12" s="143">
        <f t="shared" si="2"/>
        <v>0</v>
      </c>
      <c r="I12" s="362"/>
      <c r="J12" s="290">
        <f t="shared" si="4"/>
        <v>5</v>
      </c>
      <c r="K12" s="66">
        <f t="shared" si="3"/>
        <v>4.9140049140049139E-4</v>
      </c>
    </row>
    <row r="13" spans="1:11" ht="27.6" x14ac:dyDescent="0.25">
      <c r="A13" s="10">
        <v>17</v>
      </c>
      <c r="B13" s="483" t="s">
        <v>822</v>
      </c>
      <c r="C13" s="283">
        <v>36</v>
      </c>
      <c r="D13" s="143">
        <f t="shared" si="0"/>
        <v>9.3095422808378587E-3</v>
      </c>
      <c r="E13" s="286">
        <v>68</v>
      </c>
      <c r="F13" s="143">
        <f t="shared" si="1"/>
        <v>1.2269938650306749E-2</v>
      </c>
      <c r="G13" s="286">
        <v>10</v>
      </c>
      <c r="H13" s="143">
        <f t="shared" si="2"/>
        <v>1.3210039630118891E-2</v>
      </c>
      <c r="I13" s="362"/>
      <c r="J13" s="290">
        <f t="shared" si="4"/>
        <v>114</v>
      </c>
      <c r="K13" s="66">
        <f t="shared" si="3"/>
        <v>1.1203931203931204E-2</v>
      </c>
    </row>
    <row r="14" spans="1:11" ht="28.2" thickBot="1" x14ac:dyDescent="0.3">
      <c r="A14" s="15">
        <v>19</v>
      </c>
      <c r="B14" s="484" t="s">
        <v>823</v>
      </c>
      <c r="C14" s="317">
        <v>7</v>
      </c>
      <c r="D14" s="144">
        <f t="shared" si="0"/>
        <v>1.8101887768295836E-3</v>
      </c>
      <c r="E14" s="318">
        <v>2</v>
      </c>
      <c r="F14" s="144">
        <f t="shared" si="1"/>
        <v>3.6088054853843375E-4</v>
      </c>
      <c r="G14" s="318"/>
      <c r="H14" s="144">
        <f t="shared" si="2"/>
        <v>0</v>
      </c>
      <c r="I14" s="377"/>
      <c r="J14" s="319">
        <f t="shared" si="4"/>
        <v>9</v>
      </c>
      <c r="K14" s="69">
        <f t="shared" si="3"/>
        <v>8.8452088452088456E-4</v>
      </c>
    </row>
    <row r="15" spans="1:11" x14ac:dyDescent="0.25">
      <c r="A15" s="20">
        <v>20</v>
      </c>
      <c r="B15" s="472" t="s">
        <v>824</v>
      </c>
      <c r="C15" s="267"/>
      <c r="D15" s="184">
        <f t="shared" si="0"/>
        <v>0</v>
      </c>
      <c r="E15" s="268">
        <v>3</v>
      </c>
      <c r="F15" s="184">
        <f t="shared" si="1"/>
        <v>5.4132082280765065E-4</v>
      </c>
      <c r="G15" s="268"/>
      <c r="H15" s="184">
        <f t="shared" si="2"/>
        <v>0</v>
      </c>
      <c r="I15" s="356"/>
      <c r="J15" s="269">
        <f t="shared" si="4"/>
        <v>3</v>
      </c>
      <c r="K15" s="185">
        <f t="shared" si="3"/>
        <v>2.9484029484029485E-4</v>
      </c>
    </row>
    <row r="16" spans="1:11" x14ac:dyDescent="0.25">
      <c r="A16" s="10">
        <v>21</v>
      </c>
      <c r="B16" s="483" t="s">
        <v>825</v>
      </c>
      <c r="C16" s="283">
        <v>1</v>
      </c>
      <c r="D16" s="143">
        <f t="shared" si="0"/>
        <v>2.5859839668994052E-4</v>
      </c>
      <c r="E16" s="286"/>
      <c r="F16" s="143">
        <f t="shared" si="1"/>
        <v>0</v>
      </c>
      <c r="G16" s="286">
        <v>1</v>
      </c>
      <c r="H16" s="143">
        <f t="shared" si="2"/>
        <v>1.321003963011889E-3</v>
      </c>
      <c r="I16" s="362"/>
      <c r="J16" s="290">
        <f t="shared" si="4"/>
        <v>2</v>
      </c>
      <c r="K16" s="66">
        <f t="shared" si="3"/>
        <v>1.9656019656019656E-4</v>
      </c>
    </row>
    <row r="17" spans="1:11" x14ac:dyDescent="0.25">
      <c r="A17" s="10">
        <v>22</v>
      </c>
      <c r="B17" s="483" t="s">
        <v>826</v>
      </c>
      <c r="C17" s="283"/>
      <c r="D17" s="143">
        <f t="shared" si="0"/>
        <v>0</v>
      </c>
      <c r="E17" s="286"/>
      <c r="F17" s="143">
        <f t="shared" si="1"/>
        <v>0</v>
      </c>
      <c r="G17" s="286"/>
      <c r="H17" s="143">
        <f t="shared" si="2"/>
        <v>0</v>
      </c>
      <c r="I17" s="362"/>
      <c r="J17" s="290"/>
      <c r="K17" s="66">
        <f t="shared" si="3"/>
        <v>0</v>
      </c>
    </row>
    <row r="18" spans="1:11" x14ac:dyDescent="0.25">
      <c r="A18" s="10">
        <v>23</v>
      </c>
      <c r="B18" s="483" t="s">
        <v>827</v>
      </c>
      <c r="C18" s="283"/>
      <c r="D18" s="143">
        <f t="shared" si="0"/>
        <v>0</v>
      </c>
      <c r="E18" s="286"/>
      <c r="F18" s="143">
        <f t="shared" si="1"/>
        <v>0</v>
      </c>
      <c r="G18" s="286"/>
      <c r="H18" s="143">
        <f t="shared" si="2"/>
        <v>0</v>
      </c>
      <c r="I18" s="362"/>
      <c r="J18" s="290">
        <f t="shared" si="4"/>
        <v>0</v>
      </c>
      <c r="K18" s="66">
        <f t="shared" si="3"/>
        <v>0</v>
      </c>
    </row>
    <row r="19" spans="1:11" ht="28.2" thickBot="1" x14ac:dyDescent="0.3">
      <c r="A19" s="15">
        <v>29</v>
      </c>
      <c r="B19" s="485" t="s">
        <v>828</v>
      </c>
      <c r="C19" s="284"/>
      <c r="D19" s="173">
        <f t="shared" si="0"/>
        <v>0</v>
      </c>
      <c r="E19" s="287">
        <v>2</v>
      </c>
      <c r="F19" s="173">
        <f t="shared" si="1"/>
        <v>3.6088054853843375E-4</v>
      </c>
      <c r="G19" s="287"/>
      <c r="H19" s="173">
        <f t="shared" si="2"/>
        <v>0</v>
      </c>
      <c r="I19" s="363"/>
      <c r="J19" s="291">
        <f t="shared" si="4"/>
        <v>2</v>
      </c>
      <c r="K19" s="186">
        <f t="shared" si="3"/>
        <v>1.9656019656019656E-4</v>
      </c>
    </row>
    <row r="20" spans="1:11" ht="41.4" x14ac:dyDescent="0.25">
      <c r="A20" s="20">
        <v>30</v>
      </c>
      <c r="B20" s="476" t="s">
        <v>829</v>
      </c>
      <c r="C20" s="261">
        <v>56</v>
      </c>
      <c r="D20" s="137">
        <f t="shared" si="0"/>
        <v>1.4481510214636669E-2</v>
      </c>
      <c r="E20" s="262">
        <v>78</v>
      </c>
      <c r="F20" s="137">
        <f t="shared" si="1"/>
        <v>1.4074341392998917E-2</v>
      </c>
      <c r="G20" s="262">
        <v>14</v>
      </c>
      <c r="H20" s="137">
        <f t="shared" si="2"/>
        <v>1.8494055482166448E-2</v>
      </c>
      <c r="I20" s="353">
        <v>1</v>
      </c>
      <c r="J20" s="263">
        <f t="shared" si="4"/>
        <v>149</v>
      </c>
      <c r="K20" s="47">
        <f t="shared" si="3"/>
        <v>1.4643734643734644E-2</v>
      </c>
    </row>
    <row r="21" spans="1:11" x14ac:dyDescent="0.25">
      <c r="A21" s="10">
        <v>31</v>
      </c>
      <c r="B21" s="483" t="s">
        <v>830</v>
      </c>
      <c r="C21" s="283">
        <v>961</v>
      </c>
      <c r="D21" s="143">
        <f t="shared" si="0"/>
        <v>0.24851305921903286</v>
      </c>
      <c r="E21" s="286">
        <v>1368</v>
      </c>
      <c r="F21" s="143">
        <f t="shared" si="1"/>
        <v>0.24684229520028869</v>
      </c>
      <c r="G21" s="286">
        <v>182</v>
      </c>
      <c r="H21" s="143">
        <f t="shared" si="2"/>
        <v>0.2404227212681638</v>
      </c>
      <c r="I21" s="362"/>
      <c r="J21" s="290">
        <f t="shared" si="4"/>
        <v>2511</v>
      </c>
      <c r="K21" s="66">
        <f t="shared" si="3"/>
        <v>0.24678132678132678</v>
      </c>
    </row>
    <row r="22" spans="1:11" x14ac:dyDescent="0.25">
      <c r="A22" s="10">
        <v>32</v>
      </c>
      <c r="B22" s="483" t="s">
        <v>831</v>
      </c>
      <c r="C22" s="283">
        <v>226</v>
      </c>
      <c r="D22" s="143">
        <f t="shared" si="0"/>
        <v>5.8443237651926556E-2</v>
      </c>
      <c r="E22" s="286">
        <v>381</v>
      </c>
      <c r="F22" s="143">
        <f t="shared" si="1"/>
        <v>6.8747744496571631E-2</v>
      </c>
      <c r="G22" s="286">
        <v>35</v>
      </c>
      <c r="H22" s="143">
        <f t="shared" si="2"/>
        <v>4.6235138705416116E-2</v>
      </c>
      <c r="I22" s="362"/>
      <c r="J22" s="290">
        <f t="shared" si="4"/>
        <v>642</v>
      </c>
      <c r="K22" s="66">
        <f t="shared" si="3"/>
        <v>6.3095823095823095E-2</v>
      </c>
    </row>
    <row r="23" spans="1:11" ht="28.2" thickBot="1" x14ac:dyDescent="0.3">
      <c r="A23" s="23">
        <v>39</v>
      </c>
      <c r="B23" s="484" t="s">
        <v>832</v>
      </c>
      <c r="C23" s="317">
        <v>27</v>
      </c>
      <c r="D23" s="144">
        <f t="shared" si="0"/>
        <v>6.9821567106283944E-3</v>
      </c>
      <c r="E23" s="318">
        <v>54</v>
      </c>
      <c r="F23" s="144">
        <f t="shared" si="1"/>
        <v>9.7437748105377118E-3</v>
      </c>
      <c r="G23" s="318">
        <v>13</v>
      </c>
      <c r="H23" s="144">
        <f t="shared" si="2"/>
        <v>1.7173051519154558E-2</v>
      </c>
      <c r="I23" s="377"/>
      <c r="J23" s="319">
        <f t="shared" si="4"/>
        <v>94</v>
      </c>
      <c r="K23" s="69">
        <f t="shared" si="3"/>
        <v>9.2383292383292383E-3</v>
      </c>
    </row>
    <row r="24" spans="1:11" ht="27.6" x14ac:dyDescent="0.25">
      <c r="A24" s="8">
        <v>40</v>
      </c>
      <c r="B24" s="472" t="s">
        <v>833</v>
      </c>
      <c r="C24" s="267">
        <v>66</v>
      </c>
      <c r="D24" s="184">
        <f t="shared" si="0"/>
        <v>1.7067494181536073E-2</v>
      </c>
      <c r="E24" s="268">
        <v>70</v>
      </c>
      <c r="F24" s="184">
        <f t="shared" si="1"/>
        <v>1.2630819198845183E-2</v>
      </c>
      <c r="G24" s="268">
        <v>12</v>
      </c>
      <c r="H24" s="184">
        <f t="shared" si="2"/>
        <v>1.5852047556142668E-2</v>
      </c>
      <c r="I24" s="356"/>
      <c r="J24" s="269">
        <f t="shared" si="4"/>
        <v>148</v>
      </c>
      <c r="K24" s="185">
        <f t="shared" si="3"/>
        <v>1.4545454545454545E-2</v>
      </c>
    </row>
    <row r="25" spans="1:11" x14ac:dyDescent="0.25">
      <c r="A25" s="10">
        <v>41</v>
      </c>
      <c r="B25" s="483" t="s">
        <v>834</v>
      </c>
      <c r="C25" s="283">
        <v>14</v>
      </c>
      <c r="D25" s="143">
        <f t="shared" si="0"/>
        <v>3.6203775536591673E-3</v>
      </c>
      <c r="E25" s="286">
        <v>11</v>
      </c>
      <c r="F25" s="143">
        <f t="shared" si="1"/>
        <v>1.9848430169613859E-3</v>
      </c>
      <c r="G25" s="286">
        <v>2</v>
      </c>
      <c r="H25" s="143">
        <f t="shared" si="2"/>
        <v>2.6420079260237781E-3</v>
      </c>
      <c r="I25" s="362"/>
      <c r="J25" s="290">
        <f t="shared" si="4"/>
        <v>27</v>
      </c>
      <c r="K25" s="66">
        <f t="shared" si="3"/>
        <v>2.6535626535626536E-3</v>
      </c>
    </row>
    <row r="26" spans="1:11" x14ac:dyDescent="0.25">
      <c r="A26" s="10">
        <v>42</v>
      </c>
      <c r="B26" s="483" t="s">
        <v>835</v>
      </c>
      <c r="C26" s="283">
        <v>29</v>
      </c>
      <c r="D26" s="143">
        <f t="shared" si="0"/>
        <v>7.4993535040082755E-3</v>
      </c>
      <c r="E26" s="286">
        <v>44</v>
      </c>
      <c r="F26" s="143">
        <f t="shared" si="1"/>
        <v>7.9393720678455435E-3</v>
      </c>
      <c r="G26" s="286">
        <v>3</v>
      </c>
      <c r="H26" s="143">
        <f t="shared" si="2"/>
        <v>3.9630118890356669E-3</v>
      </c>
      <c r="I26" s="362"/>
      <c r="J26" s="290">
        <f t="shared" si="4"/>
        <v>76</v>
      </c>
      <c r="K26" s="66">
        <f t="shared" si="3"/>
        <v>7.4692874692874689E-3</v>
      </c>
    </row>
    <row r="27" spans="1:11" x14ac:dyDescent="0.25">
      <c r="A27" s="10">
        <v>43</v>
      </c>
      <c r="B27" s="483" t="s">
        <v>836</v>
      </c>
      <c r="C27" s="283">
        <v>11</v>
      </c>
      <c r="D27" s="143">
        <f t="shared" si="0"/>
        <v>2.8445823635893457E-3</v>
      </c>
      <c r="E27" s="286">
        <v>8</v>
      </c>
      <c r="F27" s="143">
        <f t="shared" si="1"/>
        <v>1.443522194153735E-3</v>
      </c>
      <c r="G27" s="286"/>
      <c r="H27" s="143">
        <f t="shared" si="2"/>
        <v>0</v>
      </c>
      <c r="I27" s="362"/>
      <c r="J27" s="290">
        <f t="shared" si="4"/>
        <v>19</v>
      </c>
      <c r="K27" s="66">
        <f t="shared" si="3"/>
        <v>1.8673218673218672E-3</v>
      </c>
    </row>
    <row r="28" spans="1:11" ht="27.6" x14ac:dyDescent="0.25">
      <c r="A28" s="10">
        <v>44</v>
      </c>
      <c r="B28" s="483" t="s">
        <v>837</v>
      </c>
      <c r="C28" s="283">
        <v>337</v>
      </c>
      <c r="D28" s="143">
        <f t="shared" si="0"/>
        <v>8.7147659684509951E-2</v>
      </c>
      <c r="E28" s="286">
        <v>551</v>
      </c>
      <c r="F28" s="143">
        <f t="shared" si="1"/>
        <v>9.9422591122338505E-2</v>
      </c>
      <c r="G28" s="286">
        <v>57</v>
      </c>
      <c r="H28" s="143">
        <f t="shared" si="2"/>
        <v>7.5297225891677672E-2</v>
      </c>
      <c r="I28" s="362">
        <v>1</v>
      </c>
      <c r="J28" s="290">
        <f t="shared" si="4"/>
        <v>946</v>
      </c>
      <c r="K28" s="66">
        <f t="shared" si="3"/>
        <v>9.2972972972972967E-2</v>
      </c>
    </row>
    <row r="29" spans="1:11" ht="42.75" customHeight="1" x14ac:dyDescent="0.25">
      <c r="A29" s="10">
        <v>45</v>
      </c>
      <c r="B29" s="483" t="s">
        <v>838</v>
      </c>
      <c r="C29" s="283">
        <v>644</v>
      </c>
      <c r="D29" s="143">
        <f t="shared" si="0"/>
        <v>0.16653736746832171</v>
      </c>
      <c r="E29" s="286">
        <v>936</v>
      </c>
      <c r="F29" s="143">
        <f t="shared" si="1"/>
        <v>0.16889209671598701</v>
      </c>
      <c r="G29" s="286">
        <v>139</v>
      </c>
      <c r="H29" s="143">
        <f t="shared" si="2"/>
        <v>0.18361955085865259</v>
      </c>
      <c r="I29" s="362">
        <v>5</v>
      </c>
      <c r="J29" s="290">
        <f t="shared" si="4"/>
        <v>1724</v>
      </c>
      <c r="K29" s="66">
        <f t="shared" si="3"/>
        <v>0.16943488943488944</v>
      </c>
    </row>
    <row r="30" spans="1:11" ht="28.2" thickBot="1" x14ac:dyDescent="0.3">
      <c r="A30" s="15">
        <v>49</v>
      </c>
      <c r="B30" s="485" t="s">
        <v>839</v>
      </c>
      <c r="C30" s="284">
        <v>22</v>
      </c>
      <c r="D30" s="173">
        <f t="shared" si="0"/>
        <v>5.6891647271786914E-3</v>
      </c>
      <c r="E30" s="287">
        <v>37</v>
      </c>
      <c r="F30" s="173">
        <f t="shared" si="1"/>
        <v>6.676290147961025E-3</v>
      </c>
      <c r="G30" s="287">
        <v>5</v>
      </c>
      <c r="H30" s="173">
        <f t="shared" si="2"/>
        <v>6.6050198150594455E-3</v>
      </c>
      <c r="I30" s="363"/>
      <c r="J30" s="291">
        <f t="shared" si="4"/>
        <v>64</v>
      </c>
      <c r="K30" s="186">
        <f t="shared" si="3"/>
        <v>6.2899262899262899E-3</v>
      </c>
    </row>
    <row r="31" spans="1:11" ht="27.6" x14ac:dyDescent="0.25">
      <c r="A31" s="20">
        <v>50</v>
      </c>
      <c r="B31" s="476" t="s">
        <v>840</v>
      </c>
      <c r="C31" s="261">
        <v>24</v>
      </c>
      <c r="D31" s="137">
        <f t="shared" si="0"/>
        <v>6.2063615205585725E-3</v>
      </c>
      <c r="E31" s="262">
        <v>29</v>
      </c>
      <c r="F31" s="137">
        <f t="shared" si="1"/>
        <v>5.2327679538072894E-3</v>
      </c>
      <c r="G31" s="262">
        <v>6</v>
      </c>
      <c r="H31" s="137">
        <f t="shared" si="2"/>
        <v>7.9260237780713338E-3</v>
      </c>
      <c r="I31" s="353"/>
      <c r="J31" s="263">
        <f t="shared" si="4"/>
        <v>59</v>
      </c>
      <c r="K31" s="47">
        <f t="shared" si="3"/>
        <v>5.7985257985257981E-3</v>
      </c>
    </row>
    <row r="32" spans="1:11" x14ac:dyDescent="0.25">
      <c r="A32" s="10">
        <v>51</v>
      </c>
      <c r="B32" s="483" t="s">
        <v>841</v>
      </c>
      <c r="C32" s="283">
        <v>6</v>
      </c>
      <c r="D32" s="143">
        <f t="shared" si="0"/>
        <v>1.5515903801396431E-3</v>
      </c>
      <c r="E32" s="286">
        <v>7</v>
      </c>
      <c r="F32" s="143">
        <f t="shared" si="1"/>
        <v>1.2630819198845183E-3</v>
      </c>
      <c r="G32" s="286"/>
      <c r="H32" s="143">
        <f t="shared" si="2"/>
        <v>0</v>
      </c>
      <c r="I32" s="362"/>
      <c r="J32" s="290">
        <f t="shared" si="4"/>
        <v>13</v>
      </c>
      <c r="K32" s="66">
        <f t="shared" si="3"/>
        <v>1.2776412776412777E-3</v>
      </c>
    </row>
    <row r="33" spans="1:11" ht="29.25" customHeight="1" x14ac:dyDescent="0.25">
      <c r="A33" s="10">
        <v>52</v>
      </c>
      <c r="B33" s="483" t="s">
        <v>842</v>
      </c>
      <c r="C33" s="283">
        <v>6</v>
      </c>
      <c r="D33" s="143">
        <f t="shared" si="0"/>
        <v>1.5515903801396431E-3</v>
      </c>
      <c r="E33" s="286">
        <v>5</v>
      </c>
      <c r="F33" s="143">
        <f t="shared" si="1"/>
        <v>9.0220137134608446E-4</v>
      </c>
      <c r="G33" s="286"/>
      <c r="H33" s="143">
        <f t="shared" si="2"/>
        <v>0</v>
      </c>
      <c r="I33" s="362"/>
      <c r="J33" s="290">
        <f t="shared" si="4"/>
        <v>11</v>
      </c>
      <c r="K33" s="66">
        <f t="shared" si="3"/>
        <v>1.0810810810810811E-3</v>
      </c>
    </row>
    <row r="34" spans="1:11" x14ac:dyDescent="0.25">
      <c r="A34" s="10">
        <v>53</v>
      </c>
      <c r="B34" s="483" t="s">
        <v>843</v>
      </c>
      <c r="C34" s="283">
        <v>420</v>
      </c>
      <c r="D34" s="143">
        <f t="shared" si="0"/>
        <v>0.10861132660977502</v>
      </c>
      <c r="E34" s="286">
        <v>537</v>
      </c>
      <c r="F34" s="143">
        <f t="shared" si="1"/>
        <v>9.6896427282569475E-2</v>
      </c>
      <c r="G34" s="286">
        <v>80</v>
      </c>
      <c r="H34" s="143">
        <f t="shared" si="2"/>
        <v>0.10568031704095113</v>
      </c>
      <c r="I34" s="362"/>
      <c r="J34" s="290">
        <f t="shared" si="4"/>
        <v>1037</v>
      </c>
      <c r="K34" s="66">
        <f t="shared" si="3"/>
        <v>0.10191646191646192</v>
      </c>
    </row>
    <row r="35" spans="1:11" ht="28.2" thickBot="1" x14ac:dyDescent="0.3">
      <c r="A35" s="23">
        <v>59</v>
      </c>
      <c r="B35" s="484" t="s">
        <v>844</v>
      </c>
      <c r="C35" s="317">
        <v>33</v>
      </c>
      <c r="D35" s="144">
        <f t="shared" si="0"/>
        <v>8.5337470907680367E-3</v>
      </c>
      <c r="E35" s="318">
        <v>38</v>
      </c>
      <c r="F35" s="144">
        <f t="shared" si="1"/>
        <v>6.8567304222302422E-3</v>
      </c>
      <c r="G35" s="318">
        <v>3</v>
      </c>
      <c r="H35" s="144">
        <f t="shared" si="2"/>
        <v>3.9630118890356669E-3</v>
      </c>
      <c r="I35" s="377"/>
      <c r="J35" s="319">
        <f t="shared" si="4"/>
        <v>74</v>
      </c>
      <c r="K35" s="69">
        <f t="shared" si="3"/>
        <v>7.2727272727272727E-3</v>
      </c>
    </row>
    <row r="36" spans="1:11" x14ac:dyDescent="0.25">
      <c r="A36" s="8">
        <v>60</v>
      </c>
      <c r="B36" s="472" t="s">
        <v>845</v>
      </c>
      <c r="C36" s="267">
        <v>23</v>
      </c>
      <c r="D36" s="184">
        <f t="shared" si="0"/>
        <v>5.9477631238686324E-3</v>
      </c>
      <c r="E36" s="268">
        <v>28</v>
      </c>
      <c r="F36" s="184">
        <f t="shared" si="1"/>
        <v>5.0523276795380731E-3</v>
      </c>
      <c r="G36" s="268">
        <v>7</v>
      </c>
      <c r="H36" s="184">
        <f t="shared" si="2"/>
        <v>9.247027741083224E-3</v>
      </c>
      <c r="I36" s="356"/>
      <c r="J36" s="269">
        <f t="shared" si="4"/>
        <v>58</v>
      </c>
      <c r="K36" s="185">
        <f t="shared" si="3"/>
        <v>5.7002457002457005E-3</v>
      </c>
    </row>
    <row r="37" spans="1:11" x14ac:dyDescent="0.25">
      <c r="A37" s="10">
        <v>61</v>
      </c>
      <c r="B37" s="483" t="s">
        <v>846</v>
      </c>
      <c r="C37" s="283">
        <v>24</v>
      </c>
      <c r="D37" s="143">
        <f t="shared" si="0"/>
        <v>6.2063615205585725E-3</v>
      </c>
      <c r="E37" s="286">
        <v>34</v>
      </c>
      <c r="F37" s="143">
        <f t="shared" si="1"/>
        <v>6.1349693251533744E-3</v>
      </c>
      <c r="G37" s="286">
        <v>1</v>
      </c>
      <c r="H37" s="143">
        <f t="shared" si="2"/>
        <v>1.321003963011889E-3</v>
      </c>
      <c r="I37" s="362"/>
      <c r="J37" s="290">
        <f t="shared" si="4"/>
        <v>59</v>
      </c>
      <c r="K37" s="66">
        <f t="shared" si="3"/>
        <v>5.7985257985257981E-3</v>
      </c>
    </row>
    <row r="38" spans="1:11" x14ac:dyDescent="0.25">
      <c r="A38" s="10">
        <v>62</v>
      </c>
      <c r="B38" s="483" t="s">
        <v>847</v>
      </c>
      <c r="C38" s="283">
        <v>11</v>
      </c>
      <c r="D38" s="143">
        <f t="shared" si="0"/>
        <v>2.8445823635893457E-3</v>
      </c>
      <c r="E38" s="286">
        <v>15</v>
      </c>
      <c r="F38" s="143">
        <f t="shared" si="1"/>
        <v>2.7066041140382533E-3</v>
      </c>
      <c r="G38" s="286">
        <v>2</v>
      </c>
      <c r="H38" s="143">
        <f t="shared" si="2"/>
        <v>2.6420079260237781E-3</v>
      </c>
      <c r="I38" s="362"/>
      <c r="J38" s="290">
        <f t="shared" si="4"/>
        <v>28</v>
      </c>
      <c r="K38" s="66">
        <f t="shared" si="3"/>
        <v>2.7518427518427517E-3</v>
      </c>
    </row>
    <row r="39" spans="1:11" x14ac:dyDescent="0.25">
      <c r="A39" s="10">
        <v>63</v>
      </c>
      <c r="B39" s="483" t="s">
        <v>848</v>
      </c>
      <c r="C39" s="283">
        <v>48</v>
      </c>
      <c r="D39" s="143">
        <f t="shared" si="0"/>
        <v>1.2412723041117145E-2</v>
      </c>
      <c r="E39" s="286">
        <v>47</v>
      </c>
      <c r="F39" s="143">
        <f t="shared" si="1"/>
        <v>8.4806928906531933E-3</v>
      </c>
      <c r="G39" s="286">
        <v>8</v>
      </c>
      <c r="H39" s="143">
        <f t="shared" si="2"/>
        <v>1.0568031704095112E-2</v>
      </c>
      <c r="I39" s="362"/>
      <c r="J39" s="290">
        <f t="shared" si="4"/>
        <v>103</v>
      </c>
      <c r="K39" s="66">
        <f t="shared" si="3"/>
        <v>1.0122850122850123E-2</v>
      </c>
    </row>
    <row r="40" spans="1:11" x14ac:dyDescent="0.25">
      <c r="A40" s="10">
        <v>64</v>
      </c>
      <c r="B40" s="483" t="s">
        <v>849</v>
      </c>
      <c r="C40" s="283">
        <v>1</v>
      </c>
      <c r="D40" s="143">
        <f t="shared" si="0"/>
        <v>2.5859839668994052E-4</v>
      </c>
      <c r="E40" s="286"/>
      <c r="F40" s="143">
        <f t="shared" si="1"/>
        <v>0</v>
      </c>
      <c r="G40" s="286"/>
      <c r="H40" s="143">
        <f t="shared" si="2"/>
        <v>0</v>
      </c>
      <c r="I40" s="362"/>
      <c r="J40" s="290">
        <f t="shared" si="4"/>
        <v>1</v>
      </c>
      <c r="K40" s="66">
        <f t="shared" si="3"/>
        <v>9.828009828009828E-5</v>
      </c>
    </row>
    <row r="41" spans="1:11" ht="28.2" thickBot="1" x14ac:dyDescent="0.3">
      <c r="A41" s="15">
        <v>69</v>
      </c>
      <c r="B41" s="485" t="s">
        <v>850</v>
      </c>
      <c r="C41" s="284">
        <v>5</v>
      </c>
      <c r="D41" s="173">
        <f t="shared" si="0"/>
        <v>1.2929919834497026E-3</v>
      </c>
      <c r="E41" s="287">
        <v>2</v>
      </c>
      <c r="F41" s="173">
        <f t="shared" si="1"/>
        <v>3.6088054853843375E-4</v>
      </c>
      <c r="G41" s="287">
        <v>2</v>
      </c>
      <c r="H41" s="173">
        <f t="shared" si="2"/>
        <v>2.6420079260237781E-3</v>
      </c>
      <c r="I41" s="363"/>
      <c r="J41" s="291">
        <f t="shared" si="4"/>
        <v>9</v>
      </c>
      <c r="K41" s="186">
        <f t="shared" si="3"/>
        <v>8.8452088452088456E-4</v>
      </c>
    </row>
    <row r="42" spans="1:11" ht="27.6" x14ac:dyDescent="0.25">
      <c r="A42" s="20">
        <v>70</v>
      </c>
      <c r="B42" s="476" t="s">
        <v>851</v>
      </c>
      <c r="C42" s="261">
        <v>63</v>
      </c>
      <c r="D42" s="137">
        <f t="shared" si="0"/>
        <v>1.6291698991466253E-2</v>
      </c>
      <c r="E42" s="262">
        <v>87</v>
      </c>
      <c r="F42" s="137">
        <f t="shared" si="1"/>
        <v>1.5698303861421868E-2</v>
      </c>
      <c r="G42" s="262">
        <v>15</v>
      </c>
      <c r="H42" s="137">
        <f t="shared" si="2"/>
        <v>1.9815059445178335E-2</v>
      </c>
      <c r="I42" s="353"/>
      <c r="J42" s="263">
        <f t="shared" si="4"/>
        <v>165</v>
      </c>
      <c r="K42" s="47">
        <f t="shared" si="3"/>
        <v>1.6216216216216217E-2</v>
      </c>
    </row>
    <row r="43" spans="1:11" x14ac:dyDescent="0.25">
      <c r="A43" s="10">
        <v>71</v>
      </c>
      <c r="B43" s="483" t="s">
        <v>852</v>
      </c>
      <c r="C43" s="283">
        <v>185</v>
      </c>
      <c r="D43" s="143">
        <f t="shared" si="0"/>
        <v>4.7840703387638996E-2</v>
      </c>
      <c r="E43" s="286">
        <v>361</v>
      </c>
      <c r="F43" s="143">
        <f t="shared" si="1"/>
        <v>6.5138939011187294E-2</v>
      </c>
      <c r="G43" s="286">
        <v>52</v>
      </c>
      <c r="H43" s="143">
        <f t="shared" si="2"/>
        <v>6.8692206076618231E-2</v>
      </c>
      <c r="I43" s="362"/>
      <c r="J43" s="290">
        <f t="shared" si="4"/>
        <v>598</v>
      </c>
      <c r="K43" s="66">
        <f t="shared" si="3"/>
        <v>5.8771498771498773E-2</v>
      </c>
    </row>
    <row r="44" spans="1:11" x14ac:dyDescent="0.25">
      <c r="A44" s="10">
        <v>72</v>
      </c>
      <c r="B44" s="483" t="s">
        <v>853</v>
      </c>
      <c r="C44" s="283">
        <v>1</v>
      </c>
      <c r="D44" s="143">
        <f t="shared" si="0"/>
        <v>2.5859839668994052E-4</v>
      </c>
      <c r="E44" s="286">
        <v>5</v>
      </c>
      <c r="F44" s="143">
        <f t="shared" si="1"/>
        <v>9.0220137134608446E-4</v>
      </c>
      <c r="G44" s="286">
        <v>1</v>
      </c>
      <c r="H44" s="143">
        <f t="shared" si="2"/>
        <v>1.321003963011889E-3</v>
      </c>
      <c r="I44" s="362"/>
      <c r="J44" s="290">
        <f t="shared" si="4"/>
        <v>7</v>
      </c>
      <c r="K44" s="66">
        <f t="shared" si="3"/>
        <v>6.8796068796068792E-4</v>
      </c>
    </row>
    <row r="45" spans="1:11" x14ac:dyDescent="0.25">
      <c r="A45" s="10">
        <v>73</v>
      </c>
      <c r="B45" s="483" t="s">
        <v>854</v>
      </c>
      <c r="C45" s="283">
        <v>22</v>
      </c>
      <c r="D45" s="143">
        <f t="shared" si="0"/>
        <v>5.6891647271786914E-3</v>
      </c>
      <c r="E45" s="286">
        <v>28</v>
      </c>
      <c r="F45" s="143">
        <f t="shared" si="1"/>
        <v>5.0523276795380731E-3</v>
      </c>
      <c r="G45" s="286">
        <v>1</v>
      </c>
      <c r="H45" s="143">
        <f t="shared" si="2"/>
        <v>1.321003963011889E-3</v>
      </c>
      <c r="I45" s="362"/>
      <c r="J45" s="290">
        <f t="shared" si="4"/>
        <v>51</v>
      </c>
      <c r="K45" s="66">
        <f t="shared" si="3"/>
        <v>5.0122850122850124E-3</v>
      </c>
    </row>
    <row r="46" spans="1:11" ht="28.2" thickBot="1" x14ac:dyDescent="0.3">
      <c r="A46" s="23">
        <v>79</v>
      </c>
      <c r="B46" s="484" t="s">
        <v>855</v>
      </c>
      <c r="C46" s="317">
        <v>20</v>
      </c>
      <c r="D46" s="144">
        <f t="shared" si="0"/>
        <v>5.1719679337988104E-3</v>
      </c>
      <c r="E46" s="318">
        <v>13</v>
      </c>
      <c r="F46" s="144">
        <f t="shared" si="1"/>
        <v>2.3457235654998194E-3</v>
      </c>
      <c r="G46" s="318">
        <v>1</v>
      </c>
      <c r="H46" s="144">
        <f t="shared" si="2"/>
        <v>1.321003963011889E-3</v>
      </c>
      <c r="I46" s="377"/>
      <c r="J46" s="319">
        <f t="shared" si="4"/>
        <v>34</v>
      </c>
      <c r="K46" s="69">
        <f t="shared" si="3"/>
        <v>3.3415233415233416E-3</v>
      </c>
    </row>
    <row r="47" spans="1:11" x14ac:dyDescent="0.25">
      <c r="A47" s="8">
        <v>80</v>
      </c>
      <c r="B47" s="472" t="s">
        <v>856</v>
      </c>
      <c r="C47" s="267">
        <v>7</v>
      </c>
      <c r="D47" s="184">
        <f t="shared" si="0"/>
        <v>1.8101887768295836E-3</v>
      </c>
      <c r="E47" s="268">
        <v>7</v>
      </c>
      <c r="F47" s="184">
        <f t="shared" si="1"/>
        <v>1.2630819198845183E-3</v>
      </c>
      <c r="G47" s="268">
        <v>1</v>
      </c>
      <c r="H47" s="184">
        <f t="shared" si="2"/>
        <v>1.321003963011889E-3</v>
      </c>
      <c r="I47" s="356"/>
      <c r="J47" s="269">
        <f t="shared" si="4"/>
        <v>15</v>
      </c>
      <c r="K47" s="185">
        <f t="shared" si="3"/>
        <v>1.4742014742014742E-3</v>
      </c>
    </row>
    <row r="48" spans="1:11" x14ac:dyDescent="0.25">
      <c r="A48" s="10">
        <v>81</v>
      </c>
      <c r="B48" s="483" t="s">
        <v>857</v>
      </c>
      <c r="C48" s="283">
        <v>14</v>
      </c>
      <c r="D48" s="143">
        <f t="shared" si="0"/>
        <v>3.6203775536591673E-3</v>
      </c>
      <c r="E48" s="286">
        <v>7</v>
      </c>
      <c r="F48" s="143">
        <f t="shared" si="1"/>
        <v>1.2630819198845183E-3</v>
      </c>
      <c r="G48" s="286">
        <v>2</v>
      </c>
      <c r="H48" s="143">
        <f t="shared" si="2"/>
        <v>2.6420079260237781E-3</v>
      </c>
      <c r="I48" s="362"/>
      <c r="J48" s="290">
        <f t="shared" si="4"/>
        <v>23</v>
      </c>
      <c r="K48" s="66">
        <f t="shared" si="3"/>
        <v>2.2604422604422603E-3</v>
      </c>
    </row>
    <row r="49" spans="1:11" x14ac:dyDescent="0.25">
      <c r="A49" s="10">
        <v>82</v>
      </c>
      <c r="B49" s="483" t="s">
        <v>858</v>
      </c>
      <c r="C49" s="283">
        <v>4</v>
      </c>
      <c r="D49" s="143">
        <f t="shared" si="0"/>
        <v>1.0343935867597621E-3</v>
      </c>
      <c r="E49" s="286">
        <v>2</v>
      </c>
      <c r="F49" s="143">
        <f t="shared" si="1"/>
        <v>3.6088054853843375E-4</v>
      </c>
      <c r="G49" s="286"/>
      <c r="H49" s="143">
        <f t="shared" si="2"/>
        <v>0</v>
      </c>
      <c r="I49" s="362"/>
      <c r="J49" s="290">
        <f t="shared" si="4"/>
        <v>6</v>
      </c>
      <c r="K49" s="66">
        <f t="shared" si="3"/>
        <v>5.8968058968058971E-4</v>
      </c>
    </row>
    <row r="50" spans="1:11" x14ac:dyDescent="0.25">
      <c r="A50" s="10">
        <v>83</v>
      </c>
      <c r="B50" s="483" t="s">
        <v>859</v>
      </c>
      <c r="C50" s="283">
        <v>53</v>
      </c>
      <c r="D50" s="143">
        <f t="shared" si="0"/>
        <v>1.3705715024566847E-2</v>
      </c>
      <c r="E50" s="286">
        <v>66</v>
      </c>
      <c r="F50" s="143">
        <f t="shared" si="1"/>
        <v>1.1909058101768314E-2</v>
      </c>
      <c r="G50" s="286">
        <v>7</v>
      </c>
      <c r="H50" s="143">
        <f t="shared" si="2"/>
        <v>9.247027741083224E-3</v>
      </c>
      <c r="I50" s="362"/>
      <c r="J50" s="290">
        <f t="shared" si="4"/>
        <v>126</v>
      </c>
      <c r="K50" s="66">
        <f t="shared" si="3"/>
        <v>1.2383292383292383E-2</v>
      </c>
    </row>
    <row r="51" spans="1:11" ht="30.75" customHeight="1" thickBot="1" x14ac:dyDescent="0.3">
      <c r="A51" s="15">
        <v>89</v>
      </c>
      <c r="B51" s="485" t="s">
        <v>860</v>
      </c>
      <c r="C51" s="284">
        <v>19</v>
      </c>
      <c r="D51" s="173">
        <f t="shared" si="0"/>
        <v>4.9133695371088703E-3</v>
      </c>
      <c r="E51" s="287">
        <v>8</v>
      </c>
      <c r="F51" s="173">
        <f t="shared" si="1"/>
        <v>1.443522194153735E-3</v>
      </c>
      <c r="G51" s="287"/>
      <c r="H51" s="173">
        <f t="shared" si="2"/>
        <v>0</v>
      </c>
      <c r="I51" s="363"/>
      <c r="J51" s="291">
        <f t="shared" si="4"/>
        <v>27</v>
      </c>
      <c r="K51" s="186">
        <f t="shared" si="3"/>
        <v>2.6535626535626536E-3</v>
      </c>
    </row>
    <row r="52" spans="1:11" ht="28.2" thickBot="1" x14ac:dyDescent="0.3">
      <c r="A52" s="25">
        <v>99</v>
      </c>
      <c r="B52" s="477" t="s">
        <v>861</v>
      </c>
      <c r="C52" s="276">
        <v>256</v>
      </c>
      <c r="D52" s="135">
        <f t="shared" si="0"/>
        <v>6.6201189552624773E-2</v>
      </c>
      <c r="E52" s="277">
        <v>317</v>
      </c>
      <c r="F52" s="135">
        <f t="shared" si="1"/>
        <v>5.7199566943341752E-2</v>
      </c>
      <c r="G52" s="277">
        <v>57</v>
      </c>
      <c r="H52" s="135">
        <f t="shared" si="2"/>
        <v>7.5297225891677672E-2</v>
      </c>
      <c r="I52" s="358"/>
      <c r="J52" s="278">
        <f t="shared" si="4"/>
        <v>630</v>
      </c>
      <c r="K52" s="44">
        <f t="shared" si="3"/>
        <v>6.1916461916461919E-2</v>
      </c>
    </row>
    <row r="53" spans="1:11" ht="14.4" thickBot="1" x14ac:dyDescent="0.3">
      <c r="A53" s="145"/>
      <c r="B53" s="146" t="s">
        <v>109</v>
      </c>
      <c r="C53" s="320">
        <f t="shared" ref="C53:K53" si="5">SUM(C5:C52)</f>
        <v>3867</v>
      </c>
      <c r="D53" s="294">
        <f t="shared" si="5"/>
        <v>1</v>
      </c>
      <c r="E53" s="320">
        <f t="shared" si="5"/>
        <v>5542</v>
      </c>
      <c r="F53" s="294">
        <f t="shared" si="5"/>
        <v>1.0000000000000002</v>
      </c>
      <c r="G53" s="320">
        <f t="shared" si="5"/>
        <v>757</v>
      </c>
      <c r="H53" s="294">
        <f t="shared" si="5"/>
        <v>1.0000000000000002</v>
      </c>
      <c r="I53" s="378">
        <f t="shared" si="5"/>
        <v>9</v>
      </c>
      <c r="J53" s="321">
        <f t="shared" si="5"/>
        <v>10175</v>
      </c>
      <c r="K53" s="295">
        <f t="shared" si="5"/>
        <v>1</v>
      </c>
    </row>
    <row r="54" spans="1:11" x14ac:dyDescent="0.25">
      <c r="A54" s="479" t="s">
        <v>221</v>
      </c>
      <c r="B54" s="108"/>
      <c r="C54" s="479"/>
      <c r="D54" s="108"/>
      <c r="E54" s="131"/>
      <c r="F54" s="1"/>
      <c r="G54" s="131"/>
      <c r="H54" s="1"/>
      <c r="I54" s="131"/>
      <c r="J54" s="292"/>
      <c r="K54" s="1"/>
    </row>
    <row r="55" spans="1:11" x14ac:dyDescent="0.25">
      <c r="A55" s="480" t="s">
        <v>222</v>
      </c>
      <c r="B55" s="108"/>
      <c r="C55" s="480"/>
      <c r="D55" s="108"/>
      <c r="E55" s="131"/>
      <c r="F55" s="1"/>
      <c r="G55" s="131"/>
      <c r="H55" s="1"/>
      <c r="I55" s="131"/>
      <c r="J55" s="292"/>
      <c r="K55" s="1"/>
    </row>
    <row r="56" spans="1:11" x14ac:dyDescent="0.25">
      <c r="A56" s="1"/>
      <c r="B56" s="1"/>
      <c r="C56" s="131"/>
      <c r="D56" s="1"/>
      <c r="E56" s="131"/>
      <c r="F56" s="1"/>
      <c r="G56" s="131"/>
      <c r="H56" s="1"/>
      <c r="I56" s="131"/>
      <c r="J56" s="292"/>
      <c r="K56" s="1"/>
    </row>
    <row r="57" spans="1:11" x14ac:dyDescent="0.25">
      <c r="A57" s="1"/>
      <c r="B57" s="1"/>
      <c r="C57" s="131"/>
      <c r="D57" s="1"/>
      <c r="E57" s="131"/>
      <c r="F57" s="1"/>
      <c r="G57" s="131"/>
      <c r="H57" s="1"/>
      <c r="I57" s="131"/>
      <c r="J57" s="292"/>
      <c r="K57" s="1"/>
    </row>
    <row r="58" spans="1:11" x14ac:dyDescent="0.25">
      <c r="A58" s="1"/>
      <c r="B58" s="1"/>
      <c r="C58" s="131"/>
      <c r="D58" s="1"/>
      <c r="E58" s="131"/>
      <c r="F58" s="1"/>
      <c r="G58" s="131"/>
      <c r="H58" s="1"/>
      <c r="I58" s="131"/>
      <c r="J58" s="292"/>
      <c r="K58" s="1"/>
    </row>
  </sheetData>
  <mergeCells count="8">
    <mergeCell ref="A1:K1"/>
    <mergeCell ref="A2:A4"/>
    <mergeCell ref="B2:B4"/>
    <mergeCell ref="C2:I2"/>
    <mergeCell ref="J2:K3"/>
    <mergeCell ref="C3:D3"/>
    <mergeCell ref="E3:F3"/>
    <mergeCell ref="G3:H3"/>
  </mergeCells>
  <phoneticPr fontId="0" type="noConversion"/>
  <printOptions horizontalCentered="1"/>
  <pageMargins left="0.78740157480314965" right="0.78740157480314965" top="0.98425196850393704" bottom="0.98425196850393704" header="0.51181102362204722" footer="0.51181102362204722"/>
  <pageSetup paperSize="9" scale="5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zoomScaleNormal="100" workbookViewId="0">
      <selection sqref="A1:J1"/>
    </sheetView>
  </sheetViews>
  <sheetFormatPr defaultColWidth="9.109375" defaultRowHeight="13.2" x14ac:dyDescent="0.25"/>
  <cols>
    <col min="1" max="1" width="17.33203125" customWidth="1"/>
    <col min="2" max="9" width="11.44140625" customWidth="1"/>
    <col min="10" max="10" width="13.109375" customWidth="1"/>
    <col min="11" max="232" width="11.44140625" customWidth="1"/>
  </cols>
  <sheetData>
    <row r="1" spans="1:10" s="1" customFormat="1" ht="35.1" customHeight="1" thickBot="1" x14ac:dyDescent="0.3">
      <c r="A1" s="970" t="s">
        <v>207</v>
      </c>
      <c r="B1" s="880"/>
      <c r="C1" s="880"/>
      <c r="D1" s="880"/>
      <c r="E1" s="880"/>
      <c r="F1" s="881"/>
      <c r="G1" s="881"/>
      <c r="H1" s="881"/>
      <c r="I1" s="881"/>
      <c r="J1" s="986"/>
    </row>
    <row r="2" spans="1:10" s="1" customFormat="1" ht="14.25" customHeight="1" x14ac:dyDescent="0.25">
      <c r="A2" s="865" t="s">
        <v>863</v>
      </c>
      <c r="B2" s="876">
        <v>2008</v>
      </c>
      <c r="C2" s="877"/>
      <c r="D2" s="972">
        <v>2009</v>
      </c>
      <c r="E2" s="973"/>
      <c r="F2" s="876">
        <v>2011</v>
      </c>
      <c r="G2" s="877"/>
      <c r="H2" s="876">
        <v>2012</v>
      </c>
      <c r="I2" s="877"/>
      <c r="J2" s="865" t="s">
        <v>384</v>
      </c>
    </row>
    <row r="3" spans="1:10" s="1" customFormat="1" ht="30" customHeight="1" thickBot="1" x14ac:dyDescent="0.3">
      <c r="A3" s="922"/>
      <c r="B3" s="813" t="s">
        <v>110</v>
      </c>
      <c r="C3" s="812" t="s">
        <v>111</v>
      </c>
      <c r="D3" s="85" t="s">
        <v>110</v>
      </c>
      <c r="E3" s="815" t="s">
        <v>111</v>
      </c>
      <c r="F3" s="813" t="s">
        <v>110</v>
      </c>
      <c r="G3" s="812" t="s">
        <v>111</v>
      </c>
      <c r="H3" s="813" t="s">
        <v>110</v>
      </c>
      <c r="I3" s="812" t="s">
        <v>111</v>
      </c>
      <c r="J3" s="866"/>
    </row>
    <row r="4" spans="1:10" s="1" customFormat="1" ht="13.8" x14ac:dyDescent="0.25">
      <c r="A4" s="97" t="s">
        <v>864</v>
      </c>
      <c r="B4" s="93">
        <v>1916</v>
      </c>
      <c r="C4" s="63">
        <f t="shared" ref="C4:C10" si="0">B4/$B$11</f>
        <v>0.19009822403016172</v>
      </c>
      <c r="D4" s="93">
        <v>2358</v>
      </c>
      <c r="E4" s="63">
        <f t="shared" ref="E4:E10" si="1">D4/$D$11</f>
        <v>0.22274702437181182</v>
      </c>
      <c r="F4" s="93">
        <v>2292</v>
      </c>
      <c r="G4" s="63">
        <f>ROUND(F4/$F$11,3)</f>
        <v>0.22500000000000001</v>
      </c>
      <c r="H4" s="93">
        <v>2334</v>
      </c>
      <c r="I4" s="63">
        <f>ROUND(H4/$H$11,3)</f>
        <v>0.22900000000000001</v>
      </c>
      <c r="J4" s="110">
        <f>I4-G4</f>
        <v>4.0000000000000036E-3</v>
      </c>
    </row>
    <row r="5" spans="1:10" s="1" customFormat="1" ht="13.8" x14ac:dyDescent="0.25">
      <c r="A5" s="100" t="s">
        <v>865</v>
      </c>
      <c r="B5" s="76">
        <v>2519</v>
      </c>
      <c r="C5" s="66">
        <f t="shared" si="0"/>
        <v>0.2499255878559381</v>
      </c>
      <c r="D5" s="76">
        <v>2206</v>
      </c>
      <c r="E5" s="66">
        <f t="shared" si="1"/>
        <v>0.20838843755904024</v>
      </c>
      <c r="F5" s="76">
        <v>2057</v>
      </c>
      <c r="G5" s="66">
        <f t="shared" ref="G5:G10" si="2">ROUND(F5/$F$11,3)</f>
        <v>0.20200000000000001</v>
      </c>
      <c r="H5" s="76">
        <v>2260</v>
      </c>
      <c r="I5" s="66">
        <f t="shared" ref="I5:I10" si="3">ROUND(H5/$H$11,3)</f>
        <v>0.222</v>
      </c>
      <c r="J5" s="111">
        <f t="shared" ref="J5:J10" si="4">I5-G5</f>
        <v>1.999999999999999E-2</v>
      </c>
    </row>
    <row r="6" spans="1:10" s="1" customFormat="1" ht="13.8" x14ac:dyDescent="0.25">
      <c r="A6" s="100" t="s">
        <v>866</v>
      </c>
      <c r="B6" s="76">
        <v>2036</v>
      </c>
      <c r="C6" s="66">
        <f t="shared" si="0"/>
        <v>0.20200416708006746</v>
      </c>
      <c r="D6" s="76">
        <v>1938</v>
      </c>
      <c r="E6" s="66">
        <f t="shared" si="1"/>
        <v>0.18307198186283771</v>
      </c>
      <c r="F6" s="76">
        <v>2155</v>
      </c>
      <c r="G6" s="66">
        <f t="shared" si="2"/>
        <v>0.21099999999999999</v>
      </c>
      <c r="H6" s="76">
        <v>1659</v>
      </c>
      <c r="I6" s="66">
        <f t="shared" si="3"/>
        <v>0.16300000000000001</v>
      </c>
      <c r="J6" s="111">
        <f t="shared" si="4"/>
        <v>-4.7999999999999987E-2</v>
      </c>
    </row>
    <row r="7" spans="1:10" s="1" customFormat="1" ht="13.8" x14ac:dyDescent="0.25">
      <c r="A7" s="100" t="s">
        <v>867</v>
      </c>
      <c r="B7" s="76">
        <v>1787</v>
      </c>
      <c r="C7" s="66">
        <f t="shared" si="0"/>
        <v>0.17729933525151303</v>
      </c>
      <c r="D7" s="76">
        <v>2088</v>
      </c>
      <c r="E7" s="66">
        <f t="shared" si="1"/>
        <v>0.19724163990175703</v>
      </c>
      <c r="F7" s="76">
        <v>1918</v>
      </c>
      <c r="G7" s="66">
        <f t="shared" si="2"/>
        <v>0.188</v>
      </c>
      <c r="H7" s="76">
        <v>1925</v>
      </c>
      <c r="I7" s="66">
        <f t="shared" si="3"/>
        <v>0.189</v>
      </c>
      <c r="J7" s="111">
        <f t="shared" si="4"/>
        <v>1.0000000000000009E-3</v>
      </c>
    </row>
    <row r="8" spans="1:10" s="1" customFormat="1" ht="13.8" x14ac:dyDescent="0.25">
      <c r="A8" s="100" t="s">
        <v>868</v>
      </c>
      <c r="B8" s="76">
        <v>1398</v>
      </c>
      <c r="C8" s="66">
        <f t="shared" si="0"/>
        <v>0.13870423653140193</v>
      </c>
      <c r="D8" s="76">
        <v>1526</v>
      </c>
      <c r="E8" s="66">
        <f t="shared" si="1"/>
        <v>0.14415265444927264</v>
      </c>
      <c r="F8" s="76">
        <v>1393</v>
      </c>
      <c r="G8" s="66">
        <f t="shared" si="2"/>
        <v>0.13700000000000001</v>
      </c>
      <c r="H8" s="76">
        <v>1583</v>
      </c>
      <c r="I8" s="66">
        <f t="shared" si="3"/>
        <v>0.156</v>
      </c>
      <c r="J8" s="111">
        <f t="shared" si="4"/>
        <v>1.8999999999999989E-2</v>
      </c>
    </row>
    <row r="9" spans="1:10" s="1" customFormat="1" ht="13.8" x14ac:dyDescent="0.25">
      <c r="A9" s="100" t="s">
        <v>869</v>
      </c>
      <c r="B9" s="76">
        <v>232</v>
      </c>
      <c r="C9" s="66">
        <f t="shared" si="0"/>
        <v>2.3018156563151107E-2</v>
      </c>
      <c r="D9" s="76">
        <v>254</v>
      </c>
      <c r="E9" s="66">
        <f t="shared" si="1"/>
        <v>2.3993954279236729E-2</v>
      </c>
      <c r="F9" s="76">
        <v>202</v>
      </c>
      <c r="G9" s="66">
        <f t="shared" si="2"/>
        <v>0.02</v>
      </c>
      <c r="H9" s="76">
        <v>236</v>
      </c>
      <c r="I9" s="66">
        <f t="shared" si="3"/>
        <v>2.3E-2</v>
      </c>
      <c r="J9" s="111">
        <f t="shared" si="4"/>
        <v>2.9999999999999992E-3</v>
      </c>
    </row>
    <row r="10" spans="1:10" s="1" customFormat="1" ht="14.4" thickBot="1" x14ac:dyDescent="0.3">
      <c r="A10" s="100" t="s">
        <v>870</v>
      </c>
      <c r="B10" s="83">
        <v>191</v>
      </c>
      <c r="C10" s="69">
        <f t="shared" si="0"/>
        <v>1.8950292687766643E-2</v>
      </c>
      <c r="D10" s="83">
        <v>216</v>
      </c>
      <c r="E10" s="69">
        <f t="shared" si="1"/>
        <v>2.0404307576043831E-2</v>
      </c>
      <c r="F10" s="83">
        <v>174</v>
      </c>
      <c r="G10" s="69">
        <f t="shared" si="2"/>
        <v>1.7000000000000001E-2</v>
      </c>
      <c r="H10" s="83">
        <v>178</v>
      </c>
      <c r="I10" s="69">
        <f t="shared" si="3"/>
        <v>1.7000000000000001E-2</v>
      </c>
      <c r="J10" s="112">
        <f t="shared" si="4"/>
        <v>0</v>
      </c>
    </row>
    <row r="11" spans="1:10" s="1" customFormat="1" ht="14.4" thickBot="1" x14ac:dyDescent="0.3">
      <c r="A11" s="70" t="s">
        <v>109</v>
      </c>
      <c r="B11" s="91">
        <f>SUM(B4:B10)</f>
        <v>10079</v>
      </c>
      <c r="C11" s="72">
        <f>SUM(C4:C10)</f>
        <v>1.0000000000000002</v>
      </c>
      <c r="D11" s="91">
        <f t="shared" ref="D11:I11" si="5">SUM(D4:D10)</f>
        <v>10586</v>
      </c>
      <c r="E11" s="72">
        <f t="shared" si="5"/>
        <v>1</v>
      </c>
      <c r="F11" s="91">
        <f t="shared" si="5"/>
        <v>10191</v>
      </c>
      <c r="G11" s="72">
        <f t="shared" si="5"/>
        <v>1</v>
      </c>
      <c r="H11" s="91">
        <f t="shared" si="5"/>
        <v>10175</v>
      </c>
      <c r="I11" s="72">
        <f t="shared" si="5"/>
        <v>0.999</v>
      </c>
      <c r="J11" s="113"/>
    </row>
    <row r="12" spans="1:10" s="1" customFormat="1" ht="13.8" x14ac:dyDescent="0.25">
      <c r="A12" s="95"/>
      <c r="E12" s="79"/>
      <c r="F12" s="79"/>
      <c r="G12" s="79"/>
      <c r="H12" s="79"/>
      <c r="I12" s="79"/>
    </row>
    <row r="13" spans="1:10" s="1" customFormat="1" ht="13.8" x14ac:dyDescent="0.25">
      <c r="A13" s="96"/>
    </row>
    <row r="15" spans="1:10" ht="13.8" thickBot="1" x14ac:dyDescent="0.3"/>
    <row r="16" spans="1:10" s="1" customFormat="1" ht="35.1" customHeight="1" thickBot="1" x14ac:dyDescent="0.3">
      <c r="A16" s="906" t="s">
        <v>208</v>
      </c>
      <c r="B16" s="931"/>
      <c r="C16" s="931"/>
      <c r="D16" s="931"/>
      <c r="E16" s="931"/>
      <c r="F16" s="931"/>
      <c r="G16" s="931"/>
      <c r="H16" s="931"/>
      <c r="I16" s="931"/>
      <c r="J16" s="932"/>
    </row>
    <row r="17" spans="1:11" s="1" customFormat="1" ht="16.5" customHeight="1" thickBot="1" x14ac:dyDescent="0.3">
      <c r="A17" s="865" t="s">
        <v>863</v>
      </c>
      <c r="B17" s="906" t="s">
        <v>214</v>
      </c>
      <c r="C17" s="934"/>
      <c r="D17" s="934"/>
      <c r="E17" s="934"/>
      <c r="F17" s="934"/>
      <c r="G17" s="934"/>
      <c r="H17" s="935"/>
      <c r="I17" s="851" t="s">
        <v>109</v>
      </c>
      <c r="J17" s="933"/>
    </row>
    <row r="18" spans="1:11" s="1" customFormat="1" ht="14.25" customHeight="1" x14ac:dyDescent="0.25">
      <c r="A18" s="930"/>
      <c r="B18" s="855" t="s">
        <v>215</v>
      </c>
      <c r="C18" s="936"/>
      <c r="D18" s="855" t="s">
        <v>216</v>
      </c>
      <c r="E18" s="936"/>
      <c r="F18" s="855" t="s">
        <v>217</v>
      </c>
      <c r="G18" s="936"/>
      <c r="H18" s="332" t="s">
        <v>218</v>
      </c>
      <c r="I18" s="917"/>
      <c r="J18" s="918"/>
    </row>
    <row r="19" spans="1:11" s="1" customFormat="1" ht="14.4" thickBot="1" x14ac:dyDescent="0.3">
      <c r="A19" s="866"/>
      <c r="B19" s="152" t="s">
        <v>110</v>
      </c>
      <c r="C19" s="151" t="s">
        <v>111</v>
      </c>
      <c r="D19" s="152" t="s">
        <v>110</v>
      </c>
      <c r="E19" s="153" t="s">
        <v>111</v>
      </c>
      <c r="F19" s="150" t="s">
        <v>110</v>
      </c>
      <c r="G19" s="151" t="s">
        <v>111</v>
      </c>
      <c r="H19" s="333" t="s">
        <v>110</v>
      </c>
      <c r="I19" s="152" t="s">
        <v>110</v>
      </c>
      <c r="J19" s="153" t="s">
        <v>111</v>
      </c>
    </row>
    <row r="20" spans="1:11" s="1" customFormat="1" ht="13.8" x14ac:dyDescent="0.25">
      <c r="A20" s="97" t="s">
        <v>864</v>
      </c>
      <c r="B20" s="93">
        <v>830</v>
      </c>
      <c r="C20" s="63">
        <f>B20/$B$27</f>
        <v>0.21463666925265062</v>
      </c>
      <c r="D20" s="93">
        <v>1339</v>
      </c>
      <c r="E20" s="63">
        <f>D20/$D$27</f>
        <v>0.24160952724648141</v>
      </c>
      <c r="F20" s="93">
        <v>164</v>
      </c>
      <c r="G20" s="63">
        <f>F20/$F$27</f>
        <v>0.2166446499339498</v>
      </c>
      <c r="H20" s="328">
        <v>1</v>
      </c>
      <c r="I20" s="93">
        <f>B20+D20+F20+H20</f>
        <v>2334</v>
      </c>
      <c r="J20" s="63">
        <f>I20/$I$27</f>
        <v>0.22938574938574938</v>
      </c>
    </row>
    <row r="21" spans="1:11" s="1" customFormat="1" ht="13.8" x14ac:dyDescent="0.25">
      <c r="A21" s="100" t="s">
        <v>865</v>
      </c>
      <c r="B21" s="76">
        <v>833</v>
      </c>
      <c r="C21" s="66">
        <f t="shared" ref="C21:C26" si="6">B21/$B$27</f>
        <v>0.21541246444272044</v>
      </c>
      <c r="D21" s="76">
        <v>1259</v>
      </c>
      <c r="E21" s="66">
        <f t="shared" ref="E21:E26" si="7">D21/$D$27</f>
        <v>0.22717430530494406</v>
      </c>
      <c r="F21" s="76">
        <v>164</v>
      </c>
      <c r="G21" s="66">
        <f t="shared" ref="G21:G26" si="8">F21/$F$27</f>
        <v>0.2166446499339498</v>
      </c>
      <c r="H21" s="330">
        <v>4</v>
      </c>
      <c r="I21" s="76">
        <f t="shared" ref="I21:I26" si="9">B21+D21+F21+H21</f>
        <v>2260</v>
      </c>
      <c r="J21" s="66">
        <f t="shared" ref="J21:J26" si="10">I21/$I$27</f>
        <v>0.22211302211302211</v>
      </c>
    </row>
    <row r="22" spans="1:11" s="1" customFormat="1" ht="13.8" x14ac:dyDescent="0.25">
      <c r="A22" s="100" t="s">
        <v>866</v>
      </c>
      <c r="B22" s="76">
        <v>621</v>
      </c>
      <c r="C22" s="66">
        <f t="shared" si="6"/>
        <v>0.16058960434445307</v>
      </c>
      <c r="D22" s="76">
        <v>913</v>
      </c>
      <c r="E22" s="66">
        <f t="shared" si="7"/>
        <v>0.16474197040779501</v>
      </c>
      <c r="F22" s="76">
        <v>122</v>
      </c>
      <c r="G22" s="66">
        <f t="shared" si="8"/>
        <v>0.16116248348745046</v>
      </c>
      <c r="H22" s="330">
        <v>3</v>
      </c>
      <c r="I22" s="76">
        <f t="shared" si="9"/>
        <v>1659</v>
      </c>
      <c r="J22" s="66">
        <f t="shared" si="10"/>
        <v>0.16304668304668304</v>
      </c>
    </row>
    <row r="23" spans="1:11" s="1" customFormat="1" ht="13.8" x14ac:dyDescent="0.25">
      <c r="A23" s="100" t="s">
        <v>867</v>
      </c>
      <c r="B23" s="76">
        <v>742</v>
      </c>
      <c r="C23" s="66">
        <f t="shared" si="6"/>
        <v>0.19188001034393587</v>
      </c>
      <c r="D23" s="76">
        <v>1044</v>
      </c>
      <c r="E23" s="66">
        <f t="shared" si="7"/>
        <v>0.18837964633706245</v>
      </c>
      <c r="F23" s="76">
        <v>139</v>
      </c>
      <c r="G23" s="66">
        <f t="shared" si="8"/>
        <v>0.18361955085865259</v>
      </c>
      <c r="H23" s="330"/>
      <c r="I23" s="76">
        <f t="shared" si="9"/>
        <v>1925</v>
      </c>
      <c r="J23" s="66">
        <f t="shared" si="10"/>
        <v>0.1891891891891892</v>
      </c>
    </row>
    <row r="24" spans="1:11" s="1" customFormat="1" ht="13.8" x14ac:dyDescent="0.25">
      <c r="A24" s="100" t="s">
        <v>868</v>
      </c>
      <c r="B24" s="76">
        <v>662</v>
      </c>
      <c r="C24" s="66">
        <f t="shared" si="6"/>
        <v>0.17119213860874063</v>
      </c>
      <c r="D24" s="76">
        <v>798</v>
      </c>
      <c r="E24" s="66">
        <f t="shared" si="7"/>
        <v>0.14399133886683507</v>
      </c>
      <c r="F24" s="76">
        <v>123</v>
      </c>
      <c r="G24" s="66">
        <f t="shared" si="8"/>
        <v>0.16248348745046234</v>
      </c>
      <c r="H24" s="330"/>
      <c r="I24" s="76">
        <f t="shared" si="9"/>
        <v>1583</v>
      </c>
      <c r="J24" s="66">
        <f t="shared" si="10"/>
        <v>0.15557739557739558</v>
      </c>
    </row>
    <row r="25" spans="1:11" s="1" customFormat="1" ht="13.8" x14ac:dyDescent="0.25">
      <c r="A25" s="100" t="s">
        <v>869</v>
      </c>
      <c r="B25" s="76">
        <v>100</v>
      </c>
      <c r="C25" s="66">
        <f t="shared" si="6"/>
        <v>2.5859839668994054E-2</v>
      </c>
      <c r="D25" s="76">
        <v>108</v>
      </c>
      <c r="E25" s="66">
        <f t="shared" si="7"/>
        <v>1.9487549621075424E-2</v>
      </c>
      <c r="F25" s="76">
        <v>27</v>
      </c>
      <c r="G25" s="66">
        <f t="shared" si="8"/>
        <v>3.5667107001321002E-2</v>
      </c>
      <c r="H25" s="330">
        <v>1</v>
      </c>
      <c r="I25" s="76">
        <f t="shared" si="9"/>
        <v>236</v>
      </c>
      <c r="J25" s="66">
        <f t="shared" si="10"/>
        <v>2.3194103194103192E-2</v>
      </c>
    </row>
    <row r="26" spans="1:11" s="1" customFormat="1" ht="14.4" thickBot="1" x14ac:dyDescent="0.3">
      <c r="A26" s="100" t="s">
        <v>870</v>
      </c>
      <c r="B26" s="83">
        <v>79</v>
      </c>
      <c r="C26" s="69">
        <f t="shared" si="6"/>
        <v>2.0429273338505301E-2</v>
      </c>
      <c r="D26" s="83">
        <v>81</v>
      </c>
      <c r="E26" s="69">
        <f t="shared" si="7"/>
        <v>1.4615662215806569E-2</v>
      </c>
      <c r="F26" s="83">
        <v>18</v>
      </c>
      <c r="G26" s="69">
        <f t="shared" si="8"/>
        <v>2.3778071334214002E-2</v>
      </c>
      <c r="H26" s="331"/>
      <c r="I26" s="83">
        <f t="shared" si="9"/>
        <v>178</v>
      </c>
      <c r="J26" s="69">
        <f t="shared" si="10"/>
        <v>1.7493857493857495E-2</v>
      </c>
    </row>
    <row r="27" spans="1:11" s="1" customFormat="1" ht="14.4" thickBot="1" x14ac:dyDescent="0.3">
      <c r="A27" s="70" t="s">
        <v>109</v>
      </c>
      <c r="B27" s="91">
        <f>SUM(B20:B26)</f>
        <v>3867</v>
      </c>
      <c r="C27" s="72">
        <f>SUM(C20:C26)</f>
        <v>1</v>
      </c>
      <c r="D27" s="91">
        <f t="shared" ref="D27:I27" si="11">SUM(D20:D26)</f>
        <v>5542</v>
      </c>
      <c r="E27" s="72">
        <f t="shared" si="11"/>
        <v>1</v>
      </c>
      <c r="F27" s="91">
        <f t="shared" si="11"/>
        <v>757</v>
      </c>
      <c r="G27" s="72">
        <f t="shared" si="11"/>
        <v>1</v>
      </c>
      <c r="H27" s="336">
        <f t="shared" si="11"/>
        <v>9</v>
      </c>
      <c r="I27" s="91">
        <f t="shared" si="11"/>
        <v>10175</v>
      </c>
      <c r="J27" s="72">
        <f>SUM(J20:J26)</f>
        <v>1</v>
      </c>
    </row>
    <row r="28" spans="1:11" s="84" customFormat="1" ht="13.8" x14ac:dyDescent="0.25">
      <c r="A28" s="158" t="s">
        <v>221</v>
      </c>
      <c r="B28" s="108"/>
      <c r="C28" s="108"/>
      <c r="D28" s="108"/>
      <c r="E28" s="108"/>
      <c r="F28" s="108"/>
      <c r="G28" s="1"/>
      <c r="H28" s="1"/>
      <c r="I28" s="1"/>
      <c r="J28" s="1"/>
      <c r="K28" s="1"/>
    </row>
    <row r="29" spans="1:11" s="84" customFormat="1" ht="13.8" x14ac:dyDescent="0.25">
      <c r="A29" s="159" t="s">
        <v>222</v>
      </c>
      <c r="B29" s="108"/>
      <c r="C29" s="108"/>
      <c r="D29" s="108"/>
      <c r="E29" s="108"/>
      <c r="F29" s="108"/>
      <c r="G29" s="1"/>
      <c r="H29" s="1"/>
      <c r="I29" s="1"/>
      <c r="J29" s="1"/>
      <c r="K29" s="1"/>
    </row>
    <row r="31" spans="1:11" ht="13.8" thickBot="1" x14ac:dyDescent="0.3"/>
    <row r="32" spans="1:11" ht="35.1" customHeight="1" thickBot="1" x14ac:dyDescent="0.3">
      <c r="A32" s="970" t="s">
        <v>209</v>
      </c>
      <c r="B32" s="880"/>
      <c r="C32" s="880"/>
      <c r="D32" s="880"/>
      <c r="E32" s="880"/>
      <c r="F32" s="881"/>
      <c r="G32" s="881"/>
      <c r="H32" s="881"/>
      <c r="I32" s="881"/>
      <c r="J32" s="986"/>
    </row>
    <row r="33" spans="1:10" ht="13.95" customHeight="1" x14ac:dyDescent="0.25">
      <c r="A33" s="913" t="s">
        <v>871</v>
      </c>
      <c r="B33" s="876">
        <v>2008</v>
      </c>
      <c r="C33" s="877"/>
      <c r="D33" s="876">
        <v>2009</v>
      </c>
      <c r="E33" s="877"/>
      <c r="F33" s="972">
        <v>2011</v>
      </c>
      <c r="G33" s="973"/>
      <c r="H33" s="876">
        <v>2012</v>
      </c>
      <c r="I33" s="877"/>
      <c r="J33" s="865" t="s">
        <v>384</v>
      </c>
    </row>
    <row r="34" spans="1:10" ht="31.5" customHeight="1" thickBot="1" x14ac:dyDescent="0.3">
      <c r="A34" s="987"/>
      <c r="B34" s="813" t="s">
        <v>110</v>
      </c>
      <c r="C34" s="74" t="s">
        <v>111</v>
      </c>
      <c r="D34" s="813" t="s">
        <v>110</v>
      </c>
      <c r="E34" s="74" t="s">
        <v>111</v>
      </c>
      <c r="F34" s="85" t="s">
        <v>110</v>
      </c>
      <c r="G34" s="815" t="s">
        <v>111</v>
      </c>
      <c r="H34" s="813" t="s">
        <v>110</v>
      </c>
      <c r="I34" s="812" t="s">
        <v>111</v>
      </c>
      <c r="J34" s="866"/>
    </row>
    <row r="35" spans="1:10" ht="13.8" x14ac:dyDescent="0.25">
      <c r="A35" s="97" t="s">
        <v>872</v>
      </c>
      <c r="B35" s="98">
        <v>897</v>
      </c>
      <c r="C35" s="99">
        <f>B35/$B$47</f>
        <v>8.8996924298045441E-2</v>
      </c>
      <c r="D35" s="98">
        <v>1703</v>
      </c>
      <c r="E35" s="99">
        <f>D35/$D$47</f>
        <v>0.16087285093519743</v>
      </c>
      <c r="F35" s="98">
        <v>1182</v>
      </c>
      <c r="G35" s="99">
        <f>ROUND(F35/$F$47,3)</f>
        <v>0.11600000000000001</v>
      </c>
      <c r="H35" s="98">
        <v>1160</v>
      </c>
      <c r="I35" s="99">
        <f>ROUND(H35/$H$47,3)</f>
        <v>0.114</v>
      </c>
      <c r="J35" s="114">
        <f>I35-G35</f>
        <v>-2.0000000000000018E-3</v>
      </c>
    </row>
    <row r="36" spans="1:10" ht="13.8" x14ac:dyDescent="0.25">
      <c r="A36" s="100" t="s">
        <v>873</v>
      </c>
      <c r="B36" s="101">
        <v>827</v>
      </c>
      <c r="C36" s="102">
        <f t="shared" ref="C36:C46" si="12">B36/$B$47</f>
        <v>8.205179085226709E-2</v>
      </c>
      <c r="D36" s="101">
        <v>1039</v>
      </c>
      <c r="E36" s="102">
        <f t="shared" ref="E36:E46" si="13">D36/$D$47</f>
        <v>9.8148498016247879E-2</v>
      </c>
      <c r="F36" s="101">
        <v>1320</v>
      </c>
      <c r="G36" s="102">
        <f t="shared" ref="G36:G46" si="14">ROUND(F36/$F$47,3)</f>
        <v>0.13</v>
      </c>
      <c r="H36" s="101">
        <v>1286</v>
      </c>
      <c r="I36" s="102">
        <f t="shared" ref="I36:I46" si="15">ROUND(H36/$H$47,3)</f>
        <v>0.126</v>
      </c>
      <c r="J36" s="115">
        <f t="shared" ref="J36:J46" si="16">I36-G36</f>
        <v>-4.0000000000000036E-3</v>
      </c>
    </row>
    <row r="37" spans="1:10" ht="13.8" x14ac:dyDescent="0.25">
      <c r="A37" s="100" t="s">
        <v>874</v>
      </c>
      <c r="B37" s="101">
        <v>741</v>
      </c>
      <c r="C37" s="102">
        <f t="shared" si="12"/>
        <v>7.3519198333167973E-2</v>
      </c>
      <c r="D37" s="101">
        <v>897</v>
      </c>
      <c r="E37" s="102">
        <f t="shared" si="13"/>
        <v>8.4734555072737583E-2</v>
      </c>
      <c r="F37" s="101">
        <v>836</v>
      </c>
      <c r="G37" s="102">
        <f t="shared" si="14"/>
        <v>8.2000000000000003E-2</v>
      </c>
      <c r="H37" s="101">
        <v>880</v>
      </c>
      <c r="I37" s="102">
        <f t="shared" si="15"/>
        <v>8.5999999999999993E-2</v>
      </c>
      <c r="J37" s="115">
        <f t="shared" si="16"/>
        <v>3.9999999999999897E-3</v>
      </c>
    </row>
    <row r="38" spans="1:10" ht="13.8" x14ac:dyDescent="0.25">
      <c r="A38" s="100" t="s">
        <v>875</v>
      </c>
      <c r="B38" s="101">
        <v>742</v>
      </c>
      <c r="C38" s="102">
        <f t="shared" si="12"/>
        <v>7.3618414525250517E-2</v>
      </c>
      <c r="D38" s="101">
        <v>672</v>
      </c>
      <c r="E38" s="102">
        <f t="shared" si="13"/>
        <v>6.3480068014358584E-2</v>
      </c>
      <c r="F38" s="101">
        <v>597</v>
      </c>
      <c r="G38" s="102">
        <f t="shared" si="14"/>
        <v>5.8999999999999997E-2</v>
      </c>
      <c r="H38" s="101">
        <v>659</v>
      </c>
      <c r="I38" s="102">
        <f t="shared" si="15"/>
        <v>6.5000000000000002E-2</v>
      </c>
      <c r="J38" s="115">
        <f t="shared" si="16"/>
        <v>6.0000000000000053E-3</v>
      </c>
    </row>
    <row r="39" spans="1:10" ht="13.8" x14ac:dyDescent="0.25">
      <c r="A39" s="100" t="s">
        <v>876</v>
      </c>
      <c r="B39" s="101">
        <v>778</v>
      </c>
      <c r="C39" s="102">
        <f t="shared" si="12"/>
        <v>7.719019744022225E-2</v>
      </c>
      <c r="D39" s="101">
        <v>714</v>
      </c>
      <c r="E39" s="102">
        <f t="shared" si="13"/>
        <v>6.7447572265255995E-2</v>
      </c>
      <c r="F39" s="101">
        <v>923</v>
      </c>
      <c r="G39" s="102">
        <f t="shared" si="14"/>
        <v>9.0999999999999998E-2</v>
      </c>
      <c r="H39" s="101">
        <v>775</v>
      </c>
      <c r="I39" s="102">
        <f t="shared" si="15"/>
        <v>7.5999999999999998E-2</v>
      </c>
      <c r="J39" s="115">
        <f t="shared" si="16"/>
        <v>-1.4999999999999999E-2</v>
      </c>
    </row>
    <row r="40" spans="1:10" ht="13.8" x14ac:dyDescent="0.25">
      <c r="A40" s="100" t="s">
        <v>877</v>
      </c>
      <c r="B40" s="101">
        <v>744</v>
      </c>
      <c r="C40" s="102">
        <f t="shared" si="12"/>
        <v>7.3816846909415618E-2</v>
      </c>
      <c r="D40" s="101">
        <v>795</v>
      </c>
      <c r="E40" s="102">
        <f t="shared" si="13"/>
        <v>7.5099187606272433E-2</v>
      </c>
      <c r="F40" s="101">
        <v>730</v>
      </c>
      <c r="G40" s="102">
        <f t="shared" si="14"/>
        <v>7.1999999999999995E-2</v>
      </c>
      <c r="H40" s="101">
        <v>808</v>
      </c>
      <c r="I40" s="102">
        <f t="shared" si="15"/>
        <v>7.9000000000000001E-2</v>
      </c>
      <c r="J40" s="115">
        <f t="shared" si="16"/>
        <v>7.0000000000000062E-3</v>
      </c>
    </row>
    <row r="41" spans="1:10" ht="13.8" x14ac:dyDescent="0.25">
      <c r="A41" s="100" t="s">
        <v>878</v>
      </c>
      <c r="B41" s="101">
        <v>537</v>
      </c>
      <c r="C41" s="102">
        <f t="shared" si="12"/>
        <v>5.3279095148328209E-2</v>
      </c>
      <c r="D41" s="101">
        <v>474</v>
      </c>
      <c r="E41" s="102">
        <f t="shared" si="13"/>
        <v>4.4776119402985072E-2</v>
      </c>
      <c r="F41" s="101">
        <v>432</v>
      </c>
      <c r="G41" s="102">
        <f t="shared" si="14"/>
        <v>4.2000000000000003E-2</v>
      </c>
      <c r="H41" s="101">
        <v>479</v>
      </c>
      <c r="I41" s="102">
        <f t="shared" si="15"/>
        <v>4.7E-2</v>
      </c>
      <c r="J41" s="115">
        <f t="shared" si="16"/>
        <v>4.9999999999999975E-3</v>
      </c>
    </row>
    <row r="42" spans="1:10" ht="13.8" x14ac:dyDescent="0.25">
      <c r="A42" s="100" t="s">
        <v>879</v>
      </c>
      <c r="B42" s="101">
        <v>411</v>
      </c>
      <c r="C42" s="102">
        <f t="shared" si="12"/>
        <v>4.0777854945927172E-2</v>
      </c>
      <c r="D42" s="101">
        <v>473</v>
      </c>
      <c r="E42" s="102">
        <f t="shared" si="13"/>
        <v>4.4681655016058947E-2</v>
      </c>
      <c r="F42" s="101">
        <v>520</v>
      </c>
      <c r="G42" s="102">
        <f t="shared" si="14"/>
        <v>5.0999999999999997E-2</v>
      </c>
      <c r="H42" s="101">
        <v>509</v>
      </c>
      <c r="I42" s="102">
        <f t="shared" si="15"/>
        <v>0.05</v>
      </c>
      <c r="J42" s="115">
        <f t="shared" si="16"/>
        <v>-9.9999999999999395E-4</v>
      </c>
    </row>
    <row r="43" spans="1:10" ht="13.8" x14ac:dyDescent="0.25">
      <c r="A43" s="100" t="s">
        <v>880</v>
      </c>
      <c r="B43" s="101">
        <v>822</v>
      </c>
      <c r="C43" s="102">
        <f t="shared" si="12"/>
        <v>8.1555709891854344E-2</v>
      </c>
      <c r="D43" s="101">
        <v>823</v>
      </c>
      <c r="E43" s="102">
        <f t="shared" si="13"/>
        <v>7.7744190440204045E-2</v>
      </c>
      <c r="F43" s="101">
        <v>917</v>
      </c>
      <c r="G43" s="102">
        <f t="shared" si="14"/>
        <v>0.09</v>
      </c>
      <c r="H43" s="101">
        <v>789</v>
      </c>
      <c r="I43" s="102">
        <f t="shared" si="15"/>
        <v>7.8E-2</v>
      </c>
      <c r="J43" s="115">
        <f t="shared" si="16"/>
        <v>-1.1999999999999997E-2</v>
      </c>
    </row>
    <row r="44" spans="1:10" ht="13.8" x14ac:dyDescent="0.25">
      <c r="A44" s="100" t="s">
        <v>881</v>
      </c>
      <c r="B44" s="101">
        <v>902</v>
      </c>
      <c r="C44" s="102">
        <f t="shared" si="12"/>
        <v>8.9493005258458186E-2</v>
      </c>
      <c r="D44" s="101">
        <v>921</v>
      </c>
      <c r="E44" s="102">
        <f t="shared" si="13"/>
        <v>8.7001700358964665E-2</v>
      </c>
      <c r="F44" s="101">
        <v>906</v>
      </c>
      <c r="G44" s="102">
        <f t="shared" si="14"/>
        <v>8.8999999999999996E-2</v>
      </c>
      <c r="H44" s="101">
        <v>1034</v>
      </c>
      <c r="I44" s="102">
        <f t="shared" si="15"/>
        <v>0.10199999999999999</v>
      </c>
      <c r="J44" s="115">
        <f t="shared" si="16"/>
        <v>1.2999999999999998E-2</v>
      </c>
    </row>
    <row r="45" spans="1:10" ht="13.8" x14ac:dyDescent="0.25">
      <c r="A45" s="100" t="s">
        <v>882</v>
      </c>
      <c r="B45" s="101">
        <v>1486</v>
      </c>
      <c r="C45" s="102">
        <f t="shared" si="12"/>
        <v>0.14743526143466615</v>
      </c>
      <c r="D45" s="101">
        <v>897</v>
      </c>
      <c r="E45" s="102">
        <f t="shared" si="13"/>
        <v>8.4734555072737583E-2</v>
      </c>
      <c r="F45" s="101">
        <v>814</v>
      </c>
      <c r="G45" s="102">
        <f t="shared" si="14"/>
        <v>0.08</v>
      </c>
      <c r="H45" s="101">
        <v>882</v>
      </c>
      <c r="I45" s="102">
        <f t="shared" si="15"/>
        <v>8.6999999999999994E-2</v>
      </c>
      <c r="J45" s="115">
        <f t="shared" si="16"/>
        <v>6.9999999999999923E-3</v>
      </c>
    </row>
    <row r="46" spans="1:10" ht="14.4" thickBot="1" x14ac:dyDescent="0.3">
      <c r="A46" s="100" t="s">
        <v>883</v>
      </c>
      <c r="B46" s="116">
        <v>1192</v>
      </c>
      <c r="C46" s="104">
        <f t="shared" si="12"/>
        <v>0.11826570096239707</v>
      </c>
      <c r="D46" s="103">
        <v>1178</v>
      </c>
      <c r="E46" s="117">
        <f t="shared" si="13"/>
        <v>0.11127904779897979</v>
      </c>
      <c r="F46" s="103">
        <v>1014</v>
      </c>
      <c r="G46" s="104">
        <f t="shared" si="14"/>
        <v>9.9000000000000005E-2</v>
      </c>
      <c r="H46" s="103">
        <v>914</v>
      </c>
      <c r="I46" s="104">
        <f t="shared" si="15"/>
        <v>0.09</v>
      </c>
      <c r="J46" s="337">
        <f t="shared" si="16"/>
        <v>-9.000000000000008E-3</v>
      </c>
    </row>
    <row r="47" spans="1:10" ht="14.4" thickBot="1" x14ac:dyDescent="0.3">
      <c r="A47" s="105" t="s">
        <v>109</v>
      </c>
      <c r="B47" s="106">
        <f t="shared" ref="B47:I47" si="17">SUM(B35:B46)</f>
        <v>10079</v>
      </c>
      <c r="C47" s="107">
        <f t="shared" si="17"/>
        <v>0.99999999999999989</v>
      </c>
      <c r="D47" s="106">
        <f t="shared" si="17"/>
        <v>10586</v>
      </c>
      <c r="E47" s="107">
        <f t="shared" si="17"/>
        <v>1</v>
      </c>
      <c r="F47" s="106">
        <f t="shared" si="17"/>
        <v>10191</v>
      </c>
      <c r="G47" s="107">
        <f t="shared" si="17"/>
        <v>1.0009999999999999</v>
      </c>
      <c r="H47" s="106">
        <f t="shared" si="17"/>
        <v>10175</v>
      </c>
      <c r="I47" s="107">
        <f t="shared" si="17"/>
        <v>0.99999999999999989</v>
      </c>
      <c r="J47" s="118"/>
    </row>
    <row r="48" spans="1:10" ht="13.8" x14ac:dyDescent="0.25">
      <c r="A48" s="95"/>
      <c r="B48" s="1"/>
      <c r="C48" s="109"/>
      <c r="D48" s="108"/>
      <c r="E48" s="108"/>
      <c r="F48" s="108"/>
      <c r="G48" s="108"/>
      <c r="H48" s="108"/>
      <c r="I48" s="108"/>
      <c r="J48" s="108"/>
    </row>
    <row r="49" spans="1:10" ht="13.8" x14ac:dyDescent="0.25">
      <c r="A49" s="96"/>
      <c r="B49" s="1"/>
      <c r="C49" s="108"/>
      <c r="D49" s="108"/>
      <c r="E49" s="108"/>
      <c r="F49" s="108"/>
      <c r="G49" s="108"/>
      <c r="H49" s="108"/>
      <c r="I49" s="108"/>
      <c r="J49" s="108"/>
    </row>
    <row r="51" spans="1:10" ht="13.8" thickBot="1" x14ac:dyDescent="0.3"/>
    <row r="52" spans="1:10" s="1" customFormat="1" ht="35.1" customHeight="1" thickBot="1" x14ac:dyDescent="0.3">
      <c r="A52" s="906" t="s">
        <v>909</v>
      </c>
      <c r="B52" s="923"/>
      <c r="C52" s="923"/>
      <c r="D52" s="923"/>
      <c r="E52" s="923"/>
      <c r="F52" s="923"/>
      <c r="G52" s="923"/>
      <c r="H52" s="923"/>
      <c r="I52" s="923"/>
      <c r="J52" s="924"/>
    </row>
    <row r="53" spans="1:10" s="1" customFormat="1" ht="15" customHeight="1" thickBot="1" x14ac:dyDescent="0.3">
      <c r="A53" s="865" t="s">
        <v>871</v>
      </c>
      <c r="B53" s="906" t="s">
        <v>214</v>
      </c>
      <c r="C53" s="934"/>
      <c r="D53" s="934"/>
      <c r="E53" s="934"/>
      <c r="F53" s="934"/>
      <c r="G53" s="934"/>
      <c r="H53" s="935"/>
      <c r="I53" s="851" t="s">
        <v>109</v>
      </c>
      <c r="J53" s="933"/>
    </row>
    <row r="54" spans="1:10" s="1" customFormat="1" ht="14.25" customHeight="1" x14ac:dyDescent="0.25">
      <c r="A54" s="930"/>
      <c r="B54" s="855" t="s">
        <v>215</v>
      </c>
      <c r="C54" s="936"/>
      <c r="D54" s="855" t="s">
        <v>216</v>
      </c>
      <c r="E54" s="936"/>
      <c r="F54" s="855" t="s">
        <v>217</v>
      </c>
      <c r="G54" s="936"/>
      <c r="H54" s="332" t="s">
        <v>218</v>
      </c>
      <c r="I54" s="917"/>
      <c r="J54" s="918"/>
    </row>
    <row r="55" spans="1:10" s="1" customFormat="1" ht="14.4" thickBot="1" x14ac:dyDescent="0.3">
      <c r="A55" s="866"/>
      <c r="B55" s="152" t="s">
        <v>110</v>
      </c>
      <c r="C55" s="151" t="s">
        <v>111</v>
      </c>
      <c r="D55" s="152" t="s">
        <v>110</v>
      </c>
      <c r="E55" s="153" t="s">
        <v>111</v>
      </c>
      <c r="F55" s="150" t="s">
        <v>110</v>
      </c>
      <c r="G55" s="151" t="s">
        <v>111</v>
      </c>
      <c r="H55" s="338" t="s">
        <v>110</v>
      </c>
      <c r="I55" s="152" t="s">
        <v>110</v>
      </c>
      <c r="J55" s="153" t="s">
        <v>111</v>
      </c>
    </row>
    <row r="56" spans="1:10" s="1" customFormat="1" ht="13.8" x14ac:dyDescent="0.25">
      <c r="A56" s="97" t="s">
        <v>872</v>
      </c>
      <c r="B56" s="98">
        <v>381</v>
      </c>
      <c r="C56" s="99">
        <f>B56/$B$68</f>
        <v>9.8525989138867343E-2</v>
      </c>
      <c r="D56" s="98">
        <v>699</v>
      </c>
      <c r="E56" s="99">
        <f>D56/$D$68</f>
        <v>0.12612775171418261</v>
      </c>
      <c r="F56" s="98">
        <v>79</v>
      </c>
      <c r="G56" s="99">
        <f>F56/$F$68</f>
        <v>0.10435931307793923</v>
      </c>
      <c r="H56" s="326">
        <v>1</v>
      </c>
      <c r="I56" s="339">
        <f>B56+D56+F56+H56</f>
        <v>1160</v>
      </c>
      <c r="J56" s="63">
        <f>I56/$I$68</f>
        <v>0.114004914004914</v>
      </c>
    </row>
    <row r="57" spans="1:10" s="1" customFormat="1" ht="13.8" x14ac:dyDescent="0.25">
      <c r="A57" s="100" t="s">
        <v>873</v>
      </c>
      <c r="B57" s="101">
        <v>432</v>
      </c>
      <c r="C57" s="102">
        <f t="shared" ref="C57:C67" si="18">B57/$B$68</f>
        <v>0.11171450737005431</v>
      </c>
      <c r="D57" s="101">
        <v>751</v>
      </c>
      <c r="E57" s="102">
        <f t="shared" ref="E57:E67" si="19">D57/$D$68</f>
        <v>0.13551064597618187</v>
      </c>
      <c r="F57" s="101">
        <v>103</v>
      </c>
      <c r="G57" s="102">
        <f t="shared" ref="G57:G67" si="20">F57/$F$68</f>
        <v>0.13606340819022458</v>
      </c>
      <c r="H57" s="329"/>
      <c r="I57" s="340">
        <f t="shared" ref="I57:I67" si="21">B57+D57+F57+H57</f>
        <v>1286</v>
      </c>
      <c r="J57" s="66">
        <f t="shared" ref="J57:J67" si="22">I57/$I$68</f>
        <v>0.12638820638820639</v>
      </c>
    </row>
    <row r="58" spans="1:10" s="1" customFormat="1" ht="13.8" x14ac:dyDescent="0.25">
      <c r="A58" s="100" t="s">
        <v>874</v>
      </c>
      <c r="B58" s="101">
        <v>296</v>
      </c>
      <c r="C58" s="102">
        <f t="shared" si="18"/>
        <v>7.654512542022239E-2</v>
      </c>
      <c r="D58" s="101">
        <v>510</v>
      </c>
      <c r="E58" s="102">
        <f t="shared" si="19"/>
        <v>9.202453987730061E-2</v>
      </c>
      <c r="F58" s="101">
        <v>72</v>
      </c>
      <c r="G58" s="102">
        <f t="shared" si="20"/>
        <v>9.5112285336856006E-2</v>
      </c>
      <c r="H58" s="329">
        <v>2</v>
      </c>
      <c r="I58" s="340">
        <f t="shared" si="21"/>
        <v>880</v>
      </c>
      <c r="J58" s="66">
        <f t="shared" si="22"/>
        <v>8.6486486486486491E-2</v>
      </c>
    </row>
    <row r="59" spans="1:10" s="1" customFormat="1" ht="13.8" x14ac:dyDescent="0.25">
      <c r="A59" s="100" t="s">
        <v>875</v>
      </c>
      <c r="B59" s="101">
        <v>223</v>
      </c>
      <c r="C59" s="102">
        <f t="shared" si="18"/>
        <v>5.766744246185674E-2</v>
      </c>
      <c r="D59" s="101">
        <v>392</v>
      </c>
      <c r="E59" s="102">
        <f t="shared" si="19"/>
        <v>7.0732587513533021E-2</v>
      </c>
      <c r="F59" s="101">
        <v>44</v>
      </c>
      <c r="G59" s="102">
        <f t="shared" si="20"/>
        <v>5.8124174372523117E-2</v>
      </c>
      <c r="H59" s="329"/>
      <c r="I59" s="340">
        <f t="shared" si="21"/>
        <v>659</v>
      </c>
      <c r="J59" s="66">
        <f t="shared" si="22"/>
        <v>6.476658476658477E-2</v>
      </c>
    </row>
    <row r="60" spans="1:10" s="1" customFormat="1" ht="13.8" x14ac:dyDescent="0.25">
      <c r="A60" s="100" t="s">
        <v>876</v>
      </c>
      <c r="B60" s="101">
        <v>262</v>
      </c>
      <c r="C60" s="102">
        <f t="shared" si="18"/>
        <v>6.775277993276442E-2</v>
      </c>
      <c r="D60" s="101">
        <v>449</v>
      </c>
      <c r="E60" s="102">
        <f t="shared" si="19"/>
        <v>8.1017683146878378E-2</v>
      </c>
      <c r="F60" s="101">
        <v>64</v>
      </c>
      <c r="G60" s="102">
        <f t="shared" si="20"/>
        <v>8.4544253632760899E-2</v>
      </c>
      <c r="H60" s="329"/>
      <c r="I60" s="340">
        <f t="shared" si="21"/>
        <v>775</v>
      </c>
      <c r="J60" s="66">
        <f t="shared" si="22"/>
        <v>7.6167076167076173E-2</v>
      </c>
    </row>
    <row r="61" spans="1:10" s="1" customFormat="1" ht="13.8" x14ac:dyDescent="0.25">
      <c r="A61" s="100" t="s">
        <v>877</v>
      </c>
      <c r="B61" s="101">
        <v>274</v>
      </c>
      <c r="C61" s="102">
        <f t="shared" si="18"/>
        <v>7.0855960693043701E-2</v>
      </c>
      <c r="D61" s="101">
        <v>459</v>
      </c>
      <c r="E61" s="102">
        <f t="shared" si="19"/>
        <v>8.2822085889570546E-2</v>
      </c>
      <c r="F61" s="101">
        <v>74</v>
      </c>
      <c r="G61" s="102">
        <f t="shared" si="20"/>
        <v>9.7754293262879793E-2</v>
      </c>
      <c r="H61" s="329">
        <v>1</v>
      </c>
      <c r="I61" s="340">
        <f t="shared" si="21"/>
        <v>808</v>
      </c>
      <c r="J61" s="66">
        <f t="shared" si="22"/>
        <v>7.941031941031941E-2</v>
      </c>
    </row>
    <row r="62" spans="1:10" s="1" customFormat="1" ht="13.8" x14ac:dyDescent="0.25">
      <c r="A62" s="100" t="s">
        <v>878</v>
      </c>
      <c r="B62" s="101">
        <v>144</v>
      </c>
      <c r="C62" s="102">
        <f t="shared" si="18"/>
        <v>3.7238169123351435E-2</v>
      </c>
      <c r="D62" s="101">
        <v>280</v>
      </c>
      <c r="E62" s="102">
        <f t="shared" si="19"/>
        <v>5.0523276795380732E-2</v>
      </c>
      <c r="F62" s="101">
        <v>54</v>
      </c>
      <c r="G62" s="102">
        <f t="shared" si="20"/>
        <v>7.1334214002642005E-2</v>
      </c>
      <c r="H62" s="329">
        <v>1</v>
      </c>
      <c r="I62" s="340">
        <f t="shared" si="21"/>
        <v>479</v>
      </c>
      <c r="J62" s="66">
        <f t="shared" si="22"/>
        <v>4.7076167076167075E-2</v>
      </c>
    </row>
    <row r="63" spans="1:10" s="1" customFormat="1" ht="13.8" x14ac:dyDescent="0.25">
      <c r="A63" s="100" t="s">
        <v>879</v>
      </c>
      <c r="B63" s="101">
        <v>180</v>
      </c>
      <c r="C63" s="102">
        <f t="shared" si="18"/>
        <v>4.6547711404189292E-2</v>
      </c>
      <c r="D63" s="101">
        <v>280</v>
      </c>
      <c r="E63" s="102">
        <f t="shared" si="19"/>
        <v>5.0523276795380732E-2</v>
      </c>
      <c r="F63" s="101">
        <v>48</v>
      </c>
      <c r="G63" s="102">
        <f t="shared" si="20"/>
        <v>6.3408190224570671E-2</v>
      </c>
      <c r="H63" s="329">
        <v>1</v>
      </c>
      <c r="I63" s="340">
        <f t="shared" si="21"/>
        <v>509</v>
      </c>
      <c r="J63" s="66">
        <f t="shared" si="22"/>
        <v>5.0024570024570024E-2</v>
      </c>
    </row>
    <row r="64" spans="1:10" s="1" customFormat="1" ht="13.8" x14ac:dyDescent="0.25">
      <c r="A64" s="100" t="s">
        <v>880</v>
      </c>
      <c r="B64" s="101">
        <v>299</v>
      </c>
      <c r="C64" s="102">
        <f t="shared" si="18"/>
        <v>7.7320920610292221E-2</v>
      </c>
      <c r="D64" s="101">
        <v>425</v>
      </c>
      <c r="E64" s="102">
        <f t="shared" si="19"/>
        <v>7.6687116564417179E-2</v>
      </c>
      <c r="F64" s="101">
        <v>65</v>
      </c>
      <c r="G64" s="102">
        <f t="shared" si="20"/>
        <v>8.5865257595772793E-2</v>
      </c>
      <c r="H64" s="329"/>
      <c r="I64" s="340">
        <f t="shared" si="21"/>
        <v>789</v>
      </c>
      <c r="J64" s="66">
        <f t="shared" si="22"/>
        <v>7.7542997542997538E-2</v>
      </c>
    </row>
    <row r="65" spans="1:10" s="1" customFormat="1" ht="13.8" x14ac:dyDescent="0.25">
      <c r="A65" s="100" t="s">
        <v>881</v>
      </c>
      <c r="B65" s="101">
        <v>409</v>
      </c>
      <c r="C65" s="102">
        <f t="shared" si="18"/>
        <v>0.10576674424618568</v>
      </c>
      <c r="D65" s="101">
        <v>534</v>
      </c>
      <c r="E65" s="102">
        <f t="shared" si="19"/>
        <v>9.6355106459761822E-2</v>
      </c>
      <c r="F65" s="101">
        <v>91</v>
      </c>
      <c r="G65" s="102">
        <f t="shared" si="20"/>
        <v>0.1202113606340819</v>
      </c>
      <c r="H65" s="329"/>
      <c r="I65" s="340">
        <f t="shared" si="21"/>
        <v>1034</v>
      </c>
      <c r="J65" s="66">
        <f t="shared" si="22"/>
        <v>0.10162162162162162</v>
      </c>
    </row>
    <row r="66" spans="1:10" s="1" customFormat="1" ht="13.8" x14ac:dyDescent="0.25">
      <c r="A66" s="100" t="s">
        <v>882</v>
      </c>
      <c r="B66" s="101">
        <v>431</v>
      </c>
      <c r="C66" s="102">
        <f t="shared" si="18"/>
        <v>0.11145590897336437</v>
      </c>
      <c r="D66" s="101">
        <v>405</v>
      </c>
      <c r="E66" s="102">
        <f t="shared" si="19"/>
        <v>7.3078311079032843E-2</v>
      </c>
      <c r="F66" s="101">
        <v>44</v>
      </c>
      <c r="G66" s="102">
        <f t="shared" si="20"/>
        <v>5.8124174372523117E-2</v>
      </c>
      <c r="H66" s="329">
        <v>2</v>
      </c>
      <c r="I66" s="340">
        <f t="shared" si="21"/>
        <v>882</v>
      </c>
      <c r="J66" s="66">
        <f t="shared" si="22"/>
        <v>8.6683046683046688E-2</v>
      </c>
    </row>
    <row r="67" spans="1:10" s="1" customFormat="1" ht="14.4" thickBot="1" x14ac:dyDescent="0.3">
      <c r="A67" s="100" t="s">
        <v>883</v>
      </c>
      <c r="B67" s="103">
        <v>536</v>
      </c>
      <c r="C67" s="104">
        <f t="shared" si="18"/>
        <v>0.13860874062580811</v>
      </c>
      <c r="D67" s="103">
        <v>358</v>
      </c>
      <c r="E67" s="104">
        <f t="shared" si="19"/>
        <v>6.4597618188379641E-2</v>
      </c>
      <c r="F67" s="103">
        <v>19</v>
      </c>
      <c r="G67" s="104">
        <f t="shared" si="20"/>
        <v>2.5099075297225892E-2</v>
      </c>
      <c r="H67" s="327">
        <v>1</v>
      </c>
      <c r="I67" s="341">
        <f t="shared" si="21"/>
        <v>914</v>
      </c>
      <c r="J67" s="69">
        <f t="shared" si="22"/>
        <v>8.9828009828009828E-2</v>
      </c>
    </row>
    <row r="68" spans="1:10" s="1" customFormat="1" ht="14.4" thickBot="1" x14ac:dyDescent="0.3">
      <c r="A68" s="105" t="s">
        <v>109</v>
      </c>
      <c r="B68" s="106">
        <f t="shared" ref="B68:J68" si="23">SUM(B56:B67)</f>
        <v>3867</v>
      </c>
      <c r="C68" s="107">
        <f t="shared" si="23"/>
        <v>1</v>
      </c>
      <c r="D68" s="106">
        <f t="shared" si="23"/>
        <v>5542</v>
      </c>
      <c r="E68" s="107">
        <f t="shared" si="23"/>
        <v>0.99999999999999989</v>
      </c>
      <c r="F68" s="106">
        <f t="shared" si="23"/>
        <v>757</v>
      </c>
      <c r="G68" s="107">
        <f t="shared" si="23"/>
        <v>1</v>
      </c>
      <c r="H68" s="336">
        <f t="shared" si="23"/>
        <v>9</v>
      </c>
      <c r="I68" s="342">
        <f t="shared" si="23"/>
        <v>10175</v>
      </c>
      <c r="J68" s="72">
        <f t="shared" si="23"/>
        <v>1</v>
      </c>
    </row>
    <row r="69" spans="1:10" s="1" customFormat="1" ht="13.8" x14ac:dyDescent="0.25">
      <c r="A69" s="158" t="s">
        <v>221</v>
      </c>
      <c r="B69" s="108"/>
      <c r="C69" s="108"/>
      <c r="D69" s="108"/>
      <c r="E69" s="108"/>
      <c r="F69" s="108"/>
    </row>
    <row r="70" spans="1:10" s="1" customFormat="1" ht="13.8" x14ac:dyDescent="0.25">
      <c r="A70" s="159" t="s">
        <v>222</v>
      </c>
      <c r="B70" s="108"/>
      <c r="C70" s="108"/>
      <c r="D70" s="108"/>
      <c r="E70" s="108"/>
      <c r="F70" s="108"/>
    </row>
  </sheetData>
  <mergeCells count="28">
    <mergeCell ref="A1:J1"/>
    <mergeCell ref="A2:A3"/>
    <mergeCell ref="B2:C2"/>
    <mergeCell ref="D2:E2"/>
    <mergeCell ref="J2:J3"/>
    <mergeCell ref="F2:G2"/>
    <mergeCell ref="H2:I2"/>
    <mergeCell ref="A16:J16"/>
    <mergeCell ref="B17:H17"/>
    <mergeCell ref="I17:J18"/>
    <mergeCell ref="A32:J32"/>
    <mergeCell ref="J33:J34"/>
    <mergeCell ref="F33:G33"/>
    <mergeCell ref="H33:I33"/>
    <mergeCell ref="A17:A19"/>
    <mergeCell ref="B18:C18"/>
    <mergeCell ref="D18:E18"/>
    <mergeCell ref="I53:J54"/>
    <mergeCell ref="F18:G18"/>
    <mergeCell ref="A33:A34"/>
    <mergeCell ref="B33:C33"/>
    <mergeCell ref="D33:E33"/>
    <mergeCell ref="A53:A55"/>
    <mergeCell ref="B54:C54"/>
    <mergeCell ref="D54:E54"/>
    <mergeCell ref="F54:G54"/>
    <mergeCell ref="A52:J52"/>
    <mergeCell ref="B53:H53"/>
  </mergeCells>
  <phoneticPr fontId="0" type="noConversion"/>
  <printOptions horizontalCentered="1"/>
  <pageMargins left="0.78740157480314965" right="0.78740157480314965" top="0.98425196850393704" bottom="0.98425196850393704" header="0.51181102362204722" footer="0.51181102362204722"/>
  <pageSetup paperSize="9" scale="64"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opLeftCell="A15" zoomScaleNormal="100" workbookViewId="0">
      <selection activeCell="L13" sqref="L13"/>
    </sheetView>
  </sheetViews>
  <sheetFormatPr defaultColWidth="9.109375" defaultRowHeight="13.8" x14ac:dyDescent="0.25"/>
  <cols>
    <col min="1" max="1" width="31.88671875" style="84" customWidth="1"/>
    <col min="2" max="2" width="10.6640625" style="84" customWidth="1"/>
    <col min="3" max="3" width="10.109375" style="84" customWidth="1"/>
    <col min="4" max="4" width="10.6640625" style="84" customWidth="1"/>
    <col min="5" max="9" width="10.109375" style="84" customWidth="1"/>
    <col min="10" max="10" width="12.88671875" style="84" customWidth="1"/>
    <col min="11" max="11" width="11.44140625" style="84" customWidth="1"/>
    <col min="12" max="12" width="24.5546875" style="84" bestFit="1" customWidth="1"/>
    <col min="13" max="239" width="11.44140625" style="84" customWidth="1"/>
    <col min="240" max="16384" width="9.109375" style="84"/>
  </cols>
  <sheetData>
    <row r="1" spans="1:10" ht="35.1" customHeight="1" thickBot="1" x14ac:dyDescent="0.3">
      <c r="A1" s="906" t="s">
        <v>910</v>
      </c>
      <c r="B1" s="907"/>
      <c r="C1" s="907"/>
      <c r="D1" s="907"/>
      <c r="E1" s="907"/>
      <c r="F1" s="907"/>
      <c r="G1" s="931"/>
      <c r="H1" s="931"/>
      <c r="I1" s="931"/>
      <c r="J1" s="932"/>
    </row>
    <row r="2" spans="1:10" ht="14.25" customHeight="1" x14ac:dyDescent="0.25">
      <c r="A2" s="865" t="s">
        <v>884</v>
      </c>
      <c r="B2" s="876">
        <v>2008</v>
      </c>
      <c r="C2" s="877"/>
      <c r="D2" s="876">
        <v>2009</v>
      </c>
      <c r="E2" s="877"/>
      <c r="F2" s="876">
        <v>2011</v>
      </c>
      <c r="G2" s="877"/>
      <c r="H2" s="876">
        <v>2012</v>
      </c>
      <c r="I2" s="877"/>
      <c r="J2" s="865" t="s">
        <v>384</v>
      </c>
    </row>
    <row r="3" spans="1:10" ht="30.75" customHeight="1" thickBot="1" x14ac:dyDescent="0.3">
      <c r="A3" s="922"/>
      <c r="B3" s="813" t="s">
        <v>110</v>
      </c>
      <c r="C3" s="74" t="s">
        <v>111</v>
      </c>
      <c r="D3" s="813" t="s">
        <v>110</v>
      </c>
      <c r="E3" s="74" t="s">
        <v>111</v>
      </c>
      <c r="F3" s="813" t="s">
        <v>110</v>
      </c>
      <c r="G3" s="74" t="s">
        <v>111</v>
      </c>
      <c r="H3" s="813" t="s">
        <v>110</v>
      </c>
      <c r="I3" s="74" t="s">
        <v>111</v>
      </c>
      <c r="J3" s="866"/>
    </row>
    <row r="4" spans="1:10" ht="14.4" thickBot="1" x14ac:dyDescent="0.3">
      <c r="A4" s="464" t="s">
        <v>885</v>
      </c>
      <c r="B4" s="86">
        <v>1567</v>
      </c>
      <c r="C4" s="44">
        <f t="shared" ref="C4:C18" si="0">B4/$B$19</f>
        <v>0.15547177299335252</v>
      </c>
      <c r="D4" s="86">
        <v>1719</v>
      </c>
      <c r="E4" s="44">
        <f t="shared" ref="E4:E18" si="1">D4/$D$19</f>
        <v>0.1623842811260155</v>
      </c>
      <c r="F4" s="86">
        <v>1620</v>
      </c>
      <c r="G4" s="44">
        <f t="shared" ref="G4:G18" si="2">ROUND(F4/$F$19,3)</f>
        <v>0.159</v>
      </c>
      <c r="H4" s="86">
        <v>1597</v>
      </c>
      <c r="I4" s="44">
        <f t="shared" ref="I4:I18" si="3">ROUND(H4/$H$19,3)</f>
        <v>0.157</v>
      </c>
      <c r="J4" s="44">
        <f>I4-G4</f>
        <v>-2.0000000000000018E-3</v>
      </c>
    </row>
    <row r="5" spans="1:10" x14ac:dyDescent="0.25">
      <c r="A5" s="465" t="s">
        <v>886</v>
      </c>
      <c r="B5" s="87">
        <v>1800</v>
      </c>
      <c r="C5" s="88">
        <f t="shared" si="0"/>
        <v>0.17858914574858617</v>
      </c>
      <c r="D5" s="87">
        <v>1634</v>
      </c>
      <c r="E5" s="88">
        <f t="shared" si="1"/>
        <v>0.15435480823729453</v>
      </c>
      <c r="F5" s="87">
        <v>1661</v>
      </c>
      <c r="G5" s="88">
        <f t="shared" si="2"/>
        <v>0.16300000000000001</v>
      </c>
      <c r="H5" s="87">
        <v>1783</v>
      </c>
      <c r="I5" s="88">
        <f t="shared" si="3"/>
        <v>0.17499999999999999</v>
      </c>
      <c r="J5" s="88">
        <f t="shared" ref="J5:J18" si="4">I5-G5</f>
        <v>1.1999999999999983E-2</v>
      </c>
    </row>
    <row r="6" spans="1:10" x14ac:dyDescent="0.25">
      <c r="A6" s="466" t="s">
        <v>887</v>
      </c>
      <c r="B6" s="89">
        <v>575</v>
      </c>
      <c r="C6" s="14">
        <f t="shared" si="0"/>
        <v>5.7049310447465029E-2</v>
      </c>
      <c r="D6" s="89">
        <v>681</v>
      </c>
      <c r="E6" s="14">
        <f t="shared" si="1"/>
        <v>6.4330247496693749E-2</v>
      </c>
      <c r="F6" s="89">
        <v>612</v>
      </c>
      <c r="G6" s="14">
        <f t="shared" si="2"/>
        <v>0.06</v>
      </c>
      <c r="H6" s="89">
        <v>641</v>
      </c>
      <c r="I6" s="14">
        <f t="shared" si="3"/>
        <v>6.3E-2</v>
      </c>
      <c r="J6" s="14">
        <f t="shared" si="4"/>
        <v>3.0000000000000027E-3</v>
      </c>
    </row>
    <row r="7" spans="1:10" x14ac:dyDescent="0.25">
      <c r="A7" s="467" t="s">
        <v>888</v>
      </c>
      <c r="B7" s="89">
        <v>1471</v>
      </c>
      <c r="C7" s="14">
        <f t="shared" si="0"/>
        <v>0.14594701855342793</v>
      </c>
      <c r="D7" s="89">
        <v>1509</v>
      </c>
      <c r="E7" s="14">
        <f t="shared" si="1"/>
        <v>0.14254675987152843</v>
      </c>
      <c r="F7" s="89">
        <v>1316</v>
      </c>
      <c r="G7" s="14">
        <f t="shared" si="2"/>
        <v>0.129</v>
      </c>
      <c r="H7" s="89">
        <v>1598</v>
      </c>
      <c r="I7" s="14">
        <f t="shared" si="3"/>
        <v>0.157</v>
      </c>
      <c r="J7" s="14">
        <f t="shared" si="4"/>
        <v>2.7999999999999997E-2</v>
      </c>
    </row>
    <row r="8" spans="1:10" x14ac:dyDescent="0.25">
      <c r="A8" s="467" t="s">
        <v>889</v>
      </c>
      <c r="B8" s="89">
        <v>788</v>
      </c>
      <c r="C8" s="14">
        <f t="shared" si="0"/>
        <v>7.8182359361047726E-2</v>
      </c>
      <c r="D8" s="89">
        <v>862</v>
      </c>
      <c r="E8" s="14">
        <f t="shared" si="1"/>
        <v>8.1428301530323072E-2</v>
      </c>
      <c r="F8" s="89">
        <v>808</v>
      </c>
      <c r="G8" s="14">
        <f t="shared" si="2"/>
        <v>7.9000000000000001E-2</v>
      </c>
      <c r="H8" s="89">
        <v>838</v>
      </c>
      <c r="I8" s="14">
        <f t="shared" si="3"/>
        <v>8.2000000000000003E-2</v>
      </c>
      <c r="J8" s="14">
        <f t="shared" si="4"/>
        <v>3.0000000000000027E-3</v>
      </c>
    </row>
    <row r="9" spans="1:10" ht="14.4" thickBot="1" x14ac:dyDescent="0.3">
      <c r="A9" s="466" t="s">
        <v>890</v>
      </c>
      <c r="B9" s="81">
        <v>887</v>
      </c>
      <c r="C9" s="19">
        <f t="shared" si="0"/>
        <v>8.8004762377219964E-2</v>
      </c>
      <c r="D9" s="81">
        <v>962</v>
      </c>
      <c r="E9" s="19">
        <f t="shared" si="1"/>
        <v>9.0874740222935957E-2</v>
      </c>
      <c r="F9" s="81">
        <v>990</v>
      </c>
      <c r="G9" s="19">
        <f t="shared" si="2"/>
        <v>9.7000000000000003E-2</v>
      </c>
      <c r="H9" s="81">
        <v>1061</v>
      </c>
      <c r="I9" s="19">
        <f t="shared" si="3"/>
        <v>0.104</v>
      </c>
      <c r="J9" s="19">
        <f t="shared" si="4"/>
        <v>6.9999999999999923E-3</v>
      </c>
    </row>
    <row r="10" spans="1:10" ht="14.4" thickBot="1" x14ac:dyDescent="0.3">
      <c r="A10" s="464" t="s">
        <v>891</v>
      </c>
      <c r="B10" s="86">
        <f>SUM(B5:B9)</f>
        <v>5521</v>
      </c>
      <c r="C10" s="44">
        <f t="shared" si="0"/>
        <v>0.54777259648774679</v>
      </c>
      <c r="D10" s="86">
        <f>SUM(D5:D9)</f>
        <v>5648</v>
      </c>
      <c r="E10" s="44">
        <f t="shared" si="1"/>
        <v>0.5335348573587757</v>
      </c>
      <c r="F10" s="86">
        <f>SUM(F5:F9)</f>
        <v>5387</v>
      </c>
      <c r="G10" s="44">
        <f t="shared" si="2"/>
        <v>0.52900000000000003</v>
      </c>
      <c r="H10" s="86">
        <f>SUM(H5:H9)</f>
        <v>5921</v>
      </c>
      <c r="I10" s="44">
        <f t="shared" si="3"/>
        <v>0.58199999999999996</v>
      </c>
      <c r="J10" s="44">
        <f t="shared" si="4"/>
        <v>5.2999999999999936E-2</v>
      </c>
    </row>
    <row r="11" spans="1:10" x14ac:dyDescent="0.25">
      <c r="A11" s="468" t="s">
        <v>892</v>
      </c>
      <c r="B11" s="87">
        <v>227</v>
      </c>
      <c r="C11" s="88">
        <f t="shared" si="0"/>
        <v>2.2522075602738365E-2</v>
      </c>
      <c r="D11" s="87">
        <v>250</v>
      </c>
      <c r="E11" s="88">
        <f t="shared" si="1"/>
        <v>2.3616096731532213E-2</v>
      </c>
      <c r="F11" s="87">
        <v>250</v>
      </c>
      <c r="G11" s="88">
        <f t="shared" si="2"/>
        <v>2.5000000000000001E-2</v>
      </c>
      <c r="H11" s="87">
        <v>219</v>
      </c>
      <c r="I11" s="88">
        <f t="shared" si="3"/>
        <v>2.1999999999999999E-2</v>
      </c>
      <c r="J11" s="88">
        <f t="shared" si="4"/>
        <v>-3.0000000000000027E-3</v>
      </c>
    </row>
    <row r="12" spans="1:10" x14ac:dyDescent="0.25">
      <c r="A12" s="465" t="s">
        <v>893</v>
      </c>
      <c r="B12" s="89">
        <v>843</v>
      </c>
      <c r="C12" s="14">
        <f t="shared" si="0"/>
        <v>8.3639249925587855E-2</v>
      </c>
      <c r="D12" s="89">
        <v>950</v>
      </c>
      <c r="E12" s="14">
        <f t="shared" si="1"/>
        <v>8.9741167579822409E-2</v>
      </c>
      <c r="F12" s="89">
        <v>1003</v>
      </c>
      <c r="G12" s="14">
        <f t="shared" si="2"/>
        <v>9.8000000000000004E-2</v>
      </c>
      <c r="H12" s="89">
        <v>798</v>
      </c>
      <c r="I12" s="14">
        <f t="shared" si="3"/>
        <v>7.8E-2</v>
      </c>
      <c r="J12" s="14">
        <f t="shared" si="4"/>
        <v>-2.0000000000000004E-2</v>
      </c>
    </row>
    <row r="13" spans="1:10" x14ac:dyDescent="0.25">
      <c r="A13" s="466" t="s">
        <v>894</v>
      </c>
      <c r="B13" s="89">
        <v>884</v>
      </c>
      <c r="C13" s="14">
        <f t="shared" si="0"/>
        <v>8.7707113800972319E-2</v>
      </c>
      <c r="D13" s="89">
        <v>822</v>
      </c>
      <c r="E13" s="14">
        <f t="shared" si="1"/>
        <v>7.7649726053277912E-2</v>
      </c>
      <c r="F13" s="89">
        <v>825</v>
      </c>
      <c r="G13" s="14">
        <f t="shared" si="2"/>
        <v>8.1000000000000003E-2</v>
      </c>
      <c r="H13" s="89">
        <v>861</v>
      </c>
      <c r="I13" s="14">
        <f t="shared" si="3"/>
        <v>8.5000000000000006E-2</v>
      </c>
      <c r="J13" s="14">
        <f t="shared" si="4"/>
        <v>4.0000000000000036E-3</v>
      </c>
    </row>
    <row r="14" spans="1:10" x14ac:dyDescent="0.25">
      <c r="A14" s="467" t="s">
        <v>895</v>
      </c>
      <c r="B14" s="89">
        <v>138</v>
      </c>
      <c r="C14" s="14">
        <f t="shared" si="0"/>
        <v>1.3691834507391606E-2</v>
      </c>
      <c r="D14" s="89">
        <v>140</v>
      </c>
      <c r="E14" s="14">
        <f t="shared" si="1"/>
        <v>1.322501416965804E-2</v>
      </c>
      <c r="F14" s="89">
        <v>124</v>
      </c>
      <c r="G14" s="14">
        <f t="shared" si="2"/>
        <v>1.2E-2</v>
      </c>
      <c r="H14" s="89">
        <v>155</v>
      </c>
      <c r="I14" s="14">
        <f t="shared" si="3"/>
        <v>1.4999999999999999E-2</v>
      </c>
      <c r="J14" s="14">
        <f t="shared" si="4"/>
        <v>2.9999999999999992E-3</v>
      </c>
    </row>
    <row r="15" spans="1:10" ht="14.4" thickBot="1" x14ac:dyDescent="0.3">
      <c r="A15" s="466" t="s">
        <v>896</v>
      </c>
      <c r="B15" s="81">
        <v>393</v>
      </c>
      <c r="C15" s="19">
        <f t="shared" si="0"/>
        <v>3.8991963488441313E-2</v>
      </c>
      <c r="D15" s="81">
        <v>386</v>
      </c>
      <c r="E15" s="19">
        <f t="shared" si="1"/>
        <v>3.6463253353485735E-2</v>
      </c>
      <c r="F15" s="81">
        <v>438</v>
      </c>
      <c r="G15" s="19">
        <f t="shared" si="2"/>
        <v>4.2999999999999997E-2</v>
      </c>
      <c r="H15" s="81">
        <v>411</v>
      </c>
      <c r="I15" s="19">
        <f t="shared" si="3"/>
        <v>0.04</v>
      </c>
      <c r="J15" s="19">
        <f t="shared" si="4"/>
        <v>-2.9999999999999957E-3</v>
      </c>
    </row>
    <row r="16" spans="1:10" ht="14.4" thickBot="1" x14ac:dyDescent="0.3">
      <c r="A16" s="464" t="s">
        <v>897</v>
      </c>
      <c r="B16" s="86">
        <f>SUM(B11:B15)</f>
        <v>2485</v>
      </c>
      <c r="C16" s="44">
        <f t="shared" si="0"/>
        <v>0.24655223732513146</v>
      </c>
      <c r="D16" s="86">
        <f>SUM(D11:D15)</f>
        <v>2548</v>
      </c>
      <c r="E16" s="44">
        <f t="shared" si="1"/>
        <v>0.24069525788777632</v>
      </c>
      <c r="F16" s="86">
        <f>SUM(F11:F15)</f>
        <v>2640</v>
      </c>
      <c r="G16" s="44">
        <f t="shared" si="2"/>
        <v>0.25900000000000001</v>
      </c>
      <c r="H16" s="86">
        <f>SUM(H11:H15)</f>
        <v>2444</v>
      </c>
      <c r="I16" s="44">
        <f t="shared" si="3"/>
        <v>0.24</v>
      </c>
      <c r="J16" s="44">
        <f t="shared" si="4"/>
        <v>-1.9000000000000017E-2</v>
      </c>
    </row>
    <row r="17" spans="1:11" x14ac:dyDescent="0.25">
      <c r="A17" s="469" t="s">
        <v>898</v>
      </c>
      <c r="B17" s="87">
        <v>17</v>
      </c>
      <c r="C17" s="88">
        <f t="shared" si="0"/>
        <v>1.6866752654033138E-3</v>
      </c>
      <c r="D17" s="87">
        <v>0</v>
      </c>
      <c r="E17" s="88">
        <f t="shared" si="1"/>
        <v>0</v>
      </c>
      <c r="F17" s="87">
        <v>19</v>
      </c>
      <c r="G17" s="88">
        <f t="shared" si="2"/>
        <v>2E-3</v>
      </c>
      <c r="H17" s="87">
        <v>31</v>
      </c>
      <c r="I17" s="88">
        <f t="shared" si="3"/>
        <v>3.0000000000000001E-3</v>
      </c>
      <c r="J17" s="88">
        <f t="shared" si="4"/>
        <v>1E-3</v>
      </c>
    </row>
    <row r="18" spans="1:11" ht="14.4" thickBot="1" x14ac:dyDescent="0.3">
      <c r="A18" s="470" t="s">
        <v>380</v>
      </c>
      <c r="B18" s="81">
        <v>489</v>
      </c>
      <c r="C18" s="19">
        <f t="shared" si="0"/>
        <v>4.8516717928365906E-2</v>
      </c>
      <c r="D18" s="81">
        <v>671</v>
      </c>
      <c r="E18" s="19">
        <f t="shared" si="1"/>
        <v>6.3385603627432452E-2</v>
      </c>
      <c r="F18" s="81">
        <v>525</v>
      </c>
      <c r="G18" s="19">
        <f t="shared" si="2"/>
        <v>5.1999999999999998E-2</v>
      </c>
      <c r="H18" s="81">
        <v>182</v>
      </c>
      <c r="I18" s="19">
        <f t="shared" si="3"/>
        <v>1.7999999999999999E-2</v>
      </c>
      <c r="J18" s="19">
        <f t="shared" si="4"/>
        <v>-3.4000000000000002E-2</v>
      </c>
    </row>
    <row r="19" spans="1:11" ht="14.4" thickBot="1" x14ac:dyDescent="0.3">
      <c r="A19" s="90" t="s">
        <v>109</v>
      </c>
      <c r="B19" s="91">
        <f>B4+B10+B16+B17+B18</f>
        <v>10079</v>
      </c>
      <c r="C19" s="722">
        <f t="shared" ref="C19:I19" si="5">C4+C10+C16+C17+C18</f>
        <v>0.99999999999999989</v>
      </c>
      <c r="D19" s="91">
        <f t="shared" si="5"/>
        <v>10586</v>
      </c>
      <c r="E19" s="722">
        <f t="shared" si="5"/>
        <v>1</v>
      </c>
      <c r="F19" s="91">
        <f t="shared" si="5"/>
        <v>10191</v>
      </c>
      <c r="G19" s="722">
        <f t="shared" si="5"/>
        <v>1.0010000000000001</v>
      </c>
      <c r="H19" s="91">
        <f t="shared" si="5"/>
        <v>10175</v>
      </c>
      <c r="I19" s="722">
        <f t="shared" si="5"/>
        <v>1</v>
      </c>
      <c r="J19" s="351"/>
    </row>
    <row r="20" spans="1:11" x14ac:dyDescent="0.25">
      <c r="A20" s="187"/>
      <c r="B20" s="176"/>
      <c r="C20" s="188"/>
      <c r="D20" s="176"/>
      <c r="E20" s="188"/>
      <c r="F20" s="176"/>
      <c r="G20" s="188"/>
      <c r="H20" s="188"/>
      <c r="I20" s="188"/>
      <c r="J20" s="379"/>
    </row>
    <row r="21" spans="1:11" x14ac:dyDescent="0.25">
      <c r="A21" s="187"/>
      <c r="B21" s="176"/>
      <c r="C21" s="188"/>
      <c r="D21" s="176"/>
      <c r="E21" s="188"/>
      <c r="F21" s="176"/>
      <c r="G21" s="188"/>
      <c r="H21" s="188"/>
      <c r="I21" s="188"/>
      <c r="J21" s="379"/>
    </row>
    <row r="22" spans="1:11" ht="14.4" thickBot="1" x14ac:dyDescent="0.3">
      <c r="A22" s="187"/>
      <c r="B22" s="176"/>
      <c r="C22" s="188"/>
      <c r="D22" s="176"/>
      <c r="E22" s="188"/>
      <c r="F22" s="188"/>
      <c r="G22" s="188"/>
      <c r="H22" s="188"/>
      <c r="I22" s="188"/>
      <c r="J22" s="189"/>
    </row>
    <row r="23" spans="1:11" customFormat="1" ht="35.1" customHeight="1" thickBot="1" x14ac:dyDescent="0.3">
      <c r="A23" s="906" t="s">
        <v>911</v>
      </c>
      <c r="B23" s="910"/>
      <c r="C23" s="910"/>
      <c r="D23" s="910"/>
      <c r="E23" s="910"/>
      <c r="F23" s="910"/>
      <c r="G23" s="910"/>
      <c r="H23" s="910"/>
      <c r="I23" s="910"/>
      <c r="J23" s="911"/>
      <c r="K23" s="84"/>
    </row>
    <row r="24" spans="1:11" customFormat="1" ht="17.25" customHeight="1" thickBot="1" x14ac:dyDescent="0.3">
      <c r="A24" s="865" t="s">
        <v>884</v>
      </c>
      <c r="B24" s="906" t="s">
        <v>214</v>
      </c>
      <c r="C24" s="934"/>
      <c r="D24" s="934"/>
      <c r="E24" s="934"/>
      <c r="F24" s="934"/>
      <c r="G24" s="934"/>
      <c r="H24" s="935"/>
      <c r="I24" s="851" t="s">
        <v>109</v>
      </c>
      <c r="J24" s="933"/>
      <c r="K24" s="84"/>
    </row>
    <row r="25" spans="1:11" customFormat="1" ht="14.25" customHeight="1" x14ac:dyDescent="0.25">
      <c r="A25" s="930"/>
      <c r="B25" s="855" t="s">
        <v>215</v>
      </c>
      <c r="C25" s="936"/>
      <c r="D25" s="855" t="s">
        <v>216</v>
      </c>
      <c r="E25" s="936"/>
      <c r="F25" s="855" t="s">
        <v>217</v>
      </c>
      <c r="G25" s="936"/>
      <c r="H25" s="332" t="s">
        <v>218</v>
      </c>
      <c r="I25" s="917"/>
      <c r="J25" s="918"/>
      <c r="K25" s="84"/>
    </row>
    <row r="26" spans="1:11" customFormat="1" ht="13.5" customHeight="1" thickBot="1" x14ac:dyDescent="0.3">
      <c r="A26" s="866"/>
      <c r="B26" s="152" t="s">
        <v>110</v>
      </c>
      <c r="C26" s="151" t="s">
        <v>111</v>
      </c>
      <c r="D26" s="152" t="s">
        <v>110</v>
      </c>
      <c r="E26" s="153" t="s">
        <v>111</v>
      </c>
      <c r="F26" s="150" t="s">
        <v>110</v>
      </c>
      <c r="G26" s="151" t="s">
        <v>111</v>
      </c>
      <c r="H26" s="333" t="s">
        <v>110</v>
      </c>
      <c r="I26" s="152" t="s">
        <v>110</v>
      </c>
      <c r="J26" s="153" t="s">
        <v>111</v>
      </c>
      <c r="K26" s="84"/>
    </row>
    <row r="27" spans="1:11" customFormat="1" ht="14.4" thickBot="1" x14ac:dyDescent="0.3">
      <c r="A27" s="464" t="s">
        <v>885</v>
      </c>
      <c r="B27" s="86">
        <v>575</v>
      </c>
      <c r="C27" s="44">
        <f>B27/$B$42</f>
        <v>0.14869407809671581</v>
      </c>
      <c r="D27" s="86">
        <v>890</v>
      </c>
      <c r="E27" s="44">
        <f>D27/$D$42</f>
        <v>0.16059184409960303</v>
      </c>
      <c r="F27" s="86">
        <v>132</v>
      </c>
      <c r="G27" s="44">
        <f>F27/$F$42</f>
        <v>0.17437252311756934</v>
      </c>
      <c r="H27" s="86"/>
      <c r="I27" s="86">
        <f t="shared" ref="I27:I32" si="6">B27+D27+F27+H27</f>
        <v>1597</v>
      </c>
      <c r="J27" s="44">
        <f>I27/$I$42</f>
        <v>0.15695331695331696</v>
      </c>
      <c r="K27" s="84"/>
    </row>
    <row r="28" spans="1:11" customFormat="1" x14ac:dyDescent="0.25">
      <c r="A28" s="465" t="s">
        <v>886</v>
      </c>
      <c r="B28" s="87">
        <v>762</v>
      </c>
      <c r="C28" s="88">
        <f t="shared" ref="C28:C41" si="7">B28/$B$42</f>
        <v>0.19705197827773469</v>
      </c>
      <c r="D28" s="87">
        <v>895</v>
      </c>
      <c r="E28" s="88">
        <f t="shared" ref="E28:E41" si="8">D28/$D$42</f>
        <v>0.16149404547094912</v>
      </c>
      <c r="F28" s="87">
        <v>124</v>
      </c>
      <c r="G28" s="88">
        <f t="shared" ref="G28:G41" si="9">F28/$F$42</f>
        <v>0.16380449141347425</v>
      </c>
      <c r="H28" s="343">
        <v>2</v>
      </c>
      <c r="I28" s="380">
        <f t="shared" si="6"/>
        <v>1783</v>
      </c>
      <c r="J28" s="88">
        <f t="shared" ref="J28:J41" si="10">I28/$I$42</f>
        <v>0.17523341523341524</v>
      </c>
      <c r="K28" s="84"/>
    </row>
    <row r="29" spans="1:11" customFormat="1" x14ac:dyDescent="0.25">
      <c r="A29" s="466" t="s">
        <v>887</v>
      </c>
      <c r="B29" s="89">
        <v>250</v>
      </c>
      <c r="C29" s="14">
        <f t="shared" si="7"/>
        <v>6.4649599172485125E-2</v>
      </c>
      <c r="D29" s="89">
        <v>343</v>
      </c>
      <c r="E29" s="14">
        <f t="shared" si="8"/>
        <v>6.1891014074341395E-2</v>
      </c>
      <c r="F29" s="89">
        <v>47</v>
      </c>
      <c r="G29" s="14">
        <f t="shared" si="9"/>
        <v>6.2087186261558784E-2</v>
      </c>
      <c r="H29" s="344">
        <v>1</v>
      </c>
      <c r="I29" s="381">
        <f t="shared" si="6"/>
        <v>641</v>
      </c>
      <c r="J29" s="14">
        <f t="shared" si="10"/>
        <v>6.2997542997542996E-2</v>
      </c>
      <c r="K29" s="84"/>
    </row>
    <row r="30" spans="1:11" customFormat="1" x14ac:dyDescent="0.25">
      <c r="A30" s="467" t="s">
        <v>888</v>
      </c>
      <c r="B30" s="89">
        <v>619</v>
      </c>
      <c r="C30" s="14">
        <f t="shared" si="7"/>
        <v>0.16007240755107319</v>
      </c>
      <c r="D30" s="89">
        <v>875</v>
      </c>
      <c r="E30" s="14">
        <f t="shared" si="8"/>
        <v>0.15788523998556478</v>
      </c>
      <c r="F30" s="89">
        <v>103</v>
      </c>
      <c r="G30" s="14">
        <f t="shared" si="9"/>
        <v>0.13606340819022458</v>
      </c>
      <c r="H30" s="344">
        <v>1</v>
      </c>
      <c r="I30" s="381">
        <f t="shared" si="6"/>
        <v>1598</v>
      </c>
      <c r="J30" s="14">
        <f t="shared" si="10"/>
        <v>0.15705159705159705</v>
      </c>
      <c r="K30" s="84"/>
    </row>
    <row r="31" spans="1:11" customFormat="1" x14ac:dyDescent="0.25">
      <c r="A31" s="467" t="s">
        <v>889</v>
      </c>
      <c r="B31" s="89">
        <v>319</v>
      </c>
      <c r="C31" s="14">
        <f t="shared" si="7"/>
        <v>8.2492888544091023E-2</v>
      </c>
      <c r="D31" s="89">
        <v>442</v>
      </c>
      <c r="E31" s="14">
        <f t="shared" si="8"/>
        <v>7.9754601226993863E-2</v>
      </c>
      <c r="F31" s="89">
        <v>75</v>
      </c>
      <c r="G31" s="14">
        <f t="shared" si="9"/>
        <v>9.9075297225891673E-2</v>
      </c>
      <c r="H31" s="344">
        <v>2</v>
      </c>
      <c r="I31" s="381">
        <f t="shared" si="6"/>
        <v>838</v>
      </c>
      <c r="J31" s="14">
        <f t="shared" si="10"/>
        <v>8.2358722358722353E-2</v>
      </c>
      <c r="K31" s="84"/>
    </row>
    <row r="32" spans="1:11" customFormat="1" ht="14.4" thickBot="1" x14ac:dyDescent="0.3">
      <c r="A32" s="466" t="s">
        <v>890</v>
      </c>
      <c r="B32" s="81">
        <v>485</v>
      </c>
      <c r="C32" s="19">
        <f t="shared" si="7"/>
        <v>0.12542022239462117</v>
      </c>
      <c r="D32" s="81">
        <v>516</v>
      </c>
      <c r="E32" s="19">
        <f t="shared" si="8"/>
        <v>9.3107181522915916E-2</v>
      </c>
      <c r="F32" s="81">
        <v>60</v>
      </c>
      <c r="G32" s="19">
        <f t="shared" si="9"/>
        <v>7.9260237780713338E-2</v>
      </c>
      <c r="H32" s="345"/>
      <c r="I32" s="382">
        <f t="shared" si="6"/>
        <v>1061</v>
      </c>
      <c r="J32" s="19">
        <f t="shared" si="10"/>
        <v>0.10427518427518427</v>
      </c>
      <c r="K32" s="84"/>
    </row>
    <row r="33" spans="1:11" customFormat="1" ht="14.4" thickBot="1" x14ac:dyDescent="0.3">
      <c r="A33" s="464" t="s">
        <v>891</v>
      </c>
      <c r="B33" s="86">
        <f>SUM(B28:B32)</f>
        <v>2435</v>
      </c>
      <c r="C33" s="44">
        <f t="shared" si="7"/>
        <v>0.62968709594000516</v>
      </c>
      <c r="D33" s="86">
        <f t="shared" ref="D33:I33" si="11">SUM(D28:D32)</f>
        <v>3071</v>
      </c>
      <c r="E33" s="44">
        <f t="shared" si="8"/>
        <v>0.55413208228076505</v>
      </c>
      <c r="F33" s="86">
        <f t="shared" si="11"/>
        <v>409</v>
      </c>
      <c r="G33" s="44">
        <f t="shared" si="9"/>
        <v>0.54029062087186264</v>
      </c>
      <c r="H33" s="86">
        <f t="shared" si="11"/>
        <v>6</v>
      </c>
      <c r="I33" s="86">
        <f t="shared" si="11"/>
        <v>5921</v>
      </c>
      <c r="J33" s="44">
        <f t="shared" si="10"/>
        <v>0.58191646191646196</v>
      </c>
      <c r="K33" s="84"/>
    </row>
    <row r="34" spans="1:11" customFormat="1" x14ac:dyDescent="0.25">
      <c r="A34" s="468" t="s">
        <v>892</v>
      </c>
      <c r="B34" s="87">
        <v>63</v>
      </c>
      <c r="C34" s="88">
        <f t="shared" si="7"/>
        <v>1.6291698991466253E-2</v>
      </c>
      <c r="D34" s="87">
        <v>144</v>
      </c>
      <c r="E34" s="88">
        <f t="shared" si="8"/>
        <v>2.5983399494767231E-2</v>
      </c>
      <c r="F34" s="87">
        <v>12</v>
      </c>
      <c r="G34" s="88">
        <f t="shared" si="9"/>
        <v>1.5852047556142668E-2</v>
      </c>
      <c r="H34" s="343"/>
      <c r="I34" s="380">
        <f>B34+D34+F34+H34</f>
        <v>219</v>
      </c>
      <c r="J34" s="88">
        <f t="shared" si="10"/>
        <v>2.1523341523341524E-2</v>
      </c>
      <c r="K34" s="84"/>
    </row>
    <row r="35" spans="1:11" customFormat="1" x14ac:dyDescent="0.25">
      <c r="A35" s="465" t="s">
        <v>893</v>
      </c>
      <c r="B35" s="89">
        <v>225</v>
      </c>
      <c r="C35" s="14">
        <f t="shared" si="7"/>
        <v>5.818463925523662E-2</v>
      </c>
      <c r="D35" s="89">
        <v>489</v>
      </c>
      <c r="E35" s="14">
        <f t="shared" si="8"/>
        <v>8.8235294117647065E-2</v>
      </c>
      <c r="F35" s="89">
        <v>83</v>
      </c>
      <c r="G35" s="14">
        <f t="shared" si="9"/>
        <v>0.10964332892998679</v>
      </c>
      <c r="H35" s="344">
        <v>1</v>
      </c>
      <c r="I35" s="381">
        <f>B35+D35+F35+H35</f>
        <v>798</v>
      </c>
      <c r="J35" s="14">
        <f t="shared" si="10"/>
        <v>7.8427518427518425E-2</v>
      </c>
      <c r="K35" s="84"/>
    </row>
    <row r="36" spans="1:11" customFormat="1" x14ac:dyDescent="0.25">
      <c r="A36" s="466" t="s">
        <v>894</v>
      </c>
      <c r="B36" s="89">
        <v>319</v>
      </c>
      <c r="C36" s="14">
        <f t="shared" si="7"/>
        <v>8.2492888544091023E-2</v>
      </c>
      <c r="D36" s="89">
        <v>455</v>
      </c>
      <c r="E36" s="14">
        <f t="shared" si="8"/>
        <v>8.2100324792493684E-2</v>
      </c>
      <c r="F36" s="89">
        <v>87</v>
      </c>
      <c r="G36" s="14">
        <f t="shared" si="9"/>
        <v>0.11492734478203434</v>
      </c>
      <c r="H36" s="344"/>
      <c r="I36" s="381">
        <f>B36+D36+F36+H36</f>
        <v>861</v>
      </c>
      <c r="J36" s="14">
        <f t="shared" si="10"/>
        <v>8.4619164619164619E-2</v>
      </c>
      <c r="K36" s="84"/>
    </row>
    <row r="37" spans="1:11" customFormat="1" x14ac:dyDescent="0.25">
      <c r="A37" s="467" t="s">
        <v>895</v>
      </c>
      <c r="B37" s="89">
        <v>52</v>
      </c>
      <c r="C37" s="14">
        <f t="shared" si="7"/>
        <v>1.3447116627876907E-2</v>
      </c>
      <c r="D37" s="89">
        <v>91</v>
      </c>
      <c r="E37" s="14">
        <f t="shared" si="8"/>
        <v>1.6420064958498737E-2</v>
      </c>
      <c r="F37" s="89">
        <v>10</v>
      </c>
      <c r="G37" s="14">
        <f t="shared" si="9"/>
        <v>1.3210039630118891E-2</v>
      </c>
      <c r="H37" s="344">
        <v>2</v>
      </c>
      <c r="I37" s="381">
        <f>B37+D37+F37+H37</f>
        <v>155</v>
      </c>
      <c r="J37" s="14">
        <f t="shared" si="10"/>
        <v>1.5233415233415233E-2</v>
      </c>
      <c r="K37" s="84"/>
    </row>
    <row r="38" spans="1:11" customFormat="1" ht="14.4" thickBot="1" x14ac:dyDescent="0.3">
      <c r="A38" s="466" t="s">
        <v>896</v>
      </c>
      <c r="B38" s="81">
        <v>124</v>
      </c>
      <c r="C38" s="19">
        <f t="shared" si="7"/>
        <v>3.2066201189552626E-2</v>
      </c>
      <c r="D38" s="81">
        <v>267</v>
      </c>
      <c r="E38" s="19">
        <f t="shared" si="8"/>
        <v>4.8177553229880911E-2</v>
      </c>
      <c r="F38" s="81">
        <v>20</v>
      </c>
      <c r="G38" s="19">
        <f t="shared" si="9"/>
        <v>2.6420079260237782E-2</v>
      </c>
      <c r="H38" s="345"/>
      <c r="I38" s="382">
        <f>B38+D38+F38+H38</f>
        <v>411</v>
      </c>
      <c r="J38" s="19">
        <f t="shared" si="10"/>
        <v>4.0393120393120395E-2</v>
      </c>
      <c r="K38" s="84"/>
    </row>
    <row r="39" spans="1:11" customFormat="1" ht="14.4" thickBot="1" x14ac:dyDescent="0.3">
      <c r="A39" s="464" t="s">
        <v>897</v>
      </c>
      <c r="B39" s="86">
        <f>SUM(B34:B38)</f>
        <v>783</v>
      </c>
      <c r="C39" s="44">
        <f t="shared" si="7"/>
        <v>0.20248254460822343</v>
      </c>
      <c r="D39" s="86">
        <f>SUM(D34:D38)</f>
        <v>1446</v>
      </c>
      <c r="E39" s="44">
        <f t="shared" si="8"/>
        <v>0.26091663659328762</v>
      </c>
      <c r="F39" s="86">
        <f>SUM(F34:F38)</f>
        <v>212</v>
      </c>
      <c r="G39" s="44">
        <f t="shared" si="9"/>
        <v>0.2800528401585205</v>
      </c>
      <c r="H39" s="86">
        <f>SUM(H34:H38)</f>
        <v>3</v>
      </c>
      <c r="I39" s="86">
        <f>SUM(I34:I38)</f>
        <v>2444</v>
      </c>
      <c r="J39" s="44">
        <f t="shared" si="10"/>
        <v>0.24019656019656019</v>
      </c>
      <c r="K39" s="84"/>
    </row>
    <row r="40" spans="1:11" customFormat="1" x14ac:dyDescent="0.25">
      <c r="A40" s="469" t="s">
        <v>898</v>
      </c>
      <c r="B40" s="87">
        <v>17</v>
      </c>
      <c r="C40" s="88">
        <f t="shared" si="7"/>
        <v>4.3961727437289893E-3</v>
      </c>
      <c r="D40" s="87">
        <v>13</v>
      </c>
      <c r="E40" s="88">
        <f t="shared" si="8"/>
        <v>2.3457235654998194E-3</v>
      </c>
      <c r="F40" s="87">
        <v>1</v>
      </c>
      <c r="G40" s="88">
        <f t="shared" si="9"/>
        <v>1.321003963011889E-3</v>
      </c>
      <c r="H40" s="343"/>
      <c r="I40" s="380">
        <f>B40+D40+F40+H40</f>
        <v>31</v>
      </c>
      <c r="J40" s="88">
        <f t="shared" si="10"/>
        <v>3.0466830466830469E-3</v>
      </c>
      <c r="K40" s="84"/>
    </row>
    <row r="41" spans="1:11" customFormat="1" ht="14.4" thickBot="1" x14ac:dyDescent="0.3">
      <c r="A41" s="470" t="s">
        <v>380</v>
      </c>
      <c r="B41" s="89">
        <v>57</v>
      </c>
      <c r="C41" s="14">
        <f t="shared" si="7"/>
        <v>1.4740108611326609E-2</v>
      </c>
      <c r="D41" s="89">
        <v>122</v>
      </c>
      <c r="E41" s="14">
        <f t="shared" si="8"/>
        <v>2.2013713460844461E-2</v>
      </c>
      <c r="F41" s="89">
        <v>3</v>
      </c>
      <c r="G41" s="14">
        <f t="shared" si="9"/>
        <v>3.9630118890356669E-3</v>
      </c>
      <c r="H41" s="344"/>
      <c r="I41" s="381">
        <f>B41+D41+F41+H41</f>
        <v>182</v>
      </c>
      <c r="J41" s="14">
        <f t="shared" si="10"/>
        <v>1.7886977886977885E-2</v>
      </c>
      <c r="K41" s="84"/>
    </row>
    <row r="42" spans="1:11" customFormat="1" ht="14.4" thickBot="1" x14ac:dyDescent="0.3">
      <c r="A42" s="90" t="s">
        <v>109</v>
      </c>
      <c r="B42" s="91">
        <f>B27+B33+B39+B40+B41</f>
        <v>3867</v>
      </c>
      <c r="C42" s="72">
        <f>C27+C33+C39+C40+C41</f>
        <v>1</v>
      </c>
      <c r="D42" s="91">
        <f t="shared" ref="D42:J42" si="12">D27+D33+D39+D40+D41</f>
        <v>5542</v>
      </c>
      <c r="E42" s="72">
        <f t="shared" si="12"/>
        <v>1</v>
      </c>
      <c r="F42" s="91">
        <f t="shared" si="12"/>
        <v>757</v>
      </c>
      <c r="G42" s="72">
        <f t="shared" si="12"/>
        <v>1</v>
      </c>
      <c r="H42" s="91">
        <f t="shared" si="12"/>
        <v>9</v>
      </c>
      <c r="I42" s="91">
        <f t="shared" si="12"/>
        <v>10175</v>
      </c>
      <c r="J42" s="72">
        <f t="shared" si="12"/>
        <v>1</v>
      </c>
      <c r="K42" s="84"/>
    </row>
    <row r="43" spans="1:11" customFormat="1" x14ac:dyDescent="0.25">
      <c r="A43" s="158" t="s">
        <v>221</v>
      </c>
      <c r="B43" s="108"/>
      <c r="C43" s="108"/>
      <c r="D43" s="108"/>
      <c r="E43" s="108"/>
    </row>
    <row r="44" spans="1:11" customFormat="1" x14ac:dyDescent="0.25">
      <c r="A44" s="159" t="s">
        <v>222</v>
      </c>
      <c r="B44" s="108"/>
      <c r="C44" s="108"/>
      <c r="D44" s="108"/>
      <c r="E44" s="108"/>
    </row>
  </sheetData>
  <mergeCells count="14">
    <mergeCell ref="A1:J1"/>
    <mergeCell ref="A2:A3"/>
    <mergeCell ref="B2:C2"/>
    <mergeCell ref="D2:E2"/>
    <mergeCell ref="J2:J3"/>
    <mergeCell ref="F2:G2"/>
    <mergeCell ref="H2:I2"/>
    <mergeCell ref="A24:A26"/>
    <mergeCell ref="B25:C25"/>
    <mergeCell ref="D25:E25"/>
    <mergeCell ref="F25:G25"/>
    <mergeCell ref="A23:J23"/>
    <mergeCell ref="B24:H24"/>
    <mergeCell ref="I24:J25"/>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topLeftCell="A30" zoomScaleNormal="100" workbookViewId="0">
      <selection sqref="A1:K1"/>
    </sheetView>
  </sheetViews>
  <sheetFormatPr defaultColWidth="9.109375" defaultRowHeight="13.8" x14ac:dyDescent="0.25"/>
  <cols>
    <col min="1" max="1" width="9" style="34" customWidth="1"/>
    <col min="2" max="2" width="50.6640625" style="1" customWidth="1"/>
    <col min="3" max="10" width="10.6640625" style="1" customWidth="1"/>
    <col min="11" max="11" width="24" style="1" customWidth="1"/>
    <col min="12" max="12" width="3.44140625" style="1" customWidth="1"/>
    <col min="13" max="251" width="11.44140625" style="1" customWidth="1"/>
    <col min="252" max="16384" width="9.109375" style="1"/>
  </cols>
  <sheetData>
    <row r="1" spans="1:14" ht="35.1" customHeight="1" thickBot="1" x14ac:dyDescent="0.3">
      <c r="A1" s="867" t="s">
        <v>163</v>
      </c>
      <c r="B1" s="868"/>
      <c r="C1" s="868"/>
      <c r="D1" s="868"/>
      <c r="E1" s="868"/>
      <c r="F1" s="868"/>
      <c r="G1" s="868"/>
      <c r="H1" s="868"/>
      <c r="I1" s="868"/>
      <c r="J1" s="868"/>
      <c r="K1" s="869"/>
    </row>
    <row r="2" spans="1:14" ht="17.25" customHeight="1" x14ac:dyDescent="0.25">
      <c r="A2" s="870" t="s">
        <v>382</v>
      </c>
      <c r="B2" s="872" t="s">
        <v>383</v>
      </c>
      <c r="C2" s="874">
        <v>2008</v>
      </c>
      <c r="D2" s="875"/>
      <c r="E2" s="876">
        <v>2009</v>
      </c>
      <c r="F2" s="877"/>
      <c r="G2" s="876">
        <v>2011</v>
      </c>
      <c r="H2" s="877"/>
      <c r="I2" s="876">
        <v>2012</v>
      </c>
      <c r="J2" s="877"/>
      <c r="K2" s="865" t="s">
        <v>384</v>
      </c>
    </row>
    <row r="3" spans="1:14" ht="16.5" customHeight="1" thickBot="1" x14ac:dyDescent="0.3">
      <c r="A3" s="871"/>
      <c r="B3" s="873"/>
      <c r="C3" s="813" t="s">
        <v>110</v>
      </c>
      <c r="D3" s="35" t="s">
        <v>111</v>
      </c>
      <c r="E3" s="813" t="s">
        <v>110</v>
      </c>
      <c r="F3" s="2" t="s">
        <v>111</v>
      </c>
      <c r="G3" s="813" t="s">
        <v>110</v>
      </c>
      <c r="H3" s="2" t="s">
        <v>111</v>
      </c>
      <c r="I3" s="813" t="s">
        <v>110</v>
      </c>
      <c r="J3" s="2" t="s">
        <v>111</v>
      </c>
      <c r="K3" s="866"/>
    </row>
    <row r="4" spans="1:14" ht="14.4" thickBot="1" x14ac:dyDescent="0.3">
      <c r="A4" s="3">
        <v>0</v>
      </c>
      <c r="B4" s="4" t="s">
        <v>385</v>
      </c>
      <c r="C4" s="5">
        <v>2415</v>
      </c>
      <c r="D4" s="36">
        <f t="shared" ref="D4:D35" si="0">C4/$C$54</f>
        <v>5.4649136702043404E-2</v>
      </c>
      <c r="E4" s="5">
        <v>2050</v>
      </c>
      <c r="F4" s="36">
        <f t="shared" ref="F4:F35" si="1">E4/$E$54</f>
        <v>4.7072330654420208E-2</v>
      </c>
      <c r="G4" s="5">
        <v>1669</v>
      </c>
      <c r="H4" s="36">
        <f t="shared" ref="H4:H35" si="2">ROUND(G4/$G$54,3)</f>
        <v>0.04</v>
      </c>
      <c r="I4" s="5">
        <v>1537</v>
      </c>
      <c r="J4" s="36">
        <f t="shared" ref="J4:J35" si="3">ROUND(I4/$I$54,3)</f>
        <v>3.9E-2</v>
      </c>
      <c r="K4" s="651">
        <f>J4-H4</f>
        <v>-1.0000000000000009E-3</v>
      </c>
      <c r="N4" s="650"/>
    </row>
    <row r="5" spans="1:14" x14ac:dyDescent="0.25">
      <c r="A5" s="8">
        <v>10</v>
      </c>
      <c r="B5" s="9" t="s">
        <v>386</v>
      </c>
      <c r="C5" s="5">
        <v>2807</v>
      </c>
      <c r="D5" s="36">
        <f t="shared" si="0"/>
        <v>6.3519721210201177E-2</v>
      </c>
      <c r="E5" s="5">
        <v>2268</v>
      </c>
      <c r="F5" s="36">
        <f t="shared" si="1"/>
        <v>5.2078071182548792E-2</v>
      </c>
      <c r="G5" s="5">
        <v>2401</v>
      </c>
      <c r="H5" s="36">
        <f t="shared" si="2"/>
        <v>5.8000000000000003E-2</v>
      </c>
      <c r="I5" s="5">
        <v>2179</v>
      </c>
      <c r="J5" s="36">
        <f t="shared" si="3"/>
        <v>5.5E-2</v>
      </c>
      <c r="K5" s="651">
        <f t="shared" ref="K5:K53" si="4">J5-H5</f>
        <v>-3.0000000000000027E-3</v>
      </c>
      <c r="N5" s="650"/>
    </row>
    <row r="6" spans="1:14" x14ac:dyDescent="0.25">
      <c r="A6" s="10">
        <v>11</v>
      </c>
      <c r="B6" s="11" t="s">
        <v>387</v>
      </c>
      <c r="C6" s="12">
        <v>11261</v>
      </c>
      <c r="D6" s="37">
        <f t="shared" si="0"/>
        <v>0.25482564323052204</v>
      </c>
      <c r="E6" s="12">
        <v>12095</v>
      </c>
      <c r="F6" s="37">
        <f t="shared" si="1"/>
        <v>0.27772675086107923</v>
      </c>
      <c r="G6" s="12">
        <v>11421</v>
      </c>
      <c r="H6" s="37">
        <f t="shared" si="2"/>
        <v>0.27600000000000002</v>
      </c>
      <c r="I6" s="12">
        <v>10990</v>
      </c>
      <c r="J6" s="37">
        <f t="shared" si="3"/>
        <v>0.27600000000000002</v>
      </c>
      <c r="K6" s="652">
        <f t="shared" si="4"/>
        <v>0</v>
      </c>
      <c r="N6" s="650"/>
    </row>
    <row r="7" spans="1:14" x14ac:dyDescent="0.25">
      <c r="A7" s="10">
        <v>12</v>
      </c>
      <c r="B7" s="11" t="s">
        <v>388</v>
      </c>
      <c r="C7" s="12">
        <v>2995</v>
      </c>
      <c r="D7" s="37">
        <f t="shared" si="0"/>
        <v>6.7773981127378882E-2</v>
      </c>
      <c r="E7" s="12">
        <v>2842</v>
      </c>
      <c r="F7" s="37">
        <f t="shared" si="1"/>
        <v>6.5258323765786455E-2</v>
      </c>
      <c r="G7" s="12">
        <v>2720</v>
      </c>
      <c r="H7" s="37">
        <f t="shared" si="2"/>
        <v>6.6000000000000003E-2</v>
      </c>
      <c r="I7" s="12">
        <v>2788</v>
      </c>
      <c r="J7" s="37">
        <f t="shared" si="3"/>
        <v>7.0000000000000007E-2</v>
      </c>
      <c r="K7" s="652">
        <f t="shared" si="4"/>
        <v>4.0000000000000036E-3</v>
      </c>
      <c r="N7" s="650"/>
    </row>
    <row r="8" spans="1:14" x14ac:dyDescent="0.25">
      <c r="A8" s="10">
        <v>13</v>
      </c>
      <c r="B8" s="11" t="s">
        <v>389</v>
      </c>
      <c r="C8" s="12">
        <v>145</v>
      </c>
      <c r="D8" s="37">
        <f t="shared" si="0"/>
        <v>3.2812111063338688E-3</v>
      </c>
      <c r="E8" s="12">
        <v>170</v>
      </c>
      <c r="F8" s="37">
        <f t="shared" si="1"/>
        <v>3.9035591274397246E-3</v>
      </c>
      <c r="G8" s="12">
        <v>119</v>
      </c>
      <c r="H8" s="37">
        <f t="shared" si="2"/>
        <v>3.0000000000000001E-3</v>
      </c>
      <c r="I8" s="12">
        <v>101</v>
      </c>
      <c r="J8" s="37">
        <f t="shared" si="3"/>
        <v>3.0000000000000001E-3</v>
      </c>
      <c r="K8" s="652">
        <f t="shared" si="4"/>
        <v>0</v>
      </c>
      <c r="N8" s="650"/>
    </row>
    <row r="9" spans="1:14" ht="14.4" thickBot="1" x14ac:dyDescent="0.3">
      <c r="A9" s="15">
        <v>19</v>
      </c>
      <c r="B9" s="16" t="s">
        <v>390</v>
      </c>
      <c r="C9" s="17">
        <v>573</v>
      </c>
      <c r="D9" s="38">
        <f t="shared" si="0"/>
        <v>1.2966441130546943E-2</v>
      </c>
      <c r="E9" s="17">
        <v>584</v>
      </c>
      <c r="F9" s="38">
        <f t="shared" si="1"/>
        <v>1.3409873708381171E-2</v>
      </c>
      <c r="G9" s="17">
        <v>481</v>
      </c>
      <c r="H9" s="38">
        <f t="shared" si="2"/>
        <v>1.2E-2</v>
      </c>
      <c r="I9" s="17">
        <v>439</v>
      </c>
      <c r="J9" s="38">
        <f t="shared" si="3"/>
        <v>1.0999999999999999E-2</v>
      </c>
      <c r="K9" s="653">
        <f t="shared" si="4"/>
        <v>-1.0000000000000009E-3</v>
      </c>
      <c r="N9" s="650"/>
    </row>
    <row r="10" spans="1:14" x14ac:dyDescent="0.25">
      <c r="A10" s="20">
        <v>20</v>
      </c>
      <c r="B10" s="21" t="s">
        <v>391</v>
      </c>
      <c r="C10" s="22">
        <v>865</v>
      </c>
      <c r="D10" s="36">
        <f t="shared" si="0"/>
        <v>1.9574121427439976E-2</v>
      </c>
      <c r="E10" s="22">
        <v>781</v>
      </c>
      <c r="F10" s="36">
        <f t="shared" si="1"/>
        <v>1.7933409873708381E-2</v>
      </c>
      <c r="G10" s="22">
        <v>793</v>
      </c>
      <c r="H10" s="36">
        <f t="shared" si="2"/>
        <v>1.9E-2</v>
      </c>
      <c r="I10" s="22">
        <v>714</v>
      </c>
      <c r="J10" s="36">
        <f t="shared" si="3"/>
        <v>1.7999999999999999E-2</v>
      </c>
      <c r="K10" s="651">
        <f t="shared" si="4"/>
        <v>-1.0000000000000009E-3</v>
      </c>
      <c r="N10" s="650"/>
    </row>
    <row r="11" spans="1:14" x14ac:dyDescent="0.25">
      <c r="A11" s="10">
        <v>21</v>
      </c>
      <c r="B11" s="11" t="s">
        <v>392</v>
      </c>
      <c r="C11" s="12">
        <v>826</v>
      </c>
      <c r="D11" s="37">
        <f t="shared" si="0"/>
        <v>1.8691588785046728E-2</v>
      </c>
      <c r="E11" s="12">
        <v>1069</v>
      </c>
      <c r="F11" s="37">
        <f t="shared" si="1"/>
        <v>2.4546498277841562E-2</v>
      </c>
      <c r="G11" s="12">
        <v>926</v>
      </c>
      <c r="H11" s="37">
        <f t="shared" si="2"/>
        <v>2.1999999999999999E-2</v>
      </c>
      <c r="I11" s="12">
        <v>924</v>
      </c>
      <c r="J11" s="37">
        <f t="shared" si="3"/>
        <v>2.3E-2</v>
      </c>
      <c r="K11" s="652">
        <f t="shared" si="4"/>
        <v>1.0000000000000009E-3</v>
      </c>
      <c r="N11" s="650"/>
    </row>
    <row r="12" spans="1:14" x14ac:dyDescent="0.25">
      <c r="A12" s="10">
        <v>22</v>
      </c>
      <c r="B12" s="11" t="s">
        <v>393</v>
      </c>
      <c r="C12" s="12">
        <v>198</v>
      </c>
      <c r="D12" s="37">
        <f t="shared" si="0"/>
        <v>4.4805503383041796E-3</v>
      </c>
      <c r="E12" s="12">
        <v>116</v>
      </c>
      <c r="F12" s="37">
        <f t="shared" si="1"/>
        <v>2.6636050516647531E-3</v>
      </c>
      <c r="G12" s="12">
        <v>131</v>
      </c>
      <c r="H12" s="37">
        <f t="shared" si="2"/>
        <v>3.0000000000000001E-3</v>
      </c>
      <c r="I12" s="12">
        <v>230</v>
      </c>
      <c r="J12" s="37">
        <f t="shared" si="3"/>
        <v>6.0000000000000001E-3</v>
      </c>
      <c r="K12" s="652">
        <f t="shared" si="4"/>
        <v>3.0000000000000001E-3</v>
      </c>
      <c r="N12" s="650"/>
    </row>
    <row r="13" spans="1:14" ht="14.4" thickBot="1" x14ac:dyDescent="0.3">
      <c r="A13" s="23">
        <v>29</v>
      </c>
      <c r="B13" s="24" t="s">
        <v>394</v>
      </c>
      <c r="C13" s="17">
        <v>139</v>
      </c>
      <c r="D13" s="38">
        <f t="shared" si="0"/>
        <v>3.1454368536579847E-3</v>
      </c>
      <c r="E13" s="17">
        <v>181</v>
      </c>
      <c r="F13" s="38">
        <f t="shared" si="1"/>
        <v>4.1561423650975891E-3</v>
      </c>
      <c r="G13" s="17">
        <v>185</v>
      </c>
      <c r="H13" s="38">
        <f t="shared" si="2"/>
        <v>4.0000000000000001E-3</v>
      </c>
      <c r="I13" s="17">
        <v>169</v>
      </c>
      <c r="J13" s="38">
        <f t="shared" si="3"/>
        <v>4.0000000000000001E-3</v>
      </c>
      <c r="K13" s="653">
        <f t="shared" si="4"/>
        <v>0</v>
      </c>
      <c r="N13" s="650"/>
    </row>
    <row r="14" spans="1:14" x14ac:dyDescent="0.25">
      <c r="A14" s="8">
        <v>30</v>
      </c>
      <c r="B14" s="9" t="s">
        <v>395</v>
      </c>
      <c r="C14" s="5">
        <v>3485</v>
      </c>
      <c r="D14" s="36">
        <f t="shared" si="0"/>
        <v>7.8862211762576087E-2</v>
      </c>
      <c r="E14" s="5">
        <v>3294</v>
      </c>
      <c r="F14" s="36">
        <f t="shared" si="1"/>
        <v>7.563719862227325E-2</v>
      </c>
      <c r="G14" s="5">
        <v>4351</v>
      </c>
      <c r="H14" s="36">
        <f t="shared" si="2"/>
        <v>0.105</v>
      </c>
      <c r="I14" s="5">
        <v>4334</v>
      </c>
      <c r="J14" s="36">
        <f t="shared" si="3"/>
        <v>0.109</v>
      </c>
      <c r="K14" s="651">
        <f t="shared" si="4"/>
        <v>4.0000000000000036E-3</v>
      </c>
      <c r="N14" s="650"/>
    </row>
    <row r="15" spans="1:14" x14ac:dyDescent="0.25">
      <c r="A15" s="10">
        <v>31</v>
      </c>
      <c r="B15" s="11" t="s">
        <v>396</v>
      </c>
      <c r="C15" s="12">
        <v>715</v>
      </c>
      <c r="D15" s="37">
        <f t="shared" si="0"/>
        <v>1.6179765110542872E-2</v>
      </c>
      <c r="E15" s="12">
        <v>763</v>
      </c>
      <c r="F15" s="37">
        <f t="shared" si="1"/>
        <v>1.7520091848450058E-2</v>
      </c>
      <c r="G15" s="12">
        <v>480</v>
      </c>
      <c r="H15" s="37">
        <f t="shared" si="2"/>
        <v>1.2E-2</v>
      </c>
      <c r="I15" s="12">
        <v>599</v>
      </c>
      <c r="J15" s="37">
        <f t="shared" si="3"/>
        <v>1.4999999999999999E-2</v>
      </c>
      <c r="K15" s="652">
        <f t="shared" si="4"/>
        <v>2.9999999999999992E-3</v>
      </c>
      <c r="N15" s="650"/>
    </row>
    <row r="16" spans="1:14" x14ac:dyDescent="0.25">
      <c r="A16" s="10">
        <v>32</v>
      </c>
      <c r="B16" s="11" t="s">
        <v>397</v>
      </c>
      <c r="C16" s="12">
        <v>7713</v>
      </c>
      <c r="D16" s="37">
        <f t="shared" si="0"/>
        <v>0.17453780181484918</v>
      </c>
      <c r="E16" s="12">
        <v>7813</v>
      </c>
      <c r="F16" s="37">
        <f t="shared" si="1"/>
        <v>0.17940298507462688</v>
      </c>
      <c r="G16" s="12">
        <v>7116</v>
      </c>
      <c r="H16" s="37">
        <f t="shared" si="2"/>
        <v>0.17199999999999999</v>
      </c>
      <c r="I16" s="12">
        <v>6990</v>
      </c>
      <c r="J16" s="37">
        <f t="shared" si="3"/>
        <v>0.17499999999999999</v>
      </c>
      <c r="K16" s="652">
        <f t="shared" si="4"/>
        <v>3.0000000000000027E-3</v>
      </c>
      <c r="N16" s="650"/>
    </row>
    <row r="17" spans="1:14" ht="28.2" thickBot="1" x14ac:dyDescent="0.3">
      <c r="A17" s="15">
        <v>39</v>
      </c>
      <c r="B17" s="16" t="s">
        <v>398</v>
      </c>
      <c r="C17" s="17">
        <v>1548</v>
      </c>
      <c r="D17" s="38">
        <f t="shared" si="0"/>
        <v>3.5029757190378132E-2</v>
      </c>
      <c r="E17" s="17">
        <v>1708</v>
      </c>
      <c r="F17" s="38">
        <f t="shared" si="1"/>
        <v>3.9219288174512056E-2</v>
      </c>
      <c r="G17" s="17">
        <v>1490</v>
      </c>
      <c r="H17" s="38">
        <f t="shared" si="2"/>
        <v>3.5999999999999997E-2</v>
      </c>
      <c r="I17" s="17">
        <v>1344</v>
      </c>
      <c r="J17" s="38">
        <f t="shared" si="3"/>
        <v>3.4000000000000002E-2</v>
      </c>
      <c r="K17" s="653">
        <f t="shared" si="4"/>
        <v>-1.9999999999999948E-3</v>
      </c>
      <c r="N17" s="650"/>
    </row>
    <row r="18" spans="1:14" x14ac:dyDescent="0.25">
      <c r="A18" s="20">
        <v>40</v>
      </c>
      <c r="B18" s="21" t="s">
        <v>399</v>
      </c>
      <c r="C18" s="22">
        <v>10</v>
      </c>
      <c r="D18" s="36">
        <f t="shared" si="0"/>
        <v>2.262904211264737E-4</v>
      </c>
      <c r="E18" s="22">
        <v>10</v>
      </c>
      <c r="F18" s="36">
        <f t="shared" si="1"/>
        <v>2.296211251435132E-4</v>
      </c>
      <c r="G18" s="22">
        <v>19</v>
      </c>
      <c r="H18" s="36">
        <f t="shared" si="2"/>
        <v>0</v>
      </c>
      <c r="I18" s="22">
        <v>19</v>
      </c>
      <c r="J18" s="36">
        <f t="shared" si="3"/>
        <v>0</v>
      </c>
      <c r="K18" s="651">
        <f t="shared" si="4"/>
        <v>0</v>
      </c>
      <c r="N18" s="650"/>
    </row>
    <row r="19" spans="1:14" ht="14.4" thickBot="1" x14ac:dyDescent="0.3">
      <c r="A19" s="10">
        <v>41</v>
      </c>
      <c r="B19" s="574" t="s">
        <v>400</v>
      </c>
      <c r="C19" s="12">
        <v>18</v>
      </c>
      <c r="D19" s="37">
        <f t="shared" si="0"/>
        <v>4.0732275802765269E-4</v>
      </c>
      <c r="E19" s="12">
        <v>19</v>
      </c>
      <c r="F19" s="13">
        <f t="shared" si="1"/>
        <v>4.3628013777267509E-4</v>
      </c>
      <c r="G19" s="12">
        <v>24</v>
      </c>
      <c r="H19" s="13">
        <f t="shared" si="2"/>
        <v>1E-3</v>
      </c>
      <c r="I19" s="12">
        <v>14</v>
      </c>
      <c r="J19" s="13">
        <f t="shared" si="3"/>
        <v>0</v>
      </c>
      <c r="K19" s="652">
        <f t="shared" si="4"/>
        <v>-1E-3</v>
      </c>
      <c r="N19" s="650"/>
    </row>
    <row r="20" spans="1:14" x14ac:dyDescent="0.25">
      <c r="A20" s="8">
        <v>50</v>
      </c>
      <c r="B20" s="9" t="s">
        <v>401</v>
      </c>
      <c r="C20" s="5">
        <v>906</v>
      </c>
      <c r="D20" s="36">
        <f t="shared" si="0"/>
        <v>2.050191215405852E-2</v>
      </c>
      <c r="E20" s="5">
        <v>848</v>
      </c>
      <c r="F20" s="36">
        <f t="shared" si="1"/>
        <v>1.9471871412169918E-2</v>
      </c>
      <c r="G20" s="5">
        <v>967</v>
      </c>
      <c r="H20" s="36">
        <f t="shared" si="2"/>
        <v>2.3E-2</v>
      </c>
      <c r="I20" s="5">
        <v>805</v>
      </c>
      <c r="J20" s="36">
        <f t="shared" si="3"/>
        <v>0.02</v>
      </c>
      <c r="K20" s="651">
        <f t="shared" si="4"/>
        <v>-2.9999999999999992E-3</v>
      </c>
      <c r="N20" s="650"/>
    </row>
    <row r="21" spans="1:14" x14ac:dyDescent="0.25">
      <c r="A21" s="10">
        <v>51</v>
      </c>
      <c r="B21" s="11" t="s">
        <v>402</v>
      </c>
      <c r="C21" s="12">
        <v>577</v>
      </c>
      <c r="D21" s="37">
        <f t="shared" si="0"/>
        <v>1.3056957298997533E-2</v>
      </c>
      <c r="E21" s="12">
        <v>557</v>
      </c>
      <c r="F21" s="37">
        <f t="shared" si="1"/>
        <v>1.2789896670493685E-2</v>
      </c>
      <c r="G21" s="12">
        <v>498</v>
      </c>
      <c r="H21" s="37">
        <f t="shared" si="2"/>
        <v>1.2E-2</v>
      </c>
      <c r="I21" s="12">
        <v>438</v>
      </c>
      <c r="J21" s="37">
        <f t="shared" si="3"/>
        <v>1.0999999999999999E-2</v>
      </c>
      <c r="K21" s="652">
        <f t="shared" si="4"/>
        <v>-1.0000000000000009E-3</v>
      </c>
      <c r="N21" s="650"/>
    </row>
    <row r="22" spans="1:14" x14ac:dyDescent="0.25">
      <c r="A22" s="10">
        <v>52</v>
      </c>
      <c r="B22" s="11" t="s">
        <v>403</v>
      </c>
      <c r="C22" s="12">
        <v>1607</v>
      </c>
      <c r="D22" s="37">
        <f t="shared" si="0"/>
        <v>3.6364870675024329E-2</v>
      </c>
      <c r="E22" s="12">
        <v>1654</v>
      </c>
      <c r="F22" s="37">
        <f t="shared" si="1"/>
        <v>3.7979334098737084E-2</v>
      </c>
      <c r="G22" s="12">
        <v>1183</v>
      </c>
      <c r="H22" s="37">
        <f t="shared" si="2"/>
        <v>2.9000000000000001E-2</v>
      </c>
      <c r="I22" s="12">
        <v>978</v>
      </c>
      <c r="J22" s="37">
        <f t="shared" si="3"/>
        <v>2.5000000000000001E-2</v>
      </c>
      <c r="K22" s="652">
        <f t="shared" si="4"/>
        <v>-4.0000000000000001E-3</v>
      </c>
      <c r="N22" s="650"/>
    </row>
    <row r="23" spans="1:14" ht="41.4" x14ac:dyDescent="0.25">
      <c r="A23" s="10">
        <v>53</v>
      </c>
      <c r="B23" s="11" t="s">
        <v>404</v>
      </c>
      <c r="C23" s="12">
        <v>60</v>
      </c>
      <c r="D23" s="37">
        <f t="shared" si="0"/>
        <v>1.3577425267588424E-3</v>
      </c>
      <c r="E23" s="12">
        <v>13</v>
      </c>
      <c r="F23" s="37">
        <f t="shared" si="1"/>
        <v>2.9850746268656717E-4</v>
      </c>
      <c r="G23" s="12">
        <v>7</v>
      </c>
      <c r="H23" s="37">
        <f t="shared" si="2"/>
        <v>0</v>
      </c>
      <c r="I23" s="12">
        <v>9</v>
      </c>
      <c r="J23" s="37">
        <f t="shared" si="3"/>
        <v>0</v>
      </c>
      <c r="K23" s="652">
        <f t="shared" si="4"/>
        <v>0</v>
      </c>
      <c r="N23" s="650"/>
    </row>
    <row r="24" spans="1:14" x14ac:dyDescent="0.25">
      <c r="A24" s="10">
        <v>54</v>
      </c>
      <c r="B24" s="11" t="s">
        <v>405</v>
      </c>
      <c r="C24" s="12">
        <v>17</v>
      </c>
      <c r="D24" s="37">
        <f t="shared" si="0"/>
        <v>3.8469371591500531E-4</v>
      </c>
      <c r="E24" s="12">
        <v>17</v>
      </c>
      <c r="F24" s="37">
        <f t="shared" si="1"/>
        <v>3.9035591274397247E-4</v>
      </c>
      <c r="G24" s="12">
        <v>26</v>
      </c>
      <c r="H24" s="37">
        <f t="shared" si="2"/>
        <v>1E-3</v>
      </c>
      <c r="I24" s="12">
        <v>17</v>
      </c>
      <c r="J24" s="37">
        <f t="shared" si="3"/>
        <v>0</v>
      </c>
      <c r="K24" s="652">
        <f t="shared" si="4"/>
        <v>-1E-3</v>
      </c>
      <c r="N24" s="650"/>
    </row>
    <row r="25" spans="1:14" ht="28.2" thickBot="1" x14ac:dyDescent="0.3">
      <c r="A25" s="15">
        <v>59</v>
      </c>
      <c r="B25" s="16" t="s">
        <v>406</v>
      </c>
      <c r="C25" s="17">
        <v>120</v>
      </c>
      <c r="D25" s="38">
        <f t="shared" si="0"/>
        <v>2.7154850535176848E-3</v>
      </c>
      <c r="E25" s="17">
        <v>102</v>
      </c>
      <c r="F25" s="38">
        <f t="shared" si="1"/>
        <v>2.3421354764638345E-3</v>
      </c>
      <c r="G25" s="17">
        <v>152</v>
      </c>
      <c r="H25" s="38">
        <f t="shared" si="2"/>
        <v>4.0000000000000001E-3</v>
      </c>
      <c r="I25" s="17">
        <v>215</v>
      </c>
      <c r="J25" s="38">
        <f t="shared" si="3"/>
        <v>5.0000000000000001E-3</v>
      </c>
      <c r="K25" s="653">
        <f t="shared" si="4"/>
        <v>1E-3</v>
      </c>
      <c r="N25" s="650"/>
    </row>
    <row r="26" spans="1:14" x14ac:dyDescent="0.25">
      <c r="A26" s="20">
        <v>60</v>
      </c>
      <c r="B26" s="21" t="s">
        <v>407</v>
      </c>
      <c r="C26" s="22">
        <v>129</v>
      </c>
      <c r="D26" s="36">
        <f t="shared" si="0"/>
        <v>2.9191464325315111E-3</v>
      </c>
      <c r="E26" s="22">
        <v>126</v>
      </c>
      <c r="F26" s="36">
        <f t="shared" si="1"/>
        <v>2.8932261768082664E-3</v>
      </c>
      <c r="G26" s="22">
        <v>128</v>
      </c>
      <c r="H26" s="36">
        <f t="shared" si="2"/>
        <v>3.0000000000000001E-3</v>
      </c>
      <c r="I26" s="22">
        <v>127</v>
      </c>
      <c r="J26" s="36">
        <f t="shared" si="3"/>
        <v>3.0000000000000001E-3</v>
      </c>
      <c r="K26" s="651">
        <f t="shared" si="4"/>
        <v>0</v>
      </c>
      <c r="N26" s="650"/>
    </row>
    <row r="27" spans="1:14" ht="27.6" x14ac:dyDescent="0.25">
      <c r="A27" s="10">
        <v>61</v>
      </c>
      <c r="B27" s="11" t="s">
        <v>408</v>
      </c>
      <c r="C27" s="12">
        <v>329</v>
      </c>
      <c r="D27" s="37">
        <f t="shared" si="0"/>
        <v>7.4449548550609848E-3</v>
      </c>
      <c r="E27" s="12">
        <v>297</v>
      </c>
      <c r="F27" s="37">
        <f t="shared" si="1"/>
        <v>6.8197474167623418E-3</v>
      </c>
      <c r="G27" s="12">
        <v>274</v>
      </c>
      <c r="H27" s="37">
        <f t="shared" si="2"/>
        <v>7.0000000000000001E-3</v>
      </c>
      <c r="I27" s="12">
        <v>291</v>
      </c>
      <c r="J27" s="37">
        <f t="shared" si="3"/>
        <v>7.0000000000000001E-3</v>
      </c>
      <c r="K27" s="652">
        <f t="shared" si="4"/>
        <v>0</v>
      </c>
      <c r="N27" s="650"/>
    </row>
    <row r="28" spans="1:14" x14ac:dyDescent="0.25">
      <c r="A28" s="10">
        <v>62</v>
      </c>
      <c r="B28" s="11" t="s">
        <v>409</v>
      </c>
      <c r="C28" s="12">
        <v>130</v>
      </c>
      <c r="D28" s="37">
        <f t="shared" si="0"/>
        <v>2.9417754746441584E-3</v>
      </c>
      <c r="E28" s="12">
        <v>115</v>
      </c>
      <c r="F28" s="37">
        <f t="shared" si="1"/>
        <v>2.6406429391504019E-3</v>
      </c>
      <c r="G28" s="12">
        <v>88</v>
      </c>
      <c r="H28" s="37">
        <f t="shared" si="2"/>
        <v>2E-3</v>
      </c>
      <c r="I28" s="12">
        <v>72</v>
      </c>
      <c r="J28" s="37">
        <f t="shared" si="3"/>
        <v>2E-3</v>
      </c>
      <c r="K28" s="652">
        <f t="shared" si="4"/>
        <v>0</v>
      </c>
      <c r="N28" s="650"/>
    </row>
    <row r="29" spans="1:14" x14ac:dyDescent="0.25">
      <c r="A29" s="10">
        <v>63</v>
      </c>
      <c r="B29" s="11" t="s">
        <v>410</v>
      </c>
      <c r="C29" s="12">
        <v>1</v>
      </c>
      <c r="D29" s="37">
        <f t="shared" si="0"/>
        <v>2.262904211264737E-5</v>
      </c>
      <c r="E29" s="12">
        <v>7</v>
      </c>
      <c r="F29" s="37">
        <f t="shared" si="1"/>
        <v>1.6073478760045924E-4</v>
      </c>
      <c r="G29" s="12">
        <v>2</v>
      </c>
      <c r="H29" s="37">
        <f t="shared" si="2"/>
        <v>0</v>
      </c>
      <c r="I29" s="12">
        <v>4</v>
      </c>
      <c r="J29" s="37">
        <f t="shared" si="3"/>
        <v>0</v>
      </c>
      <c r="K29" s="652">
        <f t="shared" si="4"/>
        <v>0</v>
      </c>
      <c r="N29" s="650"/>
    </row>
    <row r="30" spans="1:14" ht="28.2" thickBot="1" x14ac:dyDescent="0.3">
      <c r="A30" s="23">
        <v>69</v>
      </c>
      <c r="B30" s="24" t="s">
        <v>411</v>
      </c>
      <c r="C30" s="17">
        <v>43</v>
      </c>
      <c r="D30" s="38">
        <f t="shared" si="0"/>
        <v>9.7304881084383696E-4</v>
      </c>
      <c r="E30" s="17">
        <v>62</v>
      </c>
      <c r="F30" s="38">
        <f t="shared" si="1"/>
        <v>1.4236509758897818E-3</v>
      </c>
      <c r="G30" s="17">
        <v>33</v>
      </c>
      <c r="H30" s="38">
        <f t="shared" si="2"/>
        <v>1E-3</v>
      </c>
      <c r="I30" s="17">
        <v>31</v>
      </c>
      <c r="J30" s="38">
        <f t="shared" si="3"/>
        <v>1E-3</v>
      </c>
      <c r="K30" s="653">
        <f t="shared" si="4"/>
        <v>0</v>
      </c>
      <c r="N30" s="650"/>
    </row>
    <row r="31" spans="1:14" x14ac:dyDescent="0.25">
      <c r="A31" s="8">
        <v>70</v>
      </c>
      <c r="B31" s="9" t="s">
        <v>412</v>
      </c>
      <c r="C31" s="5">
        <v>78</v>
      </c>
      <c r="D31" s="36">
        <f t="shared" si="0"/>
        <v>1.7650652847864951E-3</v>
      </c>
      <c r="E31" s="5">
        <v>101</v>
      </c>
      <c r="F31" s="36">
        <f t="shared" si="1"/>
        <v>2.3191733639494833E-3</v>
      </c>
      <c r="G31" s="5">
        <v>75</v>
      </c>
      <c r="H31" s="36">
        <f t="shared" si="2"/>
        <v>2E-3</v>
      </c>
      <c r="I31" s="5">
        <v>87</v>
      </c>
      <c r="J31" s="36">
        <f t="shared" si="3"/>
        <v>2E-3</v>
      </c>
      <c r="K31" s="651">
        <f t="shared" si="4"/>
        <v>0</v>
      </c>
      <c r="N31" s="650"/>
    </row>
    <row r="32" spans="1:14" x14ac:dyDescent="0.25">
      <c r="A32" s="10">
        <v>71</v>
      </c>
      <c r="B32" s="11" t="s">
        <v>413</v>
      </c>
      <c r="C32" s="12">
        <v>128</v>
      </c>
      <c r="D32" s="37">
        <f t="shared" si="0"/>
        <v>2.8965173904188634E-3</v>
      </c>
      <c r="E32" s="12">
        <v>162</v>
      </c>
      <c r="F32" s="37">
        <f t="shared" si="1"/>
        <v>3.7198622273249141E-3</v>
      </c>
      <c r="G32" s="12">
        <v>117</v>
      </c>
      <c r="H32" s="37">
        <f t="shared" si="2"/>
        <v>3.0000000000000001E-3</v>
      </c>
      <c r="I32" s="12">
        <v>77</v>
      </c>
      <c r="J32" s="37">
        <f t="shared" si="3"/>
        <v>2E-3</v>
      </c>
      <c r="K32" s="652">
        <f t="shared" si="4"/>
        <v>-1E-3</v>
      </c>
      <c r="N32" s="650"/>
    </row>
    <row r="33" spans="1:14" x14ac:dyDescent="0.25">
      <c r="A33" s="10">
        <v>72</v>
      </c>
      <c r="B33" s="11" t="s">
        <v>414</v>
      </c>
      <c r="C33" s="12">
        <v>89</v>
      </c>
      <c r="D33" s="37">
        <f t="shared" si="0"/>
        <v>2.0139847480256162E-3</v>
      </c>
      <c r="E33" s="12">
        <v>79</v>
      </c>
      <c r="F33" s="37">
        <f t="shared" si="1"/>
        <v>1.8140068886337542E-3</v>
      </c>
      <c r="G33" s="12">
        <v>89</v>
      </c>
      <c r="H33" s="37">
        <f t="shared" si="2"/>
        <v>2E-3</v>
      </c>
      <c r="I33" s="12">
        <v>75</v>
      </c>
      <c r="J33" s="37">
        <f t="shared" si="3"/>
        <v>2E-3</v>
      </c>
      <c r="K33" s="652">
        <f t="shared" si="4"/>
        <v>0</v>
      </c>
      <c r="N33" s="650"/>
    </row>
    <row r="34" spans="1:14" ht="14.4" thickBot="1" x14ac:dyDescent="0.3">
      <c r="A34" s="15">
        <v>79</v>
      </c>
      <c r="B34" s="16" t="s">
        <v>415</v>
      </c>
      <c r="C34" s="17">
        <v>122</v>
      </c>
      <c r="D34" s="38">
        <f t="shared" si="0"/>
        <v>2.7607431377429793E-3</v>
      </c>
      <c r="E34" s="17">
        <v>149</v>
      </c>
      <c r="F34" s="38">
        <f t="shared" si="1"/>
        <v>3.4213547646383467E-3</v>
      </c>
      <c r="G34" s="17">
        <v>97</v>
      </c>
      <c r="H34" s="38">
        <f t="shared" si="2"/>
        <v>2E-3</v>
      </c>
      <c r="I34" s="17">
        <v>118</v>
      </c>
      <c r="J34" s="38">
        <f t="shared" si="3"/>
        <v>3.0000000000000001E-3</v>
      </c>
      <c r="K34" s="653">
        <f t="shared" si="4"/>
        <v>1E-3</v>
      </c>
      <c r="N34" s="650"/>
    </row>
    <row r="35" spans="1:14" x14ac:dyDescent="0.25">
      <c r="A35" s="20">
        <v>80</v>
      </c>
      <c r="B35" s="21" t="s">
        <v>416</v>
      </c>
      <c r="C35" s="22">
        <v>2</v>
      </c>
      <c r="D35" s="36">
        <f t="shared" si="0"/>
        <v>4.5258084225294741E-5</v>
      </c>
      <c r="E35" s="22">
        <v>5</v>
      </c>
      <c r="F35" s="36">
        <f t="shared" si="1"/>
        <v>1.148105625717566E-4</v>
      </c>
      <c r="G35" s="22">
        <v>2</v>
      </c>
      <c r="H35" s="36">
        <f t="shared" si="2"/>
        <v>0</v>
      </c>
      <c r="I35" s="22"/>
      <c r="J35" s="36">
        <f t="shared" si="3"/>
        <v>0</v>
      </c>
      <c r="K35" s="651">
        <f t="shared" si="4"/>
        <v>0</v>
      </c>
    </row>
    <row r="36" spans="1:14" x14ac:dyDescent="0.25">
      <c r="A36" s="10">
        <v>81</v>
      </c>
      <c r="B36" s="11" t="s">
        <v>417</v>
      </c>
      <c r="C36" s="12">
        <v>42</v>
      </c>
      <c r="D36" s="37">
        <f t="shared" ref="D36:D54" si="5">C36/$C$54</f>
        <v>9.5041976873118958E-4</v>
      </c>
      <c r="E36" s="12">
        <v>28</v>
      </c>
      <c r="F36" s="37">
        <f t="shared" ref="F36:F54" si="6">E36/$E$54</f>
        <v>6.4293915040183696E-4</v>
      </c>
      <c r="G36" s="12">
        <v>14</v>
      </c>
      <c r="H36" s="37">
        <f t="shared" ref="H36:H53" si="7">ROUND(G36/$G$54,3)</f>
        <v>0</v>
      </c>
      <c r="I36" s="12">
        <v>31</v>
      </c>
      <c r="J36" s="37">
        <f t="shared" ref="J36:J53" si="8">ROUND(I36/$I$54,3)</f>
        <v>1E-3</v>
      </c>
      <c r="K36" s="652">
        <f t="shared" si="4"/>
        <v>1E-3</v>
      </c>
      <c r="N36" s="650"/>
    </row>
    <row r="37" spans="1:14" x14ac:dyDescent="0.25">
      <c r="A37" s="10">
        <v>82</v>
      </c>
      <c r="B37" s="11" t="s">
        <v>418</v>
      </c>
      <c r="C37" s="12">
        <v>2</v>
      </c>
      <c r="D37" s="37">
        <f t="shared" si="5"/>
        <v>4.5258084225294741E-5</v>
      </c>
      <c r="E37" s="12">
        <v>1</v>
      </c>
      <c r="F37" s="37">
        <f t="shared" si="6"/>
        <v>2.2962112514351319E-5</v>
      </c>
      <c r="G37" s="12"/>
      <c r="H37" s="37">
        <f t="shared" si="7"/>
        <v>0</v>
      </c>
      <c r="I37" s="12">
        <v>0</v>
      </c>
      <c r="J37" s="37">
        <f t="shared" si="8"/>
        <v>0</v>
      </c>
      <c r="K37" s="652">
        <f t="shared" si="4"/>
        <v>0</v>
      </c>
    </row>
    <row r="38" spans="1:14" ht="14.4" thickBot="1" x14ac:dyDescent="0.3">
      <c r="A38" s="23">
        <v>89</v>
      </c>
      <c r="B38" s="24" t="s">
        <v>419</v>
      </c>
      <c r="C38" s="17">
        <v>13</v>
      </c>
      <c r="D38" s="38">
        <f t="shared" si="5"/>
        <v>2.9417754746441583E-4</v>
      </c>
      <c r="E38" s="17">
        <v>7</v>
      </c>
      <c r="F38" s="38">
        <f t="shared" si="6"/>
        <v>1.6073478760045924E-4</v>
      </c>
      <c r="G38" s="17">
        <v>4</v>
      </c>
      <c r="H38" s="38">
        <f t="shared" si="7"/>
        <v>0</v>
      </c>
      <c r="I38" s="17">
        <v>2</v>
      </c>
      <c r="J38" s="38">
        <f t="shared" si="8"/>
        <v>0</v>
      </c>
      <c r="K38" s="653">
        <f t="shared" si="4"/>
        <v>0</v>
      </c>
      <c r="N38" s="650"/>
    </row>
    <row r="39" spans="1:14" x14ac:dyDescent="0.25">
      <c r="A39" s="8">
        <v>90</v>
      </c>
      <c r="B39" s="9" t="s">
        <v>420</v>
      </c>
      <c r="C39" s="5">
        <v>25</v>
      </c>
      <c r="D39" s="36">
        <f t="shared" si="5"/>
        <v>5.6572605281618427E-4</v>
      </c>
      <c r="E39" s="5">
        <v>29</v>
      </c>
      <c r="F39" s="36">
        <f t="shared" si="6"/>
        <v>6.6590126291618827E-4</v>
      </c>
      <c r="G39" s="5">
        <v>29</v>
      </c>
      <c r="H39" s="36">
        <f t="shared" si="7"/>
        <v>1E-3</v>
      </c>
      <c r="I39" s="5">
        <v>44</v>
      </c>
      <c r="J39" s="36">
        <f t="shared" si="8"/>
        <v>1E-3</v>
      </c>
      <c r="K39" s="651">
        <f t="shared" si="4"/>
        <v>0</v>
      </c>
      <c r="N39" s="650"/>
    </row>
    <row r="40" spans="1:14" x14ac:dyDescent="0.25">
      <c r="A40" s="10">
        <v>91</v>
      </c>
      <c r="B40" s="11" t="s">
        <v>421</v>
      </c>
      <c r="C40" s="12">
        <v>14</v>
      </c>
      <c r="D40" s="37">
        <f t="shared" si="5"/>
        <v>3.1680658957706321E-4</v>
      </c>
      <c r="E40" s="12">
        <v>10</v>
      </c>
      <c r="F40" s="37">
        <f t="shared" si="6"/>
        <v>2.296211251435132E-4</v>
      </c>
      <c r="G40" s="12">
        <v>22</v>
      </c>
      <c r="H40" s="37">
        <f t="shared" si="7"/>
        <v>1E-3</v>
      </c>
      <c r="I40" s="12">
        <v>17</v>
      </c>
      <c r="J40" s="37">
        <f t="shared" si="8"/>
        <v>0</v>
      </c>
      <c r="K40" s="652">
        <f t="shared" si="4"/>
        <v>-1E-3</v>
      </c>
      <c r="N40" s="650"/>
    </row>
    <row r="41" spans="1:14" x14ac:dyDescent="0.25">
      <c r="A41" s="10">
        <v>92</v>
      </c>
      <c r="B41" s="11" t="s">
        <v>422</v>
      </c>
      <c r="C41" s="12">
        <v>42</v>
      </c>
      <c r="D41" s="37">
        <f t="shared" si="5"/>
        <v>9.5041976873118958E-4</v>
      </c>
      <c r="E41" s="12">
        <v>26</v>
      </c>
      <c r="F41" s="37">
        <f t="shared" si="6"/>
        <v>5.9701492537313433E-4</v>
      </c>
      <c r="G41" s="12">
        <v>13</v>
      </c>
      <c r="H41" s="37">
        <f t="shared" si="7"/>
        <v>0</v>
      </c>
      <c r="I41" s="12">
        <v>14</v>
      </c>
      <c r="J41" s="37">
        <f t="shared" si="8"/>
        <v>0</v>
      </c>
      <c r="K41" s="652">
        <f t="shared" si="4"/>
        <v>0</v>
      </c>
      <c r="N41" s="650"/>
    </row>
    <row r="42" spans="1:14" ht="14.4" thickBot="1" x14ac:dyDescent="0.3">
      <c r="A42" s="15">
        <v>99</v>
      </c>
      <c r="B42" s="16" t="s">
        <v>423</v>
      </c>
      <c r="C42" s="17">
        <v>35</v>
      </c>
      <c r="D42" s="38">
        <f t="shared" si="5"/>
        <v>7.92016473942658E-4</v>
      </c>
      <c r="E42" s="17">
        <v>27</v>
      </c>
      <c r="F42" s="38">
        <f t="shared" si="6"/>
        <v>6.1997703788748565E-4</v>
      </c>
      <c r="G42" s="17">
        <v>27</v>
      </c>
      <c r="H42" s="38">
        <f t="shared" si="7"/>
        <v>1E-3</v>
      </c>
      <c r="I42" s="17">
        <v>41</v>
      </c>
      <c r="J42" s="38">
        <f t="shared" si="8"/>
        <v>1E-3</v>
      </c>
      <c r="K42" s="653">
        <f t="shared" si="4"/>
        <v>0</v>
      </c>
      <c r="N42" s="650"/>
    </row>
    <row r="43" spans="1:14" ht="27.6" x14ac:dyDescent="0.25">
      <c r="A43" s="20">
        <v>100</v>
      </c>
      <c r="B43" s="21" t="s">
        <v>424</v>
      </c>
      <c r="C43" s="22">
        <v>8</v>
      </c>
      <c r="D43" s="36">
        <f t="shared" si="5"/>
        <v>1.8103233690117896E-4</v>
      </c>
      <c r="E43" s="22">
        <v>7</v>
      </c>
      <c r="F43" s="36">
        <f t="shared" si="6"/>
        <v>1.6073478760045924E-4</v>
      </c>
      <c r="G43" s="22">
        <v>10</v>
      </c>
      <c r="H43" s="36">
        <f t="shared" si="7"/>
        <v>0</v>
      </c>
      <c r="I43" s="22">
        <v>9</v>
      </c>
      <c r="J43" s="36">
        <f t="shared" si="8"/>
        <v>0</v>
      </c>
      <c r="K43" s="651">
        <f t="shared" si="4"/>
        <v>0</v>
      </c>
      <c r="N43" s="650"/>
    </row>
    <row r="44" spans="1:14" x14ac:dyDescent="0.25">
      <c r="A44" s="10">
        <v>101</v>
      </c>
      <c r="B44" s="11" t="s">
        <v>425</v>
      </c>
      <c r="C44" s="12">
        <v>8</v>
      </c>
      <c r="D44" s="37">
        <f t="shared" si="5"/>
        <v>1.8103233690117896E-4</v>
      </c>
      <c r="E44" s="12">
        <v>6</v>
      </c>
      <c r="F44" s="37">
        <f t="shared" si="6"/>
        <v>1.3777267508610793E-4</v>
      </c>
      <c r="G44" s="12">
        <v>4</v>
      </c>
      <c r="H44" s="37">
        <f t="shared" si="7"/>
        <v>0</v>
      </c>
      <c r="I44" s="12">
        <v>5</v>
      </c>
      <c r="J44" s="37">
        <f t="shared" si="8"/>
        <v>0</v>
      </c>
      <c r="K44" s="652">
        <f t="shared" si="4"/>
        <v>0</v>
      </c>
      <c r="N44" s="650"/>
    </row>
    <row r="45" spans="1:14" x14ac:dyDescent="0.25">
      <c r="A45" s="10">
        <v>102</v>
      </c>
      <c r="B45" s="11" t="s">
        <v>426</v>
      </c>
      <c r="C45" s="12">
        <v>7</v>
      </c>
      <c r="D45" s="37">
        <f t="shared" si="5"/>
        <v>1.5840329478853161E-4</v>
      </c>
      <c r="E45" s="12">
        <v>5</v>
      </c>
      <c r="F45" s="37">
        <f t="shared" si="6"/>
        <v>1.148105625717566E-4</v>
      </c>
      <c r="G45" s="12">
        <v>2</v>
      </c>
      <c r="H45" s="37">
        <f t="shared" si="7"/>
        <v>0</v>
      </c>
      <c r="I45" s="12">
        <v>4</v>
      </c>
      <c r="J45" s="37">
        <f t="shared" si="8"/>
        <v>0</v>
      </c>
      <c r="K45" s="652">
        <f t="shared" si="4"/>
        <v>0</v>
      </c>
      <c r="N45" s="650"/>
    </row>
    <row r="46" spans="1:14" x14ac:dyDescent="0.25">
      <c r="A46" s="10">
        <v>103</v>
      </c>
      <c r="B46" s="11" t="s">
        <v>427</v>
      </c>
      <c r="C46" s="12">
        <v>3</v>
      </c>
      <c r="D46" s="37">
        <f t="shared" si="5"/>
        <v>6.7887126337942111E-5</v>
      </c>
      <c r="E46" s="12">
        <v>4</v>
      </c>
      <c r="F46" s="37">
        <f t="shared" si="6"/>
        <v>9.1848450057405276E-5</v>
      </c>
      <c r="G46" s="12"/>
      <c r="H46" s="37">
        <f t="shared" si="7"/>
        <v>0</v>
      </c>
      <c r="I46" s="12">
        <v>3</v>
      </c>
      <c r="J46" s="37">
        <f t="shared" si="8"/>
        <v>0</v>
      </c>
      <c r="K46" s="652">
        <f t="shared" si="4"/>
        <v>0</v>
      </c>
      <c r="N46" s="650"/>
    </row>
    <row r="47" spans="1:14" ht="28.2" thickBot="1" x14ac:dyDescent="0.3">
      <c r="A47" s="23">
        <v>109</v>
      </c>
      <c r="B47" s="24" t="s">
        <v>428</v>
      </c>
      <c r="C47" s="17">
        <v>4</v>
      </c>
      <c r="D47" s="38">
        <f t="shared" si="5"/>
        <v>9.0516168450589481E-5</v>
      </c>
      <c r="E47" s="17">
        <v>7</v>
      </c>
      <c r="F47" s="38">
        <f t="shared" si="6"/>
        <v>1.6073478760045924E-4</v>
      </c>
      <c r="G47" s="17">
        <v>6</v>
      </c>
      <c r="H47" s="38">
        <f t="shared" si="7"/>
        <v>0</v>
      </c>
      <c r="I47" s="17">
        <v>5</v>
      </c>
      <c r="J47" s="38">
        <f t="shared" si="8"/>
        <v>0</v>
      </c>
      <c r="K47" s="653">
        <f t="shared" si="4"/>
        <v>0</v>
      </c>
      <c r="N47" s="650"/>
    </row>
    <row r="48" spans="1:14" x14ac:dyDescent="0.25">
      <c r="A48" s="8">
        <v>110</v>
      </c>
      <c r="B48" s="9" t="s">
        <v>429</v>
      </c>
      <c r="C48" s="5">
        <v>257</v>
      </c>
      <c r="D48" s="36">
        <f t="shared" si="5"/>
        <v>5.8156638229503749E-3</v>
      </c>
      <c r="E48" s="5">
        <v>327</v>
      </c>
      <c r="F48" s="36">
        <f t="shared" si="6"/>
        <v>7.5086107921928814E-3</v>
      </c>
      <c r="G48" s="5">
        <v>270</v>
      </c>
      <c r="H48" s="36">
        <f t="shared" si="7"/>
        <v>7.0000000000000001E-3</v>
      </c>
      <c r="I48" s="5">
        <v>280</v>
      </c>
      <c r="J48" s="36">
        <f t="shared" si="8"/>
        <v>7.0000000000000001E-3</v>
      </c>
      <c r="K48" s="651">
        <f t="shared" si="4"/>
        <v>0</v>
      </c>
      <c r="N48" s="650"/>
    </row>
    <row r="49" spans="1:14" x14ac:dyDescent="0.25">
      <c r="A49" s="10">
        <v>111</v>
      </c>
      <c r="B49" s="11" t="s">
        <v>430</v>
      </c>
      <c r="C49" s="12">
        <v>585</v>
      </c>
      <c r="D49" s="37">
        <f t="shared" si="5"/>
        <v>1.3237989635898713E-2</v>
      </c>
      <c r="E49" s="12">
        <v>691</v>
      </c>
      <c r="F49" s="37">
        <f t="shared" si="6"/>
        <v>1.5866819747416761E-2</v>
      </c>
      <c r="G49" s="12">
        <v>693</v>
      </c>
      <c r="H49" s="37">
        <f t="shared" si="7"/>
        <v>1.7000000000000001E-2</v>
      </c>
      <c r="I49" s="12">
        <v>712</v>
      </c>
      <c r="J49" s="37">
        <f t="shared" si="8"/>
        <v>1.7999999999999999E-2</v>
      </c>
      <c r="K49" s="652">
        <f t="shared" si="4"/>
        <v>9.9999999999999742E-4</v>
      </c>
      <c r="N49" s="650"/>
    </row>
    <row r="50" spans="1:14" x14ac:dyDescent="0.25">
      <c r="A50" s="10">
        <v>112</v>
      </c>
      <c r="B50" s="11" t="s">
        <v>431</v>
      </c>
      <c r="C50" s="12">
        <v>260</v>
      </c>
      <c r="D50" s="37">
        <f t="shared" si="5"/>
        <v>5.8835509492883168E-3</v>
      </c>
      <c r="E50" s="12">
        <v>133</v>
      </c>
      <c r="F50" s="37">
        <f t="shared" si="6"/>
        <v>3.0539609644087257E-3</v>
      </c>
      <c r="G50" s="12">
        <v>164</v>
      </c>
      <c r="H50" s="37">
        <f t="shared" si="7"/>
        <v>4.0000000000000001E-3</v>
      </c>
      <c r="I50" s="12">
        <v>161</v>
      </c>
      <c r="J50" s="37">
        <f t="shared" si="8"/>
        <v>4.0000000000000001E-3</v>
      </c>
      <c r="K50" s="652">
        <f t="shared" si="4"/>
        <v>0</v>
      </c>
      <c r="N50" s="650"/>
    </row>
    <row r="51" spans="1:14" ht="14.4" thickBot="1" x14ac:dyDescent="0.3">
      <c r="A51" s="15">
        <v>119</v>
      </c>
      <c r="B51" s="16" t="s">
        <v>432</v>
      </c>
      <c r="C51" s="17">
        <v>66</v>
      </c>
      <c r="D51" s="38">
        <f t="shared" si="5"/>
        <v>1.4935167794347265E-3</v>
      </c>
      <c r="E51" s="17">
        <v>85</v>
      </c>
      <c r="F51" s="38">
        <f t="shared" si="6"/>
        <v>1.9517795637198623E-3</v>
      </c>
      <c r="G51" s="17">
        <v>39</v>
      </c>
      <c r="H51" s="38">
        <f t="shared" si="7"/>
        <v>1E-3</v>
      </c>
      <c r="I51" s="17">
        <v>51</v>
      </c>
      <c r="J51" s="38">
        <f t="shared" si="8"/>
        <v>1E-3</v>
      </c>
      <c r="K51" s="653">
        <f t="shared" si="4"/>
        <v>0</v>
      </c>
      <c r="N51" s="650"/>
    </row>
    <row r="52" spans="1:14" ht="14.4" thickBot="1" x14ac:dyDescent="0.3">
      <c r="A52" s="25">
        <v>120</v>
      </c>
      <c r="B52" s="26" t="s">
        <v>433</v>
      </c>
      <c r="C52" s="22">
        <v>735</v>
      </c>
      <c r="D52" s="36">
        <f t="shared" si="5"/>
        <v>1.6632345952795818E-2</v>
      </c>
      <c r="E52" s="22">
        <v>481</v>
      </c>
      <c r="F52" s="36">
        <f t="shared" si="6"/>
        <v>1.1044776119402985E-2</v>
      </c>
      <c r="G52" s="22">
        <v>498</v>
      </c>
      <c r="H52" s="36">
        <f t="shared" si="7"/>
        <v>1.2E-2</v>
      </c>
      <c r="I52" s="22">
        <v>453</v>
      </c>
      <c r="J52" s="36">
        <f t="shared" si="8"/>
        <v>1.0999999999999999E-2</v>
      </c>
      <c r="K52" s="651">
        <f t="shared" si="4"/>
        <v>-1.0000000000000009E-3</v>
      </c>
      <c r="N52" s="650"/>
    </row>
    <row r="53" spans="1:14" ht="28.2" thickBot="1" x14ac:dyDescent="0.3">
      <c r="A53" s="27">
        <v>999</v>
      </c>
      <c r="B53" s="28" t="s">
        <v>434</v>
      </c>
      <c r="C53" s="29">
        <v>2034</v>
      </c>
      <c r="D53" s="36">
        <f t="shared" si="5"/>
        <v>4.6027471657124751E-2</v>
      </c>
      <c r="E53" s="29">
        <v>1619</v>
      </c>
      <c r="F53" s="36">
        <f t="shared" si="6"/>
        <v>3.7175660160734786E-2</v>
      </c>
      <c r="G53" s="29">
        <v>1564</v>
      </c>
      <c r="H53" s="36">
        <f t="shared" si="7"/>
        <v>3.7999999999999999E-2</v>
      </c>
      <c r="I53" s="29">
        <v>1339</v>
      </c>
      <c r="J53" s="36">
        <f t="shared" si="8"/>
        <v>3.4000000000000002E-2</v>
      </c>
      <c r="K53" s="651">
        <f t="shared" si="4"/>
        <v>-3.9999999999999966E-3</v>
      </c>
      <c r="N53" s="650"/>
    </row>
    <row r="54" spans="1:14" s="33" customFormat="1" ht="14.4" thickBot="1" x14ac:dyDescent="0.3">
      <c r="A54" s="838" t="s">
        <v>109</v>
      </c>
      <c r="B54" s="864"/>
      <c r="C54" s="30">
        <f>SUM(C4:C53)</f>
        <v>44191</v>
      </c>
      <c r="D54" s="39">
        <f t="shared" si="5"/>
        <v>1</v>
      </c>
      <c r="E54" s="30">
        <f>SUM(E4:E53)</f>
        <v>43550</v>
      </c>
      <c r="F54" s="39">
        <f t="shared" si="6"/>
        <v>1</v>
      </c>
      <c r="G54" s="30">
        <f>SUM(G4:G53)</f>
        <v>41423</v>
      </c>
      <c r="H54" s="39">
        <f>G54/$G$54</f>
        <v>1</v>
      </c>
      <c r="I54" s="30">
        <f>SUM(I4:I53)</f>
        <v>39886</v>
      </c>
      <c r="J54" s="39">
        <f>I54/$I$54</f>
        <v>1</v>
      </c>
      <c r="K54" s="689"/>
      <c r="M54" s="1"/>
    </row>
  </sheetData>
  <mergeCells count="9">
    <mergeCell ref="A54:B54"/>
    <mergeCell ref="K2:K3"/>
    <mergeCell ref="A1:K1"/>
    <mergeCell ref="A2:A3"/>
    <mergeCell ref="B2:B3"/>
    <mergeCell ref="C2:D2"/>
    <mergeCell ref="E2:F2"/>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Normal="100" workbookViewId="0">
      <selection sqref="A1:L1"/>
    </sheetView>
  </sheetViews>
  <sheetFormatPr defaultColWidth="9.109375" defaultRowHeight="13.8" x14ac:dyDescent="0.25"/>
  <cols>
    <col min="1" max="1" width="9" style="34" customWidth="1"/>
    <col min="2" max="2" width="40.6640625" style="1" customWidth="1"/>
    <col min="3" max="8" width="9.6640625" style="1" customWidth="1"/>
    <col min="9" max="9" width="6.6640625" style="1" customWidth="1"/>
    <col min="10" max="10" width="7.6640625" style="1" customWidth="1"/>
    <col min="11" max="11" width="10.6640625" style="33" customWidth="1"/>
    <col min="12" max="12" width="10.6640625" style="1" customWidth="1"/>
    <col min="13" max="228" width="11.44140625" style="1" customWidth="1"/>
    <col min="229" max="16384" width="9.109375" style="1"/>
  </cols>
  <sheetData>
    <row r="1" spans="1:12" ht="35.1" customHeight="1" thickBot="1" x14ac:dyDescent="0.3">
      <c r="A1" s="867" t="s">
        <v>164</v>
      </c>
      <c r="B1" s="868"/>
      <c r="C1" s="868"/>
      <c r="D1" s="868"/>
      <c r="E1" s="868"/>
      <c r="F1" s="868"/>
      <c r="G1" s="868"/>
      <c r="H1" s="868"/>
      <c r="I1" s="868"/>
      <c r="J1" s="868"/>
      <c r="K1" s="868"/>
      <c r="L1" s="869"/>
    </row>
    <row r="2" spans="1:12" ht="15" customHeight="1" thickBot="1" x14ac:dyDescent="0.3">
      <c r="A2" s="870" t="s">
        <v>382</v>
      </c>
      <c r="B2" s="872" t="s">
        <v>383</v>
      </c>
      <c r="C2" s="878" t="s">
        <v>214</v>
      </c>
      <c r="D2" s="879"/>
      <c r="E2" s="880"/>
      <c r="F2" s="880"/>
      <c r="G2" s="880"/>
      <c r="H2" s="880"/>
      <c r="I2" s="880"/>
      <c r="J2" s="881"/>
      <c r="K2" s="851" t="s">
        <v>109</v>
      </c>
      <c r="L2" s="852"/>
    </row>
    <row r="3" spans="1:12" ht="14.25" customHeight="1" x14ac:dyDescent="0.25">
      <c r="A3" s="884"/>
      <c r="B3" s="883"/>
      <c r="C3" s="876" t="s">
        <v>215</v>
      </c>
      <c r="D3" s="877"/>
      <c r="E3" s="876" t="s">
        <v>216</v>
      </c>
      <c r="F3" s="877"/>
      <c r="G3" s="876" t="s">
        <v>217</v>
      </c>
      <c r="H3" s="877"/>
      <c r="I3" s="875" t="s">
        <v>218</v>
      </c>
      <c r="J3" s="882"/>
      <c r="K3" s="853"/>
      <c r="L3" s="854"/>
    </row>
    <row r="4" spans="1:12" ht="14.4" thickBot="1" x14ac:dyDescent="0.3">
      <c r="A4" s="885"/>
      <c r="B4" s="873"/>
      <c r="C4" s="152" t="s">
        <v>110</v>
      </c>
      <c r="D4" s="151" t="s">
        <v>111</v>
      </c>
      <c r="E4" s="152" t="s">
        <v>110</v>
      </c>
      <c r="F4" s="153" t="s">
        <v>111</v>
      </c>
      <c r="G4" s="150" t="s">
        <v>110</v>
      </c>
      <c r="H4" s="151" t="s">
        <v>111</v>
      </c>
      <c r="I4" s="152" t="s">
        <v>110</v>
      </c>
      <c r="J4" s="153" t="s">
        <v>111</v>
      </c>
      <c r="K4" s="152" t="s">
        <v>110</v>
      </c>
      <c r="L4" s="153" t="s">
        <v>111</v>
      </c>
    </row>
    <row r="5" spans="1:12" ht="14.4" thickBot="1" x14ac:dyDescent="0.3">
      <c r="A5" s="3">
        <v>0</v>
      </c>
      <c r="B5" s="4" t="s">
        <v>385</v>
      </c>
      <c r="C5" s="192">
        <v>1224</v>
      </c>
      <c r="D5" s="195">
        <f>C5/$C$55</f>
        <v>6.3946502272608535E-2</v>
      </c>
      <c r="E5" s="193">
        <v>262</v>
      </c>
      <c r="F5" s="195">
        <f>E5/$E$55</f>
        <v>1.4317722279906006E-2</v>
      </c>
      <c r="G5" s="228">
        <v>50</v>
      </c>
      <c r="H5" s="195">
        <f>G5/$G$55</f>
        <v>2.0508613617719443E-2</v>
      </c>
      <c r="I5" s="219">
        <v>1</v>
      </c>
      <c r="J5" s="220">
        <f>I5/$I$55</f>
        <v>0.125</v>
      </c>
      <c r="K5" s="196">
        <f>C5+E5+G5+I5</f>
        <v>1537</v>
      </c>
      <c r="L5" s="195">
        <f>K5/$K$55</f>
        <v>3.8534824249109964E-2</v>
      </c>
    </row>
    <row r="6" spans="1:12" x14ac:dyDescent="0.25">
      <c r="A6" s="8">
        <v>10</v>
      </c>
      <c r="B6" s="9" t="s">
        <v>386</v>
      </c>
      <c r="C6" s="198">
        <v>1378</v>
      </c>
      <c r="D6" s="201">
        <f t="shared" ref="D6:D54" si="0">C6/$C$55</f>
        <v>7.1992058931090328E-2</v>
      </c>
      <c r="E6" s="199">
        <v>740</v>
      </c>
      <c r="F6" s="200">
        <f t="shared" ref="F6:F54" si="1">E6/$E$55</f>
        <v>4.0439368271490243E-2</v>
      </c>
      <c r="G6" s="229">
        <v>61</v>
      </c>
      <c r="H6" s="201">
        <f t="shared" ref="H6:H54" si="2">G6/$G$55</f>
        <v>2.5020508613617719E-2</v>
      </c>
      <c r="I6" s="221"/>
      <c r="J6" s="222">
        <f t="shared" ref="J6:J54" si="3">I6/$I$55</f>
        <v>0</v>
      </c>
      <c r="K6" s="202">
        <f t="shared" ref="K6:K54" si="4">C6+E6+G6+I6</f>
        <v>2179</v>
      </c>
      <c r="L6" s="203">
        <f t="shared" ref="L6:L54" si="5">K6/$K$55</f>
        <v>5.4630697487840343E-2</v>
      </c>
    </row>
    <row r="7" spans="1:12" x14ac:dyDescent="0.25">
      <c r="A7" s="10">
        <v>11</v>
      </c>
      <c r="B7" s="11" t="s">
        <v>387</v>
      </c>
      <c r="C7" s="204">
        <v>6226</v>
      </c>
      <c r="D7" s="207">
        <f t="shared" si="0"/>
        <v>0.32527036205004961</v>
      </c>
      <c r="E7" s="205">
        <v>4482</v>
      </c>
      <c r="F7" s="206">
        <f t="shared" si="1"/>
        <v>0.24493141701732335</v>
      </c>
      <c r="G7" s="230">
        <v>282</v>
      </c>
      <c r="H7" s="207">
        <f t="shared" si="2"/>
        <v>0.11566858080393766</v>
      </c>
      <c r="I7" s="223"/>
      <c r="J7" s="224">
        <f t="shared" si="3"/>
        <v>0</v>
      </c>
      <c r="K7" s="208">
        <f t="shared" si="4"/>
        <v>10990</v>
      </c>
      <c r="L7" s="207">
        <f t="shared" si="5"/>
        <v>0.27553527553527551</v>
      </c>
    </row>
    <row r="8" spans="1:12" x14ac:dyDescent="0.25">
      <c r="A8" s="10">
        <v>12</v>
      </c>
      <c r="B8" s="11" t="s">
        <v>388</v>
      </c>
      <c r="C8" s="204">
        <v>1508</v>
      </c>
      <c r="D8" s="207">
        <f t="shared" si="0"/>
        <v>7.8783762603834698E-2</v>
      </c>
      <c r="E8" s="205">
        <v>1205</v>
      </c>
      <c r="F8" s="206">
        <f t="shared" si="1"/>
        <v>6.5850592928575327E-2</v>
      </c>
      <c r="G8" s="230">
        <v>75</v>
      </c>
      <c r="H8" s="207">
        <f t="shared" si="2"/>
        <v>3.0762920426579164E-2</v>
      </c>
      <c r="I8" s="223"/>
      <c r="J8" s="224">
        <f t="shared" si="3"/>
        <v>0</v>
      </c>
      <c r="K8" s="208">
        <f t="shared" si="4"/>
        <v>2788</v>
      </c>
      <c r="L8" s="207">
        <f t="shared" si="5"/>
        <v>6.9899212756355619E-2</v>
      </c>
    </row>
    <row r="9" spans="1:12" ht="28.5" customHeight="1" x14ac:dyDescent="0.25">
      <c r="A9" s="10">
        <v>13</v>
      </c>
      <c r="B9" s="11" t="s">
        <v>389</v>
      </c>
      <c r="C9" s="204">
        <v>54</v>
      </c>
      <c r="D9" s="207">
        <f t="shared" si="0"/>
        <v>2.8211692179092003E-3</v>
      </c>
      <c r="E9" s="205">
        <v>39</v>
      </c>
      <c r="F9" s="206">
        <f t="shared" si="1"/>
        <v>2.1312640034974587E-3</v>
      </c>
      <c r="G9" s="230">
        <v>8</v>
      </c>
      <c r="H9" s="207">
        <f t="shared" si="2"/>
        <v>3.2813781788351109E-3</v>
      </c>
      <c r="I9" s="223"/>
      <c r="J9" s="224">
        <f t="shared" si="3"/>
        <v>0</v>
      </c>
      <c r="K9" s="208">
        <f t="shared" si="4"/>
        <v>101</v>
      </c>
      <c r="L9" s="207">
        <f t="shared" si="5"/>
        <v>2.5322168179311038E-3</v>
      </c>
    </row>
    <row r="10" spans="1:12" ht="28.2" thickBot="1" x14ac:dyDescent="0.3">
      <c r="A10" s="15">
        <v>19</v>
      </c>
      <c r="B10" s="16" t="s">
        <v>390</v>
      </c>
      <c r="C10" s="209">
        <v>254</v>
      </c>
      <c r="D10" s="212">
        <f t="shared" si="0"/>
        <v>1.3269944099054385E-2</v>
      </c>
      <c r="E10" s="210">
        <v>172</v>
      </c>
      <c r="F10" s="211">
        <f t="shared" si="1"/>
        <v>9.3994207333734092E-3</v>
      </c>
      <c r="G10" s="231">
        <v>13</v>
      </c>
      <c r="H10" s="212">
        <f t="shared" si="2"/>
        <v>5.3322395406070547E-3</v>
      </c>
      <c r="I10" s="225"/>
      <c r="J10" s="226">
        <f t="shared" si="3"/>
        <v>0</v>
      </c>
      <c r="K10" s="213">
        <f t="shared" si="4"/>
        <v>439</v>
      </c>
      <c r="L10" s="212">
        <f t="shared" si="5"/>
        <v>1.1006368149225293E-2</v>
      </c>
    </row>
    <row r="11" spans="1:12" x14ac:dyDescent="0.25">
      <c r="A11" s="20">
        <v>20</v>
      </c>
      <c r="B11" s="21" t="s">
        <v>391</v>
      </c>
      <c r="C11" s="198">
        <v>189</v>
      </c>
      <c r="D11" s="201">
        <f t="shared" si="0"/>
        <v>9.8740922626821999E-3</v>
      </c>
      <c r="E11" s="199">
        <v>359</v>
      </c>
      <c r="F11" s="200">
        <f t="shared" si="1"/>
        <v>1.9618558391168918E-2</v>
      </c>
      <c r="G11" s="229">
        <v>165</v>
      </c>
      <c r="H11" s="201">
        <f t="shared" si="2"/>
        <v>6.767842493847416E-2</v>
      </c>
      <c r="I11" s="221">
        <v>1</v>
      </c>
      <c r="J11" s="222">
        <f t="shared" si="3"/>
        <v>0.125</v>
      </c>
      <c r="K11" s="202">
        <f t="shared" si="4"/>
        <v>714</v>
      </c>
      <c r="L11" s="203">
        <f t="shared" si="5"/>
        <v>1.7901017901017901E-2</v>
      </c>
    </row>
    <row r="12" spans="1:12" x14ac:dyDescent="0.25">
      <c r="A12" s="10">
        <v>21</v>
      </c>
      <c r="B12" s="11" t="s">
        <v>392</v>
      </c>
      <c r="C12" s="204">
        <v>225</v>
      </c>
      <c r="D12" s="207">
        <f t="shared" si="0"/>
        <v>1.1754871741288335E-2</v>
      </c>
      <c r="E12" s="205">
        <v>514</v>
      </c>
      <c r="F12" s="206">
        <f t="shared" si="1"/>
        <v>2.8088966610197278E-2</v>
      </c>
      <c r="G12" s="230">
        <v>185</v>
      </c>
      <c r="H12" s="207">
        <f t="shared" si="2"/>
        <v>7.5881870385561934E-2</v>
      </c>
      <c r="I12" s="223"/>
      <c r="J12" s="224">
        <f t="shared" si="3"/>
        <v>0</v>
      </c>
      <c r="K12" s="208">
        <f t="shared" si="4"/>
        <v>924</v>
      </c>
      <c r="L12" s="207">
        <f t="shared" si="5"/>
        <v>2.3166023166023165E-2</v>
      </c>
    </row>
    <row r="13" spans="1:12" x14ac:dyDescent="0.25">
      <c r="A13" s="10">
        <v>22</v>
      </c>
      <c r="B13" s="11" t="s">
        <v>393</v>
      </c>
      <c r="C13" s="204">
        <v>90</v>
      </c>
      <c r="D13" s="207">
        <f t="shared" si="0"/>
        <v>4.7019486965153333E-3</v>
      </c>
      <c r="E13" s="205">
        <v>119</v>
      </c>
      <c r="F13" s="206">
        <f t="shared" si="1"/>
        <v>6.5030876004153236E-3</v>
      </c>
      <c r="G13" s="230">
        <v>21</v>
      </c>
      <c r="H13" s="207">
        <f t="shared" si="2"/>
        <v>8.6136177194421661E-3</v>
      </c>
      <c r="I13" s="223"/>
      <c r="J13" s="224">
        <f t="shared" si="3"/>
        <v>0</v>
      </c>
      <c r="K13" s="208">
        <f t="shared" si="4"/>
        <v>230</v>
      </c>
      <c r="L13" s="207">
        <f t="shared" si="5"/>
        <v>5.7664343378629095E-3</v>
      </c>
    </row>
    <row r="14" spans="1:12" ht="14.4" thickBot="1" x14ac:dyDescent="0.3">
      <c r="A14" s="23">
        <v>29</v>
      </c>
      <c r="B14" s="24" t="s">
        <v>394</v>
      </c>
      <c r="C14" s="209">
        <v>58</v>
      </c>
      <c r="D14" s="212">
        <f t="shared" si="0"/>
        <v>3.0301447155321039E-3</v>
      </c>
      <c r="E14" s="210">
        <v>82</v>
      </c>
      <c r="F14" s="211">
        <f t="shared" si="1"/>
        <v>4.4811191868408106E-3</v>
      </c>
      <c r="G14" s="231">
        <v>29</v>
      </c>
      <c r="H14" s="212">
        <f t="shared" si="2"/>
        <v>1.1894995898277276E-2</v>
      </c>
      <c r="I14" s="225"/>
      <c r="J14" s="226">
        <f t="shared" si="3"/>
        <v>0</v>
      </c>
      <c r="K14" s="213">
        <f t="shared" si="4"/>
        <v>169</v>
      </c>
      <c r="L14" s="212">
        <f t="shared" si="5"/>
        <v>4.2370756656470946E-3</v>
      </c>
    </row>
    <row r="15" spans="1:12" ht="27.75" customHeight="1" x14ac:dyDescent="0.25">
      <c r="A15" s="8">
        <v>30</v>
      </c>
      <c r="B15" s="9" t="s">
        <v>395</v>
      </c>
      <c r="C15" s="198">
        <v>1588</v>
      </c>
      <c r="D15" s="201">
        <f t="shared" si="0"/>
        <v>8.296327255629278E-2</v>
      </c>
      <c r="E15" s="199">
        <v>2310</v>
      </c>
      <c r="F15" s="200">
        <f t="shared" si="1"/>
        <v>0.12623640636100333</v>
      </c>
      <c r="G15" s="229">
        <v>436</v>
      </c>
      <c r="H15" s="201">
        <f t="shared" si="2"/>
        <v>0.17883511074651354</v>
      </c>
      <c r="I15" s="221"/>
      <c r="J15" s="222">
        <f t="shared" si="3"/>
        <v>0</v>
      </c>
      <c r="K15" s="202">
        <f t="shared" si="4"/>
        <v>4334</v>
      </c>
      <c r="L15" s="203">
        <f t="shared" si="5"/>
        <v>0.10865968008825151</v>
      </c>
    </row>
    <row r="16" spans="1:12" x14ac:dyDescent="0.25">
      <c r="A16" s="10">
        <v>31</v>
      </c>
      <c r="B16" s="11" t="s">
        <v>396</v>
      </c>
      <c r="C16" s="204">
        <v>235</v>
      </c>
      <c r="D16" s="207">
        <f t="shared" si="0"/>
        <v>1.2277310485345593E-2</v>
      </c>
      <c r="E16" s="205">
        <v>319</v>
      </c>
      <c r="F16" s="206">
        <f t="shared" si="1"/>
        <v>1.7432646592709985E-2</v>
      </c>
      <c r="G16" s="230">
        <v>45</v>
      </c>
      <c r="H16" s="207">
        <f t="shared" si="2"/>
        <v>1.8457752255947497E-2</v>
      </c>
      <c r="I16" s="223"/>
      <c r="J16" s="224">
        <f t="shared" si="3"/>
        <v>0</v>
      </c>
      <c r="K16" s="208">
        <f t="shared" si="4"/>
        <v>599</v>
      </c>
      <c r="L16" s="207">
        <f t="shared" si="5"/>
        <v>1.5017800732086447E-2</v>
      </c>
    </row>
    <row r="17" spans="1:12" x14ac:dyDescent="0.25">
      <c r="A17" s="10">
        <v>32</v>
      </c>
      <c r="B17" s="11" t="s">
        <v>397</v>
      </c>
      <c r="C17" s="204">
        <v>2431</v>
      </c>
      <c r="D17" s="207">
        <f t="shared" si="0"/>
        <v>0.12700485868031974</v>
      </c>
      <c r="E17" s="205">
        <v>4074</v>
      </c>
      <c r="F17" s="206">
        <f t="shared" si="1"/>
        <v>0.22263511667304225</v>
      </c>
      <c r="G17" s="230">
        <v>485</v>
      </c>
      <c r="H17" s="207">
        <f t="shared" si="2"/>
        <v>0.1989335520918786</v>
      </c>
      <c r="I17" s="223"/>
      <c r="J17" s="224">
        <f t="shared" si="3"/>
        <v>0</v>
      </c>
      <c r="K17" s="208">
        <f t="shared" si="4"/>
        <v>6990</v>
      </c>
      <c r="L17" s="207">
        <f t="shared" si="5"/>
        <v>0.17524946096374669</v>
      </c>
    </row>
    <row r="18" spans="1:12" ht="28.2" thickBot="1" x14ac:dyDescent="0.3">
      <c r="A18" s="15">
        <v>39</v>
      </c>
      <c r="B18" s="16" t="s">
        <v>398</v>
      </c>
      <c r="C18" s="209">
        <v>503</v>
      </c>
      <c r="D18" s="212">
        <f t="shared" si="0"/>
        <v>2.6278668826080143E-2</v>
      </c>
      <c r="E18" s="210">
        <v>697</v>
      </c>
      <c r="F18" s="211">
        <f t="shared" si="1"/>
        <v>3.8089513088146891E-2</v>
      </c>
      <c r="G18" s="231">
        <v>144</v>
      </c>
      <c r="H18" s="212">
        <f t="shared" si="2"/>
        <v>5.9064807219031991E-2</v>
      </c>
      <c r="I18" s="225"/>
      <c r="J18" s="226">
        <f t="shared" si="3"/>
        <v>0</v>
      </c>
      <c r="K18" s="213">
        <f t="shared" si="4"/>
        <v>1344</v>
      </c>
      <c r="L18" s="212">
        <f t="shared" si="5"/>
        <v>3.3696033696033696E-2</v>
      </c>
    </row>
    <row r="19" spans="1:12" x14ac:dyDescent="0.25">
      <c r="A19" s="20">
        <v>40</v>
      </c>
      <c r="B19" s="21" t="s">
        <v>399</v>
      </c>
      <c r="C19" s="198">
        <v>4</v>
      </c>
      <c r="D19" s="201">
        <f t="shared" si="0"/>
        <v>2.0897549762290371E-4</v>
      </c>
      <c r="E19" s="199">
        <v>3</v>
      </c>
      <c r="F19" s="200">
        <f t="shared" si="1"/>
        <v>1.6394338488441991E-4</v>
      </c>
      <c r="G19" s="229">
        <v>12</v>
      </c>
      <c r="H19" s="201">
        <f t="shared" si="2"/>
        <v>4.9220672682526662E-3</v>
      </c>
      <c r="I19" s="221"/>
      <c r="J19" s="222">
        <f t="shared" si="3"/>
        <v>0</v>
      </c>
      <c r="K19" s="202">
        <f t="shared" si="4"/>
        <v>19</v>
      </c>
      <c r="L19" s="203">
        <f t="shared" si="5"/>
        <v>4.7635761921476205E-4</v>
      </c>
    </row>
    <row r="20" spans="1:12" ht="14.4" thickBot="1" x14ac:dyDescent="0.3">
      <c r="A20" s="23">
        <v>41</v>
      </c>
      <c r="B20" s="24" t="s">
        <v>400</v>
      </c>
      <c r="C20" s="209">
        <v>6</v>
      </c>
      <c r="D20" s="212">
        <f t="shared" si="0"/>
        <v>3.1346324643435555E-4</v>
      </c>
      <c r="E20" s="210">
        <v>6</v>
      </c>
      <c r="F20" s="211">
        <f t="shared" si="1"/>
        <v>3.2788676976883981E-4</v>
      </c>
      <c r="G20" s="231">
        <v>2</v>
      </c>
      <c r="H20" s="212">
        <f t="shared" si="2"/>
        <v>8.2034454470877774E-4</v>
      </c>
      <c r="I20" s="225"/>
      <c r="J20" s="226">
        <f t="shared" si="3"/>
        <v>0</v>
      </c>
      <c r="K20" s="213">
        <f t="shared" si="4"/>
        <v>14</v>
      </c>
      <c r="L20" s="212">
        <f t="shared" si="5"/>
        <v>3.5100035100035098E-4</v>
      </c>
    </row>
    <row r="21" spans="1:12" x14ac:dyDescent="0.25">
      <c r="A21" s="8">
        <v>50</v>
      </c>
      <c r="B21" s="9" t="s">
        <v>401</v>
      </c>
      <c r="C21" s="198">
        <v>359</v>
      </c>
      <c r="D21" s="201">
        <f t="shared" si="0"/>
        <v>1.8755550911655608E-2</v>
      </c>
      <c r="E21" s="199">
        <v>371</v>
      </c>
      <c r="F21" s="200">
        <f t="shared" si="1"/>
        <v>2.0274331930706595E-2</v>
      </c>
      <c r="G21" s="229">
        <v>75</v>
      </c>
      <c r="H21" s="201">
        <f t="shared" si="2"/>
        <v>3.0762920426579164E-2</v>
      </c>
      <c r="I21" s="221"/>
      <c r="J21" s="222">
        <f t="shared" si="3"/>
        <v>0</v>
      </c>
      <c r="K21" s="202">
        <f t="shared" si="4"/>
        <v>805</v>
      </c>
      <c r="L21" s="203">
        <f t="shared" si="5"/>
        <v>2.0182520182520182E-2</v>
      </c>
    </row>
    <row r="22" spans="1:12" x14ac:dyDescent="0.25">
      <c r="A22" s="10">
        <v>51</v>
      </c>
      <c r="B22" s="11" t="s">
        <v>402</v>
      </c>
      <c r="C22" s="204">
        <v>136</v>
      </c>
      <c r="D22" s="207">
        <f t="shared" si="0"/>
        <v>7.1051669191787266E-3</v>
      </c>
      <c r="E22" s="205">
        <v>278</v>
      </c>
      <c r="F22" s="206">
        <f t="shared" si="1"/>
        <v>1.5192086999289579E-2</v>
      </c>
      <c r="G22" s="230">
        <v>24</v>
      </c>
      <c r="H22" s="207">
        <f t="shared" si="2"/>
        <v>9.8441345365053324E-3</v>
      </c>
      <c r="I22" s="223"/>
      <c r="J22" s="224">
        <f t="shared" si="3"/>
        <v>0</v>
      </c>
      <c r="K22" s="208">
        <f t="shared" si="4"/>
        <v>438</v>
      </c>
      <c r="L22" s="207">
        <f t="shared" si="5"/>
        <v>1.0981296695582409E-2</v>
      </c>
    </row>
    <row r="23" spans="1:12" x14ac:dyDescent="0.25">
      <c r="A23" s="10">
        <v>52</v>
      </c>
      <c r="B23" s="11" t="s">
        <v>403</v>
      </c>
      <c r="C23" s="204">
        <v>434</v>
      </c>
      <c r="D23" s="207">
        <f t="shared" si="0"/>
        <v>2.2673841492085053E-2</v>
      </c>
      <c r="E23" s="205">
        <v>438</v>
      </c>
      <c r="F23" s="206">
        <f t="shared" si="1"/>
        <v>2.3935734193125308E-2</v>
      </c>
      <c r="G23" s="230">
        <v>106</v>
      </c>
      <c r="H23" s="207">
        <f t="shared" si="2"/>
        <v>4.3478260869565216E-2</v>
      </c>
      <c r="I23" s="223"/>
      <c r="J23" s="224">
        <f t="shared" si="3"/>
        <v>0</v>
      </c>
      <c r="K23" s="208">
        <f t="shared" si="4"/>
        <v>978</v>
      </c>
      <c r="L23" s="207">
        <f t="shared" si="5"/>
        <v>2.4519881662738805E-2</v>
      </c>
    </row>
    <row r="24" spans="1:12" ht="41.4" x14ac:dyDescent="0.25">
      <c r="A24" s="10">
        <v>53</v>
      </c>
      <c r="B24" s="11" t="s">
        <v>404</v>
      </c>
      <c r="C24" s="204">
        <v>1</v>
      </c>
      <c r="D24" s="207">
        <f t="shared" si="0"/>
        <v>5.2243874405725927E-5</v>
      </c>
      <c r="E24" s="205">
        <v>8</v>
      </c>
      <c r="F24" s="206">
        <f t="shared" si="1"/>
        <v>4.3718235969178644E-4</v>
      </c>
      <c r="G24" s="230"/>
      <c r="H24" s="207">
        <f t="shared" si="2"/>
        <v>0</v>
      </c>
      <c r="I24" s="223"/>
      <c r="J24" s="224">
        <f t="shared" si="3"/>
        <v>0</v>
      </c>
      <c r="K24" s="208">
        <f t="shared" si="4"/>
        <v>9</v>
      </c>
      <c r="L24" s="207">
        <f t="shared" si="5"/>
        <v>2.2564308278593992E-4</v>
      </c>
    </row>
    <row r="25" spans="1:12" x14ac:dyDescent="0.25">
      <c r="A25" s="10">
        <v>54</v>
      </c>
      <c r="B25" s="11" t="s">
        <v>405</v>
      </c>
      <c r="C25" s="204">
        <v>5</v>
      </c>
      <c r="D25" s="207">
        <f t="shared" si="0"/>
        <v>2.6121937202862962E-4</v>
      </c>
      <c r="E25" s="205">
        <v>10</v>
      </c>
      <c r="F25" s="206">
        <f t="shared" si="1"/>
        <v>5.4647794961473306E-4</v>
      </c>
      <c r="G25" s="230">
        <v>2</v>
      </c>
      <c r="H25" s="207">
        <f t="shared" si="2"/>
        <v>8.2034454470877774E-4</v>
      </c>
      <c r="I25" s="223"/>
      <c r="J25" s="224">
        <f t="shared" si="3"/>
        <v>0</v>
      </c>
      <c r="K25" s="208">
        <f t="shared" si="4"/>
        <v>17</v>
      </c>
      <c r="L25" s="207">
        <f t="shared" si="5"/>
        <v>4.2621471192899764E-4</v>
      </c>
    </row>
    <row r="26" spans="1:12" ht="28.2" thickBot="1" x14ac:dyDescent="0.3">
      <c r="A26" s="15">
        <v>59</v>
      </c>
      <c r="B26" s="16" t="s">
        <v>406</v>
      </c>
      <c r="C26" s="209">
        <v>112</v>
      </c>
      <c r="D26" s="212">
        <f t="shared" si="0"/>
        <v>5.8513139334413038E-3</v>
      </c>
      <c r="E26" s="210">
        <v>91</v>
      </c>
      <c r="F26" s="211">
        <f t="shared" si="1"/>
        <v>4.9729493414940708E-3</v>
      </c>
      <c r="G26" s="231">
        <v>12</v>
      </c>
      <c r="H26" s="212">
        <f t="shared" si="2"/>
        <v>4.9220672682526662E-3</v>
      </c>
      <c r="I26" s="225"/>
      <c r="J26" s="226">
        <f t="shared" si="3"/>
        <v>0</v>
      </c>
      <c r="K26" s="213">
        <f t="shared" si="4"/>
        <v>215</v>
      </c>
      <c r="L26" s="212">
        <f t="shared" si="5"/>
        <v>5.390362533219676E-3</v>
      </c>
    </row>
    <row r="27" spans="1:12" ht="27.6" x14ac:dyDescent="0.25">
      <c r="A27" s="20">
        <v>60</v>
      </c>
      <c r="B27" s="21" t="s">
        <v>407</v>
      </c>
      <c r="C27" s="198">
        <v>59</v>
      </c>
      <c r="D27" s="201">
        <f t="shared" si="0"/>
        <v>3.0823885899378296E-3</v>
      </c>
      <c r="E27" s="199">
        <v>67</v>
      </c>
      <c r="F27" s="200">
        <f t="shared" si="1"/>
        <v>3.6614022624187116E-3</v>
      </c>
      <c r="G27" s="229">
        <v>1</v>
      </c>
      <c r="H27" s="201">
        <f t="shared" si="2"/>
        <v>4.1017227235438887E-4</v>
      </c>
      <c r="I27" s="221"/>
      <c r="J27" s="222">
        <f t="shared" si="3"/>
        <v>0</v>
      </c>
      <c r="K27" s="202">
        <f t="shared" si="4"/>
        <v>127</v>
      </c>
      <c r="L27" s="203">
        <f t="shared" si="5"/>
        <v>3.1840746126460414E-3</v>
      </c>
    </row>
    <row r="28" spans="1:12" ht="27.6" x14ac:dyDescent="0.25">
      <c r="A28" s="10">
        <v>61</v>
      </c>
      <c r="B28" s="11" t="s">
        <v>408</v>
      </c>
      <c r="C28" s="204">
        <v>143</v>
      </c>
      <c r="D28" s="207">
        <f t="shared" si="0"/>
        <v>7.4708740400188075E-3</v>
      </c>
      <c r="E28" s="205">
        <v>144</v>
      </c>
      <c r="F28" s="206">
        <f t="shared" si="1"/>
        <v>7.8692824744521564E-3</v>
      </c>
      <c r="G28" s="230">
        <v>4</v>
      </c>
      <c r="H28" s="207">
        <f t="shared" si="2"/>
        <v>1.6406890894175555E-3</v>
      </c>
      <c r="I28" s="223"/>
      <c r="J28" s="224">
        <f t="shared" si="3"/>
        <v>0</v>
      </c>
      <c r="K28" s="208">
        <f t="shared" si="4"/>
        <v>291</v>
      </c>
      <c r="L28" s="207">
        <f t="shared" si="5"/>
        <v>7.2957930100787244E-3</v>
      </c>
    </row>
    <row r="29" spans="1:12" x14ac:dyDescent="0.25">
      <c r="A29" s="10">
        <v>62</v>
      </c>
      <c r="B29" s="11" t="s">
        <v>409</v>
      </c>
      <c r="C29" s="204">
        <v>35</v>
      </c>
      <c r="D29" s="207">
        <f t="shared" si="0"/>
        <v>1.8285356042004074E-3</v>
      </c>
      <c r="E29" s="205">
        <v>37</v>
      </c>
      <c r="F29" s="206">
        <f t="shared" si="1"/>
        <v>2.0219684135745122E-3</v>
      </c>
      <c r="G29" s="230"/>
      <c r="H29" s="207">
        <f t="shared" si="2"/>
        <v>0</v>
      </c>
      <c r="I29" s="223"/>
      <c r="J29" s="224">
        <f t="shared" si="3"/>
        <v>0</v>
      </c>
      <c r="K29" s="208">
        <f t="shared" si="4"/>
        <v>72</v>
      </c>
      <c r="L29" s="207">
        <f t="shared" si="5"/>
        <v>1.8051446622875194E-3</v>
      </c>
    </row>
    <row r="30" spans="1:12" x14ac:dyDescent="0.25">
      <c r="A30" s="10">
        <v>63</v>
      </c>
      <c r="B30" s="11" t="s">
        <v>410</v>
      </c>
      <c r="C30" s="204">
        <v>2</v>
      </c>
      <c r="D30" s="207">
        <f t="shared" si="0"/>
        <v>1.0448774881145185E-4</v>
      </c>
      <c r="E30" s="205">
        <v>2</v>
      </c>
      <c r="F30" s="206">
        <f t="shared" si="1"/>
        <v>1.0929558992294661E-4</v>
      </c>
      <c r="G30" s="230"/>
      <c r="H30" s="207">
        <f t="shared" si="2"/>
        <v>0</v>
      </c>
      <c r="I30" s="223"/>
      <c r="J30" s="224">
        <f t="shared" si="3"/>
        <v>0</v>
      </c>
      <c r="K30" s="208">
        <f t="shared" si="4"/>
        <v>4</v>
      </c>
      <c r="L30" s="207">
        <f t="shared" si="5"/>
        <v>1.0028581457152886E-4</v>
      </c>
    </row>
    <row r="31" spans="1:12" ht="42" thickBot="1" x14ac:dyDescent="0.3">
      <c r="A31" s="23">
        <v>69</v>
      </c>
      <c r="B31" s="24" t="s">
        <v>411</v>
      </c>
      <c r="C31" s="209">
        <v>15</v>
      </c>
      <c r="D31" s="212">
        <f t="shared" si="0"/>
        <v>7.8365811608588896E-4</v>
      </c>
      <c r="E31" s="210">
        <v>16</v>
      </c>
      <c r="F31" s="211">
        <f t="shared" si="1"/>
        <v>8.7436471938357287E-4</v>
      </c>
      <c r="G31" s="231"/>
      <c r="H31" s="212">
        <f t="shared" si="2"/>
        <v>0</v>
      </c>
      <c r="I31" s="225"/>
      <c r="J31" s="226">
        <f t="shared" si="3"/>
        <v>0</v>
      </c>
      <c r="K31" s="213">
        <f t="shared" si="4"/>
        <v>31</v>
      </c>
      <c r="L31" s="212">
        <f t="shared" si="5"/>
        <v>7.7721506292934863E-4</v>
      </c>
    </row>
    <row r="32" spans="1:12" x14ac:dyDescent="0.25">
      <c r="A32" s="8">
        <v>70</v>
      </c>
      <c r="B32" s="9" t="s">
        <v>412</v>
      </c>
      <c r="C32" s="198">
        <v>53</v>
      </c>
      <c r="D32" s="201">
        <f t="shared" si="0"/>
        <v>2.7689253435034741E-3</v>
      </c>
      <c r="E32" s="199">
        <v>34</v>
      </c>
      <c r="F32" s="200">
        <f t="shared" si="1"/>
        <v>1.8580250286900923E-3</v>
      </c>
      <c r="G32" s="229"/>
      <c r="H32" s="201">
        <f t="shared" si="2"/>
        <v>0</v>
      </c>
      <c r="I32" s="221"/>
      <c r="J32" s="222">
        <f t="shared" si="3"/>
        <v>0</v>
      </c>
      <c r="K32" s="202">
        <f t="shared" si="4"/>
        <v>87</v>
      </c>
      <c r="L32" s="203">
        <f t="shared" si="5"/>
        <v>2.1812164669307525E-3</v>
      </c>
    </row>
    <row r="33" spans="1:12" x14ac:dyDescent="0.25">
      <c r="A33" s="10">
        <v>71</v>
      </c>
      <c r="B33" s="11" t="s">
        <v>413</v>
      </c>
      <c r="C33" s="204">
        <v>40</v>
      </c>
      <c r="D33" s="207">
        <f t="shared" si="0"/>
        <v>2.0897549762290369E-3</v>
      </c>
      <c r="E33" s="205">
        <v>36</v>
      </c>
      <c r="F33" s="206">
        <f t="shared" si="1"/>
        <v>1.9673206186130391E-3</v>
      </c>
      <c r="G33" s="230">
        <v>1</v>
      </c>
      <c r="H33" s="207">
        <f t="shared" si="2"/>
        <v>4.1017227235438887E-4</v>
      </c>
      <c r="I33" s="223"/>
      <c r="J33" s="224">
        <f t="shared" si="3"/>
        <v>0</v>
      </c>
      <c r="K33" s="208">
        <f t="shared" si="4"/>
        <v>77</v>
      </c>
      <c r="L33" s="207">
        <f t="shared" si="5"/>
        <v>1.9305019305019305E-3</v>
      </c>
    </row>
    <row r="34" spans="1:12" x14ac:dyDescent="0.25">
      <c r="A34" s="10">
        <v>72</v>
      </c>
      <c r="B34" s="11" t="s">
        <v>414</v>
      </c>
      <c r="C34" s="204">
        <v>58</v>
      </c>
      <c r="D34" s="207">
        <f t="shared" si="0"/>
        <v>3.0301447155321039E-3</v>
      </c>
      <c r="E34" s="205">
        <v>16</v>
      </c>
      <c r="F34" s="206">
        <f t="shared" si="1"/>
        <v>8.7436471938357287E-4</v>
      </c>
      <c r="G34" s="230">
        <v>1</v>
      </c>
      <c r="H34" s="207">
        <f t="shared" si="2"/>
        <v>4.1017227235438887E-4</v>
      </c>
      <c r="I34" s="223"/>
      <c r="J34" s="224">
        <f t="shared" si="3"/>
        <v>0</v>
      </c>
      <c r="K34" s="208">
        <f t="shared" si="4"/>
        <v>75</v>
      </c>
      <c r="L34" s="207">
        <f t="shared" si="5"/>
        <v>1.880359023216166E-3</v>
      </c>
    </row>
    <row r="35" spans="1:12" ht="28.2" thickBot="1" x14ac:dyDescent="0.3">
      <c r="A35" s="15">
        <v>79</v>
      </c>
      <c r="B35" s="16" t="s">
        <v>415</v>
      </c>
      <c r="C35" s="209">
        <v>91</v>
      </c>
      <c r="D35" s="212">
        <f t="shared" si="0"/>
        <v>4.7541925709210595E-3</v>
      </c>
      <c r="E35" s="210">
        <v>27</v>
      </c>
      <c r="F35" s="211">
        <f t="shared" si="1"/>
        <v>1.4754904639597793E-3</v>
      </c>
      <c r="G35" s="231"/>
      <c r="H35" s="212">
        <f t="shared" si="2"/>
        <v>0</v>
      </c>
      <c r="I35" s="225"/>
      <c r="J35" s="226">
        <f t="shared" si="3"/>
        <v>0</v>
      </c>
      <c r="K35" s="213">
        <f t="shared" si="4"/>
        <v>118</v>
      </c>
      <c r="L35" s="212">
        <f t="shared" si="5"/>
        <v>2.9584315298601012E-3</v>
      </c>
    </row>
    <row r="36" spans="1:12" x14ac:dyDescent="0.25">
      <c r="A36" s="20">
        <v>80</v>
      </c>
      <c r="B36" s="21" t="s">
        <v>416</v>
      </c>
      <c r="C36" s="198"/>
      <c r="D36" s="201">
        <f t="shared" si="0"/>
        <v>0</v>
      </c>
      <c r="E36" s="199"/>
      <c r="F36" s="200">
        <f t="shared" si="1"/>
        <v>0</v>
      </c>
      <c r="G36" s="229"/>
      <c r="H36" s="201">
        <f t="shared" si="2"/>
        <v>0</v>
      </c>
      <c r="I36" s="221"/>
      <c r="J36" s="222">
        <f t="shared" si="3"/>
        <v>0</v>
      </c>
      <c r="K36" s="202">
        <f t="shared" si="4"/>
        <v>0</v>
      </c>
      <c r="L36" s="203">
        <f t="shared" si="5"/>
        <v>0</v>
      </c>
    </row>
    <row r="37" spans="1:12" x14ac:dyDescent="0.25">
      <c r="A37" s="10">
        <v>81</v>
      </c>
      <c r="B37" s="11" t="s">
        <v>417</v>
      </c>
      <c r="C37" s="204">
        <v>22</v>
      </c>
      <c r="D37" s="207">
        <f t="shared" si="0"/>
        <v>1.1493652369259704E-3</v>
      </c>
      <c r="E37" s="205">
        <v>9</v>
      </c>
      <c r="F37" s="206">
        <f t="shared" si="1"/>
        <v>4.9183015465325977E-4</v>
      </c>
      <c r="G37" s="230"/>
      <c r="H37" s="207">
        <f t="shared" si="2"/>
        <v>0</v>
      </c>
      <c r="I37" s="223"/>
      <c r="J37" s="224">
        <f t="shared" si="3"/>
        <v>0</v>
      </c>
      <c r="K37" s="208">
        <f t="shared" si="4"/>
        <v>31</v>
      </c>
      <c r="L37" s="207">
        <f t="shared" si="5"/>
        <v>7.7721506292934863E-4</v>
      </c>
    </row>
    <row r="38" spans="1:12" ht="27.6" x14ac:dyDescent="0.25">
      <c r="A38" s="10">
        <v>82</v>
      </c>
      <c r="B38" s="11" t="s">
        <v>418</v>
      </c>
      <c r="C38" s="204"/>
      <c r="D38" s="207">
        <f t="shared" si="0"/>
        <v>0</v>
      </c>
      <c r="E38" s="205"/>
      <c r="F38" s="206">
        <f t="shared" si="1"/>
        <v>0</v>
      </c>
      <c r="G38" s="230"/>
      <c r="H38" s="207">
        <f t="shared" si="2"/>
        <v>0</v>
      </c>
      <c r="I38" s="223"/>
      <c r="J38" s="224">
        <f t="shared" si="3"/>
        <v>0</v>
      </c>
      <c r="K38" s="208">
        <f t="shared" si="4"/>
        <v>0</v>
      </c>
      <c r="L38" s="207">
        <f t="shared" si="5"/>
        <v>0</v>
      </c>
    </row>
    <row r="39" spans="1:12" ht="28.2" thickBot="1" x14ac:dyDescent="0.3">
      <c r="A39" s="23">
        <v>89</v>
      </c>
      <c r="B39" s="24" t="s">
        <v>419</v>
      </c>
      <c r="C39" s="209">
        <v>2</v>
      </c>
      <c r="D39" s="212">
        <f t="shared" si="0"/>
        <v>1.0448774881145185E-4</v>
      </c>
      <c r="E39" s="210"/>
      <c r="F39" s="211">
        <f t="shared" si="1"/>
        <v>0</v>
      </c>
      <c r="G39" s="231"/>
      <c r="H39" s="207">
        <f t="shared" si="2"/>
        <v>0</v>
      </c>
      <c r="I39" s="225"/>
      <c r="J39" s="226">
        <f t="shared" si="3"/>
        <v>0</v>
      </c>
      <c r="K39" s="213">
        <f t="shared" si="4"/>
        <v>2</v>
      </c>
      <c r="L39" s="212">
        <f t="shared" si="5"/>
        <v>5.014290728576443E-5</v>
      </c>
    </row>
    <row r="40" spans="1:12" x14ac:dyDescent="0.25">
      <c r="A40" s="8">
        <v>90</v>
      </c>
      <c r="B40" s="9" t="s">
        <v>420</v>
      </c>
      <c r="C40" s="198">
        <v>30</v>
      </c>
      <c r="D40" s="201">
        <f t="shared" si="0"/>
        <v>1.5673162321717779E-3</v>
      </c>
      <c r="E40" s="199">
        <v>10</v>
      </c>
      <c r="F40" s="200">
        <f t="shared" si="1"/>
        <v>5.4647794961473306E-4</v>
      </c>
      <c r="G40" s="229">
        <v>4</v>
      </c>
      <c r="H40" s="201">
        <f t="shared" si="2"/>
        <v>1.6406890894175555E-3</v>
      </c>
      <c r="I40" s="221"/>
      <c r="J40" s="222">
        <f t="shared" si="3"/>
        <v>0</v>
      </c>
      <c r="K40" s="202">
        <f t="shared" si="4"/>
        <v>44</v>
      </c>
      <c r="L40" s="203">
        <f t="shared" si="5"/>
        <v>1.1031439602868175E-3</v>
      </c>
    </row>
    <row r="41" spans="1:12" x14ac:dyDescent="0.25">
      <c r="A41" s="10">
        <v>91</v>
      </c>
      <c r="B41" s="11" t="s">
        <v>421</v>
      </c>
      <c r="C41" s="204">
        <v>13</v>
      </c>
      <c r="D41" s="207">
        <f t="shared" si="0"/>
        <v>6.7917036727443709E-4</v>
      </c>
      <c r="E41" s="205"/>
      <c r="F41" s="206">
        <f t="shared" si="1"/>
        <v>0</v>
      </c>
      <c r="G41" s="230">
        <v>4</v>
      </c>
      <c r="H41" s="207">
        <f t="shared" si="2"/>
        <v>1.6406890894175555E-3</v>
      </c>
      <c r="I41" s="223"/>
      <c r="J41" s="224">
        <f t="shared" si="3"/>
        <v>0</v>
      </c>
      <c r="K41" s="208">
        <f t="shared" si="4"/>
        <v>17</v>
      </c>
      <c r="L41" s="207">
        <f t="shared" si="5"/>
        <v>4.2621471192899764E-4</v>
      </c>
    </row>
    <row r="42" spans="1:12" x14ac:dyDescent="0.25">
      <c r="A42" s="10">
        <v>92</v>
      </c>
      <c r="B42" s="11" t="s">
        <v>422</v>
      </c>
      <c r="C42" s="204">
        <v>9</v>
      </c>
      <c r="D42" s="207">
        <f t="shared" si="0"/>
        <v>4.7019486965153335E-4</v>
      </c>
      <c r="E42" s="205">
        <v>4</v>
      </c>
      <c r="F42" s="206">
        <f t="shared" si="1"/>
        <v>2.1859117984589322E-4</v>
      </c>
      <c r="G42" s="230">
        <v>1</v>
      </c>
      <c r="H42" s="207">
        <f t="shared" si="2"/>
        <v>4.1017227235438887E-4</v>
      </c>
      <c r="I42" s="223"/>
      <c r="J42" s="224">
        <f t="shared" si="3"/>
        <v>0</v>
      </c>
      <c r="K42" s="208">
        <f t="shared" si="4"/>
        <v>14</v>
      </c>
      <c r="L42" s="207">
        <f t="shared" si="5"/>
        <v>3.5100035100035098E-4</v>
      </c>
    </row>
    <row r="43" spans="1:12" ht="28.2" thickBot="1" x14ac:dyDescent="0.3">
      <c r="A43" s="15">
        <v>99</v>
      </c>
      <c r="B43" s="16" t="s">
        <v>423</v>
      </c>
      <c r="C43" s="209">
        <v>29</v>
      </c>
      <c r="D43" s="212">
        <f t="shared" si="0"/>
        <v>1.5150723577660519E-3</v>
      </c>
      <c r="E43" s="210">
        <v>10</v>
      </c>
      <c r="F43" s="211">
        <f t="shared" si="1"/>
        <v>5.4647794961473306E-4</v>
      </c>
      <c r="G43" s="231">
        <v>2</v>
      </c>
      <c r="H43" s="212">
        <f t="shared" si="2"/>
        <v>8.2034454470877774E-4</v>
      </c>
      <c r="I43" s="225"/>
      <c r="J43" s="226">
        <f t="shared" si="3"/>
        <v>0</v>
      </c>
      <c r="K43" s="213">
        <f t="shared" si="4"/>
        <v>41</v>
      </c>
      <c r="L43" s="212">
        <f t="shared" si="5"/>
        <v>1.0279295993581709E-3</v>
      </c>
    </row>
    <row r="44" spans="1:12" ht="27.6" x14ac:dyDescent="0.25">
      <c r="A44" s="20">
        <v>100</v>
      </c>
      <c r="B44" s="21" t="s">
        <v>424</v>
      </c>
      <c r="C44" s="198">
        <v>6</v>
      </c>
      <c r="D44" s="201">
        <f t="shared" si="0"/>
        <v>3.1346324643435555E-4</v>
      </c>
      <c r="E44" s="199">
        <v>3</v>
      </c>
      <c r="F44" s="200">
        <f t="shared" si="1"/>
        <v>1.6394338488441991E-4</v>
      </c>
      <c r="G44" s="229"/>
      <c r="H44" s="201">
        <f t="shared" si="2"/>
        <v>0</v>
      </c>
      <c r="I44" s="221"/>
      <c r="J44" s="222">
        <f t="shared" si="3"/>
        <v>0</v>
      </c>
      <c r="K44" s="202">
        <f t="shared" si="4"/>
        <v>9</v>
      </c>
      <c r="L44" s="203">
        <f t="shared" si="5"/>
        <v>2.2564308278593992E-4</v>
      </c>
    </row>
    <row r="45" spans="1:12" x14ac:dyDescent="0.25">
      <c r="A45" s="10">
        <v>101</v>
      </c>
      <c r="B45" s="11" t="s">
        <v>425</v>
      </c>
      <c r="C45" s="204">
        <v>3</v>
      </c>
      <c r="D45" s="207">
        <f t="shared" si="0"/>
        <v>1.5673162321717778E-4</v>
      </c>
      <c r="E45" s="205">
        <v>2</v>
      </c>
      <c r="F45" s="206">
        <f t="shared" si="1"/>
        <v>1.0929558992294661E-4</v>
      </c>
      <c r="G45" s="230"/>
      <c r="H45" s="207">
        <f t="shared" si="2"/>
        <v>0</v>
      </c>
      <c r="I45" s="223"/>
      <c r="J45" s="224">
        <f t="shared" si="3"/>
        <v>0</v>
      </c>
      <c r="K45" s="208">
        <f t="shared" si="4"/>
        <v>5</v>
      </c>
      <c r="L45" s="207">
        <f t="shared" si="5"/>
        <v>1.2535726821441106E-4</v>
      </c>
    </row>
    <row r="46" spans="1:12" x14ac:dyDescent="0.25">
      <c r="A46" s="10">
        <v>102</v>
      </c>
      <c r="B46" s="11" t="s">
        <v>426</v>
      </c>
      <c r="C46" s="204">
        <v>4</v>
      </c>
      <c r="D46" s="207">
        <f t="shared" si="0"/>
        <v>2.0897549762290371E-4</v>
      </c>
      <c r="E46" s="205"/>
      <c r="F46" s="206">
        <f t="shared" si="1"/>
        <v>0</v>
      </c>
      <c r="G46" s="230"/>
      <c r="H46" s="207">
        <f t="shared" si="2"/>
        <v>0</v>
      </c>
      <c r="I46" s="223"/>
      <c r="J46" s="224">
        <f t="shared" si="3"/>
        <v>0</v>
      </c>
      <c r="K46" s="208">
        <f t="shared" si="4"/>
        <v>4</v>
      </c>
      <c r="L46" s="207">
        <f t="shared" si="5"/>
        <v>1.0028581457152886E-4</v>
      </c>
    </row>
    <row r="47" spans="1:12" x14ac:dyDescent="0.25">
      <c r="A47" s="10">
        <v>103</v>
      </c>
      <c r="B47" s="11" t="s">
        <v>427</v>
      </c>
      <c r="C47" s="204">
        <v>1</v>
      </c>
      <c r="D47" s="207">
        <f t="shared" si="0"/>
        <v>5.2243874405725927E-5</v>
      </c>
      <c r="E47" s="205">
        <v>2</v>
      </c>
      <c r="F47" s="206">
        <f t="shared" si="1"/>
        <v>1.0929558992294661E-4</v>
      </c>
      <c r="G47" s="230"/>
      <c r="H47" s="207">
        <f t="shared" si="2"/>
        <v>0</v>
      </c>
      <c r="I47" s="223"/>
      <c r="J47" s="224">
        <f t="shared" si="3"/>
        <v>0</v>
      </c>
      <c r="K47" s="208">
        <f t="shared" si="4"/>
        <v>3</v>
      </c>
      <c r="L47" s="207">
        <f t="shared" si="5"/>
        <v>7.5214360928646645E-5</v>
      </c>
    </row>
    <row r="48" spans="1:12" ht="28.2" thickBot="1" x14ac:dyDescent="0.3">
      <c r="A48" s="23">
        <v>109</v>
      </c>
      <c r="B48" s="24" t="s">
        <v>428</v>
      </c>
      <c r="C48" s="209">
        <v>5</v>
      </c>
      <c r="D48" s="212">
        <f t="shared" si="0"/>
        <v>2.6121937202862962E-4</v>
      </c>
      <c r="E48" s="210"/>
      <c r="F48" s="211">
        <f t="shared" si="1"/>
        <v>0</v>
      </c>
      <c r="G48" s="231"/>
      <c r="H48" s="212">
        <f t="shared" si="2"/>
        <v>0</v>
      </c>
      <c r="I48" s="225"/>
      <c r="J48" s="226">
        <f t="shared" si="3"/>
        <v>0</v>
      </c>
      <c r="K48" s="213">
        <f t="shared" si="4"/>
        <v>5</v>
      </c>
      <c r="L48" s="212">
        <f t="shared" si="5"/>
        <v>1.2535726821441106E-4</v>
      </c>
    </row>
    <row r="49" spans="1:12" x14ac:dyDescent="0.25">
      <c r="A49" s="8">
        <v>110</v>
      </c>
      <c r="B49" s="9" t="s">
        <v>429</v>
      </c>
      <c r="C49" s="198">
        <v>130</v>
      </c>
      <c r="D49" s="201">
        <f t="shared" si="0"/>
        <v>6.7917036727443711E-3</v>
      </c>
      <c r="E49" s="199">
        <v>142</v>
      </c>
      <c r="F49" s="200">
        <f t="shared" si="1"/>
        <v>7.7599868845292094E-3</v>
      </c>
      <c r="G49" s="229">
        <v>8</v>
      </c>
      <c r="H49" s="201">
        <f t="shared" si="2"/>
        <v>3.2813781788351109E-3</v>
      </c>
      <c r="I49" s="221"/>
      <c r="J49" s="222">
        <f t="shared" si="3"/>
        <v>0</v>
      </c>
      <c r="K49" s="202">
        <f t="shared" si="4"/>
        <v>280</v>
      </c>
      <c r="L49" s="203">
        <f t="shared" si="5"/>
        <v>7.0200070200070203E-3</v>
      </c>
    </row>
    <row r="50" spans="1:12" x14ac:dyDescent="0.25">
      <c r="A50" s="10">
        <v>111</v>
      </c>
      <c r="B50" s="11" t="s">
        <v>430</v>
      </c>
      <c r="C50" s="204">
        <v>174</v>
      </c>
      <c r="D50" s="207">
        <f t="shared" si="0"/>
        <v>9.0904341465963111E-3</v>
      </c>
      <c r="E50" s="205">
        <v>501</v>
      </c>
      <c r="F50" s="206">
        <f t="shared" si="1"/>
        <v>2.7378545275698125E-2</v>
      </c>
      <c r="G50" s="230">
        <v>37</v>
      </c>
      <c r="H50" s="207">
        <f t="shared" si="2"/>
        <v>1.5176374077112387E-2</v>
      </c>
      <c r="I50" s="223"/>
      <c r="J50" s="224">
        <f t="shared" si="3"/>
        <v>0</v>
      </c>
      <c r="K50" s="208">
        <f t="shared" si="4"/>
        <v>712</v>
      </c>
      <c r="L50" s="207">
        <f t="shared" si="5"/>
        <v>1.7850874993732137E-2</v>
      </c>
    </row>
    <row r="51" spans="1:12" x14ac:dyDescent="0.25">
      <c r="A51" s="10">
        <v>112</v>
      </c>
      <c r="B51" s="11" t="s">
        <v>431</v>
      </c>
      <c r="C51" s="204">
        <v>45</v>
      </c>
      <c r="D51" s="207">
        <f t="shared" si="0"/>
        <v>2.3509743482576667E-3</v>
      </c>
      <c r="E51" s="205">
        <v>109</v>
      </c>
      <c r="F51" s="206">
        <f t="shared" si="1"/>
        <v>5.9566096508005904E-3</v>
      </c>
      <c r="G51" s="230">
        <v>7</v>
      </c>
      <c r="H51" s="207">
        <f t="shared" si="2"/>
        <v>2.871205906480722E-3</v>
      </c>
      <c r="I51" s="223"/>
      <c r="J51" s="224">
        <f t="shared" si="3"/>
        <v>0</v>
      </c>
      <c r="K51" s="208">
        <f t="shared" si="4"/>
        <v>161</v>
      </c>
      <c r="L51" s="207">
        <f t="shared" si="5"/>
        <v>4.0365040365040366E-3</v>
      </c>
    </row>
    <row r="52" spans="1:12" ht="14.4" thickBot="1" x14ac:dyDescent="0.3">
      <c r="A52" s="15">
        <v>119</v>
      </c>
      <c r="B52" s="16" t="s">
        <v>432</v>
      </c>
      <c r="C52" s="209">
        <v>27</v>
      </c>
      <c r="D52" s="212">
        <f t="shared" si="0"/>
        <v>1.4105846089546002E-3</v>
      </c>
      <c r="E52" s="210">
        <v>21</v>
      </c>
      <c r="F52" s="211">
        <f t="shared" si="1"/>
        <v>1.1476036941909394E-3</v>
      </c>
      <c r="G52" s="231">
        <v>3</v>
      </c>
      <c r="H52" s="212">
        <f t="shared" si="2"/>
        <v>1.2305168170631665E-3</v>
      </c>
      <c r="I52" s="225"/>
      <c r="J52" s="226">
        <f t="shared" si="3"/>
        <v>0</v>
      </c>
      <c r="K52" s="213">
        <f t="shared" si="4"/>
        <v>51</v>
      </c>
      <c r="L52" s="212">
        <f t="shared" si="5"/>
        <v>1.278644135786993E-3</v>
      </c>
    </row>
    <row r="53" spans="1:12" ht="14.4" thickBot="1" x14ac:dyDescent="0.3">
      <c r="A53" s="25">
        <v>120</v>
      </c>
      <c r="B53" s="26" t="s">
        <v>433</v>
      </c>
      <c r="C53" s="192">
        <v>152</v>
      </c>
      <c r="D53" s="195">
        <f t="shared" si="0"/>
        <v>7.9410689096703416E-3</v>
      </c>
      <c r="E53" s="193">
        <v>241</v>
      </c>
      <c r="F53" s="194">
        <f t="shared" si="1"/>
        <v>1.3170118585715066E-2</v>
      </c>
      <c r="G53" s="228">
        <v>55</v>
      </c>
      <c r="H53" s="195">
        <f t="shared" si="2"/>
        <v>2.2559474979491387E-2</v>
      </c>
      <c r="I53" s="219">
        <v>5</v>
      </c>
      <c r="J53" s="220">
        <f t="shared" si="3"/>
        <v>0.625</v>
      </c>
      <c r="K53" s="196">
        <f t="shared" si="4"/>
        <v>453</v>
      </c>
      <c r="L53" s="197">
        <f t="shared" si="5"/>
        <v>1.1357368500225644E-2</v>
      </c>
    </row>
    <row r="54" spans="1:12" ht="28.2" thickBot="1" x14ac:dyDescent="0.3">
      <c r="A54" s="27">
        <v>999</v>
      </c>
      <c r="B54" s="28" t="s">
        <v>434</v>
      </c>
      <c r="C54" s="192">
        <v>973</v>
      </c>
      <c r="D54" s="195">
        <f t="shared" si="0"/>
        <v>5.0833289796771326E-2</v>
      </c>
      <c r="E54" s="193">
        <v>287</v>
      </c>
      <c r="F54" s="194">
        <f t="shared" si="1"/>
        <v>1.568391715394284E-2</v>
      </c>
      <c r="G54" s="228">
        <v>78</v>
      </c>
      <c r="H54" s="195">
        <f t="shared" si="2"/>
        <v>3.1993437243642328E-2</v>
      </c>
      <c r="I54" s="219">
        <v>1</v>
      </c>
      <c r="J54" s="220">
        <f t="shared" si="3"/>
        <v>0.125</v>
      </c>
      <c r="K54" s="196">
        <f t="shared" si="4"/>
        <v>1339</v>
      </c>
      <c r="L54" s="197">
        <f t="shared" si="5"/>
        <v>3.3570676427819288E-2</v>
      </c>
    </row>
    <row r="55" spans="1:12" s="33" customFormat="1" ht="21" customHeight="1" thickBot="1" x14ac:dyDescent="0.3">
      <c r="A55" s="838" t="s">
        <v>109</v>
      </c>
      <c r="B55" s="864"/>
      <c r="C55" s="218">
        <f t="shared" ref="C55:L55" si="6">SUM(C5:C54)</f>
        <v>19141</v>
      </c>
      <c r="D55" s="215">
        <f t="shared" si="6"/>
        <v>0.99999999999999967</v>
      </c>
      <c r="E55" s="218">
        <f t="shared" si="6"/>
        <v>18299</v>
      </c>
      <c r="F55" s="214">
        <f t="shared" si="6"/>
        <v>1</v>
      </c>
      <c r="G55" s="218">
        <f t="shared" si="6"/>
        <v>2438</v>
      </c>
      <c r="H55" s="214">
        <f t="shared" si="6"/>
        <v>0.99999999999999978</v>
      </c>
      <c r="I55" s="218">
        <f t="shared" si="6"/>
        <v>8</v>
      </c>
      <c r="J55" s="214">
        <f t="shared" si="6"/>
        <v>1</v>
      </c>
      <c r="K55" s="216">
        <f t="shared" si="6"/>
        <v>39886</v>
      </c>
      <c r="L55" s="649">
        <f t="shared" si="6"/>
        <v>1</v>
      </c>
    </row>
    <row r="56" spans="1:12" x14ac:dyDescent="0.25">
      <c r="A56" s="459" t="s">
        <v>221</v>
      </c>
      <c r="B56" s="84"/>
    </row>
    <row r="57" spans="1:12" x14ac:dyDescent="0.25">
      <c r="A57" s="96" t="s">
        <v>222</v>
      </c>
      <c r="B57" s="84"/>
      <c r="C57" s="84"/>
      <c r="D57" s="84"/>
    </row>
  </sheetData>
  <mergeCells count="10">
    <mergeCell ref="A55:B55"/>
    <mergeCell ref="A1:L1"/>
    <mergeCell ref="E3:F3"/>
    <mergeCell ref="C2:J2"/>
    <mergeCell ref="K2:L3"/>
    <mergeCell ref="C3:D3"/>
    <mergeCell ref="G3:H3"/>
    <mergeCell ref="I3:J3"/>
    <mergeCell ref="B2:B4"/>
    <mergeCell ref="A2:A4"/>
  </mergeCells>
  <phoneticPr fontId="0" type="noConversion"/>
  <printOptions horizontalCentered="1"/>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zoomScaleNormal="100" workbookViewId="0">
      <selection sqref="A1:K1"/>
    </sheetView>
  </sheetViews>
  <sheetFormatPr defaultColWidth="9.109375" defaultRowHeight="13.8" x14ac:dyDescent="0.25"/>
  <cols>
    <col min="1" max="1" width="8.33203125" style="57" customWidth="1"/>
    <col min="2" max="2" width="50.6640625" style="40" customWidth="1"/>
    <col min="3" max="5" width="9" style="40" customWidth="1"/>
    <col min="6" max="10" width="10.109375" style="40" customWidth="1"/>
    <col min="11" max="11" width="24" style="40" customWidth="1"/>
    <col min="12" max="246" width="11.44140625" style="40" customWidth="1"/>
    <col min="247" max="16384" width="9.109375" style="40"/>
  </cols>
  <sheetData>
    <row r="1" spans="1:12" ht="35.1" customHeight="1" thickBot="1" x14ac:dyDescent="0.3">
      <c r="A1" s="886" t="s">
        <v>165</v>
      </c>
      <c r="B1" s="887"/>
      <c r="C1" s="887"/>
      <c r="D1" s="887"/>
      <c r="E1" s="887"/>
      <c r="F1" s="887"/>
      <c r="G1" s="887"/>
      <c r="H1" s="887"/>
      <c r="I1" s="887"/>
      <c r="J1" s="887"/>
      <c r="K1" s="888"/>
    </row>
    <row r="2" spans="1:12" ht="14.25" customHeight="1" x14ac:dyDescent="0.25">
      <c r="A2" s="889" t="s">
        <v>382</v>
      </c>
      <c r="B2" s="891" t="s">
        <v>435</v>
      </c>
      <c r="C2" s="893">
        <v>2008</v>
      </c>
      <c r="D2" s="894"/>
      <c r="E2" s="876">
        <v>2009</v>
      </c>
      <c r="F2" s="877"/>
      <c r="G2" s="876">
        <v>2011</v>
      </c>
      <c r="H2" s="877"/>
      <c r="I2" s="876">
        <v>2012</v>
      </c>
      <c r="J2" s="877"/>
      <c r="K2" s="865" t="s">
        <v>384</v>
      </c>
    </row>
    <row r="3" spans="1:12" ht="23.25" customHeight="1" thickBot="1" x14ac:dyDescent="0.3">
      <c r="A3" s="890"/>
      <c r="B3" s="892"/>
      <c r="C3" s="41" t="s">
        <v>110</v>
      </c>
      <c r="D3" s="812" t="s">
        <v>111</v>
      </c>
      <c r="E3" s="813" t="s">
        <v>110</v>
      </c>
      <c r="F3" s="2" t="s">
        <v>111</v>
      </c>
      <c r="G3" s="813" t="s">
        <v>110</v>
      </c>
      <c r="H3" s="2" t="s">
        <v>111</v>
      </c>
      <c r="I3" s="813" t="s">
        <v>110</v>
      </c>
      <c r="J3" s="2" t="s">
        <v>111</v>
      </c>
      <c r="K3" s="866"/>
    </row>
    <row r="4" spans="1:12" ht="30.75" customHeight="1" thickBot="1" x14ac:dyDescent="0.3">
      <c r="A4" s="42" t="s">
        <v>112</v>
      </c>
      <c r="B4" s="26" t="s">
        <v>436</v>
      </c>
      <c r="C4" s="45">
        <v>1499</v>
      </c>
      <c r="D4" s="44">
        <f t="shared" ref="D4:D44" si="0">C4/$C$45</f>
        <v>3.3920934126858412E-2</v>
      </c>
      <c r="E4" s="45">
        <v>1999</v>
      </c>
      <c r="F4" s="7">
        <f>E4/$E$45</f>
        <v>4.590126291618829E-2</v>
      </c>
      <c r="G4" s="45">
        <v>1653</v>
      </c>
      <c r="H4" s="7">
        <f>ROUND(G4/$G$45,3)</f>
        <v>0.04</v>
      </c>
      <c r="I4" s="45">
        <v>1661</v>
      </c>
      <c r="J4" s="7">
        <f>ROUND(I4/$I$45,3)</f>
        <v>4.2000000000000003E-2</v>
      </c>
      <c r="K4" s="654">
        <f>J4-H4</f>
        <v>2.0000000000000018E-3</v>
      </c>
      <c r="L4" s="786"/>
    </row>
    <row r="5" spans="1:12" x14ac:dyDescent="0.25">
      <c r="A5" s="46" t="s">
        <v>113</v>
      </c>
      <c r="B5" s="9" t="s">
        <v>437</v>
      </c>
      <c r="C5" s="45">
        <v>771</v>
      </c>
      <c r="D5" s="47">
        <f t="shared" si="0"/>
        <v>1.7446991468851123E-2</v>
      </c>
      <c r="E5" s="45">
        <v>712</v>
      </c>
      <c r="F5" s="7">
        <f t="shared" ref="F5:F44" si="1">E5/$E$45</f>
        <v>1.634902411021814E-2</v>
      </c>
      <c r="G5" s="45">
        <v>709</v>
      </c>
      <c r="H5" s="7">
        <f t="shared" ref="H5:H44" si="2">ROUND(G5/$G$45,3)</f>
        <v>1.7000000000000001E-2</v>
      </c>
      <c r="I5" s="45">
        <v>647</v>
      </c>
      <c r="J5" s="7">
        <f t="shared" ref="J5:J44" si="3">ROUND(I5/$I$45,3)</f>
        <v>1.6E-2</v>
      </c>
      <c r="K5" s="654">
        <f t="shared" ref="K5:K44" si="4">J5-H5</f>
        <v>-1.0000000000000009E-3</v>
      </c>
      <c r="L5" s="786"/>
    </row>
    <row r="6" spans="1:12" ht="27.6" x14ac:dyDescent="0.25">
      <c r="A6" s="48" t="s">
        <v>114</v>
      </c>
      <c r="B6" s="11" t="s">
        <v>438</v>
      </c>
      <c r="C6" s="49">
        <v>652</v>
      </c>
      <c r="D6" s="14">
        <f t="shared" si="0"/>
        <v>1.4754135457446086E-2</v>
      </c>
      <c r="E6" s="49">
        <v>649</v>
      </c>
      <c r="F6" s="14">
        <f t="shared" si="1"/>
        <v>1.4902411021814006E-2</v>
      </c>
      <c r="G6" s="49">
        <v>591</v>
      </c>
      <c r="H6" s="14">
        <f t="shared" si="2"/>
        <v>1.4E-2</v>
      </c>
      <c r="I6" s="49">
        <v>608</v>
      </c>
      <c r="J6" s="14">
        <f t="shared" si="3"/>
        <v>1.4999999999999999E-2</v>
      </c>
      <c r="K6" s="655">
        <f t="shared" si="4"/>
        <v>9.9999999999999915E-4</v>
      </c>
      <c r="L6" s="786"/>
    </row>
    <row r="7" spans="1:12" x14ac:dyDescent="0.25">
      <c r="A7" s="48" t="s">
        <v>115</v>
      </c>
      <c r="B7" s="11" t="s">
        <v>439</v>
      </c>
      <c r="C7" s="49">
        <v>1168</v>
      </c>
      <c r="D7" s="14">
        <f t="shared" si="0"/>
        <v>2.6430721187572129E-2</v>
      </c>
      <c r="E7" s="49">
        <v>1220</v>
      </c>
      <c r="F7" s="14">
        <f t="shared" si="1"/>
        <v>2.8013777267508609E-2</v>
      </c>
      <c r="G7" s="49">
        <v>1156</v>
      </c>
      <c r="H7" s="14">
        <f t="shared" si="2"/>
        <v>2.8000000000000001E-2</v>
      </c>
      <c r="I7" s="49">
        <v>1115</v>
      </c>
      <c r="J7" s="14">
        <f t="shared" si="3"/>
        <v>2.8000000000000001E-2</v>
      </c>
      <c r="K7" s="655">
        <f t="shared" si="4"/>
        <v>0</v>
      </c>
      <c r="L7" s="786"/>
    </row>
    <row r="8" spans="1:12" x14ac:dyDescent="0.25">
      <c r="A8" s="48" t="s">
        <v>116</v>
      </c>
      <c r="B8" s="11" t="s">
        <v>440</v>
      </c>
      <c r="C8" s="49">
        <v>2259</v>
      </c>
      <c r="D8" s="14">
        <f t="shared" si="0"/>
        <v>5.1119006132470411E-2</v>
      </c>
      <c r="E8" s="49">
        <v>2094</v>
      </c>
      <c r="F8" s="14">
        <f t="shared" si="1"/>
        <v>4.8082663605051666E-2</v>
      </c>
      <c r="G8" s="49">
        <v>2059</v>
      </c>
      <c r="H8" s="14">
        <f t="shared" si="2"/>
        <v>0.05</v>
      </c>
      <c r="I8" s="49">
        <v>1768</v>
      </c>
      <c r="J8" s="14">
        <f t="shared" si="3"/>
        <v>4.3999999999999997E-2</v>
      </c>
      <c r="K8" s="655">
        <f t="shared" si="4"/>
        <v>-6.0000000000000053E-3</v>
      </c>
      <c r="L8" s="786"/>
    </row>
    <row r="9" spans="1:12" x14ac:dyDescent="0.25">
      <c r="A9" s="48" t="s">
        <v>117</v>
      </c>
      <c r="B9" s="11" t="s">
        <v>441</v>
      </c>
      <c r="C9" s="49">
        <v>148</v>
      </c>
      <c r="D9" s="14">
        <f t="shared" si="0"/>
        <v>3.3490982326718111E-3</v>
      </c>
      <c r="E9" s="49">
        <v>133</v>
      </c>
      <c r="F9" s="14">
        <f t="shared" si="1"/>
        <v>3.0539609644087257E-3</v>
      </c>
      <c r="G9" s="49">
        <v>149</v>
      </c>
      <c r="H9" s="14">
        <f t="shared" si="2"/>
        <v>4.0000000000000001E-3</v>
      </c>
      <c r="I9" s="49">
        <v>160</v>
      </c>
      <c r="J9" s="14">
        <f t="shared" si="3"/>
        <v>4.0000000000000001E-3</v>
      </c>
      <c r="K9" s="655">
        <f t="shared" si="4"/>
        <v>0</v>
      </c>
      <c r="L9" s="786"/>
    </row>
    <row r="10" spans="1:12" x14ac:dyDescent="0.25">
      <c r="A10" s="48" t="s">
        <v>118</v>
      </c>
      <c r="B10" s="11" t="s">
        <v>442</v>
      </c>
      <c r="C10" s="49">
        <v>232</v>
      </c>
      <c r="D10" s="14">
        <f t="shared" si="0"/>
        <v>5.2499377701341905E-3</v>
      </c>
      <c r="E10" s="49">
        <v>280</v>
      </c>
      <c r="F10" s="14">
        <f t="shared" si="1"/>
        <v>6.42939150401837E-3</v>
      </c>
      <c r="G10" s="49">
        <v>233</v>
      </c>
      <c r="H10" s="14">
        <f t="shared" si="2"/>
        <v>6.0000000000000001E-3</v>
      </c>
      <c r="I10" s="49">
        <v>232</v>
      </c>
      <c r="J10" s="14">
        <f t="shared" si="3"/>
        <v>6.0000000000000001E-3</v>
      </c>
      <c r="K10" s="655">
        <f t="shared" si="4"/>
        <v>0</v>
      </c>
      <c r="L10" s="786"/>
    </row>
    <row r="11" spans="1:12" x14ac:dyDescent="0.25">
      <c r="A11" s="48" t="s">
        <v>119</v>
      </c>
      <c r="B11" s="11" t="s">
        <v>443</v>
      </c>
      <c r="C11" s="49">
        <v>149</v>
      </c>
      <c r="D11" s="14">
        <f t="shared" si="0"/>
        <v>3.3717272747844584E-3</v>
      </c>
      <c r="E11" s="49">
        <v>190</v>
      </c>
      <c r="F11" s="14">
        <f t="shared" si="1"/>
        <v>4.3628013777267513E-3</v>
      </c>
      <c r="G11" s="49">
        <v>167</v>
      </c>
      <c r="H11" s="14">
        <f t="shared" si="2"/>
        <v>4.0000000000000001E-3</v>
      </c>
      <c r="I11" s="49">
        <v>147</v>
      </c>
      <c r="J11" s="14">
        <f t="shared" si="3"/>
        <v>4.0000000000000001E-3</v>
      </c>
      <c r="K11" s="655">
        <f t="shared" si="4"/>
        <v>0</v>
      </c>
      <c r="L11" s="786"/>
    </row>
    <row r="12" spans="1:12" ht="27" customHeight="1" thickBot="1" x14ac:dyDescent="0.3">
      <c r="A12" s="50" t="s">
        <v>120</v>
      </c>
      <c r="B12" s="16" t="s">
        <v>444</v>
      </c>
      <c r="C12" s="51">
        <v>277</v>
      </c>
      <c r="D12" s="19">
        <f t="shared" si="0"/>
        <v>6.2682446652033222E-3</v>
      </c>
      <c r="E12" s="51">
        <v>239</v>
      </c>
      <c r="F12" s="19">
        <f t="shared" si="1"/>
        <v>5.4879448909299659E-3</v>
      </c>
      <c r="G12" s="51">
        <v>241</v>
      </c>
      <c r="H12" s="19">
        <f t="shared" si="2"/>
        <v>6.0000000000000001E-3</v>
      </c>
      <c r="I12" s="51">
        <v>183</v>
      </c>
      <c r="J12" s="19">
        <f t="shared" si="3"/>
        <v>5.0000000000000001E-3</v>
      </c>
      <c r="K12" s="656">
        <f t="shared" si="4"/>
        <v>-1E-3</v>
      </c>
      <c r="L12" s="786"/>
    </row>
    <row r="13" spans="1:12" x14ac:dyDescent="0.25">
      <c r="A13" s="52" t="s">
        <v>121</v>
      </c>
      <c r="B13" s="21" t="s">
        <v>445</v>
      </c>
      <c r="C13" s="43">
        <v>407</v>
      </c>
      <c r="D13" s="53">
        <f t="shared" si="0"/>
        <v>9.2100201398474801E-3</v>
      </c>
      <c r="E13" s="43">
        <v>431</v>
      </c>
      <c r="F13" s="7">
        <f t="shared" si="1"/>
        <v>9.8966704936854187E-3</v>
      </c>
      <c r="G13" s="43">
        <v>424</v>
      </c>
      <c r="H13" s="7">
        <f t="shared" si="2"/>
        <v>0.01</v>
      </c>
      <c r="I13" s="43">
        <v>341</v>
      </c>
      <c r="J13" s="7">
        <f t="shared" si="3"/>
        <v>8.9999999999999993E-3</v>
      </c>
      <c r="K13" s="654">
        <f t="shared" si="4"/>
        <v>-1.0000000000000009E-3</v>
      </c>
      <c r="L13" s="786"/>
    </row>
    <row r="14" spans="1:12" x14ac:dyDescent="0.25">
      <c r="A14" s="48" t="s">
        <v>122</v>
      </c>
      <c r="B14" s="11" t="s">
        <v>445</v>
      </c>
      <c r="C14" s="49">
        <v>271</v>
      </c>
      <c r="D14" s="14">
        <f t="shared" si="0"/>
        <v>6.1324704125274377E-3</v>
      </c>
      <c r="E14" s="49">
        <v>341</v>
      </c>
      <c r="F14" s="14">
        <f t="shared" si="1"/>
        <v>7.8300803673938008E-3</v>
      </c>
      <c r="G14" s="49">
        <v>360</v>
      </c>
      <c r="H14" s="14">
        <f t="shared" si="2"/>
        <v>8.9999999999999993E-3</v>
      </c>
      <c r="I14" s="49">
        <v>309</v>
      </c>
      <c r="J14" s="14">
        <f t="shared" si="3"/>
        <v>8.0000000000000002E-3</v>
      </c>
      <c r="K14" s="655">
        <f t="shared" si="4"/>
        <v>-9.9999999999999915E-4</v>
      </c>
      <c r="L14" s="786"/>
    </row>
    <row r="15" spans="1:12" ht="14.4" thickBot="1" x14ac:dyDescent="0.3">
      <c r="A15" s="54" t="s">
        <v>123</v>
      </c>
      <c r="B15" s="24" t="s">
        <v>446</v>
      </c>
      <c r="C15" s="51">
        <v>111</v>
      </c>
      <c r="D15" s="19">
        <f t="shared" si="0"/>
        <v>2.5118236745038584E-3</v>
      </c>
      <c r="E15" s="51">
        <v>127</v>
      </c>
      <c r="F15" s="19">
        <f t="shared" si="1"/>
        <v>2.9161882893226176E-3</v>
      </c>
      <c r="G15" s="51">
        <v>143</v>
      </c>
      <c r="H15" s="19">
        <f t="shared" si="2"/>
        <v>3.0000000000000001E-3</v>
      </c>
      <c r="I15" s="51">
        <v>105</v>
      </c>
      <c r="J15" s="19">
        <f t="shared" si="3"/>
        <v>3.0000000000000001E-3</v>
      </c>
      <c r="K15" s="656">
        <f t="shared" si="4"/>
        <v>0</v>
      </c>
      <c r="L15" s="786"/>
    </row>
    <row r="16" spans="1:12" x14ac:dyDescent="0.25">
      <c r="A16" s="46" t="s">
        <v>124</v>
      </c>
      <c r="B16" s="9" t="s">
        <v>447</v>
      </c>
      <c r="C16" s="43">
        <v>1568</v>
      </c>
      <c r="D16" s="53">
        <f t="shared" si="0"/>
        <v>3.5482338032631081E-2</v>
      </c>
      <c r="E16" s="43">
        <v>1409</v>
      </c>
      <c r="F16" s="53">
        <f t="shared" si="1"/>
        <v>3.2353616532721008E-2</v>
      </c>
      <c r="G16" s="43">
        <v>1345</v>
      </c>
      <c r="H16" s="53">
        <f t="shared" si="2"/>
        <v>3.2000000000000001E-2</v>
      </c>
      <c r="I16" s="43">
        <v>1310</v>
      </c>
      <c r="J16" s="53">
        <f t="shared" si="3"/>
        <v>3.3000000000000002E-2</v>
      </c>
      <c r="K16" s="657">
        <f t="shared" si="4"/>
        <v>1.0000000000000009E-3</v>
      </c>
      <c r="L16" s="786"/>
    </row>
    <row r="17" spans="1:12" x14ac:dyDescent="0.25">
      <c r="A17" s="48" t="s">
        <v>125</v>
      </c>
      <c r="B17" s="11" t="s">
        <v>447</v>
      </c>
      <c r="C17" s="49">
        <v>1695</v>
      </c>
      <c r="D17" s="14">
        <f t="shared" si="0"/>
        <v>3.8356226380937296E-2</v>
      </c>
      <c r="E17" s="49">
        <v>1661</v>
      </c>
      <c r="F17" s="14">
        <f t="shared" si="1"/>
        <v>3.8140068886337544E-2</v>
      </c>
      <c r="G17" s="49">
        <v>1206</v>
      </c>
      <c r="H17" s="14">
        <f t="shared" si="2"/>
        <v>2.9000000000000001E-2</v>
      </c>
      <c r="I17" s="49">
        <v>1320</v>
      </c>
      <c r="J17" s="14">
        <f t="shared" si="3"/>
        <v>3.3000000000000002E-2</v>
      </c>
      <c r="K17" s="655">
        <f t="shared" si="4"/>
        <v>4.0000000000000001E-3</v>
      </c>
      <c r="L17" s="786"/>
    </row>
    <row r="18" spans="1:12" ht="14.4" thickBot="1" x14ac:dyDescent="0.3">
      <c r="A18" s="50" t="s">
        <v>126</v>
      </c>
      <c r="B18" s="16" t="s">
        <v>448</v>
      </c>
      <c r="C18" s="51">
        <v>419</v>
      </c>
      <c r="D18" s="19">
        <f t="shared" si="0"/>
        <v>9.4815686451992492E-3</v>
      </c>
      <c r="E18" s="51">
        <v>472</v>
      </c>
      <c r="F18" s="19">
        <f t="shared" si="1"/>
        <v>1.0838117106773824E-2</v>
      </c>
      <c r="G18" s="51">
        <v>561</v>
      </c>
      <c r="H18" s="19">
        <f t="shared" si="2"/>
        <v>1.4E-2</v>
      </c>
      <c r="I18" s="51">
        <v>496</v>
      </c>
      <c r="J18" s="19">
        <f t="shared" si="3"/>
        <v>1.2E-2</v>
      </c>
      <c r="K18" s="656">
        <f t="shared" si="4"/>
        <v>-2E-3</v>
      </c>
      <c r="L18" s="786"/>
    </row>
    <row r="19" spans="1:12" x14ac:dyDescent="0.25">
      <c r="A19" s="52" t="s">
        <v>127</v>
      </c>
      <c r="B19" s="21" t="s">
        <v>449</v>
      </c>
      <c r="C19" s="43">
        <v>68</v>
      </c>
      <c r="D19" s="53">
        <f t="shared" si="0"/>
        <v>1.5387748636600212E-3</v>
      </c>
      <c r="E19" s="43">
        <v>62</v>
      </c>
      <c r="F19" s="7">
        <f t="shared" si="1"/>
        <v>1.4236509758897818E-3</v>
      </c>
      <c r="G19" s="43">
        <v>56</v>
      </c>
      <c r="H19" s="7">
        <f t="shared" si="2"/>
        <v>1E-3</v>
      </c>
      <c r="I19" s="43">
        <v>36</v>
      </c>
      <c r="J19" s="7">
        <f t="shared" si="3"/>
        <v>1E-3</v>
      </c>
      <c r="K19" s="654">
        <f t="shared" si="4"/>
        <v>0</v>
      </c>
      <c r="L19" s="786"/>
    </row>
    <row r="20" spans="1:12" ht="27.6" x14ac:dyDescent="0.25">
      <c r="A20" s="48" t="s">
        <v>128</v>
      </c>
      <c r="B20" s="11" t="s">
        <v>450</v>
      </c>
      <c r="C20" s="49">
        <v>1049</v>
      </c>
      <c r="D20" s="14">
        <f t="shared" si="0"/>
        <v>2.3737865176167092E-2</v>
      </c>
      <c r="E20" s="49">
        <v>1117</v>
      </c>
      <c r="F20" s="14">
        <f t="shared" si="1"/>
        <v>2.5648679678530423E-2</v>
      </c>
      <c r="G20" s="49">
        <v>1026</v>
      </c>
      <c r="H20" s="14">
        <f t="shared" si="2"/>
        <v>2.5000000000000001E-2</v>
      </c>
      <c r="I20" s="49">
        <v>942</v>
      </c>
      <c r="J20" s="14">
        <f t="shared" si="3"/>
        <v>2.4E-2</v>
      </c>
      <c r="K20" s="655">
        <f t="shared" si="4"/>
        <v>-1.0000000000000009E-3</v>
      </c>
      <c r="L20" s="786"/>
    </row>
    <row r="21" spans="1:12" x14ac:dyDescent="0.25">
      <c r="A21" s="48" t="s">
        <v>129</v>
      </c>
      <c r="B21" s="11" t="s">
        <v>451</v>
      </c>
      <c r="C21" s="49">
        <v>170</v>
      </c>
      <c r="D21" s="14">
        <f t="shared" si="0"/>
        <v>3.8469371591500533E-3</v>
      </c>
      <c r="E21" s="49">
        <v>121</v>
      </c>
      <c r="F21" s="14">
        <f t="shared" si="1"/>
        <v>2.77841561423651E-3</v>
      </c>
      <c r="G21" s="49">
        <v>110</v>
      </c>
      <c r="H21" s="14">
        <f t="shared" si="2"/>
        <v>3.0000000000000001E-3</v>
      </c>
      <c r="I21" s="49">
        <v>96</v>
      </c>
      <c r="J21" s="14">
        <f t="shared" si="3"/>
        <v>2E-3</v>
      </c>
      <c r="K21" s="655">
        <f t="shared" si="4"/>
        <v>-1E-3</v>
      </c>
      <c r="L21" s="786"/>
    </row>
    <row r="22" spans="1:12" x14ac:dyDescent="0.25">
      <c r="A22" s="48" t="s">
        <v>130</v>
      </c>
      <c r="B22" s="55" t="s">
        <v>452</v>
      </c>
      <c r="C22" s="49">
        <v>262</v>
      </c>
      <c r="D22" s="14">
        <f t="shared" si="0"/>
        <v>5.9288090335136113E-3</v>
      </c>
      <c r="E22" s="49">
        <v>225</v>
      </c>
      <c r="F22" s="14">
        <f t="shared" si="1"/>
        <v>5.1664753157290473E-3</v>
      </c>
      <c r="G22" s="49">
        <v>181</v>
      </c>
      <c r="H22" s="14">
        <f t="shared" si="2"/>
        <v>4.0000000000000001E-3</v>
      </c>
      <c r="I22" s="49">
        <v>199</v>
      </c>
      <c r="J22" s="14">
        <f t="shared" si="3"/>
        <v>5.0000000000000001E-3</v>
      </c>
      <c r="K22" s="655">
        <f t="shared" si="4"/>
        <v>1E-3</v>
      </c>
      <c r="L22" s="786"/>
    </row>
    <row r="23" spans="1:12" x14ac:dyDescent="0.25">
      <c r="A23" s="48" t="s">
        <v>131</v>
      </c>
      <c r="B23" s="11" t="s">
        <v>453</v>
      </c>
      <c r="C23" s="49">
        <v>71</v>
      </c>
      <c r="D23" s="14">
        <f t="shared" si="0"/>
        <v>1.6066619899979633E-3</v>
      </c>
      <c r="E23" s="49">
        <v>63</v>
      </c>
      <c r="F23" s="14">
        <f t="shared" si="1"/>
        <v>1.4466130884041332E-3</v>
      </c>
      <c r="G23" s="49">
        <v>32</v>
      </c>
      <c r="H23" s="14">
        <f t="shared" si="2"/>
        <v>1E-3</v>
      </c>
      <c r="I23" s="49">
        <v>53</v>
      </c>
      <c r="J23" s="14">
        <f t="shared" si="3"/>
        <v>1E-3</v>
      </c>
      <c r="K23" s="655">
        <f t="shared" si="4"/>
        <v>0</v>
      </c>
      <c r="L23" s="786"/>
    </row>
    <row r="24" spans="1:12" ht="14.4" thickBot="1" x14ac:dyDescent="0.3">
      <c r="A24" s="54" t="s">
        <v>132</v>
      </c>
      <c r="B24" s="24" t="s">
        <v>454</v>
      </c>
      <c r="C24" s="51">
        <v>59</v>
      </c>
      <c r="D24" s="19">
        <f t="shared" si="0"/>
        <v>1.3351134846461949E-3</v>
      </c>
      <c r="E24" s="51">
        <v>63</v>
      </c>
      <c r="F24" s="19">
        <f t="shared" si="1"/>
        <v>1.4466130884041332E-3</v>
      </c>
      <c r="G24" s="51">
        <v>64</v>
      </c>
      <c r="H24" s="19">
        <f t="shared" si="2"/>
        <v>2E-3</v>
      </c>
      <c r="I24" s="51">
        <v>57</v>
      </c>
      <c r="J24" s="19">
        <f t="shared" si="3"/>
        <v>1E-3</v>
      </c>
      <c r="K24" s="656">
        <f t="shared" si="4"/>
        <v>-1E-3</v>
      </c>
      <c r="L24" s="786"/>
    </row>
    <row r="25" spans="1:12" x14ac:dyDescent="0.25">
      <c r="A25" s="46" t="s">
        <v>133</v>
      </c>
      <c r="B25" s="9" t="s">
        <v>455</v>
      </c>
      <c r="C25" s="43">
        <v>71</v>
      </c>
      <c r="D25" s="53">
        <f t="shared" si="0"/>
        <v>1.6066619899979633E-3</v>
      </c>
      <c r="E25" s="43">
        <v>86</v>
      </c>
      <c r="F25" s="53">
        <f t="shared" si="1"/>
        <v>1.9747416762342135E-3</v>
      </c>
      <c r="G25" s="43">
        <v>80</v>
      </c>
      <c r="H25" s="53">
        <f t="shared" si="2"/>
        <v>2E-3</v>
      </c>
      <c r="I25" s="43">
        <v>75</v>
      </c>
      <c r="J25" s="53">
        <f t="shared" si="3"/>
        <v>2E-3</v>
      </c>
      <c r="K25" s="657">
        <f t="shared" si="4"/>
        <v>0</v>
      </c>
      <c r="L25" s="786"/>
    </row>
    <row r="26" spans="1:12" x14ac:dyDescent="0.25">
      <c r="A26" s="48" t="s">
        <v>134</v>
      </c>
      <c r="B26" s="11" t="s">
        <v>456</v>
      </c>
      <c r="C26" s="49">
        <v>1652</v>
      </c>
      <c r="D26" s="14">
        <f t="shared" si="0"/>
        <v>3.7383177570093455E-2</v>
      </c>
      <c r="E26" s="49">
        <v>1617</v>
      </c>
      <c r="F26" s="14">
        <f t="shared" si="1"/>
        <v>3.7129735935706086E-2</v>
      </c>
      <c r="G26" s="49">
        <v>1591</v>
      </c>
      <c r="H26" s="14">
        <f t="shared" si="2"/>
        <v>3.7999999999999999E-2</v>
      </c>
      <c r="I26" s="49">
        <v>1629</v>
      </c>
      <c r="J26" s="14">
        <f t="shared" si="3"/>
        <v>4.1000000000000002E-2</v>
      </c>
      <c r="K26" s="655">
        <f t="shared" si="4"/>
        <v>3.0000000000000027E-3</v>
      </c>
      <c r="L26" s="786"/>
    </row>
    <row r="27" spans="1:12" x14ac:dyDescent="0.25">
      <c r="A27" s="48" t="s">
        <v>135</v>
      </c>
      <c r="B27" s="11" t="s">
        <v>457</v>
      </c>
      <c r="C27" s="49">
        <v>2081</v>
      </c>
      <c r="D27" s="14">
        <f t="shared" si="0"/>
        <v>4.7091036636419177E-2</v>
      </c>
      <c r="E27" s="49">
        <v>2159</v>
      </c>
      <c r="F27" s="14">
        <f t="shared" si="1"/>
        <v>4.9575200918484504E-2</v>
      </c>
      <c r="G27" s="49">
        <v>2003</v>
      </c>
      <c r="H27" s="14">
        <f t="shared" si="2"/>
        <v>4.8000000000000001E-2</v>
      </c>
      <c r="I27" s="49">
        <v>1874</v>
      </c>
      <c r="J27" s="14">
        <f t="shared" si="3"/>
        <v>4.7E-2</v>
      </c>
      <c r="K27" s="655">
        <f t="shared" si="4"/>
        <v>-1.0000000000000009E-3</v>
      </c>
      <c r="L27" s="786"/>
    </row>
    <row r="28" spans="1:12" x14ac:dyDescent="0.25">
      <c r="A28" s="48" t="s">
        <v>136</v>
      </c>
      <c r="B28" s="11" t="s">
        <v>458</v>
      </c>
      <c r="C28" s="49">
        <v>2512</v>
      </c>
      <c r="D28" s="14">
        <f t="shared" si="0"/>
        <v>5.6844153786970199E-2</v>
      </c>
      <c r="E28" s="49">
        <v>2570</v>
      </c>
      <c r="F28" s="14">
        <f t="shared" si="1"/>
        <v>5.9012629161882893E-2</v>
      </c>
      <c r="G28" s="49">
        <v>2396</v>
      </c>
      <c r="H28" s="14">
        <f t="shared" si="2"/>
        <v>5.8000000000000003E-2</v>
      </c>
      <c r="I28" s="49">
        <v>2459</v>
      </c>
      <c r="J28" s="14">
        <f t="shared" si="3"/>
        <v>6.2E-2</v>
      </c>
      <c r="K28" s="655">
        <f t="shared" si="4"/>
        <v>3.9999999999999966E-3</v>
      </c>
      <c r="L28" s="786"/>
    </row>
    <row r="29" spans="1:12" x14ac:dyDescent="0.25">
      <c r="A29" s="48" t="s">
        <v>137</v>
      </c>
      <c r="B29" s="11" t="s">
        <v>459</v>
      </c>
      <c r="C29" s="49">
        <v>6440</v>
      </c>
      <c r="D29" s="14">
        <f t="shared" si="0"/>
        <v>0.14573103120544909</v>
      </c>
      <c r="E29" s="49">
        <v>6111</v>
      </c>
      <c r="F29" s="14">
        <f t="shared" si="1"/>
        <v>0.14032146957520092</v>
      </c>
      <c r="G29" s="49">
        <v>5709</v>
      </c>
      <c r="H29" s="14">
        <f t="shared" si="2"/>
        <v>0.13800000000000001</v>
      </c>
      <c r="I29" s="49">
        <v>5593</v>
      </c>
      <c r="J29" s="14">
        <f t="shared" si="3"/>
        <v>0.14000000000000001</v>
      </c>
      <c r="K29" s="655">
        <f t="shared" si="4"/>
        <v>2.0000000000000018E-3</v>
      </c>
      <c r="L29" s="786"/>
    </row>
    <row r="30" spans="1:12" x14ac:dyDescent="0.25">
      <c r="A30" s="10">
        <v>55</v>
      </c>
      <c r="B30" s="11" t="s">
        <v>460</v>
      </c>
      <c r="C30" s="49">
        <v>1573</v>
      </c>
      <c r="D30" s="14">
        <f t="shared" si="0"/>
        <v>3.5595483243194316E-2</v>
      </c>
      <c r="E30" s="49">
        <v>1618</v>
      </c>
      <c r="F30" s="14">
        <f t="shared" si="1"/>
        <v>3.7152698048220439E-2</v>
      </c>
      <c r="G30" s="49">
        <v>1473</v>
      </c>
      <c r="H30" s="14">
        <f t="shared" si="2"/>
        <v>3.5999999999999997E-2</v>
      </c>
      <c r="I30" s="49">
        <v>1440</v>
      </c>
      <c r="J30" s="14">
        <f t="shared" si="3"/>
        <v>3.5999999999999997E-2</v>
      </c>
      <c r="K30" s="655">
        <f t="shared" si="4"/>
        <v>0</v>
      </c>
      <c r="L30" s="786"/>
    </row>
    <row r="31" spans="1:12" x14ac:dyDescent="0.25">
      <c r="A31" s="48" t="s">
        <v>138</v>
      </c>
      <c r="B31" s="11" t="s">
        <v>461</v>
      </c>
      <c r="C31" s="49">
        <v>207</v>
      </c>
      <c r="D31" s="14">
        <f t="shared" si="0"/>
        <v>4.684211717318006E-3</v>
      </c>
      <c r="E31" s="49">
        <v>217</v>
      </c>
      <c r="F31" s="14">
        <f t="shared" si="1"/>
        <v>4.9827784156142368E-3</v>
      </c>
      <c r="G31" s="49">
        <v>256</v>
      </c>
      <c r="H31" s="14">
        <f t="shared" si="2"/>
        <v>6.0000000000000001E-3</v>
      </c>
      <c r="I31" s="49">
        <v>235</v>
      </c>
      <c r="J31" s="14">
        <f t="shared" si="3"/>
        <v>6.0000000000000001E-3</v>
      </c>
      <c r="K31" s="655">
        <f t="shared" si="4"/>
        <v>0</v>
      </c>
      <c r="L31" s="786"/>
    </row>
    <row r="32" spans="1:12" ht="30.75" customHeight="1" thickBot="1" x14ac:dyDescent="0.3">
      <c r="A32" s="50" t="s">
        <v>139</v>
      </c>
      <c r="B32" s="16" t="s">
        <v>462</v>
      </c>
      <c r="C32" s="51">
        <v>42</v>
      </c>
      <c r="D32" s="19">
        <f t="shared" si="0"/>
        <v>9.5041976873118958E-4</v>
      </c>
      <c r="E32" s="51">
        <v>33</v>
      </c>
      <c r="F32" s="19">
        <f t="shared" si="1"/>
        <v>7.5774971297359352E-4</v>
      </c>
      <c r="G32" s="51">
        <v>50</v>
      </c>
      <c r="H32" s="19">
        <f t="shared" si="2"/>
        <v>1E-3</v>
      </c>
      <c r="I32" s="51">
        <v>48</v>
      </c>
      <c r="J32" s="19">
        <f t="shared" si="3"/>
        <v>1E-3</v>
      </c>
      <c r="K32" s="656">
        <f t="shared" si="4"/>
        <v>0</v>
      </c>
      <c r="L32" s="786"/>
    </row>
    <row r="33" spans="1:12" ht="33" customHeight="1" x14ac:dyDescent="0.25">
      <c r="A33" s="52" t="s">
        <v>140</v>
      </c>
      <c r="B33" s="21" t="s">
        <v>463</v>
      </c>
      <c r="C33" s="43">
        <v>157</v>
      </c>
      <c r="D33" s="53">
        <f t="shared" si="0"/>
        <v>3.5527596116856374E-3</v>
      </c>
      <c r="E33" s="43">
        <v>167</v>
      </c>
      <c r="F33" s="7">
        <f t="shared" si="1"/>
        <v>3.8346727898966705E-3</v>
      </c>
      <c r="G33" s="43">
        <v>170</v>
      </c>
      <c r="H33" s="7">
        <f t="shared" si="2"/>
        <v>4.0000000000000001E-3</v>
      </c>
      <c r="I33" s="43">
        <v>188</v>
      </c>
      <c r="J33" s="7">
        <f t="shared" si="3"/>
        <v>5.0000000000000001E-3</v>
      </c>
      <c r="K33" s="654">
        <f t="shared" si="4"/>
        <v>1E-3</v>
      </c>
      <c r="L33" s="786"/>
    </row>
    <row r="34" spans="1:12" x14ac:dyDescent="0.25">
      <c r="A34" s="48" t="s">
        <v>141</v>
      </c>
      <c r="B34" s="11" t="s">
        <v>464</v>
      </c>
      <c r="C34" s="49">
        <v>280</v>
      </c>
      <c r="D34" s="14">
        <f t="shared" si="0"/>
        <v>6.336131791541264E-3</v>
      </c>
      <c r="E34" s="49">
        <v>290</v>
      </c>
      <c r="F34" s="14">
        <f t="shared" si="1"/>
        <v>6.6590126291618829E-3</v>
      </c>
      <c r="G34" s="49">
        <v>265</v>
      </c>
      <c r="H34" s="14">
        <f t="shared" si="2"/>
        <v>6.0000000000000001E-3</v>
      </c>
      <c r="I34" s="49">
        <v>295</v>
      </c>
      <c r="J34" s="14">
        <f t="shared" si="3"/>
        <v>7.0000000000000001E-3</v>
      </c>
      <c r="K34" s="655">
        <f t="shared" si="4"/>
        <v>1E-3</v>
      </c>
      <c r="L34" s="786"/>
    </row>
    <row r="35" spans="1:12" x14ac:dyDescent="0.25">
      <c r="A35" s="48" t="s">
        <v>142</v>
      </c>
      <c r="B35" s="11" t="s">
        <v>465</v>
      </c>
      <c r="C35" s="49">
        <v>5682</v>
      </c>
      <c r="D35" s="14">
        <f t="shared" si="0"/>
        <v>0.12857821728406238</v>
      </c>
      <c r="E35" s="49">
        <v>5535</v>
      </c>
      <c r="F35" s="14">
        <f t="shared" si="1"/>
        <v>0.12709529276693457</v>
      </c>
      <c r="G35" s="49">
        <v>5089</v>
      </c>
      <c r="H35" s="14">
        <f t="shared" si="2"/>
        <v>0.123</v>
      </c>
      <c r="I35" s="49">
        <v>4885</v>
      </c>
      <c r="J35" s="14">
        <f t="shared" si="3"/>
        <v>0.122</v>
      </c>
      <c r="K35" s="655">
        <f t="shared" si="4"/>
        <v>-1.0000000000000009E-3</v>
      </c>
      <c r="L35" s="786"/>
    </row>
    <row r="36" spans="1:12" x14ac:dyDescent="0.25">
      <c r="A36" s="48" t="s">
        <v>143</v>
      </c>
      <c r="B36" s="11" t="s">
        <v>466</v>
      </c>
      <c r="C36" s="49">
        <v>3173</v>
      </c>
      <c r="D36" s="14">
        <f t="shared" si="0"/>
        <v>7.1801950623430116E-2</v>
      </c>
      <c r="E36" s="49">
        <v>3210</v>
      </c>
      <c r="F36" s="14">
        <f t="shared" si="1"/>
        <v>7.3708381171067733E-2</v>
      </c>
      <c r="G36" s="49">
        <v>3326</v>
      </c>
      <c r="H36" s="14">
        <f t="shared" si="2"/>
        <v>0.08</v>
      </c>
      <c r="I36" s="49">
        <v>3144</v>
      </c>
      <c r="J36" s="14">
        <f t="shared" si="3"/>
        <v>7.9000000000000001E-2</v>
      </c>
      <c r="K36" s="655">
        <f t="shared" si="4"/>
        <v>-1.0000000000000009E-3</v>
      </c>
      <c r="L36" s="786"/>
    </row>
    <row r="37" spans="1:12" x14ac:dyDescent="0.25">
      <c r="A37" s="48" t="s">
        <v>144</v>
      </c>
      <c r="B37" s="11" t="s">
        <v>467</v>
      </c>
      <c r="C37" s="49">
        <v>2363</v>
      </c>
      <c r="D37" s="14">
        <f t="shared" si="0"/>
        <v>5.3472426512185742E-2</v>
      </c>
      <c r="E37" s="49">
        <v>2447</v>
      </c>
      <c r="F37" s="14">
        <f t="shared" si="1"/>
        <v>5.6188289322617678E-2</v>
      </c>
      <c r="G37" s="49">
        <v>2308</v>
      </c>
      <c r="H37" s="14">
        <f t="shared" si="2"/>
        <v>5.6000000000000001E-2</v>
      </c>
      <c r="I37" s="49">
        <v>2193</v>
      </c>
      <c r="J37" s="14">
        <f t="shared" si="3"/>
        <v>5.5E-2</v>
      </c>
      <c r="K37" s="655">
        <f t="shared" si="4"/>
        <v>-1.0000000000000009E-3</v>
      </c>
      <c r="L37" s="786"/>
    </row>
    <row r="38" spans="1:12" x14ac:dyDescent="0.25">
      <c r="A38" s="48" t="s">
        <v>145</v>
      </c>
      <c r="B38" s="11" t="s">
        <v>468</v>
      </c>
      <c r="C38" s="49">
        <v>695</v>
      </c>
      <c r="D38" s="14">
        <f t="shared" si="0"/>
        <v>1.5727184268289923E-2</v>
      </c>
      <c r="E38" s="49">
        <v>687</v>
      </c>
      <c r="F38" s="14">
        <f t="shared" si="1"/>
        <v>1.5774971297359358E-2</v>
      </c>
      <c r="G38" s="49">
        <v>683</v>
      </c>
      <c r="H38" s="14">
        <f t="shared" si="2"/>
        <v>1.6E-2</v>
      </c>
      <c r="I38" s="49">
        <v>646</v>
      </c>
      <c r="J38" s="14">
        <f t="shared" si="3"/>
        <v>1.6E-2</v>
      </c>
      <c r="K38" s="655">
        <f t="shared" si="4"/>
        <v>0</v>
      </c>
      <c r="L38" s="786"/>
    </row>
    <row r="39" spans="1:12" x14ac:dyDescent="0.25">
      <c r="A39" s="48" t="s">
        <v>146</v>
      </c>
      <c r="B39" s="11" t="s">
        <v>469</v>
      </c>
      <c r="C39" s="49">
        <v>154</v>
      </c>
      <c r="D39" s="14">
        <f t="shared" si="0"/>
        <v>3.4848724853476952E-3</v>
      </c>
      <c r="E39" s="49">
        <v>159</v>
      </c>
      <c r="F39" s="14">
        <f t="shared" si="1"/>
        <v>3.6509758897818601E-3</v>
      </c>
      <c r="G39" s="49">
        <v>218</v>
      </c>
      <c r="H39" s="14">
        <f t="shared" si="2"/>
        <v>5.0000000000000001E-3</v>
      </c>
      <c r="I39" s="49">
        <v>198</v>
      </c>
      <c r="J39" s="14">
        <f t="shared" si="3"/>
        <v>5.0000000000000001E-3</v>
      </c>
      <c r="K39" s="655">
        <f t="shared" si="4"/>
        <v>0</v>
      </c>
      <c r="L39" s="786"/>
    </row>
    <row r="40" spans="1:12" ht="27.75" customHeight="1" thickBot="1" x14ac:dyDescent="0.3">
      <c r="A40" s="54" t="s">
        <v>147</v>
      </c>
      <c r="B40" s="24" t="s">
        <v>470</v>
      </c>
      <c r="C40" s="51">
        <v>226</v>
      </c>
      <c r="D40" s="19">
        <f t="shared" si="0"/>
        <v>5.1141635174583059E-3</v>
      </c>
      <c r="E40" s="51">
        <v>184</v>
      </c>
      <c r="F40" s="19">
        <f t="shared" si="1"/>
        <v>4.2250287026406432E-3</v>
      </c>
      <c r="G40" s="51">
        <v>250</v>
      </c>
      <c r="H40" s="19">
        <f t="shared" si="2"/>
        <v>6.0000000000000001E-3</v>
      </c>
      <c r="I40" s="51">
        <v>184</v>
      </c>
      <c r="J40" s="19">
        <f t="shared" si="3"/>
        <v>5.0000000000000001E-3</v>
      </c>
      <c r="K40" s="656">
        <f t="shared" si="4"/>
        <v>-1E-3</v>
      </c>
      <c r="L40" s="786"/>
    </row>
    <row r="41" spans="1:12" ht="27.6" x14ac:dyDescent="0.25">
      <c r="A41" s="46" t="s">
        <v>148</v>
      </c>
      <c r="B41" s="9" t="s">
        <v>471</v>
      </c>
      <c r="C41" s="43">
        <v>116</v>
      </c>
      <c r="D41" s="53">
        <f t="shared" si="0"/>
        <v>2.6249688850670952E-3</v>
      </c>
      <c r="E41" s="43">
        <v>131</v>
      </c>
      <c r="F41" s="7">
        <f t="shared" si="1"/>
        <v>3.0080367393800229E-3</v>
      </c>
      <c r="G41" s="43">
        <v>127</v>
      </c>
      <c r="H41" s="7">
        <f t="shared" si="2"/>
        <v>3.0000000000000001E-3</v>
      </c>
      <c r="I41" s="43">
        <v>130</v>
      </c>
      <c r="J41" s="7">
        <f t="shared" si="3"/>
        <v>3.0000000000000001E-3</v>
      </c>
      <c r="K41" s="654">
        <f t="shared" si="4"/>
        <v>0</v>
      </c>
      <c r="L41" s="786"/>
    </row>
    <row r="42" spans="1:12" x14ac:dyDescent="0.25">
      <c r="A42" s="48" t="s">
        <v>149</v>
      </c>
      <c r="B42" s="11" t="s">
        <v>472</v>
      </c>
      <c r="C42" s="49">
        <v>782</v>
      </c>
      <c r="D42" s="14">
        <f t="shared" si="0"/>
        <v>1.7695910932090244E-2</v>
      </c>
      <c r="E42" s="49">
        <v>394</v>
      </c>
      <c r="F42" s="14">
        <f t="shared" si="1"/>
        <v>9.0470723306544203E-3</v>
      </c>
      <c r="G42" s="49">
        <v>381</v>
      </c>
      <c r="H42" s="14">
        <f t="shared" si="2"/>
        <v>8.9999999999999993E-3</v>
      </c>
      <c r="I42" s="49">
        <v>353</v>
      </c>
      <c r="J42" s="14">
        <f t="shared" si="3"/>
        <v>8.9999999999999993E-3</v>
      </c>
      <c r="K42" s="655">
        <f t="shared" si="4"/>
        <v>0</v>
      </c>
      <c r="L42" s="786"/>
    </row>
    <row r="43" spans="1:12" ht="14.4" thickBot="1" x14ac:dyDescent="0.3">
      <c r="A43" s="50" t="s">
        <v>150</v>
      </c>
      <c r="B43" s="16" t="s">
        <v>473</v>
      </c>
      <c r="C43" s="51">
        <v>2094</v>
      </c>
      <c r="D43" s="19">
        <f t="shared" si="0"/>
        <v>4.7385214183883598E-2</v>
      </c>
      <c r="E43" s="51">
        <v>1764</v>
      </c>
      <c r="F43" s="19">
        <f t="shared" si="1"/>
        <v>4.0505166475315726E-2</v>
      </c>
      <c r="G43" s="51">
        <v>2047</v>
      </c>
      <c r="H43" s="19">
        <f t="shared" si="2"/>
        <v>4.9000000000000002E-2</v>
      </c>
      <c r="I43" s="51">
        <v>1980</v>
      </c>
      <c r="J43" s="19">
        <f t="shared" si="3"/>
        <v>0.05</v>
      </c>
      <c r="K43" s="656">
        <f t="shared" si="4"/>
        <v>1.0000000000000009E-3</v>
      </c>
      <c r="L43" s="786"/>
    </row>
    <row r="44" spans="1:12" ht="28.5" customHeight="1" thickBot="1" x14ac:dyDescent="0.3">
      <c r="A44" s="52" t="s">
        <v>151</v>
      </c>
      <c r="B44" s="21" t="s">
        <v>474</v>
      </c>
      <c r="C44" s="43">
        <v>586</v>
      </c>
      <c r="D44" s="53">
        <f t="shared" si="0"/>
        <v>1.3260618678011359E-2</v>
      </c>
      <c r="E44" s="43">
        <v>563</v>
      </c>
      <c r="F44" s="7">
        <f t="shared" si="1"/>
        <v>1.2927669345579793E-2</v>
      </c>
      <c r="G44" s="43">
        <v>535</v>
      </c>
      <c r="H44" s="7">
        <f t="shared" si="2"/>
        <v>1.2999999999999999E-2</v>
      </c>
      <c r="I44" s="43">
        <v>552</v>
      </c>
      <c r="J44" s="7">
        <f t="shared" si="3"/>
        <v>1.4E-2</v>
      </c>
      <c r="K44" s="654">
        <f t="shared" si="4"/>
        <v>1.0000000000000009E-3</v>
      </c>
      <c r="L44" s="786"/>
    </row>
    <row r="45" spans="1:12" ht="14.4" thickBot="1" x14ac:dyDescent="0.3">
      <c r="A45" s="838" t="s">
        <v>109</v>
      </c>
      <c r="B45" s="845"/>
      <c r="C45" s="56">
        <f t="shared" ref="C45:J45" si="5">SUM(C4:C44)</f>
        <v>44191</v>
      </c>
      <c r="D45" s="32">
        <f t="shared" si="5"/>
        <v>1.0000000000000002</v>
      </c>
      <c r="E45" s="56">
        <f t="shared" si="5"/>
        <v>43550</v>
      </c>
      <c r="F45" s="32">
        <f t="shared" si="5"/>
        <v>0.99999999999999989</v>
      </c>
      <c r="G45" s="56">
        <f t="shared" si="5"/>
        <v>41423</v>
      </c>
      <c r="H45" s="32">
        <f t="shared" si="5"/>
        <v>0.99900000000000022</v>
      </c>
      <c r="I45" s="56">
        <f t="shared" si="5"/>
        <v>39886</v>
      </c>
      <c r="J45" s="32">
        <f t="shared" si="5"/>
        <v>1.0010000000000001</v>
      </c>
      <c r="K45" s="690"/>
      <c r="L45" s="786"/>
    </row>
  </sheetData>
  <mergeCells count="9">
    <mergeCell ref="A45:B45"/>
    <mergeCell ref="A1:K1"/>
    <mergeCell ref="A2:A3"/>
    <mergeCell ref="B2:B3"/>
    <mergeCell ref="C2:D2"/>
    <mergeCell ref="E2:F2"/>
    <mergeCell ref="K2:K3"/>
    <mergeCell ref="G2:H2"/>
    <mergeCell ref="I2:J2"/>
  </mergeCells>
  <phoneticPr fontId="0" type="noConversion"/>
  <printOptions horizontalCentered="1"/>
  <pageMargins left="0.78740157480314965" right="0.78740157480314965" top="0.98425196850393704" bottom="0.98425196850393704" header="0.51181102362204722" footer="0.51181102362204722"/>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workbookViewId="0">
      <selection sqref="A1:L1"/>
    </sheetView>
  </sheetViews>
  <sheetFormatPr defaultColWidth="9.109375" defaultRowHeight="13.8" x14ac:dyDescent="0.25"/>
  <cols>
    <col min="1" max="1" width="9" style="57" customWidth="1"/>
    <col min="2" max="2" width="40.6640625" style="40" customWidth="1"/>
    <col min="3" max="8" width="9" style="40" customWidth="1"/>
    <col min="9" max="9" width="6.6640625" style="40" customWidth="1"/>
    <col min="10" max="10" width="8" style="40" customWidth="1"/>
    <col min="11" max="11" width="9" style="161" customWidth="1"/>
    <col min="12" max="12" width="10.109375" style="40" customWidth="1"/>
    <col min="13" max="231" width="11.44140625" style="40" customWidth="1"/>
    <col min="232" max="16384" width="9.109375" style="40"/>
  </cols>
  <sheetData>
    <row r="1" spans="1:12" ht="35.1" customHeight="1" thickBot="1" x14ac:dyDescent="0.3">
      <c r="A1" s="838" t="s">
        <v>166</v>
      </c>
      <c r="B1" s="844"/>
      <c r="C1" s="844"/>
      <c r="D1" s="844"/>
      <c r="E1" s="844"/>
      <c r="F1" s="844"/>
      <c r="G1" s="844"/>
      <c r="H1" s="844"/>
      <c r="I1" s="844"/>
      <c r="J1" s="844"/>
      <c r="K1" s="844"/>
      <c r="L1" s="845"/>
    </row>
    <row r="2" spans="1:12" ht="15" customHeight="1" thickBot="1" x14ac:dyDescent="0.3">
      <c r="A2" s="902" t="s">
        <v>382</v>
      </c>
      <c r="B2" s="903" t="s">
        <v>435</v>
      </c>
      <c r="C2" s="896" t="s">
        <v>475</v>
      </c>
      <c r="D2" s="897"/>
      <c r="E2" s="898"/>
      <c r="F2" s="898"/>
      <c r="G2" s="898"/>
      <c r="H2" s="898"/>
      <c r="I2" s="898"/>
      <c r="J2" s="899"/>
      <c r="K2" s="851" t="s">
        <v>109</v>
      </c>
      <c r="L2" s="852"/>
    </row>
    <row r="3" spans="1:12" ht="14.25" customHeight="1" x14ac:dyDescent="0.25">
      <c r="A3" s="884"/>
      <c r="B3" s="904"/>
      <c r="C3" s="895" t="s">
        <v>215</v>
      </c>
      <c r="D3" s="891"/>
      <c r="E3" s="895" t="s">
        <v>216</v>
      </c>
      <c r="F3" s="900"/>
      <c r="G3" s="901" t="s">
        <v>217</v>
      </c>
      <c r="H3" s="891"/>
      <c r="I3" s="895" t="s">
        <v>218</v>
      </c>
      <c r="J3" s="900"/>
      <c r="K3" s="853"/>
      <c r="L3" s="854"/>
    </row>
    <row r="4" spans="1:12" ht="14.4" thickBot="1" x14ac:dyDescent="0.3">
      <c r="A4" s="885"/>
      <c r="B4" s="905"/>
      <c r="C4" s="152" t="s">
        <v>110</v>
      </c>
      <c r="D4" s="151" t="s">
        <v>111</v>
      </c>
      <c r="E4" s="152" t="s">
        <v>110</v>
      </c>
      <c r="F4" s="153" t="s">
        <v>111</v>
      </c>
      <c r="G4" s="150" t="s">
        <v>110</v>
      </c>
      <c r="H4" s="151" t="s">
        <v>111</v>
      </c>
      <c r="I4" s="152" t="s">
        <v>110</v>
      </c>
      <c r="J4" s="153" t="s">
        <v>111</v>
      </c>
      <c r="K4" s="152" t="s">
        <v>110</v>
      </c>
      <c r="L4" s="153" t="s">
        <v>111</v>
      </c>
    </row>
    <row r="5" spans="1:12" ht="28.2" thickBot="1" x14ac:dyDescent="0.3">
      <c r="A5" s="42" t="s">
        <v>112</v>
      </c>
      <c r="B5" s="26" t="s">
        <v>436</v>
      </c>
      <c r="C5" s="192">
        <v>1107</v>
      </c>
      <c r="D5" s="195">
        <f>C5/$C$46</f>
        <v>5.7833968967138605E-2</v>
      </c>
      <c r="E5" s="193">
        <v>521</v>
      </c>
      <c r="F5" s="195">
        <f>E5/$E$46</f>
        <v>2.8471501174927593E-2</v>
      </c>
      <c r="G5" s="228">
        <v>29</v>
      </c>
      <c r="H5" s="195">
        <f>G5/$G$46</f>
        <v>1.1894995898277276E-2</v>
      </c>
      <c r="I5" s="219">
        <v>4</v>
      </c>
      <c r="J5" s="195">
        <f>I5/$I$46</f>
        <v>0.5</v>
      </c>
      <c r="K5" s="196">
        <f>C5+E5+G5+I5</f>
        <v>1661</v>
      </c>
      <c r="L5" s="195">
        <f>K5/$K$46</f>
        <v>4.1643684500827359E-2</v>
      </c>
    </row>
    <row r="6" spans="1:12" x14ac:dyDescent="0.25">
      <c r="A6" s="46" t="s">
        <v>113</v>
      </c>
      <c r="B6" s="9" t="s">
        <v>437</v>
      </c>
      <c r="C6" s="198">
        <v>396</v>
      </c>
      <c r="D6" s="201">
        <f t="shared" ref="D6:D45" si="0">C6/$C$46</f>
        <v>2.0688574264667466E-2</v>
      </c>
      <c r="E6" s="199">
        <v>223</v>
      </c>
      <c r="F6" s="200">
        <f t="shared" ref="F6:F45" si="1">E6/$E$46</f>
        <v>1.2186458276408546E-2</v>
      </c>
      <c r="G6" s="229">
        <v>27</v>
      </c>
      <c r="H6" s="201">
        <f t="shared" ref="H6:H45" si="2">G6/$G$46</f>
        <v>1.1074651353568499E-2</v>
      </c>
      <c r="I6" s="221">
        <v>1</v>
      </c>
      <c r="J6" s="222">
        <f t="shared" ref="J6:J45" si="3">I6/$I$46</f>
        <v>0.125</v>
      </c>
      <c r="K6" s="202">
        <f t="shared" ref="K6:K45" si="4">C6+E6+G6+I6</f>
        <v>647</v>
      </c>
      <c r="L6" s="203">
        <f t="shared" ref="L6:L45" si="5">K6/$K$46</f>
        <v>1.6221230506944791E-2</v>
      </c>
    </row>
    <row r="7" spans="1:12" ht="27.6" x14ac:dyDescent="0.25">
      <c r="A7" s="48" t="s">
        <v>114</v>
      </c>
      <c r="B7" s="11" t="s">
        <v>438</v>
      </c>
      <c r="C7" s="204">
        <v>242</v>
      </c>
      <c r="D7" s="207">
        <f t="shared" si="0"/>
        <v>1.2643017606185674E-2</v>
      </c>
      <c r="E7" s="205">
        <v>341</v>
      </c>
      <c r="F7" s="206">
        <f t="shared" si="1"/>
        <v>1.8634898081862396E-2</v>
      </c>
      <c r="G7" s="230">
        <v>25</v>
      </c>
      <c r="H7" s="207">
        <f t="shared" si="2"/>
        <v>1.0254306808859722E-2</v>
      </c>
      <c r="I7" s="223"/>
      <c r="J7" s="224">
        <f t="shared" si="3"/>
        <v>0</v>
      </c>
      <c r="K7" s="208">
        <f t="shared" si="4"/>
        <v>608</v>
      </c>
      <c r="L7" s="232">
        <f t="shared" si="5"/>
        <v>1.5243443814872385E-2</v>
      </c>
    </row>
    <row r="8" spans="1:12" x14ac:dyDescent="0.25">
      <c r="A8" s="48" t="s">
        <v>115</v>
      </c>
      <c r="B8" s="11" t="s">
        <v>439</v>
      </c>
      <c r="C8" s="204">
        <v>730</v>
      </c>
      <c r="D8" s="207">
        <f t="shared" si="0"/>
        <v>3.8138028316179927E-2</v>
      </c>
      <c r="E8" s="205">
        <v>365</v>
      </c>
      <c r="F8" s="206">
        <f t="shared" si="1"/>
        <v>1.9946445160937756E-2</v>
      </c>
      <c r="G8" s="230">
        <v>20</v>
      </c>
      <c r="H8" s="207">
        <f t="shared" si="2"/>
        <v>8.2034454470877767E-3</v>
      </c>
      <c r="I8" s="223"/>
      <c r="J8" s="224">
        <f t="shared" si="3"/>
        <v>0</v>
      </c>
      <c r="K8" s="208">
        <f t="shared" si="4"/>
        <v>1115</v>
      </c>
      <c r="L8" s="232">
        <f t="shared" si="5"/>
        <v>2.7954670811813669E-2</v>
      </c>
    </row>
    <row r="9" spans="1:12" x14ac:dyDescent="0.25">
      <c r="A9" s="48" t="s">
        <v>116</v>
      </c>
      <c r="B9" s="11" t="s">
        <v>440</v>
      </c>
      <c r="C9" s="204">
        <v>1219</v>
      </c>
      <c r="D9" s="207">
        <f t="shared" si="0"/>
        <v>6.3685282900579912E-2</v>
      </c>
      <c r="E9" s="205">
        <v>543</v>
      </c>
      <c r="F9" s="206">
        <f t="shared" si="1"/>
        <v>2.9673752664080004E-2</v>
      </c>
      <c r="G9" s="230">
        <v>6</v>
      </c>
      <c r="H9" s="207">
        <f t="shared" si="2"/>
        <v>2.4610336341263331E-3</v>
      </c>
      <c r="I9" s="223"/>
      <c r="J9" s="224">
        <f t="shared" si="3"/>
        <v>0</v>
      </c>
      <c r="K9" s="208">
        <f t="shared" si="4"/>
        <v>1768</v>
      </c>
      <c r="L9" s="232">
        <f t="shared" si="5"/>
        <v>4.4326330040615758E-2</v>
      </c>
    </row>
    <row r="10" spans="1:12" x14ac:dyDescent="0.25">
      <c r="A10" s="48" t="s">
        <v>117</v>
      </c>
      <c r="B10" s="11" t="s">
        <v>441</v>
      </c>
      <c r="C10" s="204">
        <v>104</v>
      </c>
      <c r="D10" s="207">
        <f t="shared" si="0"/>
        <v>5.4333629381954967E-3</v>
      </c>
      <c r="E10" s="205">
        <v>42</v>
      </c>
      <c r="F10" s="206">
        <f t="shared" si="1"/>
        <v>2.2952073883818788E-3</v>
      </c>
      <c r="G10" s="230">
        <v>14</v>
      </c>
      <c r="H10" s="207">
        <f t="shared" si="2"/>
        <v>5.742411812961444E-3</v>
      </c>
      <c r="I10" s="223"/>
      <c r="J10" s="224">
        <f t="shared" si="3"/>
        <v>0</v>
      </c>
      <c r="K10" s="208">
        <f t="shared" si="4"/>
        <v>160</v>
      </c>
      <c r="L10" s="232">
        <f t="shared" si="5"/>
        <v>4.011432582861154E-3</v>
      </c>
    </row>
    <row r="11" spans="1:12" x14ac:dyDescent="0.25">
      <c r="A11" s="48" t="s">
        <v>118</v>
      </c>
      <c r="B11" s="11" t="s">
        <v>442</v>
      </c>
      <c r="C11" s="204">
        <v>200</v>
      </c>
      <c r="D11" s="207">
        <f t="shared" si="0"/>
        <v>1.0448774881145186E-2</v>
      </c>
      <c r="E11" s="205">
        <v>31</v>
      </c>
      <c r="F11" s="206">
        <f t="shared" si="1"/>
        <v>1.6940816438056725E-3</v>
      </c>
      <c r="G11" s="230">
        <v>1</v>
      </c>
      <c r="H11" s="207">
        <f t="shared" si="2"/>
        <v>4.1017227235438887E-4</v>
      </c>
      <c r="I11" s="223"/>
      <c r="J11" s="224">
        <f t="shared" si="3"/>
        <v>0</v>
      </c>
      <c r="K11" s="208">
        <f t="shared" si="4"/>
        <v>232</v>
      </c>
      <c r="L11" s="232">
        <f t="shared" si="5"/>
        <v>5.8165772451486738E-3</v>
      </c>
    </row>
    <row r="12" spans="1:12" x14ac:dyDescent="0.25">
      <c r="A12" s="48" t="s">
        <v>119</v>
      </c>
      <c r="B12" s="11" t="s">
        <v>443</v>
      </c>
      <c r="C12" s="204">
        <v>76</v>
      </c>
      <c r="D12" s="207">
        <f t="shared" si="0"/>
        <v>3.9705344548351708E-3</v>
      </c>
      <c r="E12" s="205">
        <v>60</v>
      </c>
      <c r="F12" s="206">
        <f t="shared" si="1"/>
        <v>3.2788676976883984E-3</v>
      </c>
      <c r="G12" s="230">
        <v>11</v>
      </c>
      <c r="H12" s="207">
        <f t="shared" si="2"/>
        <v>4.5118949958982777E-3</v>
      </c>
      <c r="I12" s="223"/>
      <c r="J12" s="224">
        <f t="shared" si="3"/>
        <v>0</v>
      </c>
      <c r="K12" s="208">
        <f t="shared" si="4"/>
        <v>147</v>
      </c>
      <c r="L12" s="232">
        <f t="shared" si="5"/>
        <v>3.6855036855036856E-3</v>
      </c>
    </row>
    <row r="13" spans="1:12" ht="28.5" customHeight="1" thickBot="1" x14ac:dyDescent="0.3">
      <c r="A13" s="50" t="s">
        <v>120</v>
      </c>
      <c r="B13" s="16" t="s">
        <v>444</v>
      </c>
      <c r="C13" s="233">
        <v>113</v>
      </c>
      <c r="D13" s="234">
        <f t="shared" si="0"/>
        <v>5.90355780784703E-3</v>
      </c>
      <c r="E13" s="235">
        <v>61</v>
      </c>
      <c r="F13" s="236">
        <f t="shared" si="1"/>
        <v>3.3335154926498714E-3</v>
      </c>
      <c r="G13" s="237">
        <v>9</v>
      </c>
      <c r="H13" s="234">
        <f t="shared" si="2"/>
        <v>3.6915504511894994E-3</v>
      </c>
      <c r="I13" s="238"/>
      <c r="J13" s="239">
        <f t="shared" si="3"/>
        <v>0</v>
      </c>
      <c r="K13" s="240">
        <f t="shared" si="4"/>
        <v>183</v>
      </c>
      <c r="L13" s="241">
        <f t="shared" si="5"/>
        <v>4.5880760166474455E-3</v>
      </c>
    </row>
    <row r="14" spans="1:12" ht="27.6" x14ac:dyDescent="0.25">
      <c r="A14" s="52" t="s">
        <v>121</v>
      </c>
      <c r="B14" s="21" t="s">
        <v>445</v>
      </c>
      <c r="C14" s="242">
        <v>157</v>
      </c>
      <c r="D14" s="243">
        <f t="shared" si="0"/>
        <v>8.20228828169897E-3</v>
      </c>
      <c r="E14" s="244">
        <v>159</v>
      </c>
      <c r="F14" s="245">
        <f t="shared" si="1"/>
        <v>8.6889993988742559E-3</v>
      </c>
      <c r="G14" s="246">
        <v>25</v>
      </c>
      <c r="H14" s="243">
        <f t="shared" si="2"/>
        <v>1.0254306808859722E-2</v>
      </c>
      <c r="I14" s="247"/>
      <c r="J14" s="248">
        <f t="shared" si="3"/>
        <v>0</v>
      </c>
      <c r="K14" s="249">
        <f t="shared" si="4"/>
        <v>341</v>
      </c>
      <c r="L14" s="250">
        <f t="shared" si="5"/>
        <v>8.5493656922228344E-3</v>
      </c>
    </row>
    <row r="15" spans="1:12" ht="27.6" x14ac:dyDescent="0.25">
      <c r="A15" s="48" t="s">
        <v>122</v>
      </c>
      <c r="B15" s="11" t="s">
        <v>445</v>
      </c>
      <c r="C15" s="204">
        <v>110</v>
      </c>
      <c r="D15" s="207">
        <f t="shared" si="0"/>
        <v>5.7468261846298522E-3</v>
      </c>
      <c r="E15" s="205">
        <v>173</v>
      </c>
      <c r="F15" s="206">
        <f t="shared" si="1"/>
        <v>9.4540685283348823E-3</v>
      </c>
      <c r="G15" s="230">
        <v>26</v>
      </c>
      <c r="H15" s="207">
        <f t="shared" si="2"/>
        <v>1.0664479081214109E-2</v>
      </c>
      <c r="I15" s="223"/>
      <c r="J15" s="224">
        <f t="shared" si="3"/>
        <v>0</v>
      </c>
      <c r="K15" s="208">
        <f t="shared" si="4"/>
        <v>309</v>
      </c>
      <c r="L15" s="232">
        <f t="shared" si="5"/>
        <v>7.7470791756506039E-3</v>
      </c>
    </row>
    <row r="16" spans="1:12" ht="30.75" customHeight="1" thickBot="1" x14ac:dyDescent="0.3">
      <c r="A16" s="54" t="s">
        <v>123</v>
      </c>
      <c r="B16" s="24" t="s">
        <v>446</v>
      </c>
      <c r="C16" s="233">
        <v>54</v>
      </c>
      <c r="D16" s="234">
        <f t="shared" si="0"/>
        <v>2.8211692179092003E-3</v>
      </c>
      <c r="E16" s="235">
        <v>46</v>
      </c>
      <c r="F16" s="236">
        <f t="shared" si="1"/>
        <v>2.5137985682277719E-3</v>
      </c>
      <c r="G16" s="237">
        <v>5</v>
      </c>
      <c r="H16" s="234">
        <f t="shared" si="2"/>
        <v>2.0508613617719442E-3</v>
      </c>
      <c r="I16" s="238"/>
      <c r="J16" s="239">
        <f t="shared" si="3"/>
        <v>0</v>
      </c>
      <c r="K16" s="240">
        <f t="shared" si="4"/>
        <v>105</v>
      </c>
      <c r="L16" s="241">
        <f t="shared" si="5"/>
        <v>2.6325026325026324E-3</v>
      </c>
    </row>
    <row r="17" spans="1:12" ht="27.6" x14ac:dyDescent="0.25">
      <c r="A17" s="46" t="s">
        <v>124</v>
      </c>
      <c r="B17" s="9" t="s">
        <v>447</v>
      </c>
      <c r="C17" s="242">
        <v>422</v>
      </c>
      <c r="D17" s="243">
        <f t="shared" si="0"/>
        <v>2.2046914999216342E-2</v>
      </c>
      <c r="E17" s="244">
        <v>728</v>
      </c>
      <c r="F17" s="245">
        <f t="shared" si="1"/>
        <v>3.9783594731952567E-2</v>
      </c>
      <c r="G17" s="246">
        <v>160</v>
      </c>
      <c r="H17" s="243">
        <f t="shared" si="2"/>
        <v>6.5627563576702214E-2</v>
      </c>
      <c r="I17" s="247"/>
      <c r="J17" s="248">
        <f t="shared" si="3"/>
        <v>0</v>
      </c>
      <c r="K17" s="249">
        <f t="shared" si="4"/>
        <v>1310</v>
      </c>
      <c r="L17" s="250">
        <f t="shared" si="5"/>
        <v>3.2843604272175704E-2</v>
      </c>
    </row>
    <row r="18" spans="1:12" ht="27.6" x14ac:dyDescent="0.25">
      <c r="A18" s="48" t="s">
        <v>125</v>
      </c>
      <c r="B18" s="11" t="s">
        <v>447</v>
      </c>
      <c r="C18" s="204">
        <v>372</v>
      </c>
      <c r="D18" s="207">
        <f t="shared" si="0"/>
        <v>1.9434721278930044E-2</v>
      </c>
      <c r="E18" s="205">
        <v>869</v>
      </c>
      <c r="F18" s="206">
        <f t="shared" si="1"/>
        <v>4.74889338215203E-2</v>
      </c>
      <c r="G18" s="230">
        <v>79</v>
      </c>
      <c r="H18" s="207">
        <f t="shared" si="2"/>
        <v>3.2403609515996717E-2</v>
      </c>
      <c r="I18" s="223"/>
      <c r="J18" s="224">
        <f t="shared" si="3"/>
        <v>0</v>
      </c>
      <c r="K18" s="208">
        <f t="shared" si="4"/>
        <v>1320</v>
      </c>
      <c r="L18" s="232">
        <f t="shared" si="5"/>
        <v>3.3094318808604521E-2</v>
      </c>
    </row>
    <row r="19" spans="1:12" ht="29.25" customHeight="1" thickBot="1" x14ac:dyDescent="0.3">
      <c r="A19" s="50" t="s">
        <v>126</v>
      </c>
      <c r="B19" s="16" t="s">
        <v>448</v>
      </c>
      <c r="C19" s="233">
        <v>183</v>
      </c>
      <c r="D19" s="234">
        <f t="shared" si="0"/>
        <v>9.5606290162478444E-3</v>
      </c>
      <c r="E19" s="235">
        <v>287</v>
      </c>
      <c r="F19" s="236">
        <f t="shared" si="1"/>
        <v>1.568391715394284E-2</v>
      </c>
      <c r="G19" s="237">
        <v>26</v>
      </c>
      <c r="H19" s="234">
        <f t="shared" si="2"/>
        <v>1.0664479081214109E-2</v>
      </c>
      <c r="I19" s="238"/>
      <c r="J19" s="239">
        <f t="shared" si="3"/>
        <v>0</v>
      </c>
      <c r="K19" s="240">
        <f t="shared" si="4"/>
        <v>496</v>
      </c>
      <c r="L19" s="241">
        <f t="shared" si="5"/>
        <v>1.2435441006869578E-2</v>
      </c>
    </row>
    <row r="20" spans="1:12" x14ac:dyDescent="0.25">
      <c r="A20" s="52" t="s">
        <v>127</v>
      </c>
      <c r="B20" s="21" t="s">
        <v>449</v>
      </c>
      <c r="C20" s="242">
        <v>21</v>
      </c>
      <c r="D20" s="243">
        <f t="shared" si="0"/>
        <v>1.0971213625202445E-3</v>
      </c>
      <c r="E20" s="244">
        <v>15</v>
      </c>
      <c r="F20" s="245">
        <f t="shared" si="1"/>
        <v>8.1971692442209959E-4</v>
      </c>
      <c r="G20" s="246"/>
      <c r="H20" s="243">
        <f t="shared" si="2"/>
        <v>0</v>
      </c>
      <c r="I20" s="247"/>
      <c r="J20" s="248">
        <f t="shared" si="3"/>
        <v>0</v>
      </c>
      <c r="K20" s="249">
        <f t="shared" si="4"/>
        <v>36</v>
      </c>
      <c r="L20" s="250">
        <f t="shared" si="5"/>
        <v>9.0257233114375969E-4</v>
      </c>
    </row>
    <row r="21" spans="1:12" ht="27.6" x14ac:dyDescent="0.25">
      <c r="A21" s="48" t="s">
        <v>128</v>
      </c>
      <c r="B21" s="11" t="s">
        <v>450</v>
      </c>
      <c r="C21" s="204">
        <v>400</v>
      </c>
      <c r="D21" s="207">
        <f t="shared" si="0"/>
        <v>2.0897549762290371E-2</v>
      </c>
      <c r="E21" s="205">
        <v>500</v>
      </c>
      <c r="F21" s="206">
        <f t="shared" si="1"/>
        <v>2.7323897480736652E-2</v>
      </c>
      <c r="G21" s="230">
        <v>42</v>
      </c>
      <c r="H21" s="207">
        <f t="shared" si="2"/>
        <v>1.7227235438884332E-2</v>
      </c>
      <c r="I21" s="223"/>
      <c r="J21" s="224">
        <f t="shared" si="3"/>
        <v>0</v>
      </c>
      <c r="K21" s="208">
        <f t="shared" si="4"/>
        <v>942</v>
      </c>
      <c r="L21" s="232">
        <f t="shared" si="5"/>
        <v>2.3617309331595046E-2</v>
      </c>
    </row>
    <row r="22" spans="1:12" x14ac:dyDescent="0.25">
      <c r="A22" s="48" t="s">
        <v>129</v>
      </c>
      <c r="B22" s="11" t="s">
        <v>451</v>
      </c>
      <c r="C22" s="204">
        <v>61</v>
      </c>
      <c r="D22" s="207">
        <f t="shared" si="0"/>
        <v>3.1868763387492816E-3</v>
      </c>
      <c r="E22" s="205">
        <v>33</v>
      </c>
      <c r="F22" s="206">
        <f t="shared" si="1"/>
        <v>1.803377233728619E-3</v>
      </c>
      <c r="G22" s="230">
        <v>2</v>
      </c>
      <c r="H22" s="207">
        <f t="shared" si="2"/>
        <v>8.2034454470877774E-4</v>
      </c>
      <c r="I22" s="223"/>
      <c r="J22" s="224">
        <f t="shared" si="3"/>
        <v>0</v>
      </c>
      <c r="K22" s="208">
        <f t="shared" si="4"/>
        <v>96</v>
      </c>
      <c r="L22" s="232">
        <f t="shared" si="5"/>
        <v>2.4068595497166926E-3</v>
      </c>
    </row>
    <row r="23" spans="1:12" x14ac:dyDescent="0.25">
      <c r="A23" s="48" t="s">
        <v>130</v>
      </c>
      <c r="B23" s="55" t="s">
        <v>452</v>
      </c>
      <c r="C23" s="204">
        <v>92</v>
      </c>
      <c r="D23" s="207">
        <f t="shared" si="0"/>
        <v>4.8064364453267857E-3</v>
      </c>
      <c r="E23" s="205">
        <v>100</v>
      </c>
      <c r="F23" s="206">
        <f t="shared" si="1"/>
        <v>5.4647794961473302E-3</v>
      </c>
      <c r="G23" s="230">
        <v>7</v>
      </c>
      <c r="H23" s="207">
        <f t="shared" si="2"/>
        <v>2.871205906480722E-3</v>
      </c>
      <c r="I23" s="223"/>
      <c r="J23" s="224">
        <f t="shared" si="3"/>
        <v>0</v>
      </c>
      <c r="K23" s="208">
        <f t="shared" si="4"/>
        <v>199</v>
      </c>
      <c r="L23" s="232">
        <f t="shared" si="5"/>
        <v>4.9892192749335608E-3</v>
      </c>
    </row>
    <row r="24" spans="1:12" x14ac:dyDescent="0.25">
      <c r="A24" s="48" t="s">
        <v>131</v>
      </c>
      <c r="B24" s="11" t="s">
        <v>453</v>
      </c>
      <c r="C24" s="204">
        <v>21</v>
      </c>
      <c r="D24" s="207">
        <f t="shared" si="0"/>
        <v>1.0971213625202445E-3</v>
      </c>
      <c r="E24" s="205">
        <v>26</v>
      </c>
      <c r="F24" s="206">
        <f t="shared" si="1"/>
        <v>1.4208426689983058E-3</v>
      </c>
      <c r="G24" s="230">
        <v>6</v>
      </c>
      <c r="H24" s="207">
        <f t="shared" si="2"/>
        <v>2.4610336341263331E-3</v>
      </c>
      <c r="I24" s="223"/>
      <c r="J24" s="224">
        <f t="shared" si="3"/>
        <v>0</v>
      </c>
      <c r="K24" s="208">
        <f t="shared" si="4"/>
        <v>53</v>
      </c>
      <c r="L24" s="232">
        <f t="shared" si="5"/>
        <v>1.3287870430727573E-3</v>
      </c>
    </row>
    <row r="25" spans="1:12" ht="28.5" customHeight="1" thickBot="1" x14ac:dyDescent="0.3">
      <c r="A25" s="54" t="s">
        <v>132</v>
      </c>
      <c r="B25" s="24" t="s">
        <v>454</v>
      </c>
      <c r="C25" s="233">
        <v>22</v>
      </c>
      <c r="D25" s="234">
        <f t="shared" si="0"/>
        <v>1.1493652369259704E-3</v>
      </c>
      <c r="E25" s="235">
        <v>33</v>
      </c>
      <c r="F25" s="236">
        <f t="shared" si="1"/>
        <v>1.803377233728619E-3</v>
      </c>
      <c r="G25" s="237">
        <v>2</v>
      </c>
      <c r="H25" s="234">
        <f t="shared" si="2"/>
        <v>8.2034454470877774E-4</v>
      </c>
      <c r="I25" s="238"/>
      <c r="J25" s="239">
        <f t="shared" si="3"/>
        <v>0</v>
      </c>
      <c r="K25" s="240">
        <f t="shared" si="4"/>
        <v>57</v>
      </c>
      <c r="L25" s="241">
        <f t="shared" si="5"/>
        <v>1.4290728576442863E-3</v>
      </c>
    </row>
    <row r="26" spans="1:12" ht="27.6" x14ac:dyDescent="0.25">
      <c r="A26" s="46" t="s">
        <v>133</v>
      </c>
      <c r="B26" s="9" t="s">
        <v>455</v>
      </c>
      <c r="C26" s="242">
        <v>37</v>
      </c>
      <c r="D26" s="243">
        <f t="shared" si="0"/>
        <v>1.9330233530118594E-3</v>
      </c>
      <c r="E26" s="244">
        <v>31</v>
      </c>
      <c r="F26" s="245">
        <f t="shared" si="1"/>
        <v>1.6940816438056725E-3</v>
      </c>
      <c r="G26" s="246">
        <v>7</v>
      </c>
      <c r="H26" s="243">
        <f t="shared" si="2"/>
        <v>2.871205906480722E-3</v>
      </c>
      <c r="I26" s="247"/>
      <c r="J26" s="248">
        <f t="shared" si="3"/>
        <v>0</v>
      </c>
      <c r="K26" s="249">
        <f t="shared" si="4"/>
        <v>75</v>
      </c>
      <c r="L26" s="250">
        <f t="shared" si="5"/>
        <v>1.880359023216166E-3</v>
      </c>
    </row>
    <row r="27" spans="1:12" x14ac:dyDescent="0.25">
      <c r="A27" s="48" t="s">
        <v>134</v>
      </c>
      <c r="B27" s="11" t="s">
        <v>456</v>
      </c>
      <c r="C27" s="204">
        <v>613</v>
      </c>
      <c r="D27" s="207">
        <f t="shared" si="0"/>
        <v>3.2025495010709996E-2</v>
      </c>
      <c r="E27" s="205">
        <v>800</v>
      </c>
      <c r="F27" s="206">
        <f t="shared" si="1"/>
        <v>4.3718235969178641E-2</v>
      </c>
      <c r="G27" s="230">
        <v>216</v>
      </c>
      <c r="H27" s="207">
        <f t="shared" si="2"/>
        <v>8.859721082854799E-2</v>
      </c>
      <c r="I27" s="223"/>
      <c r="J27" s="224">
        <f t="shared" si="3"/>
        <v>0</v>
      </c>
      <c r="K27" s="208">
        <f t="shared" si="4"/>
        <v>1629</v>
      </c>
      <c r="L27" s="232">
        <f t="shared" si="5"/>
        <v>4.084139798425513E-2</v>
      </c>
    </row>
    <row r="28" spans="1:12" x14ac:dyDescent="0.25">
      <c r="A28" s="48" t="s">
        <v>135</v>
      </c>
      <c r="B28" s="11" t="s">
        <v>457</v>
      </c>
      <c r="C28" s="204">
        <v>925</v>
      </c>
      <c r="D28" s="207">
        <f t="shared" si="0"/>
        <v>4.8325583825296482E-2</v>
      </c>
      <c r="E28" s="205">
        <v>804</v>
      </c>
      <c r="F28" s="206">
        <f t="shared" si="1"/>
        <v>4.3936827149024534E-2</v>
      </c>
      <c r="G28" s="230">
        <v>145</v>
      </c>
      <c r="H28" s="207">
        <f t="shared" si="2"/>
        <v>5.947497949138638E-2</v>
      </c>
      <c r="I28" s="223"/>
      <c r="J28" s="224">
        <f t="shared" si="3"/>
        <v>0</v>
      </c>
      <c r="K28" s="208">
        <f t="shared" si="4"/>
        <v>1874</v>
      </c>
      <c r="L28" s="232">
        <f t="shared" si="5"/>
        <v>4.6983904126761268E-2</v>
      </c>
    </row>
    <row r="29" spans="1:12" x14ac:dyDescent="0.25">
      <c r="A29" s="48" t="s">
        <v>136</v>
      </c>
      <c r="B29" s="11" t="s">
        <v>458</v>
      </c>
      <c r="C29" s="204">
        <v>1282</v>
      </c>
      <c r="D29" s="207">
        <f t="shared" si="0"/>
        <v>6.697664698814064E-2</v>
      </c>
      <c r="E29" s="205">
        <v>1081</v>
      </c>
      <c r="F29" s="206">
        <f t="shared" si="1"/>
        <v>5.9074266353352639E-2</v>
      </c>
      <c r="G29" s="230">
        <v>96</v>
      </c>
      <c r="H29" s="207">
        <f t="shared" si="2"/>
        <v>3.937653814602133E-2</v>
      </c>
      <c r="I29" s="223"/>
      <c r="J29" s="224">
        <f t="shared" si="3"/>
        <v>0</v>
      </c>
      <c r="K29" s="208">
        <f t="shared" si="4"/>
        <v>2459</v>
      </c>
      <c r="L29" s="232">
        <f t="shared" si="5"/>
        <v>6.1650704507847362E-2</v>
      </c>
    </row>
    <row r="30" spans="1:12" x14ac:dyDescent="0.25">
      <c r="A30" s="48" t="s">
        <v>137</v>
      </c>
      <c r="B30" s="11" t="s">
        <v>459</v>
      </c>
      <c r="C30" s="204">
        <v>3360</v>
      </c>
      <c r="D30" s="207">
        <f t="shared" si="0"/>
        <v>0.17553941800323913</v>
      </c>
      <c r="E30" s="205">
        <v>2012</v>
      </c>
      <c r="F30" s="206">
        <f t="shared" si="1"/>
        <v>0.10995136346248428</v>
      </c>
      <c r="G30" s="230">
        <v>221</v>
      </c>
      <c r="H30" s="207">
        <f t="shared" si="2"/>
        <v>9.0648072190319937E-2</v>
      </c>
      <c r="I30" s="223"/>
      <c r="J30" s="224">
        <f t="shared" si="3"/>
        <v>0</v>
      </c>
      <c r="K30" s="208">
        <f t="shared" si="4"/>
        <v>5593</v>
      </c>
      <c r="L30" s="232">
        <f t="shared" si="5"/>
        <v>0.14022464022464023</v>
      </c>
    </row>
    <row r="31" spans="1:12" x14ac:dyDescent="0.25">
      <c r="A31" s="10">
        <v>55</v>
      </c>
      <c r="B31" s="11" t="s">
        <v>460</v>
      </c>
      <c r="C31" s="204">
        <v>600</v>
      </c>
      <c r="D31" s="207">
        <f t="shared" si="0"/>
        <v>3.1346324643435557E-2</v>
      </c>
      <c r="E31" s="205">
        <v>705</v>
      </c>
      <c r="F31" s="206">
        <f t="shared" si="1"/>
        <v>3.8526695447838682E-2</v>
      </c>
      <c r="G31" s="230">
        <v>134</v>
      </c>
      <c r="H31" s="207">
        <f t="shared" si="2"/>
        <v>5.4963084495488104E-2</v>
      </c>
      <c r="I31" s="223">
        <v>1</v>
      </c>
      <c r="J31" s="224">
        <f t="shared" si="3"/>
        <v>0.125</v>
      </c>
      <c r="K31" s="208">
        <f t="shared" si="4"/>
        <v>1440</v>
      </c>
      <c r="L31" s="232">
        <f t="shared" si="5"/>
        <v>3.6102893245750389E-2</v>
      </c>
    </row>
    <row r="32" spans="1:12" ht="27.6" x14ac:dyDescent="0.25">
      <c r="A32" s="48" t="s">
        <v>138</v>
      </c>
      <c r="B32" s="11" t="s">
        <v>461</v>
      </c>
      <c r="C32" s="204">
        <v>106</v>
      </c>
      <c r="D32" s="207">
        <f t="shared" si="0"/>
        <v>5.5378506870069483E-3</v>
      </c>
      <c r="E32" s="205">
        <v>109</v>
      </c>
      <c r="F32" s="206">
        <f t="shared" si="1"/>
        <v>5.9566096508005904E-3</v>
      </c>
      <c r="G32" s="230">
        <v>20</v>
      </c>
      <c r="H32" s="207">
        <f t="shared" si="2"/>
        <v>8.2034454470877767E-3</v>
      </c>
      <c r="I32" s="223"/>
      <c r="J32" s="224">
        <f t="shared" si="3"/>
        <v>0</v>
      </c>
      <c r="K32" s="208">
        <f t="shared" si="4"/>
        <v>235</v>
      </c>
      <c r="L32" s="232">
        <f t="shared" si="5"/>
        <v>5.8917916060773207E-3</v>
      </c>
    </row>
    <row r="33" spans="1:12" ht="28.2" thickBot="1" x14ac:dyDescent="0.3">
      <c r="A33" s="50" t="s">
        <v>139</v>
      </c>
      <c r="B33" s="16" t="s">
        <v>462</v>
      </c>
      <c r="C33" s="233">
        <v>24</v>
      </c>
      <c r="D33" s="234">
        <f t="shared" si="0"/>
        <v>1.2538529857374222E-3</v>
      </c>
      <c r="E33" s="235">
        <v>21</v>
      </c>
      <c r="F33" s="236">
        <f t="shared" si="1"/>
        <v>1.1476036941909394E-3</v>
      </c>
      <c r="G33" s="237">
        <v>3</v>
      </c>
      <c r="H33" s="234">
        <f t="shared" si="2"/>
        <v>1.2305168170631665E-3</v>
      </c>
      <c r="I33" s="238"/>
      <c r="J33" s="239">
        <f t="shared" si="3"/>
        <v>0</v>
      </c>
      <c r="K33" s="240">
        <f t="shared" si="4"/>
        <v>48</v>
      </c>
      <c r="L33" s="241">
        <f t="shared" si="5"/>
        <v>1.2034297748583463E-3</v>
      </c>
    </row>
    <row r="34" spans="1:12" ht="27.6" x14ac:dyDescent="0.25">
      <c r="A34" s="52" t="s">
        <v>140</v>
      </c>
      <c r="B34" s="21" t="s">
        <v>463</v>
      </c>
      <c r="C34" s="242">
        <v>80</v>
      </c>
      <c r="D34" s="243">
        <f t="shared" si="0"/>
        <v>4.1795099524580739E-3</v>
      </c>
      <c r="E34" s="244">
        <v>89</v>
      </c>
      <c r="F34" s="245">
        <f t="shared" si="1"/>
        <v>4.8636537515711238E-3</v>
      </c>
      <c r="G34" s="246">
        <v>19</v>
      </c>
      <c r="H34" s="243">
        <f t="shared" si="2"/>
        <v>7.7932731747333882E-3</v>
      </c>
      <c r="I34" s="247"/>
      <c r="J34" s="248">
        <f t="shared" si="3"/>
        <v>0</v>
      </c>
      <c r="K34" s="249">
        <f t="shared" si="4"/>
        <v>188</v>
      </c>
      <c r="L34" s="250">
        <f t="shared" si="5"/>
        <v>4.7134332848618567E-3</v>
      </c>
    </row>
    <row r="35" spans="1:12" x14ac:dyDescent="0.25">
      <c r="A35" s="48" t="s">
        <v>141</v>
      </c>
      <c r="B35" s="11" t="s">
        <v>464</v>
      </c>
      <c r="C35" s="204">
        <v>109</v>
      </c>
      <c r="D35" s="207">
        <f t="shared" si="0"/>
        <v>5.694582310224126E-3</v>
      </c>
      <c r="E35" s="205">
        <v>164</v>
      </c>
      <c r="F35" s="206">
        <f t="shared" si="1"/>
        <v>8.9622383736816212E-3</v>
      </c>
      <c r="G35" s="230">
        <v>22</v>
      </c>
      <c r="H35" s="207">
        <f t="shared" si="2"/>
        <v>9.0237899917965554E-3</v>
      </c>
      <c r="I35" s="223"/>
      <c r="J35" s="224">
        <f t="shared" si="3"/>
        <v>0</v>
      </c>
      <c r="K35" s="208">
        <f t="shared" si="4"/>
        <v>295</v>
      </c>
      <c r="L35" s="232">
        <f t="shared" si="5"/>
        <v>7.396078824650253E-3</v>
      </c>
    </row>
    <row r="36" spans="1:12" x14ac:dyDescent="0.25">
      <c r="A36" s="48" t="s">
        <v>142</v>
      </c>
      <c r="B36" s="11" t="s">
        <v>465</v>
      </c>
      <c r="C36" s="204">
        <v>2047</v>
      </c>
      <c r="D36" s="207">
        <f t="shared" si="0"/>
        <v>0.10694321090852098</v>
      </c>
      <c r="E36" s="205">
        <v>2420</v>
      </c>
      <c r="F36" s="206">
        <f t="shared" si="1"/>
        <v>0.13224766380676539</v>
      </c>
      <c r="G36" s="230">
        <v>418</v>
      </c>
      <c r="H36" s="207">
        <f t="shared" si="2"/>
        <v>0.17145200984413453</v>
      </c>
      <c r="I36" s="223"/>
      <c r="J36" s="224">
        <f t="shared" si="3"/>
        <v>0</v>
      </c>
      <c r="K36" s="208">
        <f t="shared" si="4"/>
        <v>4885</v>
      </c>
      <c r="L36" s="232">
        <f t="shared" si="5"/>
        <v>0.12247405104547962</v>
      </c>
    </row>
    <row r="37" spans="1:12" x14ac:dyDescent="0.25">
      <c r="A37" s="48" t="s">
        <v>143</v>
      </c>
      <c r="B37" s="11" t="s">
        <v>466</v>
      </c>
      <c r="C37" s="204">
        <v>1046</v>
      </c>
      <c r="D37" s="207">
        <f t="shared" si="0"/>
        <v>5.4647092628389321E-2</v>
      </c>
      <c r="E37" s="205">
        <v>1846</v>
      </c>
      <c r="F37" s="206">
        <f t="shared" si="1"/>
        <v>0.10087982949887972</v>
      </c>
      <c r="G37" s="230">
        <v>252</v>
      </c>
      <c r="H37" s="207">
        <f t="shared" si="2"/>
        <v>0.10336341263330599</v>
      </c>
      <c r="I37" s="223"/>
      <c r="J37" s="224">
        <f t="shared" si="3"/>
        <v>0</v>
      </c>
      <c r="K37" s="208">
        <f t="shared" si="4"/>
        <v>3144</v>
      </c>
      <c r="L37" s="232">
        <f t="shared" si="5"/>
        <v>7.8824650253221676E-2</v>
      </c>
    </row>
    <row r="38" spans="1:12" x14ac:dyDescent="0.25">
      <c r="A38" s="48" t="s">
        <v>144</v>
      </c>
      <c r="B38" s="11" t="s">
        <v>467</v>
      </c>
      <c r="C38" s="204">
        <v>853</v>
      </c>
      <c r="D38" s="207">
        <f t="shared" si="0"/>
        <v>4.4564024868084216E-2</v>
      </c>
      <c r="E38" s="205">
        <v>1200</v>
      </c>
      <c r="F38" s="206">
        <f t="shared" si="1"/>
        <v>6.5577353953767972E-2</v>
      </c>
      <c r="G38" s="230">
        <v>140</v>
      </c>
      <c r="H38" s="207">
        <f t="shared" si="2"/>
        <v>5.742411812961444E-2</v>
      </c>
      <c r="I38" s="223"/>
      <c r="J38" s="224">
        <f t="shared" si="3"/>
        <v>0</v>
      </c>
      <c r="K38" s="208">
        <f t="shared" si="4"/>
        <v>2193</v>
      </c>
      <c r="L38" s="232">
        <f t="shared" si="5"/>
        <v>5.4981697838840694E-2</v>
      </c>
    </row>
    <row r="39" spans="1:12" x14ac:dyDescent="0.25">
      <c r="A39" s="48" t="s">
        <v>145</v>
      </c>
      <c r="B39" s="11" t="s">
        <v>468</v>
      </c>
      <c r="C39" s="204">
        <v>302</v>
      </c>
      <c r="D39" s="207">
        <f t="shared" si="0"/>
        <v>1.5777650070529229E-2</v>
      </c>
      <c r="E39" s="205">
        <v>335</v>
      </c>
      <c r="F39" s="206">
        <f t="shared" si="1"/>
        <v>1.8307011312093557E-2</v>
      </c>
      <c r="G39" s="230">
        <v>9</v>
      </c>
      <c r="H39" s="207">
        <f t="shared" si="2"/>
        <v>3.6915504511894994E-3</v>
      </c>
      <c r="I39" s="223"/>
      <c r="J39" s="224">
        <f t="shared" si="3"/>
        <v>0</v>
      </c>
      <c r="K39" s="208">
        <f t="shared" si="4"/>
        <v>646</v>
      </c>
      <c r="L39" s="232">
        <f t="shared" si="5"/>
        <v>1.619615905330191E-2</v>
      </c>
    </row>
    <row r="40" spans="1:12" ht="27.6" x14ac:dyDescent="0.25">
      <c r="A40" s="48" t="s">
        <v>146</v>
      </c>
      <c r="B40" s="11" t="s">
        <v>469</v>
      </c>
      <c r="C40" s="204">
        <v>90</v>
      </c>
      <c r="D40" s="207">
        <f t="shared" si="0"/>
        <v>4.7019486965153333E-3</v>
      </c>
      <c r="E40" s="205">
        <v>90</v>
      </c>
      <c r="F40" s="206">
        <f t="shared" si="1"/>
        <v>4.9183015465325977E-3</v>
      </c>
      <c r="G40" s="230">
        <v>18</v>
      </c>
      <c r="H40" s="207">
        <f t="shared" si="2"/>
        <v>7.3831009023789989E-3</v>
      </c>
      <c r="I40" s="223"/>
      <c r="J40" s="224">
        <f t="shared" si="3"/>
        <v>0</v>
      </c>
      <c r="K40" s="208">
        <f t="shared" si="4"/>
        <v>198</v>
      </c>
      <c r="L40" s="232">
        <f t="shared" si="5"/>
        <v>4.9641478212906782E-3</v>
      </c>
    </row>
    <row r="41" spans="1:12" ht="28.2" thickBot="1" x14ac:dyDescent="0.3">
      <c r="A41" s="54" t="s">
        <v>147</v>
      </c>
      <c r="B41" s="24" t="s">
        <v>470</v>
      </c>
      <c r="C41" s="233">
        <v>86</v>
      </c>
      <c r="D41" s="234">
        <f t="shared" si="0"/>
        <v>4.4929731988924302E-3</v>
      </c>
      <c r="E41" s="235">
        <v>83</v>
      </c>
      <c r="F41" s="236">
        <f t="shared" si="1"/>
        <v>4.5357669818022845E-3</v>
      </c>
      <c r="G41" s="237">
        <v>15</v>
      </c>
      <c r="H41" s="234">
        <f t="shared" si="2"/>
        <v>6.1525840853158325E-3</v>
      </c>
      <c r="I41" s="238"/>
      <c r="J41" s="239">
        <f t="shared" si="3"/>
        <v>0</v>
      </c>
      <c r="K41" s="240">
        <f t="shared" si="4"/>
        <v>184</v>
      </c>
      <c r="L41" s="241">
        <f t="shared" si="5"/>
        <v>4.6131474702903272E-3</v>
      </c>
    </row>
    <row r="42" spans="1:12" ht="27.6" x14ac:dyDescent="0.25">
      <c r="A42" s="46" t="s">
        <v>148</v>
      </c>
      <c r="B42" s="9" t="s">
        <v>471</v>
      </c>
      <c r="C42" s="242">
        <v>77</v>
      </c>
      <c r="D42" s="243">
        <f t="shared" si="0"/>
        <v>4.0227783292408961E-3</v>
      </c>
      <c r="E42" s="244">
        <v>40</v>
      </c>
      <c r="F42" s="245">
        <f t="shared" si="1"/>
        <v>2.1859117984589322E-3</v>
      </c>
      <c r="G42" s="246">
        <v>12</v>
      </c>
      <c r="H42" s="243">
        <f t="shared" si="2"/>
        <v>4.9220672682526662E-3</v>
      </c>
      <c r="I42" s="247">
        <v>1</v>
      </c>
      <c r="J42" s="248">
        <f t="shared" si="3"/>
        <v>0.125</v>
      </c>
      <c r="K42" s="249">
        <f t="shared" si="4"/>
        <v>130</v>
      </c>
      <c r="L42" s="250">
        <f t="shared" si="5"/>
        <v>3.2592889735746878E-3</v>
      </c>
    </row>
    <row r="43" spans="1:12" ht="27.6" x14ac:dyDescent="0.25">
      <c r="A43" s="48" t="s">
        <v>149</v>
      </c>
      <c r="B43" s="11" t="s">
        <v>472</v>
      </c>
      <c r="C43" s="204">
        <v>110</v>
      </c>
      <c r="D43" s="207">
        <f t="shared" si="0"/>
        <v>5.7468261846298522E-3</v>
      </c>
      <c r="E43" s="205">
        <v>234</v>
      </c>
      <c r="F43" s="206">
        <f t="shared" si="1"/>
        <v>1.2787584020984753E-2</v>
      </c>
      <c r="G43" s="230">
        <v>9</v>
      </c>
      <c r="H43" s="207">
        <f t="shared" si="2"/>
        <v>3.6915504511894994E-3</v>
      </c>
      <c r="I43" s="223"/>
      <c r="J43" s="224">
        <f t="shared" si="3"/>
        <v>0</v>
      </c>
      <c r="K43" s="208">
        <f t="shared" si="4"/>
        <v>353</v>
      </c>
      <c r="L43" s="232">
        <f t="shared" si="5"/>
        <v>8.8502231359374219E-3</v>
      </c>
    </row>
    <row r="44" spans="1:12" ht="29.25" customHeight="1" thickBot="1" x14ac:dyDescent="0.3">
      <c r="A44" s="50" t="s">
        <v>150</v>
      </c>
      <c r="B44" s="16" t="s">
        <v>473</v>
      </c>
      <c r="C44" s="233">
        <v>887</v>
      </c>
      <c r="D44" s="234">
        <f t="shared" si="0"/>
        <v>4.6340316597878899E-2</v>
      </c>
      <c r="E44" s="235">
        <v>959</v>
      </c>
      <c r="F44" s="236">
        <f t="shared" si="1"/>
        <v>5.2407235368052897E-2</v>
      </c>
      <c r="G44" s="237">
        <v>134</v>
      </c>
      <c r="H44" s="234">
        <f t="shared" si="2"/>
        <v>5.4963084495488104E-2</v>
      </c>
      <c r="I44" s="238"/>
      <c r="J44" s="239">
        <f t="shared" si="3"/>
        <v>0</v>
      </c>
      <c r="K44" s="240">
        <f t="shared" si="4"/>
        <v>1980</v>
      </c>
      <c r="L44" s="241">
        <f t="shared" si="5"/>
        <v>4.9641478212906785E-2</v>
      </c>
    </row>
    <row r="45" spans="1:12" ht="30" customHeight="1" thickBot="1" x14ac:dyDescent="0.3">
      <c r="A45" s="52" t="s">
        <v>151</v>
      </c>
      <c r="B45" s="21" t="s">
        <v>474</v>
      </c>
      <c r="C45" s="198">
        <v>405</v>
      </c>
      <c r="D45" s="201">
        <f t="shared" si="0"/>
        <v>2.1158769134319001E-2</v>
      </c>
      <c r="E45" s="199">
        <v>120</v>
      </c>
      <c r="F45" s="200">
        <f t="shared" si="1"/>
        <v>6.5577353953767967E-3</v>
      </c>
      <c r="G45" s="229">
        <v>26</v>
      </c>
      <c r="H45" s="201">
        <f t="shared" si="2"/>
        <v>1.0664479081214109E-2</v>
      </c>
      <c r="I45" s="221">
        <v>1</v>
      </c>
      <c r="J45" s="222">
        <f t="shared" si="3"/>
        <v>0.125</v>
      </c>
      <c r="K45" s="202">
        <f t="shared" si="4"/>
        <v>552</v>
      </c>
      <c r="L45" s="203">
        <f t="shared" si="5"/>
        <v>1.3839442410870982E-2</v>
      </c>
    </row>
    <row r="46" spans="1:12" ht="14.4" thickBot="1" x14ac:dyDescent="0.3">
      <c r="A46" s="838" t="s">
        <v>109</v>
      </c>
      <c r="B46" s="845"/>
      <c r="C46" s="251">
        <f t="shared" ref="C46:L46" si="6">SUM(C5:C45)</f>
        <v>19141</v>
      </c>
      <c r="D46" s="31">
        <f t="shared" si="6"/>
        <v>1</v>
      </c>
      <c r="E46" s="251">
        <f t="shared" si="6"/>
        <v>18299</v>
      </c>
      <c r="F46" s="31">
        <f t="shared" si="6"/>
        <v>1</v>
      </c>
      <c r="G46" s="251">
        <f t="shared" si="6"/>
        <v>2438</v>
      </c>
      <c r="H46" s="31">
        <f t="shared" si="6"/>
        <v>1</v>
      </c>
      <c r="I46" s="251">
        <f t="shared" si="6"/>
        <v>8</v>
      </c>
      <c r="J46" s="31">
        <f t="shared" si="6"/>
        <v>1</v>
      </c>
      <c r="K46" s="251">
        <f t="shared" si="6"/>
        <v>39886</v>
      </c>
      <c r="L46" s="31">
        <f t="shared" si="6"/>
        <v>1</v>
      </c>
    </row>
    <row r="47" spans="1:12" x14ac:dyDescent="0.25">
      <c r="A47" s="459" t="s">
        <v>221</v>
      </c>
    </row>
    <row r="48" spans="1:12" x14ac:dyDescent="0.25">
      <c r="A48" s="96" t="s">
        <v>222</v>
      </c>
    </row>
  </sheetData>
  <mergeCells count="10">
    <mergeCell ref="A46:B46"/>
    <mergeCell ref="A1:L1"/>
    <mergeCell ref="C3:D3"/>
    <mergeCell ref="C2:J2"/>
    <mergeCell ref="K2:L3"/>
    <mergeCell ref="E3:F3"/>
    <mergeCell ref="G3:H3"/>
    <mergeCell ref="I3:J3"/>
    <mergeCell ref="A2:A4"/>
    <mergeCell ref="B2:B4"/>
  </mergeCells>
  <phoneticPr fontId="0" type="noConversion"/>
  <printOptions horizontalCentered="1"/>
  <pageMargins left="0.78740157480314965" right="0.78740157480314965" top="0.98425196850393704" bottom="0.98425196850393704" header="0.51181102362204722" footer="0.51181102362204722"/>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sqref="A1:J1"/>
    </sheetView>
  </sheetViews>
  <sheetFormatPr defaultColWidth="9.109375" defaultRowHeight="13.8" x14ac:dyDescent="0.25"/>
  <cols>
    <col min="1" max="1" width="20.33203125" style="84" customWidth="1"/>
    <col min="2" max="2" width="9.109375" style="84" customWidth="1"/>
    <col min="3" max="3" width="10" style="84" bestFit="1" customWidth="1"/>
    <col min="4" max="4" width="9.109375" style="84" customWidth="1"/>
    <col min="5" max="5" width="10" style="84" bestFit="1" customWidth="1"/>
    <col min="6" max="6" width="9.88671875" style="84" customWidth="1"/>
    <col min="7" max="7" width="10" style="84" bestFit="1" customWidth="1"/>
    <col min="8" max="9" width="9.109375" style="84" customWidth="1"/>
    <col min="10" max="10" width="12.5546875" style="84" customWidth="1"/>
    <col min="11" max="213" width="11.44140625" style="84" customWidth="1"/>
    <col min="214" max="16384" width="9.109375" style="84"/>
  </cols>
  <sheetData>
    <row r="1" spans="1:11" ht="35.1" customHeight="1" thickBot="1" x14ac:dyDescent="0.3">
      <c r="A1" s="906" t="s">
        <v>167</v>
      </c>
      <c r="B1" s="923"/>
      <c r="C1" s="923"/>
      <c r="D1" s="923"/>
      <c r="E1" s="923"/>
      <c r="F1" s="923"/>
      <c r="G1" s="923"/>
      <c r="H1" s="923"/>
      <c r="I1" s="923"/>
      <c r="J1" s="924"/>
    </row>
    <row r="2" spans="1:11" ht="15" customHeight="1" thickBot="1" x14ac:dyDescent="0.3">
      <c r="A2" s="912" t="s">
        <v>476</v>
      </c>
      <c r="B2" s="906" t="s">
        <v>214</v>
      </c>
      <c r="C2" s="928"/>
      <c r="D2" s="928"/>
      <c r="E2" s="928"/>
      <c r="F2" s="928"/>
      <c r="G2" s="928"/>
      <c r="H2" s="929"/>
      <c r="I2" s="915" t="s">
        <v>109</v>
      </c>
      <c r="J2" s="925"/>
    </row>
    <row r="3" spans="1:11" ht="15" customHeight="1" x14ac:dyDescent="0.25">
      <c r="A3" s="913"/>
      <c r="B3" s="803" t="s">
        <v>215</v>
      </c>
      <c r="C3" s="806"/>
      <c r="D3" s="803" t="s">
        <v>216</v>
      </c>
      <c r="E3" s="804"/>
      <c r="F3" s="805" t="s">
        <v>217</v>
      </c>
      <c r="G3" s="806"/>
      <c r="H3" s="803" t="s">
        <v>218</v>
      </c>
      <c r="I3" s="926"/>
      <c r="J3" s="927"/>
    </row>
    <row r="4" spans="1:11" ht="14.4" thickBot="1" x14ac:dyDescent="0.3">
      <c r="A4" s="914"/>
      <c r="B4" s="120" t="s">
        <v>110</v>
      </c>
      <c r="C4" s="119" t="s">
        <v>111</v>
      </c>
      <c r="D4" s="120" t="s">
        <v>110</v>
      </c>
      <c r="E4" s="121" t="s">
        <v>111</v>
      </c>
      <c r="F4" s="41" t="s">
        <v>110</v>
      </c>
      <c r="G4" s="119" t="s">
        <v>111</v>
      </c>
      <c r="H4" s="120" t="s">
        <v>110</v>
      </c>
      <c r="I4" s="800" t="s">
        <v>110</v>
      </c>
      <c r="J4" s="162" t="s">
        <v>111</v>
      </c>
    </row>
    <row r="5" spans="1:11" s="660" customFormat="1" x14ac:dyDescent="0.25">
      <c r="A5" s="163" t="s">
        <v>477</v>
      </c>
      <c r="B5" s="658">
        <v>10200</v>
      </c>
      <c r="C5" s="63">
        <f>B5/$B$8</f>
        <v>0.53288751893840447</v>
      </c>
      <c r="D5" s="659">
        <v>10515</v>
      </c>
      <c r="E5" s="63">
        <f>D5/$D$8</f>
        <v>0.57462156401989184</v>
      </c>
      <c r="F5" s="659">
        <v>1529</v>
      </c>
      <c r="G5" s="63">
        <f>F5/$F$8</f>
        <v>0.62715340442986056</v>
      </c>
      <c r="H5" s="190">
        <v>5</v>
      </c>
      <c r="I5" s="164">
        <f>B5+D5+F5+H5</f>
        <v>22249</v>
      </c>
      <c r="J5" s="63">
        <f>I5/$I$8</f>
        <v>0.55781477210048636</v>
      </c>
    </row>
    <row r="6" spans="1:11" s="660" customFormat="1" x14ac:dyDescent="0.25">
      <c r="A6" s="165" t="s">
        <v>478</v>
      </c>
      <c r="B6" s="661">
        <v>8922</v>
      </c>
      <c r="C6" s="66">
        <f>B6/$B$8</f>
        <v>0.46611984744788676</v>
      </c>
      <c r="D6" s="662">
        <v>7783</v>
      </c>
      <c r="E6" s="66">
        <f>D6/$D$8</f>
        <v>0.42532378818514671</v>
      </c>
      <c r="F6" s="662">
        <v>909</v>
      </c>
      <c r="G6" s="66">
        <f>F6/$F$8</f>
        <v>0.37284659557013944</v>
      </c>
      <c r="H6" s="190">
        <v>3</v>
      </c>
      <c r="I6" s="171">
        <f>B6+D6+F6+H6</f>
        <v>17617</v>
      </c>
      <c r="J6" s="66">
        <f>I6/$I$8</f>
        <v>0.44168379882665598</v>
      </c>
    </row>
    <row r="7" spans="1:11" s="660" customFormat="1" ht="14.4" thickBot="1" x14ac:dyDescent="0.3">
      <c r="A7" s="575" t="s">
        <v>380</v>
      </c>
      <c r="B7" s="663">
        <v>19</v>
      </c>
      <c r="C7" s="82">
        <f>B7/$B$8</f>
        <v>9.926336137087927E-4</v>
      </c>
      <c r="D7" s="664">
        <v>1</v>
      </c>
      <c r="E7" s="82">
        <f>D7/$D$8</f>
        <v>5.4647794961473305E-5</v>
      </c>
      <c r="F7" s="664"/>
      <c r="G7" s="82">
        <f>F7/$F$8</f>
        <v>0</v>
      </c>
      <c r="H7" s="665"/>
      <c r="I7" s="576">
        <f>B7+D7+F7+H7</f>
        <v>20</v>
      </c>
      <c r="J7" s="82">
        <f>I7/$I$8</f>
        <v>5.0142907285764425E-4</v>
      </c>
    </row>
    <row r="8" spans="1:11" s="660" customFormat="1" ht="14.4" thickBot="1" x14ac:dyDescent="0.3">
      <c r="A8" s="70" t="s">
        <v>109</v>
      </c>
      <c r="B8" s="71">
        <f t="shared" ref="B8:J8" si="0">SUM(B5:B7)</f>
        <v>19141</v>
      </c>
      <c r="C8" s="166">
        <f t="shared" si="0"/>
        <v>1</v>
      </c>
      <c r="D8" s="71">
        <f t="shared" si="0"/>
        <v>18299</v>
      </c>
      <c r="E8" s="166">
        <f t="shared" si="0"/>
        <v>1</v>
      </c>
      <c r="F8" s="71">
        <f t="shared" si="0"/>
        <v>2438</v>
      </c>
      <c r="G8" s="166">
        <f t="shared" si="0"/>
        <v>1</v>
      </c>
      <c r="H8" s="71">
        <f t="shared" si="0"/>
        <v>8</v>
      </c>
      <c r="I8" s="71">
        <f t="shared" si="0"/>
        <v>39886</v>
      </c>
      <c r="J8" s="166">
        <f t="shared" si="0"/>
        <v>1</v>
      </c>
    </row>
    <row r="9" spans="1:11" s="660" customFormat="1" x14ac:dyDescent="0.25">
      <c r="A9" s="666" t="s">
        <v>221</v>
      </c>
      <c r="B9" s="1"/>
      <c r="C9" s="1"/>
      <c r="D9" s="1"/>
      <c r="E9" s="1"/>
      <c r="F9" s="1"/>
      <c r="G9" s="1"/>
      <c r="H9" s="1"/>
      <c r="I9" s="1"/>
      <c r="J9" s="1"/>
      <c r="K9" s="1"/>
    </row>
    <row r="10" spans="1:11" s="660" customFormat="1" x14ac:dyDescent="0.25">
      <c r="A10" s="667" t="s">
        <v>222</v>
      </c>
      <c r="B10" s="1"/>
      <c r="C10" s="1"/>
      <c r="D10" s="1"/>
      <c r="E10" s="1"/>
      <c r="F10" s="1"/>
      <c r="G10" s="1"/>
      <c r="H10" s="1"/>
      <c r="I10" s="1"/>
      <c r="J10" s="1"/>
      <c r="K10" s="1"/>
    </row>
    <row r="11" spans="1:11" x14ac:dyDescent="0.25">
      <c r="A11" s="563"/>
      <c r="B11" s="564"/>
    </row>
    <row r="12" spans="1:11" x14ac:dyDescent="0.25">
      <c r="A12" s="92"/>
    </row>
    <row r="13" spans="1:11" x14ac:dyDescent="0.25">
      <c r="A13" s="92"/>
    </row>
    <row r="14" spans="1:11" ht="14.4" thickBot="1" x14ac:dyDescent="0.3"/>
    <row r="15" spans="1:11" ht="35.1" customHeight="1" thickBot="1" x14ac:dyDescent="0.3">
      <c r="A15" s="906" t="s">
        <v>168</v>
      </c>
      <c r="B15" s="909"/>
      <c r="C15" s="909"/>
      <c r="D15" s="909"/>
      <c r="E15" s="909"/>
      <c r="F15" s="909"/>
      <c r="G15" s="910"/>
      <c r="H15" s="910"/>
      <c r="I15" s="910"/>
      <c r="J15" s="911"/>
    </row>
    <row r="16" spans="1:11" ht="21.75" customHeight="1" x14ac:dyDescent="0.25">
      <c r="A16" s="913" t="s">
        <v>479</v>
      </c>
      <c r="B16" s="919">
        <v>2008</v>
      </c>
      <c r="C16" s="920"/>
      <c r="D16" s="919">
        <v>2009</v>
      </c>
      <c r="E16" s="920"/>
      <c r="F16" s="919">
        <v>2011</v>
      </c>
      <c r="G16" s="920"/>
      <c r="H16" s="875">
        <v>2012</v>
      </c>
      <c r="I16" s="882"/>
      <c r="J16" s="865" t="s">
        <v>384</v>
      </c>
    </row>
    <row r="17" spans="1:10" ht="21" customHeight="1" thickBot="1" x14ac:dyDescent="0.3">
      <c r="A17" s="914"/>
      <c r="B17" s="85" t="s">
        <v>110</v>
      </c>
      <c r="C17" s="815" t="s">
        <v>111</v>
      </c>
      <c r="D17" s="813" t="s">
        <v>110</v>
      </c>
      <c r="E17" s="812" t="s">
        <v>111</v>
      </c>
      <c r="F17" s="813" t="s">
        <v>110</v>
      </c>
      <c r="G17" s="812" t="s">
        <v>111</v>
      </c>
      <c r="H17" s="813" t="s">
        <v>110</v>
      </c>
      <c r="I17" s="812" t="s">
        <v>111</v>
      </c>
      <c r="J17" s="866"/>
    </row>
    <row r="18" spans="1:10" x14ac:dyDescent="0.25">
      <c r="A18" s="167" t="s">
        <v>480</v>
      </c>
      <c r="B18" s="62">
        <v>449</v>
      </c>
      <c r="C18" s="168">
        <f>B18/$B$25</f>
        <v>1.0160439908578669E-2</v>
      </c>
      <c r="D18" s="62">
        <v>315</v>
      </c>
      <c r="E18" s="168">
        <f t="shared" ref="E18:E24" si="1">D18/$D$25</f>
        <v>7.2330654420206661E-3</v>
      </c>
      <c r="F18" s="62">
        <v>338</v>
      </c>
      <c r="G18" s="168">
        <f>ROUND(F18/$F$25,3)</f>
        <v>8.0000000000000002E-3</v>
      </c>
      <c r="H18" s="62">
        <v>210</v>
      </c>
      <c r="I18" s="168">
        <f>ROUND(H18/$H$25,3)</f>
        <v>5.0000000000000001E-3</v>
      </c>
      <c r="J18" s="168">
        <f>I18-G18</f>
        <v>-3.0000000000000001E-3</v>
      </c>
    </row>
    <row r="19" spans="1:10" x14ac:dyDescent="0.25">
      <c r="A19" s="170" t="s">
        <v>481</v>
      </c>
      <c r="B19" s="65">
        <v>7837</v>
      </c>
      <c r="C19" s="143">
        <f t="shared" ref="C19:C24" si="2">B19/$B$25</f>
        <v>0.17734380303681746</v>
      </c>
      <c r="D19" s="65">
        <v>7537</v>
      </c>
      <c r="E19" s="143">
        <f t="shared" si="1"/>
        <v>0.1730654420206659</v>
      </c>
      <c r="F19" s="65">
        <v>7457</v>
      </c>
      <c r="G19" s="143">
        <f t="shared" ref="G19:G24" si="3">ROUND(F19/$F$25,3)</f>
        <v>0.18</v>
      </c>
      <c r="H19" s="65">
        <v>6416</v>
      </c>
      <c r="I19" s="143">
        <f t="shared" ref="I19:I24" si="4">ROUND(H19/$H$25,3)</f>
        <v>0.161</v>
      </c>
      <c r="J19" s="143">
        <f t="shared" ref="J19:J24" si="5">I19-G19</f>
        <v>-1.8999999999999989E-2</v>
      </c>
    </row>
    <row r="20" spans="1:10" x14ac:dyDescent="0.25">
      <c r="A20" s="170" t="s">
        <v>482</v>
      </c>
      <c r="B20" s="65">
        <v>11356</v>
      </c>
      <c r="C20" s="143">
        <f t="shared" si="2"/>
        <v>0.25697540223122356</v>
      </c>
      <c r="D20" s="65">
        <v>11191</v>
      </c>
      <c r="E20" s="143">
        <f t="shared" si="1"/>
        <v>0.25696900114810561</v>
      </c>
      <c r="F20" s="65">
        <v>10680</v>
      </c>
      <c r="G20" s="143">
        <f t="shared" si="3"/>
        <v>0.25800000000000001</v>
      </c>
      <c r="H20" s="65">
        <v>10029</v>
      </c>
      <c r="I20" s="143">
        <f t="shared" si="4"/>
        <v>0.251</v>
      </c>
      <c r="J20" s="143">
        <f t="shared" si="5"/>
        <v>-7.0000000000000062E-3</v>
      </c>
    </row>
    <row r="21" spans="1:10" x14ac:dyDescent="0.25">
      <c r="A21" s="170" t="s">
        <v>483</v>
      </c>
      <c r="B21" s="65">
        <v>13502</v>
      </c>
      <c r="C21" s="143">
        <f t="shared" si="2"/>
        <v>0.3055373266049648</v>
      </c>
      <c r="D21" s="65">
        <v>12626</v>
      </c>
      <c r="E21" s="143">
        <f t="shared" si="1"/>
        <v>0.2899196326061998</v>
      </c>
      <c r="F21" s="65">
        <v>11864</v>
      </c>
      <c r="G21" s="143">
        <f t="shared" si="3"/>
        <v>0.28599999999999998</v>
      </c>
      <c r="H21" s="65">
        <v>11011</v>
      </c>
      <c r="I21" s="143">
        <f t="shared" si="4"/>
        <v>0.27600000000000002</v>
      </c>
      <c r="J21" s="143">
        <f t="shared" si="5"/>
        <v>-9.9999999999999534E-3</v>
      </c>
    </row>
    <row r="22" spans="1:10" x14ac:dyDescent="0.25">
      <c r="A22" s="170" t="s">
        <v>484</v>
      </c>
      <c r="B22" s="65">
        <v>10321</v>
      </c>
      <c r="C22" s="143">
        <f t="shared" si="2"/>
        <v>0.23355434364463351</v>
      </c>
      <c r="D22" s="65">
        <v>10885</v>
      </c>
      <c r="E22" s="143">
        <f t="shared" si="1"/>
        <v>0.24994259471871413</v>
      </c>
      <c r="F22" s="65">
        <v>10293</v>
      </c>
      <c r="G22" s="143">
        <f t="shared" si="3"/>
        <v>0.248</v>
      </c>
      <c r="H22" s="65">
        <v>10611</v>
      </c>
      <c r="I22" s="143">
        <f t="shared" si="4"/>
        <v>0.26600000000000001</v>
      </c>
      <c r="J22" s="143">
        <f t="shared" si="5"/>
        <v>1.8000000000000016E-2</v>
      </c>
    </row>
    <row r="23" spans="1:10" x14ac:dyDescent="0.25">
      <c r="A23" s="170" t="s">
        <v>485</v>
      </c>
      <c r="B23" s="65">
        <v>670</v>
      </c>
      <c r="C23" s="143">
        <f>B23/$B$25</f>
        <v>1.5161458215473739E-2</v>
      </c>
      <c r="D23" s="65">
        <v>950</v>
      </c>
      <c r="E23" s="143">
        <f t="shared" si="1"/>
        <v>2.1814006888633754E-2</v>
      </c>
      <c r="F23" s="65">
        <v>771</v>
      </c>
      <c r="G23" s="143">
        <f t="shared" si="3"/>
        <v>1.9E-2</v>
      </c>
      <c r="H23" s="65">
        <v>1588</v>
      </c>
      <c r="I23" s="143">
        <f t="shared" si="4"/>
        <v>0.04</v>
      </c>
      <c r="J23" s="143">
        <f t="shared" si="5"/>
        <v>2.1000000000000001E-2</v>
      </c>
    </row>
    <row r="24" spans="1:10" ht="14.4" thickBot="1" x14ac:dyDescent="0.3">
      <c r="A24" s="670" t="s">
        <v>380</v>
      </c>
      <c r="B24" s="68">
        <v>56</v>
      </c>
      <c r="C24" s="144">
        <f t="shared" si="2"/>
        <v>1.2672263583082528E-3</v>
      </c>
      <c r="D24" s="68">
        <v>46</v>
      </c>
      <c r="E24" s="144">
        <f t="shared" si="1"/>
        <v>1.0562571756601608E-3</v>
      </c>
      <c r="F24" s="68">
        <v>20</v>
      </c>
      <c r="G24" s="144">
        <f t="shared" si="3"/>
        <v>0</v>
      </c>
      <c r="H24" s="68">
        <v>21</v>
      </c>
      <c r="I24" s="144">
        <f t="shared" si="4"/>
        <v>1E-3</v>
      </c>
      <c r="J24" s="144">
        <f t="shared" si="5"/>
        <v>1E-3</v>
      </c>
    </row>
    <row r="25" spans="1:10" ht="14.4" thickBot="1" x14ac:dyDescent="0.3">
      <c r="A25" s="160" t="s">
        <v>109</v>
      </c>
      <c r="B25" s="91">
        <f t="shared" ref="B25:I25" si="6">SUM(B18:B24)</f>
        <v>44191</v>
      </c>
      <c r="C25" s="147">
        <f t="shared" si="6"/>
        <v>1</v>
      </c>
      <c r="D25" s="91">
        <f t="shared" si="6"/>
        <v>43550</v>
      </c>
      <c r="E25" s="147">
        <f t="shared" si="6"/>
        <v>1</v>
      </c>
      <c r="F25" s="91">
        <f t="shared" si="6"/>
        <v>41423</v>
      </c>
      <c r="G25" s="147">
        <f t="shared" si="6"/>
        <v>0.999</v>
      </c>
      <c r="H25" s="91">
        <f t="shared" si="6"/>
        <v>39886</v>
      </c>
      <c r="I25" s="147">
        <f t="shared" si="6"/>
        <v>1</v>
      </c>
      <c r="J25" s="691"/>
    </row>
    <row r="26" spans="1:10" x14ac:dyDescent="0.25">
      <c r="A26" s="175"/>
      <c r="B26" s="176"/>
      <c r="C26" s="177"/>
      <c r="D26" s="176"/>
      <c r="E26" s="177"/>
      <c r="F26" s="178"/>
    </row>
    <row r="28" spans="1:10" ht="14.4" thickBot="1" x14ac:dyDescent="0.3"/>
    <row r="29" spans="1:10" ht="35.1" customHeight="1" thickBot="1" x14ac:dyDescent="0.3">
      <c r="A29" s="906" t="s">
        <v>169</v>
      </c>
      <c r="B29" s="907"/>
      <c r="C29" s="907"/>
      <c r="D29" s="907"/>
      <c r="E29" s="907"/>
      <c r="F29" s="907"/>
      <c r="G29" s="907"/>
      <c r="H29" s="907"/>
      <c r="I29" s="907"/>
      <c r="J29" s="908"/>
    </row>
    <row r="30" spans="1:10" ht="15" customHeight="1" thickBot="1" x14ac:dyDescent="0.3">
      <c r="A30" s="865" t="s">
        <v>479</v>
      </c>
      <c r="B30" s="906" t="s">
        <v>214</v>
      </c>
      <c r="C30" s="907"/>
      <c r="D30" s="907"/>
      <c r="E30" s="907"/>
      <c r="F30" s="907"/>
      <c r="G30" s="907"/>
      <c r="H30" s="908"/>
      <c r="I30" s="915" t="s">
        <v>109</v>
      </c>
      <c r="J30" s="916"/>
    </row>
    <row r="31" spans="1:10" ht="15" customHeight="1" x14ac:dyDescent="0.25">
      <c r="A31" s="921"/>
      <c r="B31" s="919" t="s">
        <v>215</v>
      </c>
      <c r="C31" s="918"/>
      <c r="D31" s="919" t="s">
        <v>216</v>
      </c>
      <c r="E31" s="918"/>
      <c r="F31" s="919" t="s">
        <v>217</v>
      </c>
      <c r="G31" s="918"/>
      <c r="H31" s="814" t="s">
        <v>218</v>
      </c>
      <c r="I31" s="917"/>
      <c r="J31" s="918"/>
    </row>
    <row r="32" spans="1:10" ht="14.4" thickBot="1" x14ac:dyDescent="0.3">
      <c r="A32" s="922"/>
      <c r="B32" s="41" t="s">
        <v>110</v>
      </c>
      <c r="C32" s="119" t="s">
        <v>111</v>
      </c>
      <c r="D32" s="120" t="s">
        <v>110</v>
      </c>
      <c r="E32" s="121" t="s">
        <v>111</v>
      </c>
      <c r="F32" s="41" t="s">
        <v>110</v>
      </c>
      <c r="G32" s="119" t="s">
        <v>111</v>
      </c>
      <c r="H32" s="120" t="s">
        <v>110</v>
      </c>
      <c r="I32" s="120" t="s">
        <v>110</v>
      </c>
      <c r="J32" s="121" t="s">
        <v>111</v>
      </c>
    </row>
    <row r="33" spans="1:11" s="660" customFormat="1" x14ac:dyDescent="0.25">
      <c r="A33" s="167" t="s">
        <v>480</v>
      </c>
      <c r="B33" s="658">
        <v>121</v>
      </c>
      <c r="C33" s="168">
        <f>B33/$B$40</f>
        <v>6.321508803092837E-3</v>
      </c>
      <c r="D33" s="659">
        <v>85</v>
      </c>
      <c r="E33" s="168">
        <f>D33/$D$40</f>
        <v>4.6450625717252307E-3</v>
      </c>
      <c r="F33" s="659">
        <v>4</v>
      </c>
      <c r="G33" s="168">
        <f>F33/$F$40</f>
        <v>1.6406890894175555E-3</v>
      </c>
      <c r="H33" s="668"/>
      <c r="I33" s="164">
        <f>B33+D33+F33+H33</f>
        <v>210</v>
      </c>
      <c r="J33" s="168">
        <f>I33/$I$40</f>
        <v>5.2650052650052648E-3</v>
      </c>
    </row>
    <row r="34" spans="1:11" s="660" customFormat="1" x14ac:dyDescent="0.25">
      <c r="A34" s="170" t="s">
        <v>481</v>
      </c>
      <c r="B34" s="661">
        <v>3462</v>
      </c>
      <c r="C34" s="143">
        <f t="shared" ref="C34:C39" si="7">B34/$B$40</f>
        <v>0.18086829319262315</v>
      </c>
      <c r="D34" s="662">
        <v>2750</v>
      </c>
      <c r="E34" s="143">
        <f t="shared" ref="E34:E39" si="8">D34/$D$40</f>
        <v>0.15028143614405159</v>
      </c>
      <c r="F34" s="662">
        <v>203</v>
      </c>
      <c r="G34" s="143">
        <f t="shared" ref="G34:G39" si="9">F34/$F$40</f>
        <v>8.3264971287940942E-2</v>
      </c>
      <c r="H34" s="669">
        <v>1</v>
      </c>
      <c r="I34" s="171">
        <f t="shared" ref="I34:I39" si="10">B34+D34+F34+H34</f>
        <v>6416</v>
      </c>
      <c r="J34" s="143">
        <f t="shared" ref="J34:J39" si="11">I34/$I$40</f>
        <v>0.16085844657273229</v>
      </c>
    </row>
    <row r="35" spans="1:11" s="660" customFormat="1" x14ac:dyDescent="0.25">
      <c r="A35" s="170" t="s">
        <v>482</v>
      </c>
      <c r="B35" s="661">
        <v>5000</v>
      </c>
      <c r="C35" s="143">
        <f t="shared" si="7"/>
        <v>0.26121937202862966</v>
      </c>
      <c r="D35" s="662">
        <v>4493</v>
      </c>
      <c r="E35" s="143">
        <f t="shared" si="8"/>
        <v>0.24553254276189956</v>
      </c>
      <c r="F35" s="662">
        <v>535</v>
      </c>
      <c r="G35" s="143">
        <f t="shared" si="9"/>
        <v>0.21944216570959804</v>
      </c>
      <c r="H35" s="669">
        <v>1</v>
      </c>
      <c r="I35" s="171">
        <f t="shared" si="10"/>
        <v>10029</v>
      </c>
      <c r="J35" s="143">
        <f t="shared" si="11"/>
        <v>0.25144160858446574</v>
      </c>
    </row>
    <row r="36" spans="1:11" s="660" customFormat="1" x14ac:dyDescent="0.25">
      <c r="A36" s="170" t="s">
        <v>483</v>
      </c>
      <c r="B36" s="661">
        <v>4970</v>
      </c>
      <c r="C36" s="143">
        <f t="shared" si="7"/>
        <v>0.25965205579645789</v>
      </c>
      <c r="D36" s="662">
        <v>5234</v>
      </c>
      <c r="E36" s="143">
        <f t="shared" si="8"/>
        <v>0.28602655882835126</v>
      </c>
      <c r="F36" s="662">
        <v>806</v>
      </c>
      <c r="G36" s="143">
        <f t="shared" si="9"/>
        <v>0.3305988515176374</v>
      </c>
      <c r="H36" s="669">
        <v>1</v>
      </c>
      <c r="I36" s="171">
        <f t="shared" si="10"/>
        <v>11011</v>
      </c>
      <c r="J36" s="143">
        <f t="shared" si="11"/>
        <v>0.27606177606177607</v>
      </c>
    </row>
    <row r="37" spans="1:11" s="660" customFormat="1" x14ac:dyDescent="0.25">
      <c r="A37" s="170" t="s">
        <v>484</v>
      </c>
      <c r="B37" s="661">
        <v>4842</v>
      </c>
      <c r="C37" s="143">
        <f t="shared" si="7"/>
        <v>0.25296483987252494</v>
      </c>
      <c r="D37" s="662">
        <v>5008</v>
      </c>
      <c r="E37" s="143">
        <f t="shared" si="8"/>
        <v>0.27367615716705829</v>
      </c>
      <c r="F37" s="662">
        <v>757</v>
      </c>
      <c r="G37" s="143">
        <f t="shared" si="9"/>
        <v>0.31050041017227237</v>
      </c>
      <c r="H37" s="669">
        <v>4</v>
      </c>
      <c r="I37" s="171">
        <f t="shared" si="10"/>
        <v>10611</v>
      </c>
      <c r="J37" s="143">
        <f t="shared" si="11"/>
        <v>0.26603319460462316</v>
      </c>
    </row>
    <row r="38" spans="1:11" s="660" customFormat="1" x14ac:dyDescent="0.25">
      <c r="A38" s="170" t="s">
        <v>485</v>
      </c>
      <c r="B38" s="661">
        <v>726</v>
      </c>
      <c r="C38" s="143">
        <f t="shared" si="7"/>
        <v>3.7929052818557026E-2</v>
      </c>
      <c r="D38" s="662">
        <v>728</v>
      </c>
      <c r="E38" s="143">
        <f t="shared" si="8"/>
        <v>3.9783594731952567E-2</v>
      </c>
      <c r="F38" s="662">
        <v>133</v>
      </c>
      <c r="G38" s="143">
        <f t="shared" si="9"/>
        <v>5.4552912223133715E-2</v>
      </c>
      <c r="H38" s="669">
        <v>1</v>
      </c>
      <c r="I38" s="171">
        <f t="shared" si="10"/>
        <v>1588</v>
      </c>
      <c r="J38" s="143">
        <f t="shared" si="11"/>
        <v>3.9813468384896959E-2</v>
      </c>
    </row>
    <row r="39" spans="1:11" s="660" customFormat="1" ht="14.4" thickBot="1" x14ac:dyDescent="0.3">
      <c r="A39" s="577" t="s">
        <v>380</v>
      </c>
      <c r="B39" s="663">
        <v>20</v>
      </c>
      <c r="C39" s="578">
        <f t="shared" si="7"/>
        <v>1.0448774881145185E-3</v>
      </c>
      <c r="D39" s="664">
        <v>1</v>
      </c>
      <c r="E39" s="578">
        <f t="shared" si="8"/>
        <v>5.4647794961473305E-5</v>
      </c>
      <c r="F39" s="664"/>
      <c r="G39" s="578">
        <f t="shared" si="9"/>
        <v>0</v>
      </c>
      <c r="H39" s="664"/>
      <c r="I39" s="576">
        <f t="shared" si="10"/>
        <v>21</v>
      </c>
      <c r="J39" s="578">
        <f t="shared" si="11"/>
        <v>5.265005265005265E-4</v>
      </c>
    </row>
    <row r="40" spans="1:11" s="660" customFormat="1" ht="14.4" thickBot="1" x14ac:dyDescent="0.3">
      <c r="A40" s="160" t="s">
        <v>109</v>
      </c>
      <c r="B40" s="91">
        <f t="shared" ref="B40:J40" si="12">SUM(B33:B39)</f>
        <v>19141</v>
      </c>
      <c r="C40" s="147">
        <f t="shared" si="12"/>
        <v>1</v>
      </c>
      <c r="D40" s="91">
        <f t="shared" si="12"/>
        <v>18299</v>
      </c>
      <c r="E40" s="147">
        <f t="shared" si="12"/>
        <v>1</v>
      </c>
      <c r="F40" s="91">
        <f t="shared" si="12"/>
        <v>2438</v>
      </c>
      <c r="G40" s="147">
        <f t="shared" si="12"/>
        <v>1</v>
      </c>
      <c r="H40" s="91">
        <f t="shared" si="12"/>
        <v>8</v>
      </c>
      <c r="I40" s="71">
        <f t="shared" si="12"/>
        <v>39886</v>
      </c>
      <c r="J40" s="147">
        <f t="shared" si="12"/>
        <v>1</v>
      </c>
    </row>
    <row r="41" spans="1:11" s="660" customFormat="1" x14ac:dyDescent="0.25">
      <c r="A41" s="666" t="s">
        <v>221</v>
      </c>
      <c r="B41" s="1"/>
      <c r="C41" s="1"/>
      <c r="D41" s="1"/>
      <c r="E41" s="1"/>
      <c r="F41" s="1"/>
      <c r="G41" s="1"/>
      <c r="H41" s="1"/>
      <c r="I41" s="1"/>
      <c r="J41" s="1"/>
      <c r="K41" s="1"/>
    </row>
    <row r="42" spans="1:11" s="660" customFormat="1" x14ac:dyDescent="0.25">
      <c r="A42" s="667" t="s">
        <v>222</v>
      </c>
      <c r="B42" s="1"/>
      <c r="C42" s="1"/>
      <c r="D42" s="1"/>
      <c r="E42" s="1"/>
      <c r="F42" s="1"/>
      <c r="G42" s="1"/>
      <c r="H42" s="1"/>
      <c r="I42" s="1"/>
      <c r="J42" s="1"/>
      <c r="K42" s="1"/>
    </row>
    <row r="43" spans="1:11" x14ac:dyDescent="0.25">
      <c r="A43" s="563"/>
      <c r="B43" s="1"/>
      <c r="C43" s="1"/>
      <c r="D43" s="1"/>
      <c r="E43" s="1"/>
      <c r="F43" s="1"/>
      <c r="G43" s="1"/>
      <c r="H43" s="1"/>
      <c r="I43" s="1"/>
      <c r="J43" s="1"/>
      <c r="K43" s="1"/>
    </row>
    <row r="44" spans="1:11" x14ac:dyDescent="0.25">
      <c r="A44" s="92"/>
    </row>
    <row r="45" spans="1:11" x14ac:dyDescent="0.25">
      <c r="A45" s="92"/>
    </row>
  </sheetData>
  <mergeCells count="18">
    <mergeCell ref="A1:J1"/>
    <mergeCell ref="I2:J3"/>
    <mergeCell ref="J16:J17"/>
    <mergeCell ref="F16:G16"/>
    <mergeCell ref="H16:I16"/>
    <mergeCell ref="B2:H2"/>
    <mergeCell ref="A29:J29"/>
    <mergeCell ref="A15:J15"/>
    <mergeCell ref="A2:A4"/>
    <mergeCell ref="I30:J31"/>
    <mergeCell ref="B31:C31"/>
    <mergeCell ref="D31:E31"/>
    <mergeCell ref="F31:G31"/>
    <mergeCell ref="B30:H30"/>
    <mergeCell ref="A16:A17"/>
    <mergeCell ref="B16:C16"/>
    <mergeCell ref="D16:E16"/>
    <mergeCell ref="A30:A32"/>
  </mergeCells>
  <phoneticPr fontId="0" type="noConversion"/>
  <printOptions horizontalCentered="1"/>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Normal="100" workbookViewId="0">
      <selection sqref="A1:J1"/>
    </sheetView>
  </sheetViews>
  <sheetFormatPr defaultColWidth="16.109375" defaultRowHeight="13.8" x14ac:dyDescent="0.25"/>
  <cols>
    <col min="1" max="1" width="28.33203125" style="1" customWidth="1"/>
    <col min="2" max="9" width="10.6640625" style="1" customWidth="1"/>
    <col min="10" max="10" width="12.5546875" style="1" customWidth="1"/>
    <col min="11" max="11" width="10.6640625" style="1" customWidth="1"/>
    <col min="12" max="16384" width="16.109375" style="1"/>
  </cols>
  <sheetData>
    <row r="1" spans="1:10" s="84" customFormat="1" ht="25.5" customHeight="1" thickBot="1" x14ac:dyDescent="0.3">
      <c r="A1" s="906" t="s">
        <v>170</v>
      </c>
      <c r="B1" s="909"/>
      <c r="C1" s="909"/>
      <c r="D1" s="909"/>
      <c r="E1" s="909"/>
      <c r="F1" s="909"/>
      <c r="G1" s="928"/>
      <c r="H1" s="928"/>
      <c r="I1" s="928"/>
      <c r="J1" s="929"/>
    </row>
    <row r="2" spans="1:10" s="84" customFormat="1" ht="24.75" customHeight="1" x14ac:dyDescent="0.25">
      <c r="A2" s="912" t="s">
        <v>486</v>
      </c>
      <c r="B2" s="919">
        <v>2008</v>
      </c>
      <c r="C2" s="920"/>
      <c r="D2" s="919">
        <v>2009</v>
      </c>
      <c r="E2" s="920"/>
      <c r="F2" s="919">
        <v>2011</v>
      </c>
      <c r="G2" s="920"/>
      <c r="H2" s="875">
        <v>2012</v>
      </c>
      <c r="I2" s="882"/>
      <c r="J2" s="865" t="s">
        <v>487</v>
      </c>
    </row>
    <row r="3" spans="1:10" s="84" customFormat="1" ht="19.5" customHeight="1" thickBot="1" x14ac:dyDescent="0.3">
      <c r="A3" s="914"/>
      <c r="B3" s="85" t="s">
        <v>110</v>
      </c>
      <c r="C3" s="815" t="s">
        <v>111</v>
      </c>
      <c r="D3" s="813" t="s">
        <v>110</v>
      </c>
      <c r="E3" s="812" t="s">
        <v>111</v>
      </c>
      <c r="F3" s="813" t="s">
        <v>110</v>
      </c>
      <c r="G3" s="812" t="s">
        <v>111</v>
      </c>
      <c r="H3" s="813" t="s">
        <v>110</v>
      </c>
      <c r="I3" s="812" t="s">
        <v>111</v>
      </c>
      <c r="J3" s="922"/>
    </row>
    <row r="4" spans="1:10" s="84" customFormat="1" x14ac:dyDescent="0.25">
      <c r="A4" s="461" t="s">
        <v>488</v>
      </c>
      <c r="B4" s="62">
        <v>6295</v>
      </c>
      <c r="C4" s="168">
        <f>B4/$B$11</f>
        <v>0.14244982009911519</v>
      </c>
      <c r="D4" s="62">
        <v>3823</v>
      </c>
      <c r="E4" s="168">
        <f>D4/$D$11</f>
        <v>8.7784156142365094E-2</v>
      </c>
      <c r="F4" s="62">
        <v>6061</v>
      </c>
      <c r="G4" s="168">
        <f t="shared" ref="G4:G10" si="0">ROUND(F4/$F$11,3)</f>
        <v>0.14599999999999999</v>
      </c>
      <c r="H4" s="62">
        <v>3663</v>
      </c>
      <c r="I4" s="168">
        <f t="shared" ref="I4:I10" si="1">ROUND(H4/$H$11,3)</f>
        <v>9.1999999999999998E-2</v>
      </c>
      <c r="J4" s="671">
        <f>I4-G4</f>
        <v>-5.3999999999999992E-2</v>
      </c>
    </row>
    <row r="5" spans="1:10" s="84" customFormat="1" x14ac:dyDescent="0.25">
      <c r="A5" s="462" t="s">
        <v>489</v>
      </c>
      <c r="B5" s="65">
        <v>8607</v>
      </c>
      <c r="C5" s="143">
        <f t="shared" ref="C5:C10" si="2">B5/$B$11</f>
        <v>0.19476816546355594</v>
      </c>
      <c r="D5" s="65">
        <v>10760</v>
      </c>
      <c r="E5" s="143">
        <f t="shared" ref="E5:E10" si="3">D5/$D$11</f>
        <v>0.24707233065442022</v>
      </c>
      <c r="F5" s="65">
        <v>8803</v>
      </c>
      <c r="G5" s="143">
        <f t="shared" si="0"/>
        <v>0.21299999999999999</v>
      </c>
      <c r="H5" s="65">
        <v>9931</v>
      </c>
      <c r="I5" s="143">
        <f t="shared" si="1"/>
        <v>0.249</v>
      </c>
      <c r="J5" s="672">
        <f t="shared" ref="J5:J10" si="4">I5-G5</f>
        <v>3.6000000000000004E-2</v>
      </c>
    </row>
    <row r="6" spans="1:10" s="84" customFormat="1" x14ac:dyDescent="0.25">
      <c r="A6" s="462" t="s">
        <v>490</v>
      </c>
      <c r="B6" s="65">
        <v>8292</v>
      </c>
      <c r="C6" s="143">
        <f t="shared" si="2"/>
        <v>0.187640017198072</v>
      </c>
      <c r="D6" s="65">
        <v>8172</v>
      </c>
      <c r="E6" s="143">
        <f t="shared" si="3"/>
        <v>0.18764638346727899</v>
      </c>
      <c r="F6" s="65">
        <v>7106</v>
      </c>
      <c r="G6" s="143">
        <f t="shared" si="0"/>
        <v>0.17199999999999999</v>
      </c>
      <c r="H6" s="65">
        <v>6936</v>
      </c>
      <c r="I6" s="143">
        <f t="shared" si="1"/>
        <v>0.17399999999999999</v>
      </c>
      <c r="J6" s="672">
        <f t="shared" si="4"/>
        <v>2.0000000000000018E-3</v>
      </c>
    </row>
    <row r="7" spans="1:10" s="84" customFormat="1" x14ac:dyDescent="0.25">
      <c r="A7" s="94" t="s">
        <v>491</v>
      </c>
      <c r="B7" s="65">
        <v>8870</v>
      </c>
      <c r="C7" s="143">
        <f t="shared" si="2"/>
        <v>0.2007196035391822</v>
      </c>
      <c r="D7" s="65">
        <v>9050</v>
      </c>
      <c r="E7" s="143">
        <f t="shared" si="3"/>
        <v>0.20780711825487944</v>
      </c>
      <c r="F7" s="65">
        <v>9123</v>
      </c>
      <c r="G7" s="143">
        <f t="shared" si="0"/>
        <v>0.22</v>
      </c>
      <c r="H7" s="65">
        <v>9435</v>
      </c>
      <c r="I7" s="143">
        <f t="shared" si="1"/>
        <v>0.23699999999999999</v>
      </c>
      <c r="J7" s="672">
        <f t="shared" si="4"/>
        <v>1.6999999999999987E-2</v>
      </c>
    </row>
    <row r="8" spans="1:10" s="84" customFormat="1" x14ac:dyDescent="0.25">
      <c r="A8" s="300" t="s">
        <v>492</v>
      </c>
      <c r="B8" s="65">
        <v>6763</v>
      </c>
      <c r="C8" s="143">
        <f t="shared" si="2"/>
        <v>0.15304021180783417</v>
      </c>
      <c r="D8" s="65">
        <v>6067</v>
      </c>
      <c r="E8" s="143">
        <f t="shared" si="3"/>
        <v>0.13931113662456945</v>
      </c>
      <c r="F8" s="65">
        <v>4938</v>
      </c>
      <c r="G8" s="143">
        <f t="shared" si="0"/>
        <v>0.11899999999999999</v>
      </c>
      <c r="H8" s="65">
        <v>4635</v>
      </c>
      <c r="I8" s="143">
        <f t="shared" si="1"/>
        <v>0.11600000000000001</v>
      </c>
      <c r="J8" s="672">
        <f t="shared" si="4"/>
        <v>-2.9999999999999888E-3</v>
      </c>
    </row>
    <row r="9" spans="1:10" s="84" customFormat="1" x14ac:dyDescent="0.25">
      <c r="A9" s="94" t="s">
        <v>493</v>
      </c>
      <c r="B9" s="65">
        <v>3873</v>
      </c>
      <c r="C9" s="143">
        <f t="shared" si="2"/>
        <v>8.7642280102283268E-2</v>
      </c>
      <c r="D9" s="65">
        <v>4428</v>
      </c>
      <c r="E9" s="143">
        <f t="shared" si="3"/>
        <v>0.10167623421354764</v>
      </c>
      <c r="F9" s="65">
        <v>4103</v>
      </c>
      <c r="G9" s="143">
        <f t="shared" si="0"/>
        <v>9.9000000000000005E-2</v>
      </c>
      <c r="H9" s="65">
        <v>4094</v>
      </c>
      <c r="I9" s="143">
        <f t="shared" si="1"/>
        <v>0.10299999999999999</v>
      </c>
      <c r="J9" s="672">
        <f t="shared" si="4"/>
        <v>3.9999999999999897E-3</v>
      </c>
    </row>
    <row r="10" spans="1:10" s="84" customFormat="1" ht="14.4" thickBot="1" x14ac:dyDescent="0.3">
      <c r="A10" s="463" t="s">
        <v>380</v>
      </c>
      <c r="B10" s="68">
        <v>1491</v>
      </c>
      <c r="C10" s="144">
        <f t="shared" si="2"/>
        <v>3.3739901789957234E-2</v>
      </c>
      <c r="D10" s="68">
        <v>1250</v>
      </c>
      <c r="E10" s="144">
        <f t="shared" si="3"/>
        <v>2.8702640642939151E-2</v>
      </c>
      <c r="F10" s="68">
        <v>1289</v>
      </c>
      <c r="G10" s="144">
        <f t="shared" si="0"/>
        <v>3.1E-2</v>
      </c>
      <c r="H10" s="68">
        <v>1192</v>
      </c>
      <c r="I10" s="144">
        <f t="shared" si="1"/>
        <v>0.03</v>
      </c>
      <c r="J10" s="673">
        <f t="shared" si="4"/>
        <v>-1.0000000000000009E-3</v>
      </c>
    </row>
    <row r="11" spans="1:10" s="84" customFormat="1" ht="14.4" thickBot="1" x14ac:dyDescent="0.3">
      <c r="A11" s="160" t="s">
        <v>109</v>
      </c>
      <c r="B11" s="91">
        <f t="shared" ref="B11:I11" si="5">SUM(B4:B10)</f>
        <v>44191</v>
      </c>
      <c r="C11" s="147">
        <f t="shared" si="5"/>
        <v>1</v>
      </c>
      <c r="D11" s="91">
        <f t="shared" si="5"/>
        <v>43550</v>
      </c>
      <c r="E11" s="147">
        <f t="shared" si="5"/>
        <v>0.99999999999999989</v>
      </c>
      <c r="F11" s="91">
        <f>SUM(F4:F10)</f>
        <v>41423</v>
      </c>
      <c r="G11" s="147">
        <f t="shared" si="5"/>
        <v>0.99999999999999989</v>
      </c>
      <c r="H11" s="91">
        <f>SUM(H4:H10)</f>
        <v>39886</v>
      </c>
      <c r="I11" s="147">
        <f t="shared" si="5"/>
        <v>1.0009999999999999</v>
      </c>
      <c r="J11" s="691"/>
    </row>
    <row r="12" spans="1:10" s="84" customFormat="1" x14ac:dyDescent="0.25">
      <c r="A12" s="175"/>
      <c r="B12" s="176"/>
      <c r="C12" s="177"/>
      <c r="D12" s="176"/>
      <c r="E12" s="177"/>
      <c r="F12" s="178"/>
    </row>
    <row r="14" spans="1:10" ht="14.4" thickBot="1" x14ac:dyDescent="0.3"/>
    <row r="15" spans="1:10" ht="35.1" customHeight="1" thickBot="1" x14ac:dyDescent="0.3">
      <c r="A15" s="906" t="s">
        <v>171</v>
      </c>
      <c r="B15" s="931"/>
      <c r="C15" s="931"/>
      <c r="D15" s="931"/>
      <c r="E15" s="931"/>
      <c r="F15" s="931"/>
      <c r="G15" s="931"/>
      <c r="H15" s="931"/>
      <c r="I15" s="931"/>
      <c r="J15" s="932"/>
    </row>
    <row r="16" spans="1:10" ht="16.5" customHeight="1" thickBot="1" x14ac:dyDescent="0.3">
      <c r="A16" s="865" t="s">
        <v>486</v>
      </c>
      <c r="B16" s="906" t="s">
        <v>214</v>
      </c>
      <c r="C16" s="934"/>
      <c r="D16" s="934"/>
      <c r="E16" s="934"/>
      <c r="F16" s="934"/>
      <c r="G16" s="934"/>
      <c r="H16" s="935"/>
      <c r="I16" s="915" t="s">
        <v>109</v>
      </c>
      <c r="J16" s="933"/>
    </row>
    <row r="17" spans="1:10" ht="15.75" customHeight="1" x14ac:dyDescent="0.25">
      <c r="A17" s="930"/>
      <c r="B17" s="875" t="s">
        <v>215</v>
      </c>
      <c r="C17" s="936"/>
      <c r="D17" s="875" t="s">
        <v>216</v>
      </c>
      <c r="E17" s="936"/>
      <c r="F17" s="875" t="s">
        <v>217</v>
      </c>
      <c r="G17" s="936"/>
      <c r="H17" s="808" t="s">
        <v>218</v>
      </c>
      <c r="I17" s="917"/>
      <c r="J17" s="918"/>
    </row>
    <row r="18" spans="1:10" ht="14.4" thickBot="1" x14ac:dyDescent="0.3">
      <c r="A18" s="866"/>
      <c r="B18" s="41" t="s">
        <v>110</v>
      </c>
      <c r="C18" s="119" t="s">
        <v>111</v>
      </c>
      <c r="D18" s="120" t="s">
        <v>110</v>
      </c>
      <c r="E18" s="121" t="s">
        <v>111</v>
      </c>
      <c r="F18" s="41" t="s">
        <v>110</v>
      </c>
      <c r="G18" s="119" t="s">
        <v>111</v>
      </c>
      <c r="H18" s="120" t="s">
        <v>110</v>
      </c>
      <c r="I18" s="120" t="s">
        <v>110</v>
      </c>
      <c r="J18" s="121" t="s">
        <v>111</v>
      </c>
    </row>
    <row r="19" spans="1:10" x14ac:dyDescent="0.25">
      <c r="A19" s="167" t="s">
        <v>488</v>
      </c>
      <c r="B19" s="282">
        <v>1776</v>
      </c>
      <c r="C19" s="63">
        <f>B19/$B$26</f>
        <v>9.2785120944569255E-2</v>
      </c>
      <c r="D19" s="296">
        <v>1714</v>
      </c>
      <c r="E19" s="63">
        <f>D19/$D$26</f>
        <v>9.3666320563965247E-2</v>
      </c>
      <c r="F19" s="674">
        <v>173</v>
      </c>
      <c r="G19" s="63">
        <f>F19/$F$26</f>
        <v>7.0959803117309275E-2</v>
      </c>
      <c r="H19" s="674"/>
      <c r="I19" s="182">
        <f>B19+D19+F19+H19</f>
        <v>3663</v>
      </c>
      <c r="J19" s="322">
        <f>I19/$I$26</f>
        <v>9.1836734693877556E-2</v>
      </c>
    </row>
    <row r="20" spans="1:10" x14ac:dyDescent="0.25">
      <c r="A20" s="170" t="s">
        <v>489</v>
      </c>
      <c r="B20" s="283">
        <v>4938</v>
      </c>
      <c r="C20" s="66">
        <f t="shared" ref="C20:C25" si="6">B20/$B$26</f>
        <v>0.25798025181547463</v>
      </c>
      <c r="D20" s="297">
        <v>4452</v>
      </c>
      <c r="E20" s="66">
        <f t="shared" ref="E20:E25" si="7">D20/$D$26</f>
        <v>0.24329198316847916</v>
      </c>
      <c r="F20" s="675">
        <v>541</v>
      </c>
      <c r="G20" s="66">
        <f t="shared" ref="G20:G25" si="8">F20/$F$26</f>
        <v>0.22190319934372438</v>
      </c>
      <c r="H20" s="675"/>
      <c r="I20" s="179">
        <f t="shared" ref="I20:I25" si="9">B20+D20+F20+H20</f>
        <v>9931</v>
      </c>
      <c r="J20" s="323">
        <f t="shared" ref="J20:J25" si="10">I20/$I$26</f>
        <v>0.24898460612746326</v>
      </c>
    </row>
    <row r="21" spans="1:10" x14ac:dyDescent="0.25">
      <c r="A21" s="170" t="s">
        <v>490</v>
      </c>
      <c r="B21" s="283">
        <v>3328</v>
      </c>
      <c r="C21" s="66">
        <f t="shared" si="6"/>
        <v>0.1738676140222559</v>
      </c>
      <c r="D21" s="297">
        <v>3168</v>
      </c>
      <c r="E21" s="66">
        <f t="shared" si="7"/>
        <v>0.17312421443794743</v>
      </c>
      <c r="F21" s="675">
        <v>438</v>
      </c>
      <c r="G21" s="66">
        <f t="shared" si="8"/>
        <v>0.17965545529122232</v>
      </c>
      <c r="H21" s="675">
        <v>2</v>
      </c>
      <c r="I21" s="179">
        <f t="shared" si="9"/>
        <v>6936</v>
      </c>
      <c r="J21" s="323">
        <f t="shared" si="10"/>
        <v>0.17389560246703104</v>
      </c>
    </row>
    <row r="22" spans="1:10" x14ac:dyDescent="0.25">
      <c r="A22" s="94" t="s">
        <v>491</v>
      </c>
      <c r="B22" s="283">
        <v>4467</v>
      </c>
      <c r="C22" s="66">
        <f t="shared" si="6"/>
        <v>0.23337338697037771</v>
      </c>
      <c r="D22" s="297">
        <v>4329</v>
      </c>
      <c r="E22" s="66">
        <f t="shared" si="7"/>
        <v>0.23657030438821794</v>
      </c>
      <c r="F22" s="675">
        <v>638</v>
      </c>
      <c r="G22" s="66">
        <f t="shared" si="8"/>
        <v>0.2616899097621001</v>
      </c>
      <c r="H22" s="675">
        <v>1</v>
      </c>
      <c r="I22" s="179">
        <f t="shared" si="9"/>
        <v>9435</v>
      </c>
      <c r="J22" s="323">
        <f t="shared" si="10"/>
        <v>0.23654916512059368</v>
      </c>
    </row>
    <row r="23" spans="1:10" x14ac:dyDescent="0.25">
      <c r="A23" s="300" t="s">
        <v>492</v>
      </c>
      <c r="B23" s="283">
        <v>2166</v>
      </c>
      <c r="C23" s="66">
        <f t="shared" si="6"/>
        <v>0.11316023196280237</v>
      </c>
      <c r="D23" s="297">
        <v>2113</v>
      </c>
      <c r="E23" s="66">
        <f t="shared" si="7"/>
        <v>0.11547079075359309</v>
      </c>
      <c r="F23" s="675">
        <v>354</v>
      </c>
      <c r="G23" s="66">
        <f t="shared" si="8"/>
        <v>0.14520098441345364</v>
      </c>
      <c r="H23" s="675">
        <v>2</v>
      </c>
      <c r="I23" s="179">
        <f t="shared" si="9"/>
        <v>4635</v>
      </c>
      <c r="J23" s="323">
        <f t="shared" si="10"/>
        <v>0.11620618763475907</v>
      </c>
    </row>
    <row r="24" spans="1:10" x14ac:dyDescent="0.25">
      <c r="A24" s="94" t="s">
        <v>493</v>
      </c>
      <c r="B24" s="283">
        <v>1942</v>
      </c>
      <c r="C24" s="66">
        <f t="shared" si="6"/>
        <v>0.10145760409591975</v>
      </c>
      <c r="D24" s="297">
        <v>1890</v>
      </c>
      <c r="E24" s="66">
        <f t="shared" si="7"/>
        <v>0.10328433247718455</v>
      </c>
      <c r="F24" s="675">
        <v>261</v>
      </c>
      <c r="G24" s="66">
        <f t="shared" si="8"/>
        <v>0.10705496308449548</v>
      </c>
      <c r="H24" s="675">
        <v>1</v>
      </c>
      <c r="I24" s="179">
        <f t="shared" si="9"/>
        <v>4094</v>
      </c>
      <c r="J24" s="323">
        <f t="shared" si="10"/>
        <v>0.10264253121395979</v>
      </c>
    </row>
    <row r="25" spans="1:10" ht="14.4" thickBot="1" x14ac:dyDescent="0.3">
      <c r="A25" s="67" t="s">
        <v>380</v>
      </c>
      <c r="B25" s="284">
        <v>524</v>
      </c>
      <c r="C25" s="186">
        <f t="shared" si="6"/>
        <v>2.7375790188600386E-2</v>
      </c>
      <c r="D25" s="676">
        <v>633</v>
      </c>
      <c r="E25" s="186">
        <f t="shared" si="7"/>
        <v>3.4592054210612601E-2</v>
      </c>
      <c r="F25" s="677">
        <v>33</v>
      </c>
      <c r="G25" s="186">
        <f t="shared" si="8"/>
        <v>1.3535684987694831E-2</v>
      </c>
      <c r="H25" s="280">
        <v>2</v>
      </c>
      <c r="I25" s="180">
        <f t="shared" si="9"/>
        <v>1192</v>
      </c>
      <c r="J25" s="324">
        <f t="shared" si="10"/>
        <v>2.9885172742315599E-2</v>
      </c>
    </row>
    <row r="26" spans="1:10" ht="14.4" thickBot="1" x14ac:dyDescent="0.3">
      <c r="A26" s="70" t="s">
        <v>109</v>
      </c>
      <c r="B26" s="91">
        <f t="shared" ref="B26:J26" si="11">SUM(B19:B25)</f>
        <v>19141</v>
      </c>
      <c r="C26" s="147">
        <f t="shared" si="11"/>
        <v>0.99999999999999989</v>
      </c>
      <c r="D26" s="91">
        <f t="shared" si="11"/>
        <v>18299</v>
      </c>
      <c r="E26" s="147">
        <f t="shared" si="11"/>
        <v>1</v>
      </c>
      <c r="F26" s="91">
        <f t="shared" si="11"/>
        <v>2438</v>
      </c>
      <c r="G26" s="147">
        <f t="shared" si="11"/>
        <v>1</v>
      </c>
      <c r="H26" s="91">
        <f t="shared" si="11"/>
        <v>8</v>
      </c>
      <c r="I26" s="91">
        <f t="shared" si="11"/>
        <v>39886</v>
      </c>
      <c r="J26" s="147">
        <f t="shared" si="11"/>
        <v>1</v>
      </c>
    </row>
    <row r="27" spans="1:10" x14ac:dyDescent="0.25">
      <c r="A27" s="666" t="s">
        <v>221</v>
      </c>
    </row>
    <row r="28" spans="1:10" x14ac:dyDescent="0.25">
      <c r="A28" s="667" t="s">
        <v>222</v>
      </c>
    </row>
    <row r="31" spans="1:10" ht="14.4" thickBot="1" x14ac:dyDescent="0.3"/>
    <row r="32" spans="1:10" s="84" customFormat="1" ht="35.1" customHeight="1" thickBot="1" x14ac:dyDescent="0.3">
      <c r="A32" s="906" t="s">
        <v>172</v>
      </c>
      <c r="B32" s="907"/>
      <c r="C32" s="907"/>
      <c r="D32" s="907"/>
      <c r="E32" s="907"/>
      <c r="F32" s="907"/>
      <c r="G32" s="910"/>
      <c r="H32" s="910"/>
      <c r="I32" s="910"/>
      <c r="J32" s="911"/>
    </row>
    <row r="33" spans="1:10" s="84" customFormat="1" ht="23.25" customHeight="1" x14ac:dyDescent="0.25">
      <c r="A33" s="870" t="s">
        <v>494</v>
      </c>
      <c r="B33" s="874">
        <v>2008</v>
      </c>
      <c r="C33" s="874"/>
      <c r="D33" s="874">
        <v>2009</v>
      </c>
      <c r="E33" s="874"/>
      <c r="F33" s="874">
        <v>2011</v>
      </c>
      <c r="G33" s="874"/>
      <c r="H33" s="875">
        <v>2012</v>
      </c>
      <c r="I33" s="882"/>
      <c r="J33" s="865" t="s">
        <v>384</v>
      </c>
    </row>
    <row r="34" spans="1:10" s="84" customFormat="1" ht="20.25" customHeight="1" thickBot="1" x14ac:dyDescent="0.3">
      <c r="A34" s="871"/>
      <c r="B34" s="813" t="s">
        <v>110</v>
      </c>
      <c r="C34" s="2" t="s">
        <v>111</v>
      </c>
      <c r="D34" s="813" t="s">
        <v>110</v>
      </c>
      <c r="E34" s="2" t="s">
        <v>111</v>
      </c>
      <c r="F34" s="813" t="s">
        <v>110</v>
      </c>
      <c r="G34" s="2" t="s">
        <v>111</v>
      </c>
      <c r="H34" s="813" t="s">
        <v>110</v>
      </c>
      <c r="I34" s="2" t="s">
        <v>111</v>
      </c>
      <c r="J34" s="866"/>
    </row>
    <row r="35" spans="1:10" s="84" customFormat="1" x14ac:dyDescent="0.25">
      <c r="A35" s="61" t="s">
        <v>495</v>
      </c>
      <c r="B35" s="62">
        <v>24096</v>
      </c>
      <c r="C35" s="63">
        <f>B35/$B$40</f>
        <v>0.54526939874635105</v>
      </c>
      <c r="D35" s="62">
        <v>23655</v>
      </c>
      <c r="E35" s="63">
        <f>D35/$D$40</f>
        <v>0.54316877152698051</v>
      </c>
      <c r="F35" s="62">
        <v>22829</v>
      </c>
      <c r="G35" s="63">
        <f>ROUND(F35/$F$40,3)</f>
        <v>0.55100000000000005</v>
      </c>
      <c r="H35" s="62">
        <v>21381</v>
      </c>
      <c r="I35" s="63">
        <f>ROUND(H35/$H$40,3)</f>
        <v>0.53600000000000003</v>
      </c>
      <c r="J35" s="671">
        <f>I35-G35</f>
        <v>-1.5000000000000013E-2</v>
      </c>
    </row>
    <row r="36" spans="1:10" s="84" customFormat="1" x14ac:dyDescent="0.25">
      <c r="A36" s="64" t="s">
        <v>496</v>
      </c>
      <c r="B36" s="65">
        <v>13290</v>
      </c>
      <c r="C36" s="66">
        <f>B36/$B$40</f>
        <v>0.30073996967708355</v>
      </c>
      <c r="D36" s="65">
        <v>12710</v>
      </c>
      <c r="E36" s="66">
        <f>D36/$D$40</f>
        <v>0.29184845005740528</v>
      </c>
      <c r="F36" s="65">
        <v>11820</v>
      </c>
      <c r="G36" s="66">
        <f>ROUND(F36/$F$40,3)</f>
        <v>0.28499999999999998</v>
      </c>
      <c r="H36" s="65">
        <v>11849</v>
      </c>
      <c r="I36" s="66">
        <f>ROUND(H36/$H$40,3)</f>
        <v>0.29699999999999999</v>
      </c>
      <c r="J36" s="672">
        <f>I36-G36</f>
        <v>1.2000000000000011E-2</v>
      </c>
    </row>
    <row r="37" spans="1:10" s="84" customFormat="1" x14ac:dyDescent="0.25">
      <c r="A37" s="64" t="s">
        <v>497</v>
      </c>
      <c r="B37" s="65">
        <v>1325</v>
      </c>
      <c r="C37" s="66">
        <f>B37/$B$40</f>
        <v>2.9983480799257767E-2</v>
      </c>
      <c r="D37" s="65">
        <v>1235</v>
      </c>
      <c r="E37" s="66">
        <f>D37/$D$40</f>
        <v>2.8358208955223882E-2</v>
      </c>
      <c r="F37" s="65">
        <v>707</v>
      </c>
      <c r="G37" s="66">
        <f>ROUND(F37/$F$40,3)</f>
        <v>1.7000000000000001E-2</v>
      </c>
      <c r="H37" s="65">
        <v>1118</v>
      </c>
      <c r="I37" s="66">
        <f>ROUND(H37/$H$40,3)</f>
        <v>2.8000000000000001E-2</v>
      </c>
      <c r="J37" s="672">
        <f>I37-G37</f>
        <v>1.0999999999999999E-2</v>
      </c>
    </row>
    <row r="38" spans="1:10" s="84" customFormat="1" x14ac:dyDescent="0.25">
      <c r="A38" s="64" t="s">
        <v>498</v>
      </c>
      <c r="B38" s="65">
        <v>5335</v>
      </c>
      <c r="C38" s="66">
        <f>B38/$B$40</f>
        <v>0.12072593967097373</v>
      </c>
      <c r="D38" s="65">
        <v>5732</v>
      </c>
      <c r="E38" s="66">
        <f>D38/$D$40</f>
        <v>0.13161882893226176</v>
      </c>
      <c r="F38" s="65">
        <v>5761</v>
      </c>
      <c r="G38" s="66">
        <f>ROUND(F38/$F$40,3)</f>
        <v>0.13900000000000001</v>
      </c>
      <c r="H38" s="65">
        <v>5228</v>
      </c>
      <c r="I38" s="66">
        <f>ROUND(H38/$H$40,3)</f>
        <v>0.13100000000000001</v>
      </c>
      <c r="J38" s="672">
        <f>I38-G38</f>
        <v>-8.0000000000000071E-3</v>
      </c>
    </row>
    <row r="39" spans="1:10" s="84" customFormat="1" ht="14.4" thickBot="1" x14ac:dyDescent="0.3">
      <c r="A39" s="67" t="s">
        <v>380</v>
      </c>
      <c r="B39" s="68">
        <v>145</v>
      </c>
      <c r="C39" s="69">
        <f>B39/$B$40</f>
        <v>3.2812111063338688E-3</v>
      </c>
      <c r="D39" s="68">
        <v>218</v>
      </c>
      <c r="E39" s="69">
        <f>D39/$D$40</f>
        <v>5.0057405281285876E-3</v>
      </c>
      <c r="F39" s="68">
        <v>306</v>
      </c>
      <c r="G39" s="69">
        <f>ROUND(F39/$F$40,3)</f>
        <v>7.0000000000000001E-3</v>
      </c>
      <c r="H39" s="68">
        <v>310</v>
      </c>
      <c r="I39" s="69">
        <f>ROUND(H39/$H$40,3)</f>
        <v>8.0000000000000002E-3</v>
      </c>
      <c r="J39" s="673">
        <f>I39-G39</f>
        <v>1E-3</v>
      </c>
    </row>
    <row r="40" spans="1:10" s="84" customFormat="1" ht="14.4" thickBot="1" x14ac:dyDescent="0.3">
      <c r="A40" s="70" t="s">
        <v>109</v>
      </c>
      <c r="B40" s="71">
        <f t="shared" ref="B40:I40" si="12">SUM(B35:B39)</f>
        <v>44191</v>
      </c>
      <c r="C40" s="72">
        <f t="shared" si="12"/>
        <v>1</v>
      </c>
      <c r="D40" s="71">
        <f t="shared" si="12"/>
        <v>43550</v>
      </c>
      <c r="E40" s="72">
        <f t="shared" si="12"/>
        <v>1</v>
      </c>
      <c r="F40" s="71">
        <f t="shared" si="12"/>
        <v>41423</v>
      </c>
      <c r="G40" s="72">
        <f t="shared" si="12"/>
        <v>0.99900000000000011</v>
      </c>
      <c r="H40" s="71">
        <f t="shared" si="12"/>
        <v>39886</v>
      </c>
      <c r="I40" s="72">
        <f t="shared" si="12"/>
        <v>1</v>
      </c>
      <c r="J40" s="691"/>
    </row>
  </sheetData>
  <mergeCells count="21">
    <mergeCell ref="A32:J32"/>
    <mergeCell ref="A33:A34"/>
    <mergeCell ref="B33:C33"/>
    <mergeCell ref="F33:G33"/>
    <mergeCell ref="J33:J34"/>
    <mergeCell ref="D33:E33"/>
    <mergeCell ref="H33:I33"/>
    <mergeCell ref="D2:E2"/>
    <mergeCell ref="A1:J1"/>
    <mergeCell ref="A2:A3"/>
    <mergeCell ref="B2:C2"/>
    <mergeCell ref="F2:G2"/>
    <mergeCell ref="J2:J3"/>
    <mergeCell ref="H2:I2"/>
    <mergeCell ref="A16:A18"/>
    <mergeCell ref="A15:J15"/>
    <mergeCell ref="I16:J17"/>
    <mergeCell ref="B16:H16"/>
    <mergeCell ref="B17:C17"/>
    <mergeCell ref="D17:E17"/>
    <mergeCell ref="F17:G17"/>
  </mergeCells>
  <phoneticPr fontId="0" type="noConversion"/>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36</vt:i4>
      </vt:variant>
      <vt:variant>
        <vt:lpstr>Benoemde bereiken</vt:lpstr>
      </vt:variant>
      <vt:variant>
        <vt:i4>5</vt:i4>
      </vt:variant>
    </vt:vector>
  </HeadingPairs>
  <TitlesOfParts>
    <vt:vector size="41" baseType="lpstr">
      <vt:lpstr>lijst tabellen</vt:lpstr>
      <vt:lpstr>B1 - B4</vt:lpstr>
      <vt:lpstr>B5</vt:lpstr>
      <vt:lpstr>B6</vt:lpstr>
      <vt:lpstr>B7</vt:lpstr>
      <vt:lpstr>B8</vt:lpstr>
      <vt:lpstr>B9</vt:lpstr>
      <vt:lpstr>B10-12</vt:lpstr>
      <vt:lpstr>B13-15</vt:lpstr>
      <vt:lpstr>B17</vt:lpstr>
      <vt:lpstr>B18</vt:lpstr>
      <vt:lpstr>B19</vt:lpstr>
      <vt:lpstr>B20</vt:lpstr>
      <vt:lpstr>B21</vt:lpstr>
      <vt:lpstr>B22</vt:lpstr>
      <vt:lpstr>B23</vt:lpstr>
      <vt:lpstr>B24</vt:lpstr>
      <vt:lpstr>B25</vt:lpstr>
      <vt:lpstr>B26</vt:lpstr>
      <vt:lpstr>B27-30</vt:lpstr>
      <vt:lpstr>B31-32</vt:lpstr>
      <vt:lpstr>B33</vt:lpstr>
      <vt:lpstr>B34</vt:lpstr>
      <vt:lpstr>B35</vt:lpstr>
      <vt:lpstr>B36</vt:lpstr>
      <vt:lpstr>B37-41</vt:lpstr>
      <vt:lpstr>B42</vt:lpstr>
      <vt:lpstr>B43</vt:lpstr>
      <vt:lpstr>B44</vt:lpstr>
      <vt:lpstr>B45</vt:lpstr>
      <vt:lpstr>B46</vt:lpstr>
      <vt:lpstr>B47</vt:lpstr>
      <vt:lpstr>B48</vt:lpstr>
      <vt:lpstr>B49</vt:lpstr>
      <vt:lpstr>B50-53</vt:lpstr>
      <vt:lpstr>B54-55</vt:lpstr>
      <vt:lpstr>'B17'!Afdruktitels</vt:lpstr>
      <vt:lpstr>'B18'!Afdruktitels</vt:lpstr>
      <vt:lpstr>'B24'!Afdruktitels</vt:lpstr>
      <vt:lpstr>'B42'!Afdruktitels</vt:lpstr>
      <vt:lpstr>'B5'!Afdruktitels</vt:lpstr>
    </vt:vector>
  </TitlesOfParts>
  <Company>FAO-FAT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profn</dc:creator>
  <cp:lastModifiedBy>Griet Van de Steene</cp:lastModifiedBy>
  <cp:lastPrinted>2014-06-25T14:05:44Z</cp:lastPrinted>
  <dcterms:created xsi:type="dcterms:W3CDTF">2008-11-24T11:18:21Z</dcterms:created>
  <dcterms:modified xsi:type="dcterms:W3CDTF">2015-07-09T10:28:26Z</dcterms:modified>
</cp:coreProperties>
</file>