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E49FABE3-E66C-42CB-821A-842322EE5B5D}" xr6:coauthVersionLast="36" xr6:coauthVersionMax="36" xr10:uidLastSave="{00000000-0000-0000-0000-000000000000}"/>
  <bookViews>
    <workbookView xWindow="8250" yWindow="32760" windowWidth="8160" windowHeight="5475" tabRatio="833" activeTab="1" xr2:uid="{00000000-000D-0000-FFFF-FFFF00000000}"/>
  </bookViews>
  <sheets>
    <sheet name="Inhoudsopgave" sheetId="1" r:id="rId1"/>
    <sheet name="24.1.1" sheetId="2" r:id="rId2"/>
    <sheet name="24.1.2" sheetId="3" r:id="rId3"/>
    <sheet name="24.1.3" sheetId="4" r:id="rId4"/>
    <sheet name="24.1.4" sheetId="5" r:id="rId5"/>
    <sheet name="24.1.5" sheetId="43" r:id="rId6"/>
    <sheet name="24.1.6" sheetId="7" r:id="rId7"/>
    <sheet name="24.1.7" sheetId="8" r:id="rId8"/>
    <sheet name="5.1.8" sheetId="9" state="hidden" r:id="rId9"/>
    <sheet name="5.2.8" sheetId="17" state="hidden" r:id="rId10"/>
    <sheet name="24.2.1" sheetId="18" r:id="rId11"/>
    <sheet name="24.2.2" sheetId="19" r:id="rId12"/>
    <sheet name="24.2.3" sheetId="20" r:id="rId13"/>
    <sheet name="24.2.4" sheetId="21" r:id="rId14"/>
    <sheet name="24.2.5" sheetId="22" r:id="rId15"/>
    <sheet name="24.2.6" sheetId="23" r:id="rId16"/>
    <sheet name="24.2.7" sheetId="24" r:id="rId17"/>
    <sheet name="5.3.8" sheetId="25" state="hidden" r:id="rId18"/>
    <sheet name="24.3.1" sheetId="26" r:id="rId19"/>
    <sheet name="24.3.2" sheetId="27" r:id="rId20"/>
    <sheet name="24.3.3" sheetId="28" r:id="rId21"/>
    <sheet name="24.3.4" sheetId="29" r:id="rId22"/>
    <sheet name="24.3.5" sheetId="30" r:id="rId23"/>
    <sheet name="24.3.6" sheetId="31" r:id="rId24"/>
    <sheet name="24.3.7" sheetId="32" r:id="rId25"/>
    <sheet name="5.4.8" sheetId="33" state="hidden" r:id="rId26"/>
    <sheet name="24.4.1" sheetId="34" r:id="rId27"/>
    <sheet name="24.4.2" sheetId="35" r:id="rId28"/>
    <sheet name="24.4.3" sheetId="36" r:id="rId29"/>
    <sheet name="24.4.4" sheetId="37" r:id="rId30"/>
    <sheet name="24.4.5" sheetId="38" r:id="rId31"/>
    <sheet name="24.4.6" sheetId="39" r:id="rId32"/>
    <sheet name="24.4.7" sheetId="40" r:id="rId33"/>
    <sheet name="5.5.8" sheetId="41" state="hidden" r:id="rId34"/>
  </sheets>
  <externalReferences>
    <externalReference r:id="rId35"/>
  </externalReferences>
  <calcPr calcId="191029"/>
</workbook>
</file>

<file path=xl/calcChain.xml><?xml version="1.0" encoding="utf-8"?>
<calcChain xmlns="http://schemas.openxmlformats.org/spreadsheetml/2006/main">
  <c r="U21" i="41" l="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B20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B14" i="41"/>
  <c r="U13" i="41"/>
  <c r="T13" i="41"/>
  <c r="S13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U12" i="41"/>
  <c r="U17" i="41"/>
  <c r="T12" i="41"/>
  <c r="T17" i="41"/>
  <c r="S12" i="41"/>
  <c r="R12" i="41"/>
  <c r="R17" i="41"/>
  <c r="Q12" i="41"/>
  <c r="P12" i="41"/>
  <c r="P17" i="41"/>
  <c r="O12" i="41"/>
  <c r="O17" i="41"/>
  <c r="N12" i="41"/>
  <c r="N17" i="41"/>
  <c r="M12" i="41"/>
  <c r="L12" i="41"/>
  <c r="L17" i="41"/>
  <c r="K12" i="41"/>
  <c r="J12" i="41"/>
  <c r="J17" i="41"/>
  <c r="I12" i="41"/>
  <c r="I17" i="41"/>
  <c r="H12" i="41"/>
  <c r="G12" i="41"/>
  <c r="G17" i="41"/>
  <c r="F12" i="41"/>
  <c r="F17" i="41"/>
  <c r="E12" i="41"/>
  <c r="D12" i="41"/>
  <c r="D17" i="41"/>
  <c r="C12" i="41"/>
  <c r="B12" i="41"/>
  <c r="B17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B9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B8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U6" i="41"/>
  <c r="U11" i="41"/>
  <c r="T6" i="41"/>
  <c r="T11" i="41"/>
  <c r="S6" i="41"/>
  <c r="S11" i="41"/>
  <c r="R6" i="41"/>
  <c r="R11" i="41"/>
  <c r="Q6" i="41"/>
  <c r="Q11" i="41"/>
  <c r="P6" i="41"/>
  <c r="O6" i="41"/>
  <c r="O11" i="41"/>
  <c r="N6" i="41"/>
  <c r="N11" i="41"/>
  <c r="M6" i="41"/>
  <c r="L6" i="41"/>
  <c r="K6" i="41"/>
  <c r="K11" i="41"/>
  <c r="J6" i="41"/>
  <c r="J11" i="41"/>
  <c r="I6" i="41"/>
  <c r="I11" i="41"/>
  <c r="H6" i="41"/>
  <c r="H11" i="41"/>
  <c r="G6" i="41"/>
  <c r="F6" i="41"/>
  <c r="F11" i="41"/>
  <c r="E6" i="41"/>
  <c r="D6" i="41"/>
  <c r="D11" i="41"/>
  <c r="C6" i="41"/>
  <c r="C11" i="41"/>
  <c r="B6" i="41"/>
  <c r="B11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S17" i="41"/>
  <c r="C17" i="41"/>
  <c r="G11" i="41"/>
  <c r="E11" i="41"/>
  <c r="L11" i="41"/>
  <c r="M11" i="41"/>
  <c r="P11" i="41"/>
  <c r="E17" i="41"/>
  <c r="H17" i="41"/>
  <c r="K17" i="41"/>
  <c r="M17" i="41"/>
  <c r="Q17" i="41"/>
</calcChain>
</file>

<file path=xl/sharedStrings.xml><?xml version="1.0" encoding="utf-8"?>
<sst xmlns="http://schemas.openxmlformats.org/spreadsheetml/2006/main" count="1610" uniqueCount="372">
  <si>
    <t>Heure</t>
  </si>
  <si>
    <t>N</t>
  </si>
  <si>
    <t>%</t>
  </si>
  <si>
    <t>00 h</t>
  </si>
  <si>
    <t>01 h</t>
  </si>
  <si>
    <t>02 h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</si>
  <si>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</si>
  <si>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</si>
  <si>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</si>
  <si>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</si>
  <si>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</si>
  <si>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</si>
  <si>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</si>
  <si>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</si>
  <si>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</si>
  <si>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</si>
  <si>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</si>
  <si>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</si>
  <si>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</si>
  <si>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</si>
  <si>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</si>
  <si>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</si>
  <si>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</si>
  <si>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</si>
  <si>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</si>
  <si>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</si>
  <si>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</si>
  <si>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</si>
  <si>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TOTAL</t>
  </si>
  <si>
    <t>Suite de l'accident</t>
  </si>
  <si>
    <t>Mortels</t>
  </si>
  <si>
    <t>Inconnus</t>
  </si>
  <si>
    <t>Total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</si>
  <si>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</si>
  <si>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</si>
  <si>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</si>
  <si>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</si>
  <si>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</si>
  <si>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</si>
  <si>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</si>
  <si>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</si>
  <si>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</si>
  <si>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</si>
  <si>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</si>
  <si>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</si>
  <si>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</si>
  <si>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</si>
  <si>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</si>
  <si>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</si>
  <si>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</si>
  <si>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</si>
  <si>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</si>
  <si>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Heure de travail de la victime au moment de l'accident</t>
  </si>
  <si>
    <t>Mardi</t>
  </si>
  <si>
    <t>Mercredi</t>
  </si>
  <si>
    <t>Jeudi</t>
  </si>
  <si>
    <t>Vendredi</t>
  </si>
  <si>
    <t>Samedi</t>
  </si>
  <si>
    <t>Dimanche</t>
  </si>
  <si>
    <t>Jour de l'accident</t>
  </si>
  <si>
    <t>Lundi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</si>
  <si>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</si>
  <si>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</si>
  <si>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</si>
  <si>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</si>
  <si>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</si>
  <si>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</si>
  <si>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</si>
  <si>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</si>
  <si>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</si>
  <si>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</si>
  <si>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</si>
  <si>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</si>
  <si>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 de l'accident</t>
  </si>
  <si>
    <t xml:space="preserve">Total 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</si>
  <si>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</si>
  <si>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</si>
  <si>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</si>
  <si>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</si>
  <si>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</si>
  <si>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</si>
  <si>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</si>
  <si>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</si>
  <si>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</si>
  <si>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</si>
  <si>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</si>
  <si>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</si>
  <si>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</si>
  <si>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</si>
  <si>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</si>
  <si>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 xml:space="preserve">TOTAL </t>
  </si>
  <si>
    <t>Province</t>
  </si>
  <si>
    <t>5.1.8. Accidents sur le lieu de travail selon l'heure de l'accident : distribution selon le taux prévu d'incapacité permanente - 2016</t>
  </si>
  <si>
    <t>5.2.8. Accidents sur le lieu de travail selon l'horaire de travail : distribution selon le taux prévu d'incapacité permanente - 2016</t>
  </si>
  <si>
    <t>5.3.8. Accidents sur le lieu de travail selon le jour de l'accident : distribution selon le taux prévu d'incapacité permanente - 2016</t>
  </si>
  <si>
    <t>5.4.8. Accidents sur le lieu de travail selon le mois de l'accident : distribution selon le taux prévu d'incapacité permanente - 2016</t>
  </si>
  <si>
    <t>5.5.8. Accidents sur le lieu de travail selon la province et la région de survenance de l'accident : distribution selon le taux prévu d'incapacité permanente - 2016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</si>
  <si>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</si>
  <si>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</si>
  <si>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</si>
  <si>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</si>
  <si>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</si>
  <si>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</si>
  <si>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</si>
  <si>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</si>
  <si>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</si>
  <si>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</si>
  <si>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</si>
  <si>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</si>
  <si>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</si>
  <si>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</si>
  <si>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</si>
  <si>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</si>
  <si>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</si>
  <si>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</si>
  <si>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</si>
  <si>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</si>
  <si>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</si>
  <si>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</si>
  <si>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</si>
  <si>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</si>
  <si>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</si>
  <si>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</si>
  <si>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</si>
  <si>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</si>
  <si>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</si>
  <si>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</si>
  <si>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</si>
  <si>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</si>
  <si>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</si>
  <si>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</si>
  <si>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</si>
  <si>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</si>
  <si>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</si>
  <si>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</si>
  <si>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</si>
  <si>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</si>
  <si>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</si>
  <si>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</si>
  <si>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</si>
  <si>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</si>
  <si>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</si>
  <si>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</si>
  <si>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</si>
  <si>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</si>
  <si>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</si>
  <si>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</si>
  <si>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</si>
  <si>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</si>
  <si>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</si>
  <si>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</si>
  <si>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</si>
  <si>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</si>
  <si>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</si>
  <si>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</si>
  <si>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</si>
  <si>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</si>
  <si>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</si>
  <si>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</si>
  <si>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</si>
  <si>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</si>
  <si>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</si>
  <si>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</si>
  <si>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</si>
  <si>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m-Op schip</t>
  </si>
  <si>
    <t>n-Inconnu</t>
  </si>
  <si>
    <t>Stagiaires</t>
  </si>
  <si>
    <t xml:space="preserve">24.1. </t>
  </si>
  <si>
    <t>24.1.1.</t>
  </si>
  <si>
    <t>24.1.2.</t>
  </si>
  <si>
    <t>24.1.3.</t>
  </si>
  <si>
    <t>24.1.4.</t>
  </si>
  <si>
    <t>24.1.6.</t>
  </si>
  <si>
    <t>24.1.7.</t>
  </si>
  <si>
    <t>24.3.</t>
  </si>
  <si>
    <t>24.3.1.</t>
  </si>
  <si>
    <t>24.3.2.</t>
  </si>
  <si>
    <t>24.3.3.</t>
  </si>
  <si>
    <t>24.3.4.</t>
  </si>
  <si>
    <t>24.3.6.</t>
  </si>
  <si>
    <t>24.3.7.</t>
  </si>
  <si>
    <t>24.4.</t>
  </si>
  <si>
    <t>24.4.1.</t>
  </si>
  <si>
    <t>24.4.2.</t>
  </si>
  <si>
    <t>24.4.3.</t>
  </si>
  <si>
    <t>24.4.4.</t>
  </si>
  <si>
    <t>24.4.6.</t>
  </si>
  <si>
    <t>24.4.7.</t>
  </si>
  <si>
    <t>24.1.5.</t>
  </si>
  <si>
    <t>24.3.5.</t>
  </si>
  <si>
    <t>24.4.5.</t>
  </si>
  <si>
    <t>24.2.</t>
  </si>
  <si>
    <t>24.2.1.</t>
  </si>
  <si>
    <t>24.2.2.</t>
  </si>
  <si>
    <t>24.2.3.</t>
  </si>
  <si>
    <t>24.2.4.</t>
  </si>
  <si>
    <t>24.2.5.</t>
  </si>
  <si>
    <t>24.2.6.</t>
  </si>
  <si>
    <t>24.2.7.</t>
  </si>
  <si>
    <t>Uur van het ongeval</t>
  </si>
  <si>
    <t>Dag van het ongeval ( dag van de week )</t>
  </si>
  <si>
    <t>Maand van het ongeval</t>
  </si>
  <si>
    <t xml:space="preserve"> </t>
  </si>
  <si>
    <t>Provincie en gewest waar het ongeval zich voordeed</t>
  </si>
  <si>
    <t>24.1. UUR VAN HET ONGEVAL</t>
  </si>
  <si>
    <t>UUR VAN HET ONGEVAL</t>
  </si>
  <si>
    <t>A</t>
  </si>
  <si>
    <t>TOTAAL</t>
  </si>
  <si>
    <t>Onbekend</t>
  </si>
  <si>
    <t>00 u</t>
  </si>
  <si>
    <t>01 u</t>
  </si>
  <si>
    <t>02 u</t>
  </si>
  <si>
    <t>03 u</t>
  </si>
  <si>
    <t>04 u</t>
  </si>
  <si>
    <t>05 u</t>
  </si>
  <si>
    <t>06 u</t>
  </si>
  <si>
    <t>07 u</t>
  </si>
  <si>
    <t>08 u</t>
  </si>
  <si>
    <t>09 u</t>
  </si>
  <si>
    <t>10 u</t>
  </si>
  <si>
    <t>11 u</t>
  </si>
  <si>
    <t>12 u</t>
  </si>
  <si>
    <t>13 u</t>
  </si>
  <si>
    <t>14 u</t>
  </si>
  <si>
    <t>15 u</t>
  </si>
  <si>
    <t>16 u</t>
  </si>
  <si>
    <t>17 u</t>
  </si>
  <si>
    <t>18 u</t>
  </si>
  <si>
    <t>19 u</t>
  </si>
  <si>
    <t>20 u</t>
  </si>
  <si>
    <t>21 u</t>
  </si>
  <si>
    <t>22 u</t>
  </si>
  <si>
    <t>23 u</t>
  </si>
  <si>
    <t>COMMENTAAR</t>
  </si>
  <si>
    <t>ZG : zonder gevolg - IT : tijdelijke ongeschiktheid</t>
  </si>
  <si>
    <t>Gevolg van het ongeval</t>
  </si>
  <si>
    <t>ZG</t>
  </si>
  <si>
    <t>TO &lt;= 6 maanden</t>
  </si>
  <si>
    <t>TO &gt; 6 maanden</t>
  </si>
  <si>
    <t>Dodelijk</t>
  </si>
  <si>
    <t>ZG : zonder gevolg - TO : tijdelijke ongeschiktheid</t>
  </si>
  <si>
    <t>Vrouwen</t>
  </si>
  <si>
    <t>Mannen</t>
  </si>
  <si>
    <t>Generatie van het slachtoffer</t>
  </si>
  <si>
    <t>15-24 jaar</t>
  </si>
  <si>
    <t>25-49 jaar</t>
  </si>
  <si>
    <t>50 jaar en ouder</t>
  </si>
  <si>
    <t>ZG : zonder gevolg -   IT : tijdelijke ongeschiktheid</t>
  </si>
  <si>
    <t>Beroepscategorie van het slachtoffer</t>
  </si>
  <si>
    <t xml:space="preserve">A </t>
  </si>
  <si>
    <t>NMBS</t>
  </si>
  <si>
    <t>Ambtenaeren</t>
  </si>
  <si>
    <t>Contractuele arbeiders</t>
  </si>
  <si>
    <t>Contractuele bedienden</t>
  </si>
  <si>
    <t>Anderen</t>
  </si>
  <si>
    <t>TO : tijdelijke ongeschiktheid</t>
  </si>
  <si>
    <t>Duur van de tijdelijke ongeschiktheid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</si>
  <si>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</si>
  <si>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</si>
  <si>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</si>
  <si>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</si>
  <si>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</si>
  <si>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</si>
  <si>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3 - 6 maanden</t>
  </si>
  <si>
    <t>Maandag</t>
  </si>
  <si>
    <t>Dinsdag</t>
  </si>
  <si>
    <t>Woensdag</t>
  </si>
  <si>
    <t>Donderdag</t>
  </si>
  <si>
    <t>Vrijdag</t>
  </si>
  <si>
    <t>Zaterdag</t>
  </si>
  <si>
    <t>Zondag</t>
  </si>
  <si>
    <t>24.2. DAG VAN HET ONGEVAL ( DAG VAN DE WEEK )</t>
  </si>
  <si>
    <t>TO &gt;6 maanden</t>
  </si>
  <si>
    <t>Ambtenaren</t>
  </si>
  <si>
    <t>TO 1 - 3 manden</t>
  </si>
  <si>
    <t>MAAND VAN HET ONGEVAL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</si>
  <si>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</si>
  <si>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</si>
  <si>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</si>
  <si>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</si>
  <si>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</si>
  <si>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</si>
  <si>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</si>
  <si>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</si>
  <si>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</si>
  <si>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</si>
  <si>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</si>
  <si>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</si>
  <si>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24.3. MAAND VAN HET ONGEVAL</t>
  </si>
  <si>
    <t>DAG VAN HET ONGEVAL</t>
  </si>
  <si>
    <t>15 - 24 jaar</t>
  </si>
  <si>
    <t xml:space="preserve"> TO &lt;= 6 maanden</t>
  </si>
  <si>
    <t>25 - 49 jaar</t>
  </si>
  <si>
    <t xml:space="preserve">     </t>
  </si>
  <si>
    <t>24.5. PROVINCIE EN GEWEST WAAR HET ONGEVAL ZICH VOORDEED</t>
  </si>
  <si>
    <t>PROVINCIE EN GEWEST</t>
  </si>
  <si>
    <t>Jaar</t>
  </si>
  <si>
    <t xml:space="preserve">TOTAAL 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</si>
  <si>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</si>
  <si>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</si>
  <si>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</si>
  <si>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</si>
  <si>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</si>
  <si>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</si>
  <si>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</si>
  <si>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</si>
  <si>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</si>
  <si>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</si>
  <si>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</si>
  <si>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</si>
  <si>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</si>
  <si>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Vreemden</t>
  </si>
  <si>
    <t>Jaar van het ongeval</t>
  </si>
  <si>
    <t>24. SPATIO-TEMPORELE KENMERKEN VAN DE ARBEIDSWEGONGEVALLEN IN DE PUBLIEKE SECTOR - 2022</t>
  </si>
  <si>
    <t>Arbeidswegongevallen volgens het uur van het ongeval : evolutie 2015 - 2022</t>
  </si>
  <si>
    <t>Arbeidswegongevallen volgens het uur van het ongeval : verdeling volgens de gevolgen - 2022</t>
  </si>
  <si>
    <t>Arbeidswegongevallen volgens het uur van het ongeval : verdeling volgens de gevolgen en het geslacht - 2022</t>
  </si>
  <si>
    <t>Arbeidswegongevallen volgens het uur van het ongeval : verdeling volgens de gevolgen en de generatie in absolute aantallen - 2022</t>
  </si>
  <si>
    <t>Arbeidswegongevallen volgens het uur van het ongeval : verdeling volgens de gevolgen en de generatie in relatieve aantallen - 2022</t>
  </si>
  <si>
    <t>Arbeidswegongevallen volgens het uur van het ongeval : verdeling volgens de gevolgen en de aard van het werk ( handenarbeid / hoofdarbeid ) - 2022</t>
  </si>
  <si>
    <t>Arbeidswegongevallen volgens het uur van het ongeval : verdeling volgens de duur van de tijdelijke ongeschiktheid - 2022</t>
  </si>
  <si>
    <t>Arbeidswegongevallen volgens de dag van het ongeval : evolutie 2014 - 2022</t>
  </si>
  <si>
    <t>Arbeidswegongevallen volgens de dag van het ongeval : verdeling volgens de gevolgen - 2022</t>
  </si>
  <si>
    <t>Arbeidswegongevallen volgens de dag van het ongeval : verdeling volgens de gevolgen en het geslacht - 2022</t>
  </si>
  <si>
    <t>Arbeidswegongevallen volgens de dag van het ongeval : verdeling volgens de gevolgen en de generatie in absolute aantallen - 2022</t>
  </si>
  <si>
    <t>Arbeidswegongevallen volgens de dag van het ongeval : verdeling volgens de gevolgen en de generatie in relatieve aantallen - 2022</t>
  </si>
  <si>
    <t>Arbeidswegongevallen volgens de dag van het ongeval : verdeling volgens de gevolgen en de aard van het werk - 2022</t>
  </si>
  <si>
    <t>Arbeidswegongevallen volgens de dag van het ongeval : verdeling volgens de duur van de tijdelijke ongeschiktheid - 2022</t>
  </si>
  <si>
    <t>Arbeidswegongevallen volgens de maand van het ongeval : evolutie 2014 - 2022</t>
  </si>
  <si>
    <t>Arbeidswegongevallen volgens de maand van het ongeval : verdeling volgens de gevolgen - 2022</t>
  </si>
  <si>
    <t>Arbeidswegongevallen volgens de maand van het ongeval : verdeling volgens de gevolgen en het geslacht - 2022</t>
  </si>
  <si>
    <t>Arbeidswegongevallen volgens de maand van het ongeval : verdeling volgens de gevolgen en de generatie in absolute aantallen - 2022</t>
  </si>
  <si>
    <t>Arbeidswegongevallen volgens de maand van het ongeval : verdeling volgens de gevolgen en de generatie in relatieve aantallen - 2022</t>
  </si>
  <si>
    <t>Arbeidswegongevallen volgens de maand van het ongeval : verdeling volgens de gevolgen en de aard van het werk - 2022</t>
  </si>
  <si>
    <t>Arbeidswegongevallen volgens de maand van het ongeval : verdeling volgens de duur van de tijdelijke ongeschiktheid - 2022</t>
  </si>
  <si>
    <t>Arbeidswegongevallen volgens de provincie en het gewest waar het ongeval zich voordeed : evolutie 2014 - 2022</t>
  </si>
  <si>
    <t>Arbeidswegongevallen volgens de provincie en het gewest waar het ongeval zich voordeed : verdeling volgens de gevolgen - 2022</t>
  </si>
  <si>
    <t>Arbeidswegongevallen volgens de provincie en het gewest waar het ongeval zich voordeed : verdeling volgens de gevolgen en het geslacht - 2022</t>
  </si>
  <si>
    <t>Arbeidswegongevallen volgens de provincie en het gewest waar het ongeval zich voordeed : verdeling volgens de gevolgen en de generatie in absolute aantallen - 2022</t>
  </si>
  <si>
    <t>Arbeidswegongevallen volgens de provincie en het gewest waar het ongeval zich voordeed : verdeling volgens de gevolgen en de generatie in relatieve aantallen -  2022</t>
  </si>
  <si>
    <t>Arbeidswegongevallen volgens de provincie en het gewest waar het ongeval zich voordeed : verdeling volgens de gevolgen en de aard van het werk - 2022</t>
  </si>
  <si>
    <t>Arbeidswegongevallen volgens de provincie en het gewest waar het ongeval zich voordeed : verdeling volgens de duur van de tijdelijke ongeschiktheid - 2022</t>
  </si>
  <si>
    <t>24.1.1. Arbeidswegongevallen volgens het uur van het ongeval : evolutie 2015 - 2022</t>
  </si>
  <si>
    <t>Verschil 2021 en 2022 in %</t>
  </si>
  <si>
    <t>24.1.2. Arbeidswegongevallen volgens het uur van het ongeval : verdeling volgens de gevolgen - 2022</t>
  </si>
  <si>
    <t>24.1.4. Arbeidswegongevallen volgens het uur van het ongeval : verdeling volgens de gevolgen en de generatie in absolute aantallen - 2022</t>
  </si>
  <si>
    <t>24.1.5. Arbeidswegongevallen volgens het uur van het ongeval : verdeling volgens de gevolgen en de generatie in relatieve aantallen - 2022</t>
  </si>
  <si>
    <t>24.1.6. Arbeidswegongevallen volgens het uur van het ongeval : verdeling volgens de gevolgen en de beroepscategorie - 2022</t>
  </si>
  <si>
    <t>24.1.7. Arbeidswegongevallen volgens het uur van het ongeval : verdeling volgens de duur van de tijdelijke ongeschiktheid - 2022</t>
  </si>
  <si>
    <t>24.2.1. Arbeidswegongevallen volgens de dag van het ongeval : evolutie 2014 - 2022</t>
  </si>
  <si>
    <t>24.2.2. Arbeidswegongevallen volgens de dag van het ongeval : verdeling volgens de gevolgen - 2022</t>
  </si>
  <si>
    <t>24.2.4. Arbeidswegongevallen volgens de dag van het ongeval : verdeling volgens de gevolgen en de generatie in absolute aantallen - 2022</t>
  </si>
  <si>
    <t>24.2.5. Arbeidswegongevallen volgens de dag van het ongeval : verdeling volgens de gevolgen en de generatie in relatieve aantallen - 2022</t>
  </si>
  <si>
    <t>24.2.6. Arbeidswegongevallen volgens de dag van het ongeval : verdeling volgens de gevolgen en de aard van het werk - 2022</t>
  </si>
  <si>
    <t>24.2.7. Arbeidswegongevallen volgens de dag van het ongeval : verdeling volgens de duur van de tijdelijke ongeschiktheid - 2022</t>
  </si>
  <si>
    <t>24.3.1. Arbeidswegongevallen volgens de maand van het ongeval : evolutie 2014 - 2022</t>
  </si>
  <si>
    <t>24.3.2. Arbeidswegongevallen volgens de maand van het ongeval : verdeling volgens de gevolgen - 2022</t>
  </si>
  <si>
    <t>24.3.4. Arbeidswegongevallen volgens de maand van het ongeval : verdeling volgens de gevolgen en de generatie in absolute aantallen - 2022</t>
  </si>
  <si>
    <t>24.3.5. Arbeidsplaatsongevallen volgens de maand van het ongeval : verdeling volgens de gevolgen en de generatie in relatieve aantallen - 2022</t>
  </si>
  <si>
    <t>24.3.6. Arbeidswegongevallen volgens de maand van het ongeval : verdeling volgens de gevolgen en de aard van het werk - 2022</t>
  </si>
  <si>
    <t>24.3.7. Arbeidswegongevallen volgens de maand van het ongeval : verdeling volgens de duur van de tijdelijke ongeschiktheid - 2022</t>
  </si>
  <si>
    <t>24.4.1. Arbeidswegongevallan volgens de provincie en het gewest waar het ongeval zich voordeed : evolutie 2014 - 2022</t>
  </si>
  <si>
    <t>24.4.2. Arbeidswegongevallen volgens de provincie en het gewest waar het ongeval zich voordeed : verdeling volgens de gevolgen - 2022</t>
  </si>
  <si>
    <t>24.4.4. Arbeidswegongevallen volgens de provincie en het gewest waar het ongeval zich voordeed : verdeling volgens de gevolgen en de generatie in absolute aantallen - 2022</t>
  </si>
  <si>
    <t>24.4.5. Arbeidswegongevallen volgens de provincie en het gewest waar het ongeval zich voordeed : verdeling volgens de gevolgen en de generatie in relatieve aantallen - 2022</t>
  </si>
  <si>
    <t>24.4.6. Arbeidswegongevallen volgens de provincie en het gewest waar het ongeval zich voordeed : verdeling volgens de gevolgen en de aard van het werk - 2022</t>
  </si>
  <si>
    <t>24.4.7. Arbeidswegongevallen volgens de provincie en het gewest waar het ongeval zich voordeed : verdeling volgens de duur van de tijdelijke ongeschiktheid - 2022</t>
  </si>
  <si>
    <t>Gender van het slachtoffer</t>
  </si>
  <si>
    <t>24.1.3. Arbeidswegongevallen volgens het uur van het ongeval : verdeling volgens de gevolgen en gender - 2022</t>
  </si>
  <si>
    <t>24.2.3. Arbeidswegongevallen volgens de dag van het ongeval : verdeling volgens de gevolgen en gender - 2022</t>
  </si>
  <si>
    <t>24.4.3. Arbeidswegongevallen volgens de provincie en het gewest waar het ongeval zich voordeed : verdeling volgens de gevolgen en gender - 2022</t>
  </si>
  <si>
    <t>24.3.3. Arbeidswegongevallen volgens de maand van het ongeval : verdeling volgens de gevolgen en gender 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</si>
</sst>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#,##0.00[$%-80C]"/>
  </numFmts>
  <fonts count="33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0"/>
      <color theme="1" tint="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5" fontId="3" fillId="2" borderId="30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9" fontId="3" fillId="2" borderId="34" xfId="0" applyNumberFormat="1" applyFont="1" applyFill="1" applyBorder="1" applyAlignment="1">
      <alignment horizontal="center" vertical="center"/>
    </xf>
    <xf numFmtId="9" fontId="3" fillId="2" borderId="3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11" fillId="4" borderId="45" xfId="0" applyFont="1" applyFill="1" applyBorder="1" applyAlignment="1">
      <alignment vertical="center"/>
    </xf>
    <xf numFmtId="0" fontId="8" fillId="4" borderId="46" xfId="0" applyFont="1" applyFill="1" applyBorder="1" applyAlignment="1">
      <alignment vertical="center"/>
    </xf>
    <xf numFmtId="0" fontId="12" fillId="5" borderId="45" xfId="0" applyFont="1" applyFill="1" applyBorder="1" applyAlignment="1">
      <alignment vertical="center"/>
    </xf>
    <xf numFmtId="0" fontId="12" fillId="5" borderId="46" xfId="0" applyFont="1" applyFill="1" applyBorder="1" applyAlignment="1">
      <alignment vertical="center"/>
    </xf>
    <xf numFmtId="0" fontId="13" fillId="6" borderId="47" xfId="0" applyFont="1" applyFill="1" applyBorder="1" applyAlignment="1">
      <alignment vertical="center"/>
    </xf>
    <xf numFmtId="0" fontId="14" fillId="6" borderId="48" xfId="1" applyFont="1" applyFill="1" applyBorder="1" applyAlignment="1">
      <alignment vertical="center"/>
    </xf>
    <xf numFmtId="0" fontId="13" fillId="6" borderId="49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 vertical="center"/>
    </xf>
    <xf numFmtId="10" fontId="0" fillId="3" borderId="0" xfId="0" applyNumberFormat="1" applyFont="1" applyFill="1" applyAlignment="1">
      <alignment vertical="center"/>
    </xf>
    <xf numFmtId="3" fontId="15" fillId="3" borderId="0" xfId="0" applyNumberFormat="1" applyFont="1" applyFill="1" applyAlignment="1">
      <alignment vertical="center"/>
    </xf>
    <xf numFmtId="4" fontId="15" fillId="3" borderId="0" xfId="0" applyNumberFormat="1" applyFont="1" applyFill="1" applyAlignment="1">
      <alignment vertical="center"/>
    </xf>
    <xf numFmtId="166" fontId="15" fillId="3" borderId="0" xfId="0" applyNumberFormat="1" applyFont="1" applyFill="1" applyAlignment="1">
      <alignment vertical="center"/>
    </xf>
    <xf numFmtId="4" fontId="0" fillId="3" borderId="0" xfId="0" applyNumberFormat="1" applyFont="1" applyFill="1" applyAlignment="1">
      <alignment vertical="center"/>
    </xf>
    <xf numFmtId="3" fontId="16" fillId="6" borderId="0" xfId="0" applyNumberFormat="1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 vertical="center"/>
    </xf>
    <xf numFmtId="165" fontId="17" fillId="6" borderId="48" xfId="0" applyNumberFormat="1" applyFont="1" applyFill="1" applyBorder="1" applyAlignment="1">
      <alignment horizontal="center" vertical="center"/>
    </xf>
    <xf numFmtId="3" fontId="19" fillId="6" borderId="51" xfId="0" applyNumberFormat="1" applyFont="1" applyFill="1" applyBorder="1" applyAlignment="1">
      <alignment horizontal="center" vertical="center"/>
    </xf>
    <xf numFmtId="9" fontId="17" fillId="6" borderId="51" xfId="0" applyNumberFormat="1" applyFont="1" applyFill="1" applyBorder="1" applyAlignment="1">
      <alignment horizontal="center" vertical="center"/>
    </xf>
    <xf numFmtId="165" fontId="17" fillId="6" borderId="46" xfId="0" applyNumberFormat="1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9" fontId="17" fillId="6" borderId="46" xfId="0" applyNumberFormat="1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 wrapText="1"/>
    </xf>
    <xf numFmtId="3" fontId="16" fillId="6" borderId="55" xfId="0" applyNumberFormat="1" applyFont="1" applyFill="1" applyBorder="1" applyAlignment="1">
      <alignment horizontal="center" vertical="center"/>
    </xf>
    <xf numFmtId="3" fontId="19" fillId="6" borderId="54" xfId="0" applyNumberFormat="1" applyFont="1" applyFill="1" applyBorder="1" applyAlignment="1">
      <alignment horizontal="center" vertical="center"/>
    </xf>
    <xf numFmtId="3" fontId="16" fillId="6" borderId="56" xfId="0" applyNumberFormat="1" applyFont="1" applyFill="1" applyBorder="1" applyAlignment="1">
      <alignment horizontal="center" vertical="center"/>
    </xf>
    <xf numFmtId="0" fontId="8" fillId="7" borderId="5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9" fontId="17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3" fontId="19" fillId="6" borderId="55" xfId="0" applyNumberFormat="1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left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left" vertical="center"/>
    </xf>
    <xf numFmtId="9" fontId="22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 vertical="center"/>
    </xf>
    <xf numFmtId="165" fontId="22" fillId="6" borderId="0" xfId="0" applyNumberFormat="1" applyFont="1" applyFill="1" applyBorder="1" applyAlignment="1">
      <alignment horizontal="center" vertical="center"/>
    </xf>
    <xf numFmtId="9" fontId="22" fillId="6" borderId="0" xfId="0" applyNumberFormat="1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165" fontId="22" fillId="6" borderId="48" xfId="0" applyNumberFormat="1" applyFont="1" applyFill="1" applyBorder="1" applyAlignment="1">
      <alignment horizontal="center" vertical="center"/>
    </xf>
    <xf numFmtId="9" fontId="22" fillId="6" borderId="51" xfId="0" applyNumberFormat="1" applyFont="1" applyFill="1" applyBorder="1" applyAlignment="1">
      <alignment horizontal="center" vertical="center"/>
    </xf>
    <xf numFmtId="9" fontId="22" fillId="6" borderId="46" xfId="0" applyNumberFormat="1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10" fontId="22" fillId="6" borderId="48" xfId="0" applyNumberFormat="1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6" borderId="48" xfId="0" applyNumberFormat="1" applyFont="1" applyFill="1" applyBorder="1" applyAlignment="1">
      <alignment horizontal="center" vertical="center"/>
    </xf>
    <xf numFmtId="0" fontId="18" fillId="6" borderId="61" xfId="0" applyFont="1" applyFill="1" applyBorder="1" applyAlignment="1">
      <alignment horizontal="center" vertical="center"/>
    </xf>
    <xf numFmtId="3" fontId="18" fillId="6" borderId="46" xfId="0" applyNumberFormat="1" applyFont="1" applyFill="1" applyBorder="1" applyAlignment="1">
      <alignment horizontal="center" vertical="center"/>
    </xf>
    <xf numFmtId="3" fontId="18" fillId="6" borderId="61" xfId="0" applyNumberFormat="1" applyFont="1" applyFill="1" applyBorder="1" applyAlignment="1">
      <alignment horizontal="center" vertical="center"/>
    </xf>
    <xf numFmtId="3" fontId="18" fillId="6" borderId="52" xfId="0" applyNumberFormat="1" applyFont="1" applyFill="1" applyBorder="1" applyAlignment="1">
      <alignment horizontal="center" vertical="center"/>
    </xf>
    <xf numFmtId="3" fontId="18" fillId="6" borderId="57" xfId="0" applyNumberFormat="1" applyFont="1" applyFill="1" applyBorder="1" applyAlignment="1">
      <alignment horizontal="center" vertical="center"/>
    </xf>
    <xf numFmtId="3" fontId="20" fillId="6" borderId="55" xfId="0" applyNumberFormat="1" applyFont="1" applyFill="1" applyBorder="1" applyAlignment="1">
      <alignment horizontal="center" vertical="center"/>
    </xf>
    <xf numFmtId="3" fontId="18" fillId="6" borderId="54" xfId="0" applyNumberFormat="1" applyFont="1" applyFill="1" applyBorder="1" applyAlignment="1">
      <alignment horizontal="center" vertical="center"/>
    </xf>
    <xf numFmtId="3" fontId="20" fillId="6" borderId="63" xfId="0" applyNumberFormat="1" applyFont="1" applyFill="1" applyBorder="1" applyAlignment="1">
      <alignment horizontal="center" vertical="center"/>
    </xf>
    <xf numFmtId="3" fontId="18" fillId="6" borderId="62" xfId="0" applyNumberFormat="1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165" fontId="20" fillId="3" borderId="0" xfId="0" applyNumberFormat="1" applyFont="1" applyFill="1" applyAlignment="1">
      <alignment horizontal="center" vertical="center"/>
    </xf>
    <xf numFmtId="2" fontId="20" fillId="3" borderId="0" xfId="0" applyNumberFormat="1" applyFont="1" applyFill="1" applyAlignment="1">
      <alignment horizontal="center" vertical="center"/>
    </xf>
    <xf numFmtId="165" fontId="20" fillId="6" borderId="0" xfId="0" applyNumberFormat="1" applyFont="1" applyFill="1" applyBorder="1" applyAlignment="1">
      <alignment horizontal="center" vertical="center"/>
    </xf>
    <xf numFmtId="165" fontId="17" fillId="6" borderId="61" xfId="0" applyNumberFormat="1" applyFont="1" applyFill="1" applyBorder="1" applyAlignment="1">
      <alignment horizontal="center" vertical="center"/>
    </xf>
    <xf numFmtId="165" fontId="17" fillId="6" borderId="52" xfId="0" applyNumberFormat="1" applyFont="1" applyFill="1" applyBorder="1" applyAlignment="1">
      <alignment horizontal="center" vertical="center"/>
    </xf>
    <xf numFmtId="9" fontId="17" fillId="6" borderId="57" xfId="0" applyNumberFormat="1" applyFont="1" applyFill="1" applyBorder="1" applyAlignment="1">
      <alignment horizontal="center" vertical="center"/>
    </xf>
    <xf numFmtId="165" fontId="20" fillId="6" borderId="63" xfId="0" applyNumberFormat="1" applyFont="1" applyFill="1" applyBorder="1" applyAlignment="1">
      <alignment horizontal="center" vertical="center"/>
    </xf>
    <xf numFmtId="9" fontId="17" fillId="6" borderId="62" xfId="0" applyNumberFormat="1" applyFont="1" applyFill="1" applyBorder="1" applyAlignment="1">
      <alignment horizontal="center" vertical="center"/>
    </xf>
    <xf numFmtId="165" fontId="20" fillId="6" borderId="55" xfId="0" applyNumberFormat="1" applyFont="1" applyFill="1" applyBorder="1" applyAlignment="1">
      <alignment horizontal="center" vertical="center"/>
    </xf>
    <xf numFmtId="9" fontId="17" fillId="6" borderId="5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3" fontId="20" fillId="6" borderId="58" xfId="0" applyNumberFormat="1" applyFont="1" applyFill="1" applyBorder="1" applyAlignment="1">
      <alignment horizontal="left" vertical="center"/>
    </xf>
    <xf numFmtId="3" fontId="20" fillId="6" borderId="59" xfId="0" applyNumberFormat="1" applyFont="1" applyFill="1" applyBorder="1" applyAlignment="1">
      <alignment horizontal="left" vertical="center"/>
    </xf>
    <xf numFmtId="0" fontId="20" fillId="6" borderId="50" xfId="0" applyFont="1" applyFill="1" applyBorder="1" applyAlignment="1">
      <alignment horizontal="left" vertical="center"/>
    </xf>
    <xf numFmtId="0" fontId="20" fillId="6" borderId="53" xfId="0" applyFont="1" applyFill="1" applyBorder="1" applyAlignment="1">
      <alignment horizontal="left" vertical="center"/>
    </xf>
    <xf numFmtId="3" fontId="21" fillId="6" borderId="60" xfId="0" applyNumberFormat="1" applyFont="1" applyFill="1" applyBorder="1" applyAlignment="1">
      <alignment horizontal="left" vertical="center"/>
    </xf>
    <xf numFmtId="0" fontId="18" fillId="6" borderId="53" xfId="0" applyFont="1" applyFill="1" applyBorder="1" applyAlignment="1">
      <alignment horizontal="center" vertical="center" wrapText="1"/>
    </xf>
    <xf numFmtId="0" fontId="20" fillId="6" borderId="58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165" fontId="17" fillId="6" borderId="57" xfId="0" applyNumberFormat="1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 wrapText="1"/>
    </xf>
    <xf numFmtId="0" fontId="18" fillId="6" borderId="52" xfId="0" applyFont="1" applyFill="1" applyBorder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20" fillId="6" borderId="49" xfId="0" applyFont="1" applyFill="1" applyBorder="1" applyAlignment="1">
      <alignment horizontal="left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 vertical="center"/>
    </xf>
    <xf numFmtId="3" fontId="18" fillId="6" borderId="51" xfId="0" applyNumberFormat="1" applyFont="1" applyFill="1" applyBorder="1" applyAlignment="1">
      <alignment horizontal="center" vertical="center"/>
    </xf>
    <xf numFmtId="0" fontId="18" fillId="6" borderId="57" xfId="0" applyFont="1" applyFill="1" applyBorder="1" applyAlignment="1">
      <alignment horizontal="center" vertical="center"/>
    </xf>
    <xf numFmtId="3" fontId="19" fillId="6" borderId="52" xfId="0" applyNumberFormat="1" applyFont="1" applyFill="1" applyBorder="1" applyAlignment="1">
      <alignment horizontal="center" vertical="center"/>
    </xf>
    <xf numFmtId="3" fontId="16" fillId="6" borderId="63" xfId="0" applyNumberFormat="1" applyFont="1" applyFill="1" applyBorder="1" applyAlignment="1">
      <alignment horizontal="center" vertical="center"/>
    </xf>
    <xf numFmtId="9" fontId="24" fillId="3" borderId="0" xfId="0" applyNumberFormat="1" applyFont="1" applyFill="1" applyBorder="1" applyAlignment="1">
      <alignment horizontal="center" vertical="center"/>
    </xf>
    <xf numFmtId="165" fontId="24" fillId="3" borderId="0" xfId="0" applyNumberFormat="1" applyFont="1" applyFill="1" applyBorder="1" applyAlignment="1">
      <alignment horizontal="center" vertical="center"/>
    </xf>
    <xf numFmtId="165" fontId="24" fillId="6" borderId="58" xfId="0" applyNumberFormat="1" applyFont="1" applyFill="1" applyBorder="1" applyAlignment="1">
      <alignment horizontal="center" vertical="center"/>
    </xf>
    <xf numFmtId="165" fontId="24" fillId="6" borderId="50" xfId="0" applyNumberFormat="1" applyFont="1" applyFill="1" applyBorder="1" applyAlignment="1">
      <alignment horizontal="center" vertical="center"/>
    </xf>
    <xf numFmtId="165" fontId="16" fillId="6" borderId="0" xfId="0" applyNumberFormat="1" applyFont="1" applyFill="1" applyBorder="1" applyAlignment="1">
      <alignment horizontal="center" vertical="center"/>
    </xf>
    <xf numFmtId="165" fontId="22" fillId="6" borderId="52" xfId="0" applyNumberFormat="1" applyFont="1" applyFill="1" applyBorder="1" applyAlignment="1">
      <alignment horizontal="center" vertical="center"/>
    </xf>
    <xf numFmtId="9" fontId="22" fillId="6" borderId="57" xfId="0" applyNumberFormat="1" applyFont="1" applyFill="1" applyBorder="1" applyAlignment="1">
      <alignment horizontal="center" vertical="center"/>
    </xf>
    <xf numFmtId="165" fontId="16" fillId="6" borderId="55" xfId="0" applyNumberFormat="1" applyFont="1" applyFill="1" applyBorder="1" applyAlignment="1">
      <alignment horizontal="center" vertical="center"/>
    </xf>
    <xf numFmtId="9" fontId="22" fillId="6" borderId="54" xfId="0" applyNumberFormat="1" applyFont="1" applyFill="1" applyBorder="1" applyAlignment="1">
      <alignment horizontal="center" vertical="center"/>
    </xf>
    <xf numFmtId="165" fontId="16" fillId="6" borderId="63" xfId="0" applyNumberFormat="1" applyFont="1" applyFill="1" applyBorder="1" applyAlignment="1">
      <alignment horizontal="center" vertical="center"/>
    </xf>
    <xf numFmtId="9" fontId="22" fillId="6" borderId="65" xfId="0" applyNumberFormat="1" applyFont="1" applyFill="1" applyBorder="1" applyAlignment="1">
      <alignment horizontal="center" vertical="center"/>
    </xf>
    <xf numFmtId="9" fontId="22" fillId="6" borderId="62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3" fontId="19" fillId="3" borderId="0" xfId="0" applyNumberFormat="1" applyFont="1" applyFill="1" applyAlignment="1">
      <alignment horizontal="center" vertical="center"/>
    </xf>
    <xf numFmtId="0" fontId="20" fillId="6" borderId="59" xfId="0" applyFont="1" applyFill="1" applyBorder="1" applyAlignment="1">
      <alignment horizontal="left" vertical="center"/>
    </xf>
    <xf numFmtId="0" fontId="20" fillId="6" borderId="50" xfId="0" applyFont="1" applyFill="1" applyBorder="1" applyAlignment="1">
      <alignment horizontal="left" vertical="center"/>
    </xf>
    <xf numFmtId="0" fontId="20" fillId="6" borderId="53" xfId="0" applyFont="1" applyFill="1" applyBorder="1" applyAlignment="1">
      <alignment horizontal="left" vertical="center"/>
    </xf>
    <xf numFmtId="0" fontId="18" fillId="6" borderId="47" xfId="0" applyFont="1" applyFill="1" applyBorder="1" applyAlignment="1">
      <alignment horizontal="left" vertical="center"/>
    </xf>
    <xf numFmtId="0" fontId="18" fillId="6" borderId="53" xfId="0" applyFont="1" applyFill="1" applyBorder="1" applyAlignment="1">
      <alignment horizontal="center" vertical="center" wrapText="1"/>
    </xf>
    <xf numFmtId="165" fontId="17" fillId="6" borderId="51" xfId="0" applyNumberFormat="1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3" fontId="18" fillId="3" borderId="0" xfId="0" applyNumberFormat="1" applyFont="1" applyFill="1" applyAlignment="1">
      <alignment horizontal="left" vertical="center"/>
    </xf>
    <xf numFmtId="3" fontId="19" fillId="6" borderId="57" xfId="0" applyNumberFormat="1" applyFont="1" applyFill="1" applyBorder="1" applyAlignment="1">
      <alignment horizontal="center" vertical="center"/>
    </xf>
    <xf numFmtId="9" fontId="18" fillId="3" borderId="0" xfId="0" applyNumberFormat="1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left" vertical="center" wrapText="1"/>
    </xf>
    <xf numFmtId="165" fontId="17" fillId="6" borderId="57" xfId="3" applyNumberFormat="1" applyFont="1" applyFill="1" applyBorder="1" applyAlignment="1">
      <alignment horizontal="center" vertical="center"/>
    </xf>
    <xf numFmtId="165" fontId="17" fillId="6" borderId="52" xfId="3" applyNumberFormat="1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left" vertical="center" wrapText="1"/>
    </xf>
    <xf numFmtId="3" fontId="8" fillId="8" borderId="54" xfId="0" applyNumberFormat="1" applyFont="1" applyFill="1" applyBorder="1" applyAlignment="1">
      <alignment horizontal="center" vertical="center"/>
    </xf>
    <xf numFmtId="165" fontId="12" fillId="8" borderId="51" xfId="0" applyNumberFormat="1" applyFont="1" applyFill="1" applyBorder="1" applyAlignment="1">
      <alignment horizontal="center" vertical="center"/>
    </xf>
    <xf numFmtId="165" fontId="12" fillId="8" borderId="46" xfId="0" applyNumberFormat="1" applyFont="1" applyFill="1" applyBorder="1" applyAlignment="1">
      <alignment horizontal="center" vertical="center"/>
    </xf>
    <xf numFmtId="165" fontId="12" fillId="8" borderId="57" xfId="3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3" fontId="18" fillId="6" borderId="55" xfId="0" applyNumberFormat="1" applyFont="1" applyFill="1" applyBorder="1" applyAlignment="1">
      <alignment horizontal="center" vertical="center"/>
    </xf>
    <xf numFmtId="3" fontId="19" fillId="6" borderId="62" xfId="0" applyNumberFormat="1" applyFont="1" applyFill="1" applyBorder="1" applyAlignment="1">
      <alignment horizontal="center" vertical="center"/>
    </xf>
    <xf numFmtId="3" fontId="8" fillId="8" borderId="51" xfId="0" applyNumberFormat="1" applyFont="1" applyFill="1" applyBorder="1" applyAlignment="1">
      <alignment horizontal="center" vertical="center"/>
    </xf>
    <xf numFmtId="3" fontId="8" fillId="8" borderId="62" xfId="0" applyNumberFormat="1" applyFont="1" applyFill="1" applyBorder="1" applyAlignment="1">
      <alignment horizontal="center" vertical="center"/>
    </xf>
    <xf numFmtId="3" fontId="8" fillId="8" borderId="57" xfId="0" applyNumberFormat="1" applyFont="1" applyFill="1" applyBorder="1" applyAlignment="1">
      <alignment horizontal="center" vertical="center"/>
    </xf>
    <xf numFmtId="0" fontId="19" fillId="6" borderId="50" xfId="0" applyFont="1" applyFill="1" applyBorder="1" applyAlignment="1">
      <alignment horizontal="center" vertical="center"/>
    </xf>
    <xf numFmtId="165" fontId="12" fillId="8" borderId="54" xfId="0" applyNumberFormat="1" applyFont="1" applyFill="1" applyBorder="1" applyAlignment="1">
      <alignment horizontal="center" vertical="center"/>
    </xf>
    <xf numFmtId="165" fontId="12" fillId="8" borderId="62" xfId="0" applyNumberFormat="1" applyFont="1" applyFill="1" applyBorder="1" applyAlignment="1">
      <alignment horizontal="center" vertical="center"/>
    </xf>
    <xf numFmtId="165" fontId="12" fillId="8" borderId="57" xfId="0" applyNumberFormat="1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center" vertical="center" wrapText="1"/>
    </xf>
    <xf numFmtId="165" fontId="19" fillId="6" borderId="61" xfId="0" applyNumberFormat="1" applyFont="1" applyFill="1" applyBorder="1" applyAlignment="1">
      <alignment horizontal="center" vertical="center"/>
    </xf>
    <xf numFmtId="165" fontId="19" fillId="6" borderId="52" xfId="0" applyNumberFormat="1" applyFont="1" applyFill="1" applyBorder="1" applyAlignment="1">
      <alignment horizontal="center" vertical="center"/>
    </xf>
    <xf numFmtId="165" fontId="18" fillId="6" borderId="54" xfId="0" applyNumberFormat="1" applyFont="1" applyFill="1" applyBorder="1" applyAlignment="1">
      <alignment horizontal="center" vertical="center"/>
    </xf>
    <xf numFmtId="165" fontId="18" fillId="6" borderId="62" xfId="0" applyNumberFormat="1" applyFont="1" applyFill="1" applyBorder="1" applyAlignment="1">
      <alignment horizontal="center" vertical="center"/>
    </xf>
    <xf numFmtId="165" fontId="18" fillId="6" borderId="51" xfId="0" applyNumberFormat="1" applyFont="1" applyFill="1" applyBorder="1" applyAlignment="1">
      <alignment horizontal="center" vertical="center"/>
    </xf>
    <xf numFmtId="165" fontId="18" fillId="6" borderId="57" xfId="0" applyNumberFormat="1" applyFont="1" applyFill="1" applyBorder="1" applyAlignment="1">
      <alignment horizontal="center" vertical="center"/>
    </xf>
    <xf numFmtId="3" fontId="16" fillId="6" borderId="41" xfId="0" applyNumberFormat="1" applyFont="1" applyFill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46" xfId="0" applyNumberFormat="1" applyFont="1" applyBorder="1" applyAlignment="1">
      <alignment horizontal="center" vertical="center"/>
    </xf>
    <xf numFmtId="10" fontId="22" fillId="6" borderId="41" xfId="0" applyNumberFormat="1" applyFont="1" applyFill="1" applyBorder="1" applyAlignment="1">
      <alignment horizontal="center" vertical="center"/>
    </xf>
    <xf numFmtId="3" fontId="19" fillId="6" borderId="56" xfId="0" applyNumberFormat="1" applyFont="1" applyFill="1" applyBorder="1" applyAlignment="1">
      <alignment horizontal="center" vertical="center"/>
    </xf>
    <xf numFmtId="165" fontId="22" fillId="6" borderId="41" xfId="0" applyNumberFormat="1" applyFont="1" applyFill="1" applyBorder="1" applyAlignment="1">
      <alignment horizontal="center" vertical="center"/>
    </xf>
    <xf numFmtId="3" fontId="16" fillId="6" borderId="67" xfId="0" applyNumberFormat="1" applyFont="1" applyFill="1" applyBorder="1" applyAlignment="1">
      <alignment horizontal="center" vertical="center"/>
    </xf>
    <xf numFmtId="3" fontId="19" fillId="6" borderId="66" xfId="0" applyNumberFormat="1" applyFont="1" applyFill="1" applyBorder="1" applyAlignment="1">
      <alignment horizontal="center" vertical="center"/>
    </xf>
    <xf numFmtId="3" fontId="16" fillId="6" borderId="66" xfId="0" applyNumberFormat="1" applyFont="1" applyFill="1" applyBorder="1" applyAlignment="1">
      <alignment horizontal="center" vertical="center"/>
    </xf>
    <xf numFmtId="3" fontId="18" fillId="6" borderId="64" xfId="0" applyNumberFormat="1" applyFont="1" applyFill="1" applyBorder="1" applyAlignment="1">
      <alignment horizontal="center" vertical="center"/>
    </xf>
    <xf numFmtId="165" fontId="20" fillId="6" borderId="56" xfId="0" applyNumberFormat="1" applyFont="1" applyFill="1" applyBorder="1" applyAlignment="1">
      <alignment horizontal="center" vertical="center"/>
    </xf>
    <xf numFmtId="165" fontId="20" fillId="6" borderId="66" xfId="0" applyNumberFormat="1" applyFont="1" applyFill="1" applyBorder="1" applyAlignment="1">
      <alignment horizontal="center" vertical="center"/>
    </xf>
    <xf numFmtId="165" fontId="17" fillId="6" borderId="41" xfId="0" applyNumberFormat="1" applyFont="1" applyFill="1" applyBorder="1" applyAlignment="1">
      <alignment horizontal="center" vertical="center"/>
    </xf>
    <xf numFmtId="9" fontId="17" fillId="6" borderId="65" xfId="0" applyNumberFormat="1" applyFont="1" applyFill="1" applyBorder="1" applyAlignment="1">
      <alignment horizontal="center" vertical="center"/>
    </xf>
    <xf numFmtId="9" fontId="17" fillId="6" borderId="0" xfId="0" applyNumberFormat="1" applyFont="1" applyFill="1" applyBorder="1" applyAlignment="1">
      <alignment horizontal="center" vertical="center"/>
    </xf>
    <xf numFmtId="0" fontId="16" fillId="6" borderId="63" xfId="0" applyNumberFormat="1" applyFont="1" applyFill="1" applyBorder="1" applyAlignment="1">
      <alignment horizontal="center" vertical="center"/>
    </xf>
    <xf numFmtId="9" fontId="22" fillId="6" borderId="0" xfId="3" applyFont="1" applyFill="1" applyBorder="1" applyAlignment="1">
      <alignment horizontal="center" vertical="center"/>
    </xf>
    <xf numFmtId="0" fontId="22" fillId="6" borderId="62" xfId="0" applyNumberFormat="1" applyFont="1" applyFill="1" applyBorder="1" applyAlignment="1">
      <alignment horizontal="center" vertical="center"/>
    </xf>
    <xf numFmtId="9" fontId="22" fillId="6" borderId="51" xfId="3" applyFont="1" applyFill="1" applyBorder="1" applyAlignment="1">
      <alignment horizontal="center" vertical="center"/>
    </xf>
    <xf numFmtId="3" fontId="16" fillId="6" borderId="68" xfId="0" applyNumberFormat="1" applyFont="1" applyFill="1" applyBorder="1" applyAlignment="1">
      <alignment horizontal="center" vertical="center"/>
    </xf>
    <xf numFmtId="165" fontId="22" fillId="6" borderId="47" xfId="0" applyNumberFormat="1" applyFont="1" applyFill="1" applyBorder="1" applyAlignment="1">
      <alignment horizontal="center" vertical="center"/>
    </xf>
    <xf numFmtId="165" fontId="22" fillId="6" borderId="61" xfId="0" applyNumberFormat="1" applyFont="1" applyFill="1" applyBorder="1" applyAlignment="1">
      <alignment horizontal="center" vertical="center"/>
    </xf>
    <xf numFmtId="165" fontId="22" fillId="6" borderId="64" xfId="0" applyNumberFormat="1" applyFont="1" applyFill="1" applyBorder="1" applyAlignment="1">
      <alignment horizontal="center" vertical="center"/>
    </xf>
    <xf numFmtId="9" fontId="22" fillId="6" borderId="64" xfId="0" applyNumberFormat="1" applyFont="1" applyFill="1" applyBorder="1" applyAlignment="1">
      <alignment horizontal="center" vertical="center"/>
    </xf>
    <xf numFmtId="165" fontId="17" fillId="6" borderId="65" xfId="0" applyNumberFormat="1" applyFont="1" applyFill="1" applyBorder="1" applyAlignment="1">
      <alignment horizontal="center" vertical="center"/>
    </xf>
    <xf numFmtId="3" fontId="19" fillId="6" borderId="61" xfId="0" applyNumberFormat="1" applyFont="1" applyFill="1" applyBorder="1" applyAlignment="1">
      <alignment horizontal="center" vertical="center"/>
    </xf>
    <xf numFmtId="165" fontId="12" fillId="8" borderId="65" xfId="0" applyNumberFormat="1" applyFont="1" applyFill="1" applyBorder="1" applyAlignment="1">
      <alignment horizontal="center" vertical="center"/>
    </xf>
    <xf numFmtId="3" fontId="8" fillId="8" borderId="65" xfId="0" applyNumberFormat="1" applyFont="1" applyFill="1" applyBorder="1" applyAlignment="1">
      <alignment horizontal="center" vertical="center"/>
    </xf>
    <xf numFmtId="9" fontId="8" fillId="8" borderId="62" xfId="3" applyFont="1" applyFill="1" applyBorder="1" applyAlignment="1">
      <alignment horizontal="center" vertical="center"/>
    </xf>
    <xf numFmtId="9" fontId="8" fillId="8" borderId="69" xfId="3" applyFont="1" applyFill="1" applyBorder="1" applyAlignment="1">
      <alignment horizontal="center" vertical="center"/>
    </xf>
    <xf numFmtId="9" fontId="12" fillId="8" borderId="51" xfId="3" applyFont="1" applyFill="1" applyBorder="1" applyAlignment="1">
      <alignment horizontal="center" vertical="center"/>
    </xf>
    <xf numFmtId="3" fontId="18" fillId="6" borderId="65" xfId="0" applyNumberFormat="1" applyFont="1" applyFill="1" applyBorder="1" applyAlignment="1">
      <alignment horizontal="center" vertical="center"/>
    </xf>
    <xf numFmtId="0" fontId="8" fillId="8" borderId="62" xfId="0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165" fontId="12" fillId="8" borderId="70" xfId="0" applyNumberFormat="1" applyFont="1" applyFill="1" applyBorder="1" applyAlignment="1">
      <alignment horizontal="center" vertical="center"/>
    </xf>
    <xf numFmtId="165" fontId="26" fillId="6" borderId="55" xfId="0" applyNumberFormat="1" applyFont="1" applyFill="1" applyBorder="1" applyAlignment="1">
      <alignment horizontal="center" vertical="center"/>
    </xf>
    <xf numFmtId="165" fontId="26" fillId="6" borderId="63" xfId="0" applyNumberFormat="1" applyFont="1" applyFill="1" applyBorder="1" applyAlignment="1">
      <alignment horizontal="center" vertical="center"/>
    </xf>
    <xf numFmtId="165" fontId="26" fillId="6" borderId="71" xfId="0" applyNumberFormat="1" applyFont="1" applyFill="1" applyBorder="1" applyAlignment="1">
      <alignment horizontal="center" vertical="center"/>
    </xf>
    <xf numFmtId="165" fontId="26" fillId="6" borderId="52" xfId="0" applyNumberFormat="1" applyFont="1" applyFill="1" applyBorder="1" applyAlignment="1">
      <alignment horizontal="center" vertical="center"/>
    </xf>
    <xf numFmtId="9" fontId="17" fillId="6" borderId="70" xfId="0" applyNumberFormat="1" applyFont="1" applyFill="1" applyBorder="1" applyAlignment="1">
      <alignment horizontal="center" vertical="center"/>
    </xf>
    <xf numFmtId="3" fontId="19" fillId="6" borderId="63" xfId="0" applyNumberFormat="1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center" vertical="center" wrapText="1"/>
    </xf>
    <xf numFmtId="0" fontId="18" fillId="6" borderId="82" xfId="0" applyFont="1" applyFill="1" applyBorder="1" applyAlignment="1">
      <alignment horizontal="center" vertical="center"/>
    </xf>
    <xf numFmtId="0" fontId="18" fillId="6" borderId="83" xfId="0" applyFont="1" applyFill="1" applyBorder="1" applyAlignment="1">
      <alignment horizontal="center" vertical="center"/>
    </xf>
    <xf numFmtId="0" fontId="18" fillId="6" borderId="84" xfId="0" applyFont="1" applyFill="1" applyBorder="1" applyAlignment="1">
      <alignment horizontal="center" vertical="center"/>
    </xf>
    <xf numFmtId="0" fontId="18" fillId="6" borderId="85" xfId="0" applyFont="1" applyFill="1" applyBorder="1" applyAlignment="1">
      <alignment horizontal="center" vertical="center"/>
    </xf>
    <xf numFmtId="0" fontId="18" fillId="6" borderId="82" xfId="0" applyFont="1" applyFill="1" applyBorder="1" applyAlignment="1">
      <alignment horizontal="center" vertical="center" wrapText="1"/>
    </xf>
    <xf numFmtId="0" fontId="18" fillId="6" borderId="83" xfId="0" applyFont="1" applyFill="1" applyBorder="1" applyAlignment="1">
      <alignment horizontal="center" vertical="center" wrapText="1"/>
    </xf>
    <xf numFmtId="0" fontId="18" fillId="6" borderId="84" xfId="0" applyFont="1" applyFill="1" applyBorder="1" applyAlignment="1">
      <alignment horizontal="center" vertical="center" wrapText="1"/>
    </xf>
    <xf numFmtId="0" fontId="18" fillId="6" borderId="87" xfId="0" applyFont="1" applyFill="1" applyBorder="1" applyAlignment="1">
      <alignment horizontal="center" vertical="center" wrapText="1"/>
    </xf>
    <xf numFmtId="0" fontId="18" fillId="6" borderId="85" xfId="0" applyFont="1" applyFill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165" fontId="18" fillId="0" borderId="85" xfId="0" applyNumberFormat="1" applyFont="1" applyBorder="1" applyAlignment="1">
      <alignment horizontal="center" vertical="center" wrapText="1"/>
    </xf>
    <xf numFmtId="0" fontId="19" fillId="6" borderId="82" xfId="0" applyFont="1" applyFill="1" applyBorder="1" applyAlignment="1">
      <alignment horizontal="center" vertical="center"/>
    </xf>
    <xf numFmtId="0" fontId="22" fillId="6" borderId="83" xfId="0" applyFont="1" applyFill="1" applyBorder="1" applyAlignment="1">
      <alignment horizontal="center" vertical="center"/>
    </xf>
    <xf numFmtId="0" fontId="19" fillId="6" borderId="84" xfId="0" applyFont="1" applyFill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22" fillId="6" borderId="85" xfId="0" applyFont="1" applyFill="1" applyBorder="1" applyAlignment="1">
      <alignment horizontal="center" vertical="center"/>
    </xf>
    <xf numFmtId="0" fontId="19" fillId="6" borderId="66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center" vertical="center"/>
    </xf>
    <xf numFmtId="0" fontId="18" fillId="6" borderId="66" xfId="0" applyFont="1" applyFill="1" applyBorder="1" applyAlignment="1">
      <alignment horizontal="center" vertical="center" wrapText="1"/>
    </xf>
    <xf numFmtId="0" fontId="18" fillId="6" borderId="67" xfId="0" applyFont="1" applyFill="1" applyBorder="1" applyAlignment="1">
      <alignment horizontal="center" vertical="center" wrapText="1"/>
    </xf>
    <xf numFmtId="10" fontId="18" fillId="6" borderId="83" xfId="0" applyNumberFormat="1" applyFont="1" applyFill="1" applyBorder="1" applyAlignment="1">
      <alignment horizontal="center" vertical="center"/>
    </xf>
    <xf numFmtId="0" fontId="18" fillId="6" borderId="87" xfId="0" applyFont="1" applyFill="1" applyBorder="1" applyAlignment="1">
      <alignment horizontal="center" vertical="center"/>
    </xf>
    <xf numFmtId="0" fontId="18" fillId="6" borderId="91" xfId="0" applyFont="1" applyFill="1" applyBorder="1" applyAlignment="1">
      <alignment horizontal="center" vertical="center" wrapText="1"/>
    </xf>
    <xf numFmtId="0" fontId="18" fillId="6" borderId="92" xfId="0" applyFont="1" applyFill="1" applyBorder="1" applyAlignment="1">
      <alignment horizontal="center" vertical="center" wrapText="1"/>
    </xf>
    <xf numFmtId="0" fontId="29" fillId="3" borderId="0" xfId="0" applyFont="1" applyFill="1"/>
    <xf numFmtId="0" fontId="18" fillId="6" borderId="97" xfId="0" applyFont="1" applyFill="1" applyBorder="1" applyAlignment="1">
      <alignment horizontal="center" vertical="center" wrapText="1"/>
    </xf>
    <xf numFmtId="165" fontId="22" fillId="6" borderId="67" xfId="0" applyNumberFormat="1" applyFont="1" applyFill="1" applyBorder="1" applyAlignment="1">
      <alignment horizontal="center" vertical="center"/>
    </xf>
    <xf numFmtId="3" fontId="7" fillId="8" borderId="54" xfId="0" applyNumberFormat="1" applyFont="1" applyFill="1" applyBorder="1" applyAlignment="1">
      <alignment horizontal="center" vertical="center"/>
    </xf>
    <xf numFmtId="3" fontId="7" fillId="8" borderId="62" xfId="0" applyNumberFormat="1" applyFont="1" applyFill="1" applyBorder="1" applyAlignment="1">
      <alignment horizontal="center" vertical="center"/>
    </xf>
    <xf numFmtId="0" fontId="18" fillId="6" borderId="66" xfId="0" applyFont="1" applyFill="1" applyBorder="1" applyAlignment="1">
      <alignment horizontal="center" vertical="center"/>
    </xf>
    <xf numFmtId="0" fontId="18" fillId="6" borderId="98" xfId="0" applyFont="1" applyFill="1" applyBorder="1" applyAlignment="1">
      <alignment horizontal="center" vertical="center"/>
    </xf>
    <xf numFmtId="0" fontId="18" fillId="6" borderId="67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27" fillId="5" borderId="45" xfId="0" applyFont="1" applyFill="1" applyBorder="1" applyAlignment="1">
      <alignment horizontal="center" vertical="center" wrapText="1"/>
    </xf>
    <xf numFmtId="0" fontId="27" fillId="5" borderId="51" xfId="0" applyFont="1" applyFill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 wrapText="1"/>
    </xf>
    <xf numFmtId="0" fontId="18" fillId="6" borderId="61" xfId="0" applyFont="1" applyFill="1" applyBorder="1" applyAlignment="1">
      <alignment horizontal="center" vertical="center" wrapText="1"/>
    </xf>
    <xf numFmtId="0" fontId="18" fillId="6" borderId="52" xfId="0" applyFont="1" applyFill="1" applyBorder="1" applyAlignment="1">
      <alignment horizontal="center" vertical="center" wrapText="1"/>
    </xf>
    <xf numFmtId="0" fontId="18" fillId="6" borderId="64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7" fillId="5" borderId="51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 wrapText="1"/>
    </xf>
    <xf numFmtId="0" fontId="8" fillId="7" borderId="60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20" fillId="6" borderId="52" xfId="0" applyFont="1" applyFill="1" applyBorder="1" applyAlignment="1">
      <alignment horizontal="center" vertical="center" wrapText="1"/>
    </xf>
    <xf numFmtId="0" fontId="20" fillId="6" borderId="64" xfId="0" applyFont="1" applyFill="1" applyBorder="1" applyAlignment="1">
      <alignment horizontal="center" vertical="center" wrapText="1"/>
    </xf>
    <xf numFmtId="0" fontId="18" fillId="6" borderId="46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19" fillId="6" borderId="45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7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6" borderId="80" xfId="0" applyFont="1" applyFill="1" applyBorder="1" applyAlignment="1">
      <alignment horizontal="center" vertical="center"/>
    </xf>
    <xf numFmtId="0" fontId="19" fillId="6" borderId="81" xfId="0" applyFont="1" applyFill="1" applyBorder="1" applyAlignment="1">
      <alignment horizontal="center" vertical="center"/>
    </xf>
    <xf numFmtId="0" fontId="8" fillId="7" borderId="61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7" borderId="64" xfId="0" applyFont="1" applyFill="1" applyBorder="1" applyAlignment="1">
      <alignment horizontal="center" vertical="center" wrapText="1"/>
    </xf>
    <xf numFmtId="0" fontId="19" fillId="6" borderId="88" xfId="0" applyFont="1" applyFill="1" applyBorder="1" applyAlignment="1">
      <alignment horizontal="center" vertical="center" wrapText="1"/>
    </xf>
    <xf numFmtId="0" fontId="19" fillId="6" borderId="90" xfId="0" applyFont="1" applyFill="1" applyBorder="1" applyAlignment="1">
      <alignment horizontal="center" vertical="center" wrapText="1"/>
    </xf>
    <xf numFmtId="0" fontId="19" fillId="6" borderId="89" xfId="0" applyFont="1" applyFill="1" applyBorder="1" applyAlignment="1">
      <alignment horizontal="center" vertical="center" wrapText="1"/>
    </xf>
    <xf numFmtId="0" fontId="19" fillId="6" borderId="61" xfId="0" applyFont="1" applyFill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/>
    </xf>
    <xf numFmtId="0" fontId="18" fillId="6" borderId="60" xfId="0" applyFont="1" applyFill="1" applyBorder="1" applyAlignment="1">
      <alignment horizontal="center" vertical="center" wrapText="1"/>
    </xf>
    <xf numFmtId="0" fontId="18" fillId="6" borderId="80" xfId="0" applyFont="1" applyFill="1" applyBorder="1" applyAlignment="1">
      <alignment horizontal="center" vertical="center" wrapText="1"/>
    </xf>
    <xf numFmtId="0" fontId="18" fillId="6" borderId="81" xfId="0" applyFont="1" applyFill="1" applyBorder="1" applyAlignment="1">
      <alignment horizontal="center" vertical="center" wrapText="1"/>
    </xf>
    <xf numFmtId="0" fontId="18" fillId="6" borderId="58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28" fillId="5" borderId="51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 wrapText="1"/>
    </xf>
    <xf numFmtId="0" fontId="20" fillId="6" borderId="46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9" fontId="1" fillId="0" borderId="39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18" fillId="6" borderId="68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18" fillId="6" borderId="63" xfId="0" applyFont="1" applyFill="1" applyBorder="1" applyAlignment="1">
      <alignment horizontal="center" vertical="center" wrapText="1"/>
    </xf>
    <xf numFmtId="0" fontId="18" fillId="6" borderId="71" xfId="0" applyFont="1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 wrapText="1"/>
    </xf>
    <xf numFmtId="0" fontId="18" fillId="6" borderId="59" xfId="0" applyFont="1" applyFill="1" applyBorder="1" applyAlignment="1">
      <alignment horizontal="center" vertical="center" wrapText="1"/>
    </xf>
    <xf numFmtId="0" fontId="28" fillId="5" borderId="51" xfId="0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0" fillId="6" borderId="52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8" fillId="6" borderId="48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88" xfId="0" applyFont="1" applyFill="1" applyBorder="1" applyAlignment="1">
      <alignment horizontal="center" vertical="center" wrapText="1"/>
    </xf>
    <xf numFmtId="0" fontId="18" fillId="6" borderId="90" xfId="0" applyFont="1" applyFill="1" applyBorder="1" applyAlignment="1">
      <alignment horizontal="center" vertical="center" wrapText="1"/>
    </xf>
    <xf numFmtId="0" fontId="18" fillId="6" borderId="89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7" fillId="5" borderId="45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20" fillId="6" borderId="90" xfId="0" applyFont="1" applyFill="1" applyBorder="1" applyAlignment="1">
      <alignment horizontal="center" vertical="center" wrapText="1"/>
    </xf>
    <xf numFmtId="0" fontId="20" fillId="6" borderId="8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61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64" xfId="0" applyFont="1" applyFill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1" fillId="6" borderId="81" xfId="0" applyFont="1" applyFill="1" applyBorder="1" applyAlignment="1">
      <alignment horizontal="center" vertical="center" wrapText="1"/>
    </xf>
    <xf numFmtId="0" fontId="1" fillId="6" borderId="80" xfId="0" applyFont="1" applyFill="1" applyBorder="1" applyAlignment="1">
      <alignment horizontal="center" vertical="center" wrapText="1"/>
    </xf>
    <xf numFmtId="0" fontId="1" fillId="6" borderId="68" xfId="0" applyFont="1" applyFill="1" applyBorder="1" applyAlignment="1">
      <alignment horizontal="center" vertical="center" wrapText="1"/>
    </xf>
    <xf numFmtId="0" fontId="1" fillId="6" borderId="86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8" fillId="6" borderId="95" xfId="0" applyFont="1" applyFill="1" applyBorder="1" applyAlignment="1">
      <alignment horizontal="center" vertical="center" wrapText="1"/>
    </xf>
    <xf numFmtId="0" fontId="18" fillId="6" borderId="96" xfId="0" applyFont="1" applyFill="1" applyBorder="1" applyAlignment="1">
      <alignment horizontal="center" vertical="center" wrapText="1"/>
    </xf>
    <xf numFmtId="0" fontId="18" fillId="6" borderId="94" xfId="0" applyFont="1" applyFill="1" applyBorder="1" applyAlignment="1">
      <alignment horizontal="center" vertical="center" wrapText="1"/>
    </xf>
    <xf numFmtId="0" fontId="18" fillId="6" borderId="93" xfId="0" applyFont="1" applyFill="1" applyBorder="1" applyAlignment="1">
      <alignment horizontal="center" vertical="center" wrapText="1"/>
    </xf>
    <xf numFmtId="0" fontId="8" fillId="7" borderId="88" xfId="0" applyFont="1" applyFill="1" applyBorder="1" applyAlignment="1">
      <alignment horizontal="center" vertical="center" wrapText="1"/>
    </xf>
    <xf numFmtId="0" fontId="7" fillId="7" borderId="89" xfId="0" applyFont="1" applyFill="1" applyBorder="1" applyAlignment="1">
      <alignment horizontal="center" vertical="center"/>
    </xf>
    <xf numFmtId="0" fontId="20" fillId="6" borderId="93" xfId="0" applyFont="1" applyFill="1" applyBorder="1" applyAlignment="1">
      <alignment horizontal="center" vertical="center"/>
    </xf>
    <xf numFmtId="0" fontId="20" fillId="6" borderId="90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 wrapText="1"/>
    </xf>
    <xf numFmtId="3" fontId="30" fillId="0" borderId="55" xfId="0" applyNumberFormat="1" applyFont="1" applyBorder="1" applyAlignment="1">
      <alignment horizontal="center" vertical="center"/>
    </xf>
    <xf numFmtId="3" fontId="30" fillId="0" borderId="66" xfId="0" applyNumberFormat="1" applyFont="1" applyBorder="1" applyAlignment="1">
      <alignment horizontal="center" vertical="center"/>
    </xf>
    <xf numFmtId="3" fontId="31" fillId="0" borderId="54" xfId="0" applyNumberFormat="1" applyFont="1" applyBorder="1" applyAlignment="1">
      <alignment horizontal="center" vertical="center"/>
    </xf>
    <xf numFmtId="9" fontId="3" fillId="0" borderId="51" xfId="0" applyNumberFormat="1" applyFont="1" applyBorder="1" applyAlignment="1">
      <alignment horizontal="center" vertical="center"/>
    </xf>
    <xf numFmtId="9" fontId="3" fillId="0" borderId="46" xfId="0" applyNumberFormat="1" applyFont="1" applyBorder="1" applyAlignment="1">
      <alignment horizontal="center" vertical="center"/>
    </xf>
    <xf numFmtId="1" fontId="1" fillId="0" borderId="55" xfId="2" applyNumberFormat="1" applyFont="1" applyBorder="1" applyAlignment="1">
      <alignment horizontal="center" vertical="center"/>
    </xf>
    <xf numFmtId="165" fontId="3" fillId="6" borderId="48" xfId="3" applyNumberFormat="1" applyFont="1" applyFill="1" applyBorder="1" applyAlignment="1">
      <alignment horizontal="center" vertical="center"/>
    </xf>
    <xf numFmtId="1" fontId="1" fillId="0" borderId="66" xfId="2" applyNumberFormat="1" applyFont="1" applyBorder="1" applyAlignment="1">
      <alignment horizontal="center" vertical="center"/>
    </xf>
    <xf numFmtId="165" fontId="3" fillId="6" borderId="53" xfId="3" applyNumberFormat="1" applyFont="1" applyFill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9" fontId="3" fillId="6" borderId="46" xfId="3" applyFont="1" applyFill="1" applyBorder="1" applyAlignment="1">
      <alignment horizontal="center" vertical="center"/>
    </xf>
    <xf numFmtId="0" fontId="32" fillId="3" borderId="0" xfId="0" applyFont="1" applyFill="1" applyAlignment="1">
      <alignment vertical="top"/>
    </xf>
    <xf numFmtId="0" fontId="29" fillId="3" borderId="0" xfId="0" applyFont="1" applyFill="1" applyAlignment="1">
      <alignment vertical="top"/>
    </xf>
  </cellXfs>
  <cellStyles count="4">
    <cellStyle name="Hyperlink" xfId="1" builtinId="8"/>
    <cellStyle name="Komma" xfId="2" builtinId="3"/>
    <cellStyle name="Procent" xfId="3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apport%20statistique%20secteur%20public\2017\Data\jaarrapport%202017%20%20hoofdstuk%2024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17">
          <cell r="A217" t="str">
            <v>inconnu</v>
          </cell>
          <cell r="B217">
            <v>70</v>
          </cell>
          <cell r="C217">
            <v>0.65857559507009134</v>
          </cell>
          <cell r="D217">
            <v>70</v>
          </cell>
          <cell r="E217">
            <v>0.65857559507009134</v>
          </cell>
        </row>
        <row r="218">
          <cell r="A218" t="str">
            <v>0,00</v>
          </cell>
          <cell r="B218">
            <v>20</v>
          </cell>
          <cell r="C218">
            <v>0.18816445573431179</v>
          </cell>
          <cell r="D218">
            <v>20</v>
          </cell>
          <cell r="E218">
            <v>0.18816445573431179</v>
          </cell>
        </row>
        <row r="219">
          <cell r="A219" t="str">
            <v>1,00</v>
          </cell>
          <cell r="B219">
            <v>7</v>
          </cell>
          <cell r="C219">
            <v>6.5857559507009125E-2</v>
          </cell>
          <cell r="D219">
            <v>7</v>
          </cell>
          <cell r="E219">
            <v>6.5857559507009125E-2</v>
          </cell>
        </row>
        <row r="220">
          <cell r="A220" t="str">
            <v>2,00</v>
          </cell>
          <cell r="B220">
            <v>5</v>
          </cell>
          <cell r="C220">
            <v>4.7041113933577947E-2</v>
          </cell>
          <cell r="D220">
            <v>5</v>
          </cell>
          <cell r="E220">
            <v>4.7041113933577947E-2</v>
          </cell>
        </row>
        <row r="221">
          <cell r="A221" t="str">
            <v>3,00</v>
          </cell>
          <cell r="B221">
            <v>9</v>
          </cell>
          <cell r="C221">
            <v>8.467400508044029E-2</v>
          </cell>
          <cell r="D221">
            <v>9</v>
          </cell>
          <cell r="E221">
            <v>8.467400508044029E-2</v>
          </cell>
        </row>
        <row r="222">
          <cell r="A222" t="str">
            <v>4,00</v>
          </cell>
          <cell r="B222">
            <v>55</v>
          </cell>
          <cell r="C222">
            <v>0.5174522532693574</v>
          </cell>
          <cell r="D222">
            <v>55</v>
          </cell>
          <cell r="E222">
            <v>0.5174522532693574</v>
          </cell>
        </row>
        <row r="223">
          <cell r="A223" t="str">
            <v>5,00</v>
          </cell>
          <cell r="B223">
            <v>262</v>
          </cell>
          <cell r="C223">
            <v>2.4649543701194845</v>
          </cell>
          <cell r="D223">
            <v>262</v>
          </cell>
          <cell r="E223">
            <v>2.4649543701194845</v>
          </cell>
        </row>
        <row r="224">
          <cell r="A224" t="str">
            <v>6,00</v>
          </cell>
          <cell r="B224">
            <v>863</v>
          </cell>
          <cell r="C224">
            <v>8.1192962649355529</v>
          </cell>
          <cell r="D224">
            <v>863</v>
          </cell>
          <cell r="E224">
            <v>8.1192962649355529</v>
          </cell>
        </row>
        <row r="225">
          <cell r="A225" t="str">
            <v>7,00</v>
          </cell>
          <cell r="B225">
            <v>2374</v>
          </cell>
          <cell r="C225">
            <v>22.335120895662811</v>
          </cell>
          <cell r="D225">
            <v>2374</v>
          </cell>
          <cell r="E225">
            <v>22.335120895662811</v>
          </cell>
        </row>
        <row r="226">
          <cell r="A226" t="str">
            <v>8,00</v>
          </cell>
          <cell r="B226">
            <v>1838</v>
          </cell>
          <cell r="C226">
            <v>17.292313481983253</v>
          </cell>
          <cell r="D226">
            <v>1838</v>
          </cell>
          <cell r="E226">
            <v>17.292313481983253</v>
          </cell>
        </row>
        <row r="227">
          <cell r="A227" t="str">
            <v>9,00</v>
          </cell>
          <cell r="B227">
            <v>460</v>
          </cell>
          <cell r="C227">
            <v>4.3277824818891713</v>
          </cell>
          <cell r="D227">
            <v>460</v>
          </cell>
          <cell r="E227">
            <v>4.3277824818891713</v>
          </cell>
        </row>
        <row r="228">
          <cell r="A228" t="str">
            <v>10,00</v>
          </cell>
          <cell r="B228">
            <v>203</v>
          </cell>
          <cell r="C228">
            <v>1.9098692257032643</v>
          </cell>
          <cell r="D228">
            <v>203</v>
          </cell>
          <cell r="E228">
            <v>1.9098692257032643</v>
          </cell>
        </row>
        <row r="229">
          <cell r="A229" t="str">
            <v>11,00</v>
          </cell>
          <cell r="B229">
            <v>224</v>
          </cell>
          <cell r="C229">
            <v>2.107441904224292</v>
          </cell>
          <cell r="D229">
            <v>224</v>
          </cell>
          <cell r="E229">
            <v>2.107441904224292</v>
          </cell>
        </row>
        <row r="230">
          <cell r="A230" t="str">
            <v>12,00</v>
          </cell>
          <cell r="B230">
            <v>566</v>
          </cell>
          <cell r="C230">
            <v>5.325054097281023</v>
          </cell>
          <cell r="D230">
            <v>566</v>
          </cell>
          <cell r="E230">
            <v>5.325054097281023</v>
          </cell>
        </row>
        <row r="231">
          <cell r="A231" t="str">
            <v>13,00</v>
          </cell>
          <cell r="B231">
            <v>378</v>
          </cell>
          <cell r="C231">
            <v>3.5563082133784927</v>
          </cell>
          <cell r="D231">
            <v>378</v>
          </cell>
          <cell r="E231">
            <v>3.5563082133784927</v>
          </cell>
        </row>
        <row r="232">
          <cell r="A232" t="str">
            <v>14,00</v>
          </cell>
          <cell r="B232">
            <v>249</v>
          </cell>
          <cell r="C232">
            <v>2.3426474738921819</v>
          </cell>
          <cell r="D232">
            <v>249</v>
          </cell>
          <cell r="E232">
            <v>2.3426474738921819</v>
          </cell>
        </row>
        <row r="233">
          <cell r="A233" t="str">
            <v>15,00</v>
          </cell>
          <cell r="B233">
            <v>435</v>
          </cell>
          <cell r="C233">
            <v>4.0925769122212818</v>
          </cell>
          <cell r="D233">
            <v>435</v>
          </cell>
          <cell r="E233">
            <v>4.0925769122212818</v>
          </cell>
        </row>
        <row r="234">
          <cell r="A234" t="str">
            <v>16,00</v>
          </cell>
          <cell r="B234">
            <v>1013</v>
          </cell>
          <cell r="C234">
            <v>9.5305296829428929</v>
          </cell>
          <cell r="D234">
            <v>1013</v>
          </cell>
          <cell r="E234">
            <v>9.5305296829428929</v>
          </cell>
        </row>
        <row r="235">
          <cell r="A235" t="str">
            <v>17,00</v>
          </cell>
          <cell r="B235">
            <v>800</v>
          </cell>
          <cell r="C235">
            <v>7.5265782293724719</v>
          </cell>
          <cell r="D235">
            <v>800</v>
          </cell>
          <cell r="E235">
            <v>7.5265782293724719</v>
          </cell>
        </row>
        <row r="236">
          <cell r="A236" t="str">
            <v>18,00</v>
          </cell>
          <cell r="B236">
            <v>365</v>
          </cell>
          <cell r="C236">
            <v>3.4340013171511909</v>
          </cell>
          <cell r="D236">
            <v>365</v>
          </cell>
          <cell r="E236">
            <v>3.4340013171511909</v>
          </cell>
        </row>
        <row r="237">
          <cell r="A237" t="str">
            <v>19,00</v>
          </cell>
          <cell r="B237">
            <v>152</v>
          </cell>
          <cell r="C237">
            <v>1.4300498635807697</v>
          </cell>
          <cell r="D237">
            <v>152</v>
          </cell>
          <cell r="E237">
            <v>1.4300498635807697</v>
          </cell>
        </row>
        <row r="238">
          <cell r="A238" t="str">
            <v>20,00</v>
          </cell>
          <cell r="B238">
            <v>79</v>
          </cell>
          <cell r="C238">
            <v>0.74324960015053165</v>
          </cell>
          <cell r="D238">
            <v>79</v>
          </cell>
          <cell r="E238">
            <v>0.74324960015053165</v>
          </cell>
        </row>
        <row r="239">
          <cell r="A239" t="str">
            <v>21,00</v>
          </cell>
          <cell r="B239">
            <v>90</v>
          </cell>
          <cell r="C239">
            <v>0.84674005080440307</v>
          </cell>
          <cell r="D239">
            <v>90</v>
          </cell>
          <cell r="E239">
            <v>0.84674005080440307</v>
          </cell>
        </row>
        <row r="240">
          <cell r="A240" t="str">
            <v>22,00</v>
          </cell>
          <cell r="B240">
            <v>80</v>
          </cell>
          <cell r="C240">
            <v>0.75265782293724715</v>
          </cell>
          <cell r="D240">
            <v>80</v>
          </cell>
          <cell r="E240">
            <v>0.75265782293724715</v>
          </cell>
        </row>
        <row r="241">
          <cell r="A241" t="str">
            <v>23,00</v>
          </cell>
          <cell r="B241">
            <v>32</v>
          </cell>
          <cell r="C241">
            <v>0.30106312917489886</v>
          </cell>
          <cell r="D241">
            <v>32</v>
          </cell>
          <cell r="E241">
            <v>0.30106312917489886</v>
          </cell>
        </row>
        <row r="242">
          <cell r="A242" t="str">
            <v>Total</v>
          </cell>
          <cell r="B242">
            <v>10629</v>
          </cell>
          <cell r="C242">
            <v>100</v>
          </cell>
          <cell r="D242">
            <v>10629</v>
          </cell>
          <cell r="E242">
            <v>100</v>
          </cell>
        </row>
        <row r="370">
          <cell r="A370" t="str">
            <v>a-1ère heure</v>
          </cell>
          <cell r="B370">
            <v>921</v>
          </cell>
          <cell r="C370">
            <v>8.6649731865650566</v>
          </cell>
          <cell r="D370">
            <v>921</v>
          </cell>
          <cell r="E370">
            <v>8.6649731865650566</v>
          </cell>
        </row>
        <row r="371">
          <cell r="A371" t="str">
            <v>b-2ème heure</v>
          </cell>
          <cell r="B371">
            <v>77</v>
          </cell>
          <cell r="C371">
            <v>0.72443315457710034</v>
          </cell>
          <cell r="D371">
            <v>77</v>
          </cell>
          <cell r="E371">
            <v>0.72443315457710034</v>
          </cell>
        </row>
        <row r="372">
          <cell r="A372" t="str">
            <v>c-3ème heure</v>
          </cell>
          <cell r="B372">
            <v>50</v>
          </cell>
          <cell r="C372">
            <v>0.47041113933577949</v>
          </cell>
          <cell r="D372">
            <v>50</v>
          </cell>
          <cell r="E372">
            <v>0.47041113933577949</v>
          </cell>
        </row>
        <row r="373">
          <cell r="A373" t="str">
            <v>d-4ème heure</v>
          </cell>
          <cell r="B373">
            <v>59</v>
          </cell>
          <cell r="C373">
            <v>0.5550851444162197</v>
          </cell>
          <cell r="D373">
            <v>59</v>
          </cell>
          <cell r="E373">
            <v>0.5550851444162197</v>
          </cell>
        </row>
        <row r="374">
          <cell r="A374" t="str">
            <v>e-5ème heure</v>
          </cell>
          <cell r="B374">
            <v>165</v>
          </cell>
          <cell r="C374">
            <v>1.5523567598080723</v>
          </cell>
          <cell r="D374">
            <v>165</v>
          </cell>
          <cell r="E374">
            <v>1.5523567598080723</v>
          </cell>
        </row>
        <row r="375">
          <cell r="A375" t="str">
            <v>f-6ème heure</v>
          </cell>
          <cell r="B375">
            <v>113</v>
          </cell>
          <cell r="C375">
            <v>1.0631291748988616</v>
          </cell>
          <cell r="D375">
            <v>113</v>
          </cell>
          <cell r="E375">
            <v>1.0631291748988616</v>
          </cell>
        </row>
        <row r="376">
          <cell r="A376" t="str">
            <v>g-7ème heure</v>
          </cell>
          <cell r="B376">
            <v>67</v>
          </cell>
          <cell r="C376">
            <v>0.63035092670994441</v>
          </cell>
          <cell r="D376">
            <v>67</v>
          </cell>
          <cell r="E376">
            <v>0.63035092670994441</v>
          </cell>
        </row>
        <row r="377">
          <cell r="A377" t="str">
            <v>h-8ème heure</v>
          </cell>
          <cell r="B377">
            <v>120</v>
          </cell>
          <cell r="C377">
            <v>1.1289867344058706</v>
          </cell>
          <cell r="D377">
            <v>120</v>
          </cell>
          <cell r="E377">
            <v>1.1289867344058706</v>
          </cell>
        </row>
        <row r="378">
          <cell r="A378" t="str">
            <v>i-9ème heure</v>
          </cell>
          <cell r="B378">
            <v>424</v>
          </cell>
          <cell r="C378">
            <v>3.98908646156741</v>
          </cell>
          <cell r="D378">
            <v>424</v>
          </cell>
          <cell r="E378">
            <v>3.98908646156741</v>
          </cell>
        </row>
        <row r="379">
          <cell r="A379" t="str">
            <v>j-10ème heure</v>
          </cell>
          <cell r="B379">
            <v>421</v>
          </cell>
          <cell r="C379">
            <v>3.9608617932072634</v>
          </cell>
          <cell r="D379">
            <v>421</v>
          </cell>
          <cell r="E379">
            <v>3.9608617932072634</v>
          </cell>
        </row>
        <row r="380">
          <cell r="A380" t="str">
            <v>k-&gt; 11ème heure</v>
          </cell>
          <cell r="B380">
            <v>207</v>
          </cell>
          <cell r="C380">
            <v>1.947502116850127</v>
          </cell>
          <cell r="D380">
            <v>207</v>
          </cell>
          <cell r="E380">
            <v>1.947502116850127</v>
          </cell>
        </row>
        <row r="381">
          <cell r="A381" t="str">
            <v>l-Inconnu</v>
          </cell>
          <cell r="B381">
            <v>8005</v>
          </cell>
          <cell r="C381">
            <v>75.312823407658286</v>
          </cell>
          <cell r="D381">
            <v>8005</v>
          </cell>
          <cell r="E381">
            <v>75.312823407658286</v>
          </cell>
        </row>
        <row r="382">
          <cell r="A382" t="str">
            <v>Total</v>
          </cell>
          <cell r="B382">
            <v>10629</v>
          </cell>
          <cell r="C382">
            <v>100</v>
          </cell>
          <cell r="D382">
            <v>10629</v>
          </cell>
          <cell r="E382">
            <v>100</v>
          </cell>
        </row>
        <row r="385">
          <cell r="A385" t="str">
            <v>5.3.1.  Arbeidsplaatsongevallen volgens dag van het ongeval : evolutie 2011 - 2017</v>
          </cell>
        </row>
        <row r="386">
          <cell r="B386" t="str">
            <v>Total</v>
          </cell>
        </row>
        <row r="387">
          <cell r="A387" t="str">
            <v>a-Lundi</v>
          </cell>
          <cell r="B387">
            <v>2126</v>
          </cell>
          <cell r="C387">
            <v>20.001881644557344</v>
          </cell>
        </row>
        <row r="388">
          <cell r="A388" t="str">
            <v>b-Mardi</v>
          </cell>
          <cell r="B388">
            <v>2460</v>
          </cell>
          <cell r="C388">
            <v>23.144228055320351</v>
          </cell>
        </row>
        <row r="389">
          <cell r="A389" t="str">
            <v>c-Mercredi</v>
          </cell>
          <cell r="B389">
            <v>1813</v>
          </cell>
          <cell r="C389">
            <v>17.057107912315363</v>
          </cell>
        </row>
        <row r="390">
          <cell r="A390" t="str">
            <v>d-Jeudi</v>
          </cell>
          <cell r="B390">
            <v>2238</v>
          </cell>
          <cell r="C390">
            <v>21.055602596669491</v>
          </cell>
        </row>
        <row r="391">
          <cell r="A391" t="str">
            <v>e-Vendredi</v>
          </cell>
          <cell r="B391">
            <v>1538</v>
          </cell>
          <cell r="C391">
            <v>14.469846645968579</v>
          </cell>
        </row>
        <row r="392">
          <cell r="A392" t="str">
            <v>f-Samedi</v>
          </cell>
          <cell r="B392">
            <v>226</v>
          </cell>
          <cell r="C392">
            <v>2.1262583497977232</v>
          </cell>
        </row>
        <row r="393">
          <cell r="A393" t="str">
            <v>g-Dimanche</v>
          </cell>
          <cell r="B393">
            <v>228</v>
          </cell>
          <cell r="C393">
            <v>2.1450747953711544</v>
          </cell>
        </row>
        <row r="394">
          <cell r="A394" t="str">
            <v>Total</v>
          </cell>
          <cell r="B394">
            <v>10629</v>
          </cell>
          <cell r="C394">
            <v>100</v>
          </cell>
        </row>
        <row r="397">
          <cell r="A397" t="str">
            <v>5.3.2.  Arbeidsplaatsongevallen volgens dag van het ongeval : verdeling volgens gevolgen- 2017</v>
          </cell>
        </row>
        <row r="398">
          <cell r="B398" t="str">
            <v>1-CSS</v>
          </cell>
          <cell r="D398" t="str">
            <v>2-IT &lt;= 6 MOIS</v>
          </cell>
          <cell r="F398" t="str">
            <v>3-IT &gt; 6 MOIS</v>
          </cell>
          <cell r="H398" t="str">
            <v>4-Mortel</v>
          </cell>
          <cell r="J398" t="str">
            <v>Total</v>
          </cell>
        </row>
        <row r="399">
          <cell r="A399" t="str">
            <v>a-Lundi</v>
          </cell>
          <cell r="B399">
            <v>589</v>
          </cell>
          <cell r="C399">
            <v>18.914579319203597</v>
          </cell>
          <cell r="D399">
            <v>1475</v>
          </cell>
          <cell r="E399">
            <v>20.586182833217027</v>
          </cell>
          <cell r="F399">
            <v>62</v>
          </cell>
          <cell r="G399">
            <v>18.075801749271136</v>
          </cell>
          <cell r="H399">
            <v>0</v>
          </cell>
          <cell r="I399">
            <v>0</v>
          </cell>
          <cell r="J399">
            <v>2126</v>
          </cell>
          <cell r="K399">
            <v>20.001881644557344</v>
          </cell>
        </row>
        <row r="400">
          <cell r="A400" t="str">
            <v>b-Mardi</v>
          </cell>
          <cell r="B400">
            <v>734</v>
          </cell>
          <cell r="C400">
            <v>23.570969813744384</v>
          </cell>
          <cell r="D400">
            <v>1649</v>
          </cell>
          <cell r="E400">
            <v>23.014654570830427</v>
          </cell>
          <cell r="F400">
            <v>74</v>
          </cell>
          <cell r="G400">
            <v>21.574344023323615</v>
          </cell>
          <cell r="H400">
            <v>3</v>
          </cell>
          <cell r="I400">
            <v>42.857142857142854</v>
          </cell>
          <cell r="J400">
            <v>2460</v>
          </cell>
          <cell r="K400">
            <v>23.144228055320351</v>
          </cell>
        </row>
        <row r="401">
          <cell r="A401" t="str">
            <v>c-Mercredi</v>
          </cell>
          <cell r="B401">
            <v>516</v>
          </cell>
          <cell r="C401">
            <v>16.570327552986512</v>
          </cell>
          <cell r="D401">
            <v>1221</v>
          </cell>
          <cell r="E401">
            <v>17.041172365666434</v>
          </cell>
          <cell r="F401">
            <v>74</v>
          </cell>
          <cell r="G401">
            <v>21.574344023323615</v>
          </cell>
          <cell r="H401">
            <v>2</v>
          </cell>
          <cell r="I401">
            <v>28.571428571428569</v>
          </cell>
          <cell r="J401">
            <v>1813</v>
          </cell>
          <cell r="K401">
            <v>17.057107912315363</v>
          </cell>
        </row>
        <row r="402">
          <cell r="A402" t="str">
            <v>d-Jeudi</v>
          </cell>
          <cell r="B402">
            <v>668</v>
          </cell>
          <cell r="C402">
            <v>21.451509312780992</v>
          </cell>
          <cell r="D402">
            <v>1501</v>
          </cell>
          <cell r="E402">
            <v>20.949057920446617</v>
          </cell>
          <cell r="F402">
            <v>68</v>
          </cell>
          <cell r="G402">
            <v>19.825072886297377</v>
          </cell>
          <cell r="H402">
            <v>1</v>
          </cell>
          <cell r="I402">
            <v>14.285714285714285</v>
          </cell>
          <cell r="J402">
            <v>2238</v>
          </cell>
          <cell r="K402">
            <v>21.055602596669491</v>
          </cell>
        </row>
        <row r="403">
          <cell r="A403" t="str">
            <v>e-Vendredi</v>
          </cell>
          <cell r="B403">
            <v>512</v>
          </cell>
          <cell r="C403">
            <v>16.441875401412972</v>
          </cell>
          <cell r="D403">
            <v>979</v>
          </cell>
          <cell r="E403">
            <v>13.663642707606419</v>
          </cell>
          <cell r="F403">
            <v>46</v>
          </cell>
          <cell r="G403">
            <v>13.411078717201168</v>
          </cell>
          <cell r="H403">
            <v>1</v>
          </cell>
          <cell r="I403">
            <v>14.285714285714285</v>
          </cell>
          <cell r="J403">
            <v>1538</v>
          </cell>
          <cell r="K403">
            <v>14.469846645968579</v>
          </cell>
        </row>
        <row r="404">
          <cell r="A404" t="str">
            <v>f-Samedi</v>
          </cell>
          <cell r="B404">
            <v>46</v>
          </cell>
          <cell r="C404">
            <v>1.4771997430956969</v>
          </cell>
          <cell r="D404">
            <v>169</v>
          </cell>
          <cell r="E404">
            <v>2.358688066992324</v>
          </cell>
          <cell r="F404">
            <v>11</v>
          </cell>
          <cell r="G404">
            <v>3.2069970845481048</v>
          </cell>
          <cell r="H404">
            <v>0</v>
          </cell>
          <cell r="I404">
            <v>0</v>
          </cell>
          <cell r="J404">
            <v>226</v>
          </cell>
          <cell r="K404">
            <v>2.1262583497977232</v>
          </cell>
        </row>
        <row r="405">
          <cell r="A405" t="str">
            <v>g-Dimanche</v>
          </cell>
          <cell r="B405">
            <v>49</v>
          </cell>
          <cell r="C405">
            <v>1.573538856775851</v>
          </cell>
          <cell r="D405">
            <v>171</v>
          </cell>
          <cell r="E405">
            <v>2.3866015352407537</v>
          </cell>
          <cell r="F405">
            <v>8</v>
          </cell>
          <cell r="G405">
            <v>2.3323615160349855</v>
          </cell>
          <cell r="H405">
            <v>0</v>
          </cell>
          <cell r="I405">
            <v>0</v>
          </cell>
          <cell r="J405">
            <v>228</v>
          </cell>
          <cell r="K405">
            <v>2.1450747953711544</v>
          </cell>
        </row>
        <row r="406">
          <cell r="A406" t="str">
            <v>Total</v>
          </cell>
          <cell r="B406">
            <v>3114</v>
          </cell>
          <cell r="C406">
            <v>100</v>
          </cell>
          <cell r="D406">
            <v>7165</v>
          </cell>
          <cell r="E406">
            <v>100</v>
          </cell>
          <cell r="F406">
            <v>343</v>
          </cell>
          <cell r="G406">
            <v>100</v>
          </cell>
          <cell r="H406">
            <v>7</v>
          </cell>
          <cell r="I406">
            <v>100</v>
          </cell>
          <cell r="J406">
            <v>10629</v>
          </cell>
          <cell r="K406">
            <v>100</v>
          </cell>
        </row>
        <row r="409">
          <cell r="A409" t="str">
            <v>5.3.3.  Arbeidsplaatsongevallen volgens dag van het ongeval  : verdeling volgens gevolgen en geslacht - 2017</v>
          </cell>
        </row>
        <row r="410">
          <cell r="J410" t="str">
            <v>1- Femme</v>
          </cell>
          <cell r="T410" t="str">
            <v>2- Homme</v>
          </cell>
        </row>
        <row r="411">
          <cell r="B411" t="str">
            <v>1-CSS</v>
          </cell>
          <cell r="D411" t="str">
            <v>2-IT &lt;= 6 MOIS</v>
          </cell>
          <cell r="F411" t="str">
            <v>3-IT &gt; 6 MOIS</v>
          </cell>
          <cell r="H411" t="str">
            <v>4-Mortel</v>
          </cell>
          <cell r="J411" t="str">
            <v>Total</v>
          </cell>
          <cell r="L411" t="str">
            <v>1-CSS</v>
          </cell>
          <cell r="N411" t="str">
            <v>2-IT &lt;= 6 MOIS</v>
          </cell>
          <cell r="P411" t="str">
            <v>3-IT &gt; 6 MOIS</v>
          </cell>
          <cell r="R411" t="str">
            <v>4-Mortel</v>
          </cell>
          <cell r="T411" t="str">
            <v>Total</v>
          </cell>
        </row>
        <row r="412">
          <cell r="A412" t="str">
            <v>a-Lundi</v>
          </cell>
          <cell r="B412">
            <v>409</v>
          </cell>
          <cell r="C412">
            <v>19.569377990430624</v>
          </cell>
          <cell r="D412">
            <v>916</v>
          </cell>
          <cell r="E412">
            <v>20.700564971751408</v>
          </cell>
          <cell r="F412">
            <v>42</v>
          </cell>
          <cell r="G412">
            <v>18.502202643171806</v>
          </cell>
          <cell r="H412">
            <v>0</v>
          </cell>
          <cell r="I412">
            <v>0</v>
          </cell>
          <cell r="J412">
            <v>1367</v>
          </cell>
          <cell r="K412">
            <v>20.266864343958488</v>
          </cell>
          <cell r="L412">
            <v>180</v>
          </cell>
          <cell r="M412">
            <v>17.578125</v>
          </cell>
          <cell r="N412">
            <v>559</v>
          </cell>
          <cell r="O412">
            <v>20.401459854014597</v>
          </cell>
          <cell r="P412">
            <v>20</v>
          </cell>
          <cell r="Q412">
            <v>17.241379310344829</v>
          </cell>
          <cell r="R412">
            <v>0</v>
          </cell>
          <cell r="S412">
            <v>0</v>
          </cell>
          <cell r="T412">
            <v>759</v>
          </cell>
          <cell r="U412">
            <v>19.541709577754894</v>
          </cell>
        </row>
        <row r="413">
          <cell r="A413" t="str">
            <v>b-Mardi</v>
          </cell>
          <cell r="B413">
            <v>518</v>
          </cell>
          <cell r="C413">
            <v>24.784688995215312</v>
          </cell>
          <cell r="D413">
            <v>1066</v>
          </cell>
          <cell r="E413">
            <v>24.09039548022599</v>
          </cell>
          <cell r="F413">
            <v>54</v>
          </cell>
          <cell r="G413">
            <v>23.788546255506606</v>
          </cell>
          <cell r="H413">
            <v>2</v>
          </cell>
          <cell r="I413">
            <v>66.666666666666657</v>
          </cell>
          <cell r="J413">
            <v>1640</v>
          </cell>
          <cell r="K413">
            <v>24.314306893995553</v>
          </cell>
          <cell r="L413">
            <v>216</v>
          </cell>
          <cell r="M413">
            <v>21.09375</v>
          </cell>
          <cell r="N413">
            <v>583</v>
          </cell>
          <cell r="O413">
            <v>21.277372262773721</v>
          </cell>
          <cell r="P413">
            <v>20</v>
          </cell>
          <cell r="Q413">
            <v>17.241379310344829</v>
          </cell>
          <cell r="R413">
            <v>1</v>
          </cell>
          <cell r="S413">
            <v>25</v>
          </cell>
          <cell r="T413">
            <v>820</v>
          </cell>
          <cell r="U413">
            <v>21.112255406797118</v>
          </cell>
        </row>
        <row r="414">
          <cell r="A414" t="str">
            <v>c-Mercredi</v>
          </cell>
          <cell r="B414">
            <v>325</v>
          </cell>
          <cell r="C414">
            <v>15.550239234449762</v>
          </cell>
          <cell r="D414">
            <v>726</v>
          </cell>
          <cell r="E414">
            <v>16.406779661016948</v>
          </cell>
          <cell r="F414">
            <v>51</v>
          </cell>
          <cell r="G414">
            <v>22.466960352422905</v>
          </cell>
          <cell r="H414">
            <v>1</v>
          </cell>
          <cell r="I414">
            <v>33.333333333333329</v>
          </cell>
          <cell r="J414">
            <v>1103</v>
          </cell>
          <cell r="K414">
            <v>16.352853965900668</v>
          </cell>
          <cell r="L414">
            <v>191</v>
          </cell>
          <cell r="M414">
            <v>18.65234375</v>
          </cell>
          <cell r="N414">
            <v>495</v>
          </cell>
          <cell r="O414">
            <v>18.065693430656935</v>
          </cell>
          <cell r="P414">
            <v>23</v>
          </cell>
          <cell r="Q414">
            <v>19.827586206896552</v>
          </cell>
          <cell r="R414">
            <v>1</v>
          </cell>
          <cell r="S414">
            <v>25</v>
          </cell>
          <cell r="T414">
            <v>710</v>
          </cell>
          <cell r="U414">
            <v>18.280123583934088</v>
          </cell>
        </row>
        <row r="415">
          <cell r="A415" t="str">
            <v>d-Jeudi</v>
          </cell>
          <cell r="B415">
            <v>442</v>
          </cell>
          <cell r="C415">
            <v>21.148325358851675</v>
          </cell>
          <cell r="D415">
            <v>940</v>
          </cell>
          <cell r="E415">
            <v>21.242937853107343</v>
          </cell>
          <cell r="F415">
            <v>42</v>
          </cell>
          <cell r="G415">
            <v>18.502202643171806</v>
          </cell>
          <cell r="H415">
            <v>0</v>
          </cell>
          <cell r="I415">
            <v>0</v>
          </cell>
          <cell r="J415">
            <v>1424</v>
          </cell>
          <cell r="K415">
            <v>21.111934766493697</v>
          </cell>
          <cell r="L415">
            <v>226</v>
          </cell>
          <cell r="M415">
            <v>22.0703125</v>
          </cell>
          <cell r="N415">
            <v>561</v>
          </cell>
          <cell r="O415">
            <v>20.474452554744527</v>
          </cell>
          <cell r="P415">
            <v>26</v>
          </cell>
          <cell r="Q415">
            <v>22.413793103448278</v>
          </cell>
          <cell r="R415">
            <v>1</v>
          </cell>
          <cell r="S415">
            <v>25</v>
          </cell>
          <cell r="T415">
            <v>814</v>
          </cell>
          <cell r="U415">
            <v>20.957775489186407</v>
          </cell>
        </row>
        <row r="416">
          <cell r="A416" t="str">
            <v>e-Vendredi</v>
          </cell>
          <cell r="B416">
            <v>342</v>
          </cell>
          <cell r="C416">
            <v>16.363636363636363</v>
          </cell>
          <cell r="D416">
            <v>609</v>
          </cell>
          <cell r="E416">
            <v>13.762711864406779</v>
          </cell>
          <cell r="F416">
            <v>28</v>
          </cell>
          <cell r="G416">
            <v>12.334801762114537</v>
          </cell>
          <cell r="H416">
            <v>0</v>
          </cell>
          <cell r="I416">
            <v>0</v>
          </cell>
          <cell r="J416">
            <v>979</v>
          </cell>
          <cell r="K416">
            <v>14.51445515196442</v>
          </cell>
          <cell r="L416">
            <v>170</v>
          </cell>
          <cell r="M416">
            <v>16.6015625</v>
          </cell>
          <cell r="N416">
            <v>370</v>
          </cell>
          <cell r="O416">
            <v>13.503649635036496</v>
          </cell>
          <cell r="P416">
            <v>18</v>
          </cell>
          <cell r="Q416">
            <v>15.517241379310343</v>
          </cell>
          <cell r="R416">
            <v>1</v>
          </cell>
          <cell r="S416">
            <v>25</v>
          </cell>
          <cell r="T416">
            <v>559</v>
          </cell>
          <cell r="U416">
            <v>14.392378990731206</v>
          </cell>
        </row>
        <row r="417">
          <cell r="A417" t="str">
            <v>f-Samedi</v>
          </cell>
          <cell r="B417">
            <v>30</v>
          </cell>
          <cell r="C417">
            <v>1.4354066985645932</v>
          </cell>
          <cell r="D417">
            <v>84</v>
          </cell>
          <cell r="E417">
            <v>1.8983050847457625</v>
          </cell>
          <cell r="F417">
            <v>7</v>
          </cell>
          <cell r="G417">
            <v>3.0837004405286343</v>
          </cell>
          <cell r="H417">
            <v>0</v>
          </cell>
          <cell r="I417">
            <v>0</v>
          </cell>
          <cell r="J417">
            <v>121</v>
          </cell>
          <cell r="K417">
            <v>1.7939214232765011</v>
          </cell>
          <cell r="L417">
            <v>16</v>
          </cell>
          <cell r="M417">
            <v>1.5625</v>
          </cell>
          <cell r="N417">
            <v>85</v>
          </cell>
          <cell r="O417">
            <v>3.1021897810218979</v>
          </cell>
          <cell r="P417">
            <v>4</v>
          </cell>
          <cell r="Q417">
            <v>3.4482758620689653</v>
          </cell>
          <cell r="R417">
            <v>0</v>
          </cell>
          <cell r="S417">
            <v>0</v>
          </cell>
          <cell r="T417">
            <v>105</v>
          </cell>
          <cell r="U417">
            <v>2.7033985581874358</v>
          </cell>
        </row>
        <row r="418">
          <cell r="A418" t="str">
            <v>g-Dimanche</v>
          </cell>
          <cell r="B418">
            <v>24</v>
          </cell>
          <cell r="C418">
            <v>1.1483253588516746</v>
          </cell>
          <cell r="D418">
            <v>84</v>
          </cell>
          <cell r="E418">
            <v>1.8983050847457625</v>
          </cell>
          <cell r="F418">
            <v>3</v>
          </cell>
          <cell r="G418">
            <v>1.3215859030837003</v>
          </cell>
          <cell r="H418">
            <v>0</v>
          </cell>
          <cell r="I418">
            <v>0</v>
          </cell>
          <cell r="J418">
            <v>111</v>
          </cell>
          <cell r="K418">
            <v>1.6456634544106747</v>
          </cell>
          <cell r="L418">
            <v>25</v>
          </cell>
          <cell r="M418">
            <v>2.44140625</v>
          </cell>
          <cell r="N418">
            <v>87</v>
          </cell>
          <cell r="O418">
            <v>3.1751824817518246</v>
          </cell>
          <cell r="P418">
            <v>5</v>
          </cell>
          <cell r="Q418">
            <v>4.3103448275862073</v>
          </cell>
          <cell r="R418">
            <v>0</v>
          </cell>
          <cell r="S418">
            <v>0</v>
          </cell>
          <cell r="T418">
            <v>117</v>
          </cell>
          <cell r="U418">
            <v>3.0123583934088574</v>
          </cell>
        </row>
        <row r="419">
          <cell r="A419" t="str">
            <v>Total</v>
          </cell>
          <cell r="B419">
            <v>2090</v>
          </cell>
          <cell r="C419">
            <v>100</v>
          </cell>
          <cell r="D419">
            <v>4425</v>
          </cell>
          <cell r="E419">
            <v>100</v>
          </cell>
          <cell r="F419">
            <v>227</v>
          </cell>
          <cell r="G419">
            <v>100</v>
          </cell>
          <cell r="H419">
            <v>3</v>
          </cell>
          <cell r="I419">
            <v>100</v>
          </cell>
          <cell r="J419">
            <v>6745</v>
          </cell>
          <cell r="K419">
            <v>100</v>
          </cell>
          <cell r="L419">
            <v>1024</v>
          </cell>
          <cell r="M419">
            <v>100</v>
          </cell>
          <cell r="N419">
            <v>2740</v>
          </cell>
          <cell r="O419">
            <v>100</v>
          </cell>
          <cell r="P419">
            <v>116</v>
          </cell>
          <cell r="Q419">
            <v>100</v>
          </cell>
          <cell r="R419">
            <v>4</v>
          </cell>
          <cell r="S419">
            <v>100</v>
          </cell>
          <cell r="T419">
            <v>3884</v>
          </cell>
          <cell r="U419">
            <v>100</v>
          </cell>
        </row>
        <row r="422">
          <cell r="A422" t="str">
            <v>5.3.4.  Arbeidsplaatsongevallen volgens dag van het ongeval : verdeling volgens gevolgen en generatie in absolute frequentie 2017</v>
          </cell>
        </row>
        <row r="423">
          <cell r="F423" t="str">
            <v>15 - 24 ans</v>
          </cell>
          <cell r="K423" t="str">
            <v>25 - 49 ans</v>
          </cell>
          <cell r="P423" t="str">
            <v>50 ans et plus</v>
          </cell>
          <cell r="Q423" t="str">
            <v>Total</v>
          </cell>
        </row>
        <row r="424">
          <cell r="B424" t="str">
            <v>1-CSS</v>
          </cell>
          <cell r="C424" t="str">
            <v>2-IT &lt;= 6 MOIS</v>
          </cell>
          <cell r="D424" t="str">
            <v>3-IT &gt; 6 MOIS</v>
          </cell>
          <cell r="E424" t="str">
            <v>4-Mortel</v>
          </cell>
          <cell r="F424" t="str">
            <v>Total</v>
          </cell>
          <cell r="G424" t="str">
            <v>1-CSS</v>
          </cell>
          <cell r="H424" t="str">
            <v>2-IT &lt;= 6 MOIS</v>
          </cell>
          <cell r="I424" t="str">
            <v>3-IT &gt; 6 MOIS</v>
          </cell>
          <cell r="J424" t="str">
            <v>4-Mortel</v>
          </cell>
          <cell r="K424" t="str">
            <v>Total</v>
          </cell>
          <cell r="L424" t="str">
            <v>1-CSS</v>
          </cell>
          <cell r="M424" t="str">
            <v>2-IT &lt;= 6 MOIS</v>
          </cell>
          <cell r="N424" t="str">
            <v>3-IT &gt; 6 MOIS</v>
          </cell>
          <cell r="O424" t="str">
            <v>4-Mortel</v>
          </cell>
          <cell r="P424" t="str">
            <v>Total</v>
          </cell>
        </row>
        <row r="425">
          <cell r="A425" t="str">
            <v>a-Lundi</v>
          </cell>
          <cell r="B425">
            <v>24</v>
          </cell>
          <cell r="C425">
            <v>87</v>
          </cell>
          <cell r="D425">
            <v>0</v>
          </cell>
          <cell r="E425">
            <v>0</v>
          </cell>
          <cell r="F425">
            <v>111</v>
          </cell>
          <cell r="G425">
            <v>360</v>
          </cell>
          <cell r="H425">
            <v>900</v>
          </cell>
          <cell r="I425">
            <v>34</v>
          </cell>
          <cell r="J425">
            <v>0</v>
          </cell>
          <cell r="K425">
            <v>1294</v>
          </cell>
          <cell r="L425">
            <v>205</v>
          </cell>
          <cell r="M425">
            <v>488</v>
          </cell>
          <cell r="N425">
            <v>28</v>
          </cell>
          <cell r="O425">
            <v>0</v>
          </cell>
          <cell r="P425">
            <v>721</v>
          </cell>
          <cell r="Q425">
            <v>2126</v>
          </cell>
        </row>
        <row r="426">
          <cell r="A426" t="str">
            <v>b-Mardi</v>
          </cell>
          <cell r="B426">
            <v>39</v>
          </cell>
          <cell r="C426">
            <v>68</v>
          </cell>
          <cell r="D426">
            <v>2</v>
          </cell>
          <cell r="E426">
            <v>1</v>
          </cell>
          <cell r="F426">
            <v>110</v>
          </cell>
          <cell r="G426">
            <v>449</v>
          </cell>
          <cell r="H426">
            <v>1012</v>
          </cell>
          <cell r="I426">
            <v>38</v>
          </cell>
          <cell r="J426">
            <v>2</v>
          </cell>
          <cell r="K426">
            <v>1501</v>
          </cell>
          <cell r="L426">
            <v>246</v>
          </cell>
          <cell r="M426">
            <v>569</v>
          </cell>
          <cell r="N426">
            <v>34</v>
          </cell>
          <cell r="O426">
            <v>0</v>
          </cell>
          <cell r="P426">
            <v>849</v>
          </cell>
          <cell r="Q426">
            <v>2460</v>
          </cell>
        </row>
        <row r="427">
          <cell r="A427" t="str">
            <v>c-Mercredi</v>
          </cell>
          <cell r="B427">
            <v>25</v>
          </cell>
          <cell r="C427">
            <v>73</v>
          </cell>
          <cell r="D427">
            <v>0</v>
          </cell>
          <cell r="E427">
            <v>0</v>
          </cell>
          <cell r="F427">
            <v>98</v>
          </cell>
          <cell r="G427">
            <v>331</v>
          </cell>
          <cell r="H427">
            <v>700</v>
          </cell>
          <cell r="I427">
            <v>39</v>
          </cell>
          <cell r="J427">
            <v>1</v>
          </cell>
          <cell r="K427">
            <v>1071</v>
          </cell>
          <cell r="L427">
            <v>160</v>
          </cell>
          <cell r="M427">
            <v>448</v>
          </cell>
          <cell r="N427">
            <v>35</v>
          </cell>
          <cell r="O427">
            <v>1</v>
          </cell>
          <cell r="P427">
            <v>644</v>
          </cell>
          <cell r="Q427">
            <v>1813</v>
          </cell>
        </row>
        <row r="428">
          <cell r="A428" t="str">
            <v>d-Jeudi</v>
          </cell>
          <cell r="B428">
            <v>32</v>
          </cell>
          <cell r="C428">
            <v>90</v>
          </cell>
          <cell r="D428">
            <v>1</v>
          </cell>
          <cell r="E428">
            <v>0</v>
          </cell>
          <cell r="F428">
            <v>123</v>
          </cell>
          <cell r="G428">
            <v>414</v>
          </cell>
          <cell r="H428">
            <v>878</v>
          </cell>
          <cell r="I428">
            <v>35</v>
          </cell>
          <cell r="J428">
            <v>1</v>
          </cell>
          <cell r="K428">
            <v>1328</v>
          </cell>
          <cell r="L428">
            <v>222</v>
          </cell>
          <cell r="M428">
            <v>533</v>
          </cell>
          <cell r="N428">
            <v>32</v>
          </cell>
          <cell r="O428">
            <v>0</v>
          </cell>
          <cell r="P428">
            <v>787</v>
          </cell>
          <cell r="Q428">
            <v>2238</v>
          </cell>
        </row>
        <row r="429">
          <cell r="A429" t="str">
            <v>e-Vendredi</v>
          </cell>
          <cell r="B429">
            <v>17</v>
          </cell>
          <cell r="C429">
            <v>52</v>
          </cell>
          <cell r="D429">
            <v>1</v>
          </cell>
          <cell r="E429">
            <v>0</v>
          </cell>
          <cell r="F429">
            <v>70</v>
          </cell>
          <cell r="G429">
            <v>336</v>
          </cell>
          <cell r="H429">
            <v>619</v>
          </cell>
          <cell r="I429">
            <v>25</v>
          </cell>
          <cell r="J429">
            <v>0</v>
          </cell>
          <cell r="K429">
            <v>980</v>
          </cell>
          <cell r="L429">
            <v>159</v>
          </cell>
          <cell r="M429">
            <v>308</v>
          </cell>
          <cell r="N429">
            <v>20</v>
          </cell>
          <cell r="O429">
            <v>1</v>
          </cell>
          <cell r="P429">
            <v>488</v>
          </cell>
          <cell r="Q429">
            <v>1538</v>
          </cell>
        </row>
        <row r="430">
          <cell r="A430" t="str">
            <v>f-Samedi</v>
          </cell>
          <cell r="B430">
            <v>4</v>
          </cell>
          <cell r="C430">
            <v>10</v>
          </cell>
          <cell r="D430">
            <v>0</v>
          </cell>
          <cell r="E430">
            <v>0</v>
          </cell>
          <cell r="F430">
            <v>14</v>
          </cell>
          <cell r="G430">
            <v>32</v>
          </cell>
          <cell r="H430">
            <v>116</v>
          </cell>
          <cell r="I430">
            <v>7</v>
          </cell>
          <cell r="J430">
            <v>0</v>
          </cell>
          <cell r="K430">
            <v>155</v>
          </cell>
          <cell r="L430">
            <v>10</v>
          </cell>
          <cell r="M430">
            <v>43</v>
          </cell>
          <cell r="N430">
            <v>4</v>
          </cell>
          <cell r="O430">
            <v>0</v>
          </cell>
          <cell r="P430">
            <v>57</v>
          </cell>
          <cell r="Q430">
            <v>226</v>
          </cell>
        </row>
        <row r="431">
          <cell r="A431" t="str">
            <v>g-Dimanche</v>
          </cell>
          <cell r="B431">
            <v>3</v>
          </cell>
          <cell r="C431">
            <v>15</v>
          </cell>
          <cell r="D431">
            <v>0</v>
          </cell>
          <cell r="E431">
            <v>0</v>
          </cell>
          <cell r="F431">
            <v>18</v>
          </cell>
          <cell r="G431">
            <v>31</v>
          </cell>
          <cell r="H431">
            <v>105</v>
          </cell>
          <cell r="I431">
            <v>6</v>
          </cell>
          <cell r="J431">
            <v>0</v>
          </cell>
          <cell r="K431">
            <v>142</v>
          </cell>
          <cell r="L431">
            <v>15</v>
          </cell>
          <cell r="M431">
            <v>51</v>
          </cell>
          <cell r="N431">
            <v>2</v>
          </cell>
          <cell r="O431">
            <v>0</v>
          </cell>
          <cell r="P431">
            <v>68</v>
          </cell>
          <cell r="Q431">
            <v>228</v>
          </cell>
        </row>
        <row r="432">
          <cell r="A432" t="str">
            <v>Total</v>
          </cell>
          <cell r="B432">
            <v>144</v>
          </cell>
          <cell r="C432">
            <v>395</v>
          </cell>
          <cell r="D432">
            <v>4</v>
          </cell>
          <cell r="E432">
            <v>1</v>
          </cell>
          <cell r="F432">
            <v>544</v>
          </cell>
          <cell r="G432">
            <v>1953</v>
          </cell>
          <cell r="H432">
            <v>4330</v>
          </cell>
          <cell r="I432">
            <v>184</v>
          </cell>
          <cell r="J432">
            <v>4</v>
          </cell>
          <cell r="K432">
            <v>6471</v>
          </cell>
          <cell r="L432">
            <v>1017</v>
          </cell>
          <cell r="M432">
            <v>2440</v>
          </cell>
          <cell r="N432">
            <v>155</v>
          </cell>
          <cell r="O432">
            <v>2</v>
          </cell>
          <cell r="P432">
            <v>3614</v>
          </cell>
          <cell r="Q432">
            <v>10629</v>
          </cell>
        </row>
        <row r="435">
          <cell r="A435" t="str">
            <v>5.3.5.  Arbeidsplaatsongevallen volgens dag van het ongeval : verdeling volgens gevolgen en generatie in relatieve frequentie 2017</v>
          </cell>
        </row>
        <row r="436">
          <cell r="F436" t="str">
            <v>15 - 24 ans</v>
          </cell>
          <cell r="K436" t="str">
            <v>25 - 49 ans</v>
          </cell>
          <cell r="P436" t="str">
            <v>50 ans et plus</v>
          </cell>
          <cell r="Q436" t="str">
            <v>Total</v>
          </cell>
        </row>
        <row r="437">
          <cell r="B437" t="str">
            <v>1-CSS</v>
          </cell>
          <cell r="C437" t="str">
            <v>2-IT &lt;= 6 MOIS</v>
          </cell>
          <cell r="D437" t="str">
            <v>3-IT &gt; 6 MOIS</v>
          </cell>
          <cell r="E437" t="str">
            <v>4-Mortel</v>
          </cell>
          <cell r="F437" t="str">
            <v>Total</v>
          </cell>
          <cell r="G437" t="str">
            <v>1-CSS</v>
          </cell>
          <cell r="H437" t="str">
            <v>2-IT &lt;= 6 MOIS</v>
          </cell>
          <cell r="I437" t="str">
            <v>3-IT &gt; 6 MOIS</v>
          </cell>
          <cell r="J437" t="str">
            <v>4-Mortel</v>
          </cell>
          <cell r="K437" t="str">
            <v>Total</v>
          </cell>
          <cell r="L437" t="str">
            <v>1-CSS</v>
          </cell>
          <cell r="M437" t="str">
            <v>2-IT &lt;= 6 MOIS</v>
          </cell>
          <cell r="N437" t="str">
            <v>3-IT &gt; 6 MOIS</v>
          </cell>
          <cell r="O437" t="str">
            <v>4-Mortel</v>
          </cell>
          <cell r="P437" t="str">
            <v>Total</v>
          </cell>
        </row>
        <row r="438">
          <cell r="A438" t="str">
            <v>a-Lundi</v>
          </cell>
          <cell r="B438">
            <v>16.666666666666664</v>
          </cell>
          <cell r="C438">
            <v>22.025316455696203</v>
          </cell>
          <cell r="D438">
            <v>0</v>
          </cell>
          <cell r="E438">
            <v>0</v>
          </cell>
          <cell r="F438">
            <v>20.40441176470588</v>
          </cell>
          <cell r="G438">
            <v>18.433179723502306</v>
          </cell>
          <cell r="H438">
            <v>20.785219399538111</v>
          </cell>
          <cell r="I438">
            <v>18.478260869565215</v>
          </cell>
          <cell r="J438">
            <v>0</v>
          </cell>
          <cell r="K438">
            <v>19.996909287590789</v>
          </cell>
          <cell r="L438">
            <v>20.15732546705998</v>
          </cell>
          <cell r="M438">
            <v>20</v>
          </cell>
          <cell r="N438">
            <v>18.064516129032256</v>
          </cell>
          <cell r="O438">
            <v>0</v>
          </cell>
          <cell r="P438">
            <v>19.950193691200884</v>
          </cell>
          <cell r="Q438">
            <v>20.001881644557344</v>
          </cell>
        </row>
        <row r="439">
          <cell r="A439" t="str">
            <v>b-Mardi</v>
          </cell>
          <cell r="B439">
            <v>27.083333333333329</v>
          </cell>
          <cell r="C439">
            <v>17.215189873417721</v>
          </cell>
          <cell r="D439">
            <v>50</v>
          </cell>
          <cell r="E439">
            <v>100</v>
          </cell>
          <cell r="F439">
            <v>20.22058823529412</v>
          </cell>
          <cell r="G439">
            <v>22.990271377368153</v>
          </cell>
          <cell r="H439">
            <v>23.371824480369515</v>
          </cell>
          <cell r="I439">
            <v>20.652173913043477</v>
          </cell>
          <cell r="J439">
            <v>50</v>
          </cell>
          <cell r="K439">
            <v>23.195796631123475</v>
          </cell>
          <cell r="L439">
            <v>24.188790560471976</v>
          </cell>
          <cell r="M439">
            <v>23.319672131147541</v>
          </cell>
          <cell r="N439">
            <v>21.935483870967747</v>
          </cell>
          <cell r="O439">
            <v>0</v>
          </cell>
          <cell r="P439">
            <v>23.491975650249032</v>
          </cell>
          <cell r="Q439">
            <v>23.144228055320351</v>
          </cell>
        </row>
        <row r="440">
          <cell r="A440" t="str">
            <v>c-Mercredi</v>
          </cell>
          <cell r="B440">
            <v>17.361111111111111</v>
          </cell>
          <cell r="C440">
            <v>18.481012658227851</v>
          </cell>
          <cell r="D440">
            <v>0</v>
          </cell>
          <cell r="E440">
            <v>0</v>
          </cell>
          <cell r="F440">
            <v>18.014705882352942</v>
          </cell>
          <cell r="G440">
            <v>16.948284690220174</v>
          </cell>
          <cell r="H440">
            <v>16.166281755196305</v>
          </cell>
          <cell r="I440">
            <v>21.195652173913047</v>
          </cell>
          <cell r="J440">
            <v>25</v>
          </cell>
          <cell r="K440">
            <v>16.550764951321277</v>
          </cell>
          <cell r="L440">
            <v>15.732546705998034</v>
          </cell>
          <cell r="M440">
            <v>18.360655737704917</v>
          </cell>
          <cell r="N440">
            <v>22.58064516129032</v>
          </cell>
          <cell r="O440">
            <v>50</v>
          </cell>
          <cell r="P440">
            <v>17.819590481460985</v>
          </cell>
          <cell r="Q440">
            <v>17.057107912315363</v>
          </cell>
        </row>
        <row r="441">
          <cell r="A441" t="str">
            <v>d-Jeudi</v>
          </cell>
          <cell r="B441">
            <v>22.222222222222221</v>
          </cell>
          <cell r="C441">
            <v>22.784810126582279</v>
          </cell>
          <cell r="D441">
            <v>25</v>
          </cell>
          <cell r="E441">
            <v>0</v>
          </cell>
          <cell r="F441">
            <v>22.610294117647058</v>
          </cell>
          <cell r="G441">
            <v>21.198156682027651</v>
          </cell>
          <cell r="H441">
            <v>20.277136258660509</v>
          </cell>
          <cell r="I441">
            <v>19.021739130434785</v>
          </cell>
          <cell r="J441">
            <v>25</v>
          </cell>
          <cell r="K441">
            <v>20.522330397156544</v>
          </cell>
          <cell r="L441">
            <v>21.828908554572273</v>
          </cell>
          <cell r="M441">
            <v>21.844262295081968</v>
          </cell>
          <cell r="N441">
            <v>20.64516129032258</v>
          </cell>
          <cell r="O441">
            <v>0</v>
          </cell>
          <cell r="P441">
            <v>21.776425013835084</v>
          </cell>
          <cell r="Q441">
            <v>21.055602596669491</v>
          </cell>
        </row>
        <row r="442">
          <cell r="A442" t="str">
            <v>e-Vendredi</v>
          </cell>
          <cell r="B442">
            <v>11.805555555555554</v>
          </cell>
          <cell r="C442">
            <v>13.164556962025317</v>
          </cell>
          <cell r="D442">
            <v>25</v>
          </cell>
          <cell r="E442">
            <v>0</v>
          </cell>
          <cell r="F442">
            <v>12.867647058823529</v>
          </cell>
          <cell r="G442">
            <v>17.20430107526882</v>
          </cell>
          <cell r="H442">
            <v>14.295612009237878</v>
          </cell>
          <cell r="I442">
            <v>13.586956521739131</v>
          </cell>
          <cell r="J442">
            <v>0</v>
          </cell>
          <cell r="K442">
            <v>15.144490805130584</v>
          </cell>
          <cell r="L442">
            <v>15.634218289085547</v>
          </cell>
          <cell r="M442">
            <v>12.622950819672132</v>
          </cell>
          <cell r="N442">
            <v>12.903225806451612</v>
          </cell>
          <cell r="O442">
            <v>50</v>
          </cell>
          <cell r="P442">
            <v>13.503043718871059</v>
          </cell>
          <cell r="Q442">
            <v>14.469846645968579</v>
          </cell>
        </row>
        <row r="443">
          <cell r="A443" t="str">
            <v>f-Samedi</v>
          </cell>
          <cell r="B443">
            <v>2.7777777777777777</v>
          </cell>
          <cell r="C443">
            <v>2.5316455696202533</v>
          </cell>
          <cell r="D443">
            <v>0</v>
          </cell>
          <cell r="E443">
            <v>0</v>
          </cell>
          <cell r="F443">
            <v>2.5735294117647056</v>
          </cell>
          <cell r="G443">
            <v>1.638504864311316</v>
          </cell>
          <cell r="H443">
            <v>2.6789838337182448</v>
          </cell>
          <cell r="I443">
            <v>3.804347826086957</v>
          </cell>
          <cell r="J443">
            <v>0</v>
          </cell>
          <cell r="K443">
            <v>2.3953021171380002</v>
          </cell>
          <cell r="L443">
            <v>0.98328416912487715</v>
          </cell>
          <cell r="M443">
            <v>1.762295081967213</v>
          </cell>
          <cell r="N443">
            <v>2.5806451612903225</v>
          </cell>
          <cell r="O443">
            <v>0</v>
          </cell>
          <cell r="P443">
            <v>1.5771997786386276</v>
          </cell>
          <cell r="Q443">
            <v>2.1262583497977232</v>
          </cell>
        </row>
        <row r="444">
          <cell r="A444" t="str">
            <v>g-Dimanche</v>
          </cell>
          <cell r="B444">
            <v>2.083333333333333</v>
          </cell>
          <cell r="C444">
            <v>3.79746835443038</v>
          </cell>
          <cell r="D444">
            <v>0</v>
          </cell>
          <cell r="E444">
            <v>0</v>
          </cell>
          <cell r="F444">
            <v>3.3088235294117654</v>
          </cell>
          <cell r="G444">
            <v>1.5873015873015874</v>
          </cell>
          <cell r="H444">
            <v>2.424942263279446</v>
          </cell>
          <cell r="I444">
            <v>3.2608695652173911</v>
          </cell>
          <cell r="J444">
            <v>0</v>
          </cell>
          <cell r="K444">
            <v>2.1944058105393296</v>
          </cell>
          <cell r="L444">
            <v>1.4749262536873156</v>
          </cell>
          <cell r="M444">
            <v>2.0901639344262297</v>
          </cell>
          <cell r="N444">
            <v>1.2903225806451613</v>
          </cell>
          <cell r="O444">
            <v>0</v>
          </cell>
          <cell r="P444">
            <v>1.8815716657443278</v>
          </cell>
          <cell r="Q444">
            <v>2.1450747953711544</v>
          </cell>
        </row>
        <row r="445">
          <cell r="A445" t="str">
            <v>Total</v>
          </cell>
          <cell r="B445">
            <v>100</v>
          </cell>
          <cell r="C445">
            <v>100</v>
          </cell>
          <cell r="D445">
            <v>100</v>
          </cell>
          <cell r="E445">
            <v>100</v>
          </cell>
          <cell r="F445">
            <v>100</v>
          </cell>
          <cell r="G445">
            <v>100</v>
          </cell>
          <cell r="H445">
            <v>100</v>
          </cell>
          <cell r="I445">
            <v>100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  <cell r="P445">
            <v>100</v>
          </cell>
          <cell r="Q445">
            <v>100</v>
          </cell>
        </row>
        <row r="448">
          <cell r="A448" t="str">
            <v>5.3.6.  Arbeidsplaatsongevallen volgens dag van het ongeval : verdeling volgens gevolgen en aard van het werk (hoofd-/handarbeid) - 2017</v>
          </cell>
        </row>
        <row r="449">
          <cell r="J449" t="str">
            <v>Andere</v>
          </cell>
          <cell r="T449" t="str">
            <v>Contractueel arbeider</v>
          </cell>
        </row>
        <row r="450">
          <cell r="B450" t="str">
            <v>1-CSS</v>
          </cell>
          <cell r="D450" t="str">
            <v>2-IT &lt;= 6 MOIS</v>
          </cell>
          <cell r="F450" t="str">
            <v>3-IT &gt; 6 MOIS</v>
          </cell>
          <cell r="H450" t="str">
            <v>4-Mortel</v>
          </cell>
          <cell r="J450" t="str">
            <v>Total</v>
          </cell>
          <cell r="L450" t="str">
            <v>1-CSS</v>
          </cell>
          <cell r="N450" t="str">
            <v>2-IT &lt;= 6 MOIS</v>
          </cell>
          <cell r="P450" t="str">
            <v>3-IT &gt; 6 MOIS</v>
          </cell>
          <cell r="R450" t="str">
            <v>4-Mortel</v>
          </cell>
          <cell r="T450" t="str">
            <v>Total</v>
          </cell>
        </row>
        <row r="451">
          <cell r="A451" t="str">
            <v>a-Lundi</v>
          </cell>
          <cell r="B451">
            <v>43</v>
          </cell>
          <cell r="C451">
            <v>18.942731277533039</v>
          </cell>
          <cell r="D451">
            <v>137</v>
          </cell>
          <cell r="E451">
            <v>19.377652050919377</v>
          </cell>
          <cell r="F451">
            <v>5</v>
          </cell>
          <cell r="G451">
            <v>12.195121951219512</v>
          </cell>
          <cell r="H451">
            <v>0</v>
          </cell>
          <cell r="I451">
            <v>0</v>
          </cell>
          <cell r="J451">
            <v>185</v>
          </cell>
          <cell r="K451">
            <v>18.954918032786885</v>
          </cell>
          <cell r="L451">
            <v>25</v>
          </cell>
          <cell r="M451">
            <v>16.891891891891891</v>
          </cell>
          <cell r="N451">
            <v>171</v>
          </cell>
          <cell r="O451">
            <v>20.43010752688172</v>
          </cell>
          <cell r="P451">
            <v>8</v>
          </cell>
          <cell r="Q451">
            <v>19.047619047619047</v>
          </cell>
          <cell r="R451">
            <v>0</v>
          </cell>
          <cell r="S451">
            <v>0</v>
          </cell>
          <cell r="T451">
            <v>204</v>
          </cell>
          <cell r="U451">
            <v>19.844357976653697</v>
          </cell>
        </row>
        <row r="452">
          <cell r="A452" t="str">
            <v>b-Mardi</v>
          </cell>
          <cell r="B452">
            <v>58</v>
          </cell>
          <cell r="C452">
            <v>25.55066079295154</v>
          </cell>
          <cell r="D452">
            <v>171</v>
          </cell>
          <cell r="E452">
            <v>24.186704384724191</v>
          </cell>
          <cell r="F452">
            <v>6</v>
          </cell>
          <cell r="G452">
            <v>14.634146341463413</v>
          </cell>
          <cell r="H452">
            <v>1</v>
          </cell>
          <cell r="I452">
            <v>100</v>
          </cell>
          <cell r="J452">
            <v>236</v>
          </cell>
          <cell r="K452">
            <v>24.180327868852459</v>
          </cell>
          <cell r="L452">
            <v>34</v>
          </cell>
          <cell r="M452">
            <v>22.972972972972975</v>
          </cell>
          <cell r="N452">
            <v>199</v>
          </cell>
          <cell r="O452">
            <v>23.775388291517324</v>
          </cell>
          <cell r="P452">
            <v>11</v>
          </cell>
          <cell r="Q452">
            <v>26.190476190476193</v>
          </cell>
          <cell r="R452">
            <v>1</v>
          </cell>
          <cell r="S452">
            <v>100</v>
          </cell>
          <cell r="T452">
            <v>245</v>
          </cell>
          <cell r="U452">
            <v>23.832684824902728</v>
          </cell>
        </row>
        <row r="453">
          <cell r="A453" t="str">
            <v>c-Mercredi</v>
          </cell>
          <cell r="B453">
            <v>48</v>
          </cell>
          <cell r="C453">
            <v>21.145374449339204</v>
          </cell>
          <cell r="D453">
            <v>121</v>
          </cell>
          <cell r="E453">
            <v>17.114568599717114</v>
          </cell>
          <cell r="F453">
            <v>9</v>
          </cell>
          <cell r="G453">
            <v>21.951219512195124</v>
          </cell>
          <cell r="H453">
            <v>0</v>
          </cell>
          <cell r="I453">
            <v>0</v>
          </cell>
          <cell r="J453">
            <v>178</v>
          </cell>
          <cell r="K453">
            <v>18.237704918032787</v>
          </cell>
          <cell r="L453">
            <v>17</v>
          </cell>
          <cell r="M453">
            <v>11.486486486486488</v>
          </cell>
          <cell r="N453">
            <v>138</v>
          </cell>
          <cell r="O453">
            <v>16.487455197132618</v>
          </cell>
          <cell r="P453">
            <v>10</v>
          </cell>
          <cell r="Q453">
            <v>23.809523809523807</v>
          </cell>
          <cell r="R453">
            <v>0</v>
          </cell>
          <cell r="S453">
            <v>0</v>
          </cell>
          <cell r="T453">
            <v>165</v>
          </cell>
          <cell r="U453">
            <v>16.050583657587548</v>
          </cell>
        </row>
        <row r="454">
          <cell r="A454" t="str">
            <v>d-Jeudi</v>
          </cell>
          <cell r="B454">
            <v>40</v>
          </cell>
          <cell r="C454">
            <v>17.621145374449341</v>
          </cell>
          <cell r="D454">
            <v>152</v>
          </cell>
          <cell r="E454">
            <v>21.499292786421496</v>
          </cell>
          <cell r="F454">
            <v>14</v>
          </cell>
          <cell r="G454">
            <v>34.146341463414636</v>
          </cell>
          <cell r="H454">
            <v>0</v>
          </cell>
          <cell r="I454">
            <v>0</v>
          </cell>
          <cell r="J454">
            <v>206</v>
          </cell>
          <cell r="K454">
            <v>21.106557377049182</v>
          </cell>
          <cell r="L454">
            <v>35</v>
          </cell>
          <cell r="M454">
            <v>23.648648648648649</v>
          </cell>
          <cell r="N454">
            <v>175</v>
          </cell>
          <cell r="O454">
            <v>20.908004778972522</v>
          </cell>
          <cell r="P454">
            <v>5</v>
          </cell>
          <cell r="Q454">
            <v>11.904761904761903</v>
          </cell>
          <cell r="R454">
            <v>0</v>
          </cell>
          <cell r="S454">
            <v>0</v>
          </cell>
          <cell r="T454">
            <v>215</v>
          </cell>
          <cell r="U454">
            <v>20.914396887159533</v>
          </cell>
        </row>
        <row r="455">
          <cell r="A455" t="str">
            <v>e-Vendredi</v>
          </cell>
          <cell r="B455">
            <v>36</v>
          </cell>
          <cell r="C455">
            <v>15.859030837004406</v>
          </cell>
          <cell r="D455">
            <v>100</v>
          </cell>
          <cell r="E455">
            <v>14.144271570014144</v>
          </cell>
          <cell r="F455">
            <v>5</v>
          </cell>
          <cell r="G455">
            <v>12.195121951219512</v>
          </cell>
          <cell r="H455">
            <v>0</v>
          </cell>
          <cell r="I455">
            <v>0</v>
          </cell>
          <cell r="J455">
            <v>141</v>
          </cell>
          <cell r="K455">
            <v>14.446721311475409</v>
          </cell>
          <cell r="L455">
            <v>25</v>
          </cell>
          <cell r="M455">
            <v>16.891891891891891</v>
          </cell>
          <cell r="N455">
            <v>116</v>
          </cell>
          <cell r="O455">
            <v>13.859020310633214</v>
          </cell>
          <cell r="P455">
            <v>6</v>
          </cell>
          <cell r="Q455">
            <v>14.285714285714285</v>
          </cell>
          <cell r="R455">
            <v>0</v>
          </cell>
          <cell r="S455">
            <v>0</v>
          </cell>
          <cell r="T455">
            <v>147</v>
          </cell>
          <cell r="U455">
            <v>14.299610894941633</v>
          </cell>
        </row>
        <row r="456">
          <cell r="A456" t="str">
            <v>f-Samedi</v>
          </cell>
          <cell r="B456">
            <v>2</v>
          </cell>
          <cell r="C456">
            <v>0.88105726872246704</v>
          </cell>
          <cell r="D456">
            <v>13</v>
          </cell>
          <cell r="E456">
            <v>1.8387553041018387</v>
          </cell>
          <cell r="F456">
            <v>2</v>
          </cell>
          <cell r="G456">
            <v>4.8780487804878048</v>
          </cell>
          <cell r="H456">
            <v>0</v>
          </cell>
          <cell r="I456">
            <v>0</v>
          </cell>
          <cell r="J456">
            <v>17</v>
          </cell>
          <cell r="K456">
            <v>1.7418032786885247</v>
          </cell>
          <cell r="L456">
            <v>6</v>
          </cell>
          <cell r="M456">
            <v>4.0540540540540544</v>
          </cell>
          <cell r="N456">
            <v>14</v>
          </cell>
          <cell r="O456">
            <v>1.6726403823178015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20</v>
          </cell>
          <cell r="U456">
            <v>1.9455252918287937</v>
          </cell>
        </row>
        <row r="457">
          <cell r="A457" t="str">
            <v>g-Dimanche</v>
          </cell>
          <cell r="B457">
            <v>0</v>
          </cell>
          <cell r="C457">
            <v>0</v>
          </cell>
          <cell r="D457">
            <v>13</v>
          </cell>
          <cell r="E457">
            <v>1.8387553041018387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13</v>
          </cell>
          <cell r="K457">
            <v>1.331967213114754</v>
          </cell>
          <cell r="L457">
            <v>6</v>
          </cell>
          <cell r="M457">
            <v>4.0540540540540544</v>
          </cell>
          <cell r="N457">
            <v>24</v>
          </cell>
          <cell r="O457">
            <v>2.8673835125448028</v>
          </cell>
          <cell r="P457">
            <v>2</v>
          </cell>
          <cell r="Q457">
            <v>4.7619047619047619</v>
          </cell>
          <cell r="R457">
            <v>0</v>
          </cell>
          <cell r="S457">
            <v>0</v>
          </cell>
          <cell r="T457">
            <v>32</v>
          </cell>
          <cell r="U457">
            <v>3.1128404669260705</v>
          </cell>
        </row>
        <row r="458">
          <cell r="A458" t="str">
            <v>Total</v>
          </cell>
          <cell r="B458">
            <v>227</v>
          </cell>
          <cell r="C458">
            <v>100</v>
          </cell>
          <cell r="D458">
            <v>707</v>
          </cell>
          <cell r="E458">
            <v>100</v>
          </cell>
          <cell r="F458">
            <v>41</v>
          </cell>
          <cell r="G458">
            <v>100</v>
          </cell>
          <cell r="H458">
            <v>1</v>
          </cell>
          <cell r="I458">
            <v>100</v>
          </cell>
          <cell r="J458">
            <v>976</v>
          </cell>
          <cell r="K458">
            <v>100</v>
          </cell>
          <cell r="L458">
            <v>148</v>
          </cell>
          <cell r="M458">
            <v>100</v>
          </cell>
          <cell r="N458">
            <v>837</v>
          </cell>
          <cell r="O458">
            <v>100</v>
          </cell>
          <cell r="P458">
            <v>42</v>
          </cell>
          <cell r="Q458">
            <v>100</v>
          </cell>
          <cell r="R458">
            <v>1</v>
          </cell>
          <cell r="S458">
            <v>100</v>
          </cell>
          <cell r="T458">
            <v>1028</v>
          </cell>
          <cell r="U458">
            <v>100</v>
          </cell>
        </row>
        <row r="461">
          <cell r="A461" t="str">
            <v>5.3.7.  Arbeidsplaatsongevallen volgens dag van het ongeval :  verdeling volgens duur van de tijdelijke ongeschiktheid - 2017</v>
          </cell>
        </row>
        <row r="462">
          <cell r="B462" t="str">
            <v>a-ITT 0 jour</v>
          </cell>
          <cell r="D462" t="str">
            <v>b-ITT 1 à 3 jours</v>
          </cell>
          <cell r="F462" t="str">
            <v>c-ITT 4 à 7 jours</v>
          </cell>
          <cell r="H462" t="str">
            <v>d-ITT 8 à 15 jours</v>
          </cell>
          <cell r="J462" t="str">
            <v>e-ITT 16 à 30 jours</v>
          </cell>
          <cell r="L462" t="str">
            <v>f-ITT 1 à 3 mois</v>
          </cell>
          <cell r="N462" t="str">
            <v>g-ITT 4 à 6 mois</v>
          </cell>
          <cell r="P462" t="str">
            <v>h-ITT &gt; 6 mois</v>
          </cell>
          <cell r="R462" t="str">
            <v>Total</v>
          </cell>
        </row>
        <row r="463">
          <cell r="A463" t="str">
            <v>a-Lundi</v>
          </cell>
          <cell r="B463">
            <v>593</v>
          </cell>
          <cell r="C463">
            <v>18.921506062539887</v>
          </cell>
          <cell r="D463">
            <v>347</v>
          </cell>
          <cell r="E463">
            <v>17.997925311203318</v>
          </cell>
          <cell r="F463">
            <v>386</v>
          </cell>
          <cell r="G463">
            <v>28.031953522149603</v>
          </cell>
          <cell r="H463">
            <v>243</v>
          </cell>
          <cell r="I463">
            <v>17.246273953158266</v>
          </cell>
          <cell r="J463">
            <v>162</v>
          </cell>
          <cell r="K463">
            <v>19.081272084805654</v>
          </cell>
          <cell r="L463">
            <v>242</v>
          </cell>
          <cell r="M463">
            <v>20.988725065047696</v>
          </cell>
          <cell r="N463">
            <v>91</v>
          </cell>
          <cell r="O463">
            <v>20.871559633027523</v>
          </cell>
          <cell r="P463">
            <v>62</v>
          </cell>
          <cell r="Q463">
            <v>18.075801749271136</v>
          </cell>
          <cell r="R463">
            <v>2126</v>
          </cell>
          <cell r="S463">
            <v>20.001881644557344</v>
          </cell>
        </row>
        <row r="464">
          <cell r="A464" t="str">
            <v>b-Mardi</v>
          </cell>
          <cell r="B464">
            <v>739</v>
          </cell>
          <cell r="C464">
            <v>23.580089342693046</v>
          </cell>
          <cell r="D464">
            <v>479</v>
          </cell>
          <cell r="E464">
            <v>24.844398340248961</v>
          </cell>
          <cell r="F464">
            <v>326</v>
          </cell>
          <cell r="G464">
            <v>23.674655047204066</v>
          </cell>
          <cell r="H464">
            <v>328</v>
          </cell>
          <cell r="I464">
            <v>23.278921220723916</v>
          </cell>
          <cell r="J464">
            <v>168</v>
          </cell>
          <cell r="K464">
            <v>19.78798586572438</v>
          </cell>
          <cell r="L464">
            <v>250</v>
          </cell>
          <cell r="M464">
            <v>21.682567215958372</v>
          </cell>
          <cell r="N464">
            <v>96</v>
          </cell>
          <cell r="O464">
            <v>22.018348623853214</v>
          </cell>
          <cell r="P464">
            <v>74</v>
          </cell>
          <cell r="Q464">
            <v>21.574344023323615</v>
          </cell>
          <cell r="R464">
            <v>2460</v>
          </cell>
          <cell r="S464">
            <v>23.144228055320351</v>
          </cell>
        </row>
        <row r="465">
          <cell r="A465" t="str">
            <v>c-Mercredi</v>
          </cell>
          <cell r="B465">
            <v>520</v>
          </cell>
          <cell r="C465">
            <v>16.592214422463307</v>
          </cell>
          <cell r="D465">
            <v>380</v>
          </cell>
          <cell r="E465">
            <v>19.709543568464731</v>
          </cell>
          <cell r="F465">
            <v>176</v>
          </cell>
          <cell r="G465">
            <v>12.781408859840234</v>
          </cell>
          <cell r="H465">
            <v>263</v>
          </cell>
          <cell r="I465">
            <v>18.665720369056068</v>
          </cell>
          <cell r="J465">
            <v>150</v>
          </cell>
          <cell r="K465">
            <v>17.667844522968199</v>
          </cell>
          <cell r="L465">
            <v>186</v>
          </cell>
          <cell r="M465">
            <v>16.131830008673028</v>
          </cell>
          <cell r="N465">
            <v>64</v>
          </cell>
          <cell r="O465">
            <v>14.678899082568808</v>
          </cell>
          <cell r="P465">
            <v>74</v>
          </cell>
          <cell r="Q465">
            <v>21.574344023323615</v>
          </cell>
          <cell r="R465">
            <v>1813</v>
          </cell>
          <cell r="S465">
            <v>17.057107912315363</v>
          </cell>
        </row>
        <row r="466">
          <cell r="A466" t="str">
            <v>d-Jeudi</v>
          </cell>
          <cell r="B466">
            <v>673</v>
          </cell>
          <cell r="C466">
            <v>21.474154435226545</v>
          </cell>
          <cell r="D466">
            <v>424</v>
          </cell>
          <cell r="E466">
            <v>21.991701244813282</v>
          </cell>
          <cell r="F466">
            <v>257</v>
          </cell>
          <cell r="G466">
            <v>18.663761801016705</v>
          </cell>
          <cell r="H466">
            <v>323</v>
          </cell>
          <cell r="I466">
            <v>22.924059616749467</v>
          </cell>
          <cell r="J466">
            <v>192</v>
          </cell>
          <cell r="K466">
            <v>22.614840989399294</v>
          </cell>
          <cell r="L466">
            <v>218</v>
          </cell>
          <cell r="M466">
            <v>18.9071986123157</v>
          </cell>
          <cell r="N466">
            <v>83</v>
          </cell>
          <cell r="O466">
            <v>19.036697247706421</v>
          </cell>
          <cell r="P466">
            <v>68</v>
          </cell>
          <cell r="Q466">
            <v>19.825072886297377</v>
          </cell>
          <cell r="R466">
            <v>2238</v>
          </cell>
          <cell r="S466">
            <v>21.055602596669491</v>
          </cell>
        </row>
        <row r="467">
          <cell r="A467" t="str">
            <v>e-Vendredi</v>
          </cell>
          <cell r="B467">
            <v>514</v>
          </cell>
          <cell r="C467">
            <v>16.400765794511805</v>
          </cell>
          <cell r="D467">
            <v>237</v>
          </cell>
          <cell r="E467">
            <v>12.292531120331949</v>
          </cell>
          <cell r="F467">
            <v>162</v>
          </cell>
          <cell r="G467">
            <v>11.764705882352938</v>
          </cell>
          <cell r="H467">
            <v>193</v>
          </cell>
          <cell r="I467">
            <v>13.697657913413769</v>
          </cell>
          <cell r="J467">
            <v>120</v>
          </cell>
          <cell r="K467">
            <v>14.134275618374559</v>
          </cell>
          <cell r="L467">
            <v>189</v>
          </cell>
          <cell r="M467">
            <v>16.392020815264527</v>
          </cell>
          <cell r="N467">
            <v>77</v>
          </cell>
          <cell r="O467">
            <v>17.660550458715598</v>
          </cell>
          <cell r="P467">
            <v>46</v>
          </cell>
          <cell r="Q467">
            <v>13.411078717201168</v>
          </cell>
          <cell r="R467">
            <v>1538</v>
          </cell>
          <cell r="S467">
            <v>14.469846645968579</v>
          </cell>
        </row>
        <row r="468">
          <cell r="A468" t="str">
            <v>f-Samedi</v>
          </cell>
          <cell r="B468">
            <v>46</v>
          </cell>
          <cell r="C468">
            <v>1.4677728142948312</v>
          </cell>
          <cell r="D468">
            <v>29</v>
          </cell>
          <cell r="E468">
            <v>1.5041493775933612</v>
          </cell>
          <cell r="F468">
            <v>37</v>
          </cell>
          <cell r="G468">
            <v>2.6870007262164126</v>
          </cell>
          <cell r="H468">
            <v>31</v>
          </cell>
          <cell r="I468">
            <v>2.2001419446415897</v>
          </cell>
          <cell r="J468">
            <v>30</v>
          </cell>
          <cell r="K468">
            <v>3.5335689045936398</v>
          </cell>
          <cell r="L468">
            <v>29</v>
          </cell>
          <cell r="M468">
            <v>2.5151777970511708</v>
          </cell>
          <cell r="N468">
            <v>13</v>
          </cell>
          <cell r="O468">
            <v>2.9816513761467887</v>
          </cell>
          <cell r="P468">
            <v>11</v>
          </cell>
          <cell r="Q468">
            <v>3.2069970845481048</v>
          </cell>
          <cell r="R468">
            <v>226</v>
          </cell>
          <cell r="S468">
            <v>2.1262583497977232</v>
          </cell>
        </row>
        <row r="469">
          <cell r="A469" t="str">
            <v>g-Dimanche</v>
          </cell>
          <cell r="B469">
            <v>49</v>
          </cell>
          <cell r="C469">
            <v>1.5634971282705807</v>
          </cell>
          <cell r="D469">
            <v>32</v>
          </cell>
          <cell r="E469">
            <v>1.6597510373443984</v>
          </cell>
          <cell r="F469">
            <v>33</v>
          </cell>
          <cell r="G469">
            <v>2.3965141612200433</v>
          </cell>
          <cell r="H469">
            <v>28</v>
          </cell>
          <cell r="I469">
            <v>1.9872249822569199</v>
          </cell>
          <cell r="J469">
            <v>27</v>
          </cell>
          <cell r="K469">
            <v>3.1802120141342751</v>
          </cell>
          <cell r="L469">
            <v>39</v>
          </cell>
          <cell r="M469">
            <v>3.3824804856895061</v>
          </cell>
          <cell r="N469">
            <v>12</v>
          </cell>
          <cell r="O469">
            <v>2.7522935779816518</v>
          </cell>
          <cell r="P469">
            <v>8</v>
          </cell>
          <cell r="Q469">
            <v>2.3323615160349855</v>
          </cell>
          <cell r="R469">
            <v>228</v>
          </cell>
          <cell r="S469">
            <v>2.1450747953711544</v>
          </cell>
        </row>
        <row r="470">
          <cell r="A470" t="str">
            <v>Total</v>
          </cell>
          <cell r="B470">
            <v>3134</v>
          </cell>
          <cell r="C470">
            <v>100</v>
          </cell>
          <cell r="D470">
            <v>1928</v>
          </cell>
          <cell r="E470">
            <v>100</v>
          </cell>
          <cell r="F470">
            <v>1377</v>
          </cell>
          <cell r="G470">
            <v>100</v>
          </cell>
          <cell r="H470">
            <v>1409</v>
          </cell>
          <cell r="I470">
            <v>100</v>
          </cell>
          <cell r="J470">
            <v>849</v>
          </cell>
          <cell r="K470">
            <v>100</v>
          </cell>
          <cell r="L470">
            <v>1153</v>
          </cell>
          <cell r="M470">
            <v>100</v>
          </cell>
          <cell r="N470">
            <v>436</v>
          </cell>
          <cell r="O470">
            <v>100</v>
          </cell>
          <cell r="P470">
            <v>343</v>
          </cell>
          <cell r="Q470">
            <v>100</v>
          </cell>
          <cell r="R470">
            <v>10629</v>
          </cell>
          <cell r="S470">
            <v>100</v>
          </cell>
        </row>
        <row r="473">
          <cell r="A473" t="str">
            <v>5.3.8.  Arbeidsplaatsongevallen volgens dag van het ongeval :  verdeling volgens voorziene graad van blijvende ongeschiktheid - 2017</v>
          </cell>
        </row>
        <row r="474">
          <cell r="D474" t="str">
            <v>Total</v>
          </cell>
        </row>
        <row r="475">
          <cell r="A475" t="str">
            <v>a-Lundi</v>
          </cell>
          <cell r="B475">
            <v>2126</v>
          </cell>
          <cell r="C475">
            <v>20.001881644557344</v>
          </cell>
          <cell r="D475">
            <v>2126</v>
          </cell>
          <cell r="E475">
            <v>20.001881644557344</v>
          </cell>
        </row>
        <row r="476">
          <cell r="A476" t="str">
            <v>b-Mardi</v>
          </cell>
          <cell r="B476">
            <v>2460</v>
          </cell>
          <cell r="C476">
            <v>23.144228055320351</v>
          </cell>
          <cell r="D476">
            <v>2460</v>
          </cell>
          <cell r="E476">
            <v>23.144228055320351</v>
          </cell>
        </row>
        <row r="477">
          <cell r="A477" t="str">
            <v>c-Mercredi</v>
          </cell>
          <cell r="B477">
            <v>1813</v>
          </cell>
          <cell r="C477">
            <v>17.057107912315363</v>
          </cell>
          <cell r="D477">
            <v>1813</v>
          </cell>
          <cell r="E477">
            <v>17.057107912315363</v>
          </cell>
        </row>
        <row r="478">
          <cell r="A478" t="str">
            <v>d-Jeudi</v>
          </cell>
          <cell r="B478">
            <v>2238</v>
          </cell>
          <cell r="C478">
            <v>21.055602596669491</v>
          </cell>
          <cell r="D478">
            <v>2238</v>
          </cell>
          <cell r="E478">
            <v>21.055602596669491</v>
          </cell>
        </row>
        <row r="479">
          <cell r="A479" t="str">
            <v>e-Vendredi</v>
          </cell>
          <cell r="B479">
            <v>1538</v>
          </cell>
          <cell r="C479">
            <v>14.469846645968579</v>
          </cell>
          <cell r="D479">
            <v>1538</v>
          </cell>
          <cell r="E479">
            <v>14.469846645968579</v>
          </cell>
        </row>
        <row r="480">
          <cell r="A480" t="str">
            <v>f-Samedi</v>
          </cell>
          <cell r="B480">
            <v>226</v>
          </cell>
          <cell r="C480">
            <v>2.1262583497977232</v>
          </cell>
          <cell r="D480">
            <v>226</v>
          </cell>
          <cell r="E480">
            <v>2.1262583497977232</v>
          </cell>
        </row>
        <row r="481">
          <cell r="A481" t="str">
            <v>g-Dimanche</v>
          </cell>
          <cell r="B481">
            <v>228</v>
          </cell>
          <cell r="C481">
            <v>2.1450747953711544</v>
          </cell>
          <cell r="D481">
            <v>228</v>
          </cell>
          <cell r="E481">
            <v>2.1450747953711544</v>
          </cell>
        </row>
        <row r="482">
          <cell r="A482" t="str">
            <v>Total</v>
          </cell>
          <cell r="B482">
            <v>10629</v>
          </cell>
          <cell r="C482">
            <v>100</v>
          </cell>
          <cell r="D482">
            <v>10629</v>
          </cell>
          <cell r="E482">
            <v>100</v>
          </cell>
        </row>
        <row r="485">
          <cell r="A485" t="str">
            <v>5.4.1.  Arbeidsplaatsongevallen volgens maand van het ongeval : evolutie 2011 - 2017</v>
          </cell>
        </row>
        <row r="486">
          <cell r="B486" t="str">
            <v>Total</v>
          </cell>
        </row>
        <row r="487">
          <cell r="A487" t="str">
            <v>a-Janvier</v>
          </cell>
          <cell r="B487">
            <v>1557</v>
          </cell>
          <cell r="C487">
            <v>14.648602878916172</v>
          </cell>
        </row>
        <row r="488">
          <cell r="A488" t="str">
            <v>b-Février</v>
          </cell>
          <cell r="B488">
            <v>830</v>
          </cell>
          <cell r="C488">
            <v>7.8088249129739395</v>
          </cell>
        </row>
        <row r="489">
          <cell r="A489" t="str">
            <v>c-Mars</v>
          </cell>
          <cell r="B489">
            <v>849</v>
          </cell>
          <cell r="C489">
            <v>7.9875811459215349</v>
          </cell>
        </row>
        <row r="490">
          <cell r="A490" t="str">
            <v>d-Avril</v>
          </cell>
          <cell r="B490">
            <v>601</v>
          </cell>
          <cell r="C490">
            <v>5.6543418948160697</v>
          </cell>
        </row>
        <row r="491">
          <cell r="A491" t="str">
            <v>e-Mai</v>
          </cell>
          <cell r="B491">
            <v>887</v>
          </cell>
          <cell r="C491">
            <v>8.3450936118167292</v>
          </cell>
        </row>
        <row r="492">
          <cell r="A492" t="str">
            <v>f-Juin</v>
          </cell>
          <cell r="B492">
            <v>855</v>
          </cell>
          <cell r="C492">
            <v>8.0440304826418281</v>
          </cell>
        </row>
        <row r="493">
          <cell r="A493" t="str">
            <v>g-Juillet</v>
          </cell>
          <cell r="B493">
            <v>431</v>
          </cell>
          <cell r="C493">
            <v>4.0549440210744194</v>
          </cell>
        </row>
        <row r="494">
          <cell r="A494" t="str">
            <v>h-Août</v>
          </cell>
          <cell r="B494">
            <v>530</v>
          </cell>
          <cell r="C494">
            <v>4.9863580769592621</v>
          </cell>
        </row>
        <row r="495">
          <cell r="A495" t="str">
            <v>i-Septembre</v>
          </cell>
          <cell r="B495">
            <v>862</v>
          </cell>
          <cell r="C495">
            <v>8.1098880421488388</v>
          </cell>
        </row>
        <row r="496">
          <cell r="A496" t="str">
            <v>j-Octobre</v>
          </cell>
          <cell r="B496">
            <v>1074</v>
          </cell>
          <cell r="C496">
            <v>10.104431272932542</v>
          </cell>
        </row>
        <row r="497">
          <cell r="A497" t="str">
            <v>k-Novembre</v>
          </cell>
          <cell r="B497">
            <v>1120</v>
          </cell>
          <cell r="C497">
            <v>10.537209521121461</v>
          </cell>
        </row>
        <row r="498">
          <cell r="A498" t="str">
            <v>l-Décembre</v>
          </cell>
          <cell r="B498">
            <v>1033</v>
          </cell>
          <cell r="C498">
            <v>9.7186941386772041</v>
          </cell>
        </row>
        <row r="499">
          <cell r="A499" t="str">
            <v>Total</v>
          </cell>
          <cell r="B499">
            <v>10629</v>
          </cell>
          <cell r="C499">
            <v>100</v>
          </cell>
        </row>
        <row r="502">
          <cell r="A502" t="str">
            <v>5.4.2.  Arbeidsplaatsongevallen volgens maand van het ongeval : verdeling volgens gevolgen- 2017</v>
          </cell>
        </row>
        <row r="503">
          <cell r="B503" t="str">
            <v>1-CSS</v>
          </cell>
          <cell r="D503" t="str">
            <v>2-IT &lt;= 6 MOIS</v>
          </cell>
          <cell r="F503" t="str">
            <v>3-IT &gt; 6 MOIS</v>
          </cell>
          <cell r="H503" t="str">
            <v>4-Mortel</v>
          </cell>
          <cell r="J503" t="str">
            <v>Total</v>
          </cell>
        </row>
        <row r="504">
          <cell r="A504" t="str">
            <v>a-Janvier</v>
          </cell>
          <cell r="B504">
            <v>449</v>
          </cell>
          <cell r="C504">
            <v>14.418754014129739</v>
          </cell>
          <cell r="D504">
            <v>1057</v>
          </cell>
          <cell r="E504">
            <v>14.752267969295184</v>
          </cell>
          <cell r="F504">
            <v>51</v>
          </cell>
          <cell r="G504">
            <v>14.868804664723031</v>
          </cell>
          <cell r="H504">
            <v>0</v>
          </cell>
          <cell r="I504">
            <v>0</v>
          </cell>
          <cell r="J504">
            <v>1557</v>
          </cell>
          <cell r="K504">
            <v>14.648602878916172</v>
          </cell>
        </row>
        <row r="505">
          <cell r="A505" t="str">
            <v>b-Février</v>
          </cell>
          <cell r="B505">
            <v>244</v>
          </cell>
          <cell r="C505">
            <v>7.8355812459858702</v>
          </cell>
          <cell r="D505">
            <v>568</v>
          </cell>
          <cell r="E505">
            <v>7.9274249825540828</v>
          </cell>
          <cell r="F505">
            <v>18</v>
          </cell>
          <cell r="G505">
            <v>5.2478134110787176</v>
          </cell>
          <cell r="H505">
            <v>0</v>
          </cell>
          <cell r="I505">
            <v>0</v>
          </cell>
          <cell r="J505">
            <v>830</v>
          </cell>
          <cell r="K505">
            <v>7.8088249129739395</v>
          </cell>
        </row>
        <row r="506">
          <cell r="A506" t="str">
            <v>c-Mars</v>
          </cell>
          <cell r="B506">
            <v>246</v>
          </cell>
          <cell r="C506">
            <v>7.8998073217726388</v>
          </cell>
          <cell r="D506">
            <v>572</v>
          </cell>
          <cell r="E506">
            <v>7.9832519190509421</v>
          </cell>
          <cell r="F506">
            <v>30</v>
          </cell>
          <cell r="G506">
            <v>8.7463556851311957</v>
          </cell>
          <cell r="H506">
            <v>1</v>
          </cell>
          <cell r="I506">
            <v>14.285714285714285</v>
          </cell>
          <cell r="J506">
            <v>849</v>
          </cell>
          <cell r="K506">
            <v>7.9875811459215349</v>
          </cell>
        </row>
        <row r="507">
          <cell r="A507" t="str">
            <v>d-Avril</v>
          </cell>
          <cell r="B507">
            <v>193</v>
          </cell>
          <cell r="C507">
            <v>6.1978163134232496</v>
          </cell>
          <cell r="D507">
            <v>385</v>
          </cell>
          <cell r="E507">
            <v>5.3733426378227485</v>
          </cell>
          <cell r="F507">
            <v>23</v>
          </cell>
          <cell r="G507">
            <v>6.7055393586005838</v>
          </cell>
          <cell r="H507">
            <v>0</v>
          </cell>
          <cell r="I507">
            <v>0</v>
          </cell>
          <cell r="J507">
            <v>601</v>
          </cell>
          <cell r="K507">
            <v>5.6543418948160697</v>
          </cell>
        </row>
        <row r="508">
          <cell r="A508" t="str">
            <v>e-Mai</v>
          </cell>
          <cell r="B508">
            <v>240</v>
          </cell>
          <cell r="C508">
            <v>7.7071290944123305</v>
          </cell>
          <cell r="D508">
            <v>614</v>
          </cell>
          <cell r="E508">
            <v>8.5694347522679699</v>
          </cell>
          <cell r="F508">
            <v>32</v>
          </cell>
          <cell r="G508">
            <v>9.3294460641399422</v>
          </cell>
          <cell r="H508">
            <v>1</v>
          </cell>
          <cell r="I508">
            <v>14.285714285714285</v>
          </cell>
          <cell r="J508">
            <v>887</v>
          </cell>
          <cell r="K508">
            <v>8.3450936118167292</v>
          </cell>
        </row>
        <row r="509">
          <cell r="A509" t="str">
            <v>f-Juin</v>
          </cell>
          <cell r="B509">
            <v>273</v>
          </cell>
          <cell r="C509">
            <v>8.7668593448940264</v>
          </cell>
          <cell r="D509">
            <v>550</v>
          </cell>
          <cell r="E509">
            <v>7.6762037683182145</v>
          </cell>
          <cell r="F509">
            <v>32</v>
          </cell>
          <cell r="G509">
            <v>9.3294460641399422</v>
          </cell>
          <cell r="H509">
            <v>0</v>
          </cell>
          <cell r="I509">
            <v>0</v>
          </cell>
          <cell r="J509">
            <v>855</v>
          </cell>
          <cell r="K509">
            <v>8.0440304826418281</v>
          </cell>
        </row>
        <row r="510">
          <cell r="A510" t="str">
            <v>g-Juillet</v>
          </cell>
          <cell r="B510">
            <v>109</v>
          </cell>
          <cell r="C510">
            <v>3.5003211303789339</v>
          </cell>
          <cell r="D510">
            <v>302</v>
          </cell>
          <cell r="E510">
            <v>4.2149337055129097</v>
          </cell>
          <cell r="F510">
            <v>19</v>
          </cell>
          <cell r="G510">
            <v>5.5393586005830908</v>
          </cell>
          <cell r="H510">
            <v>1</v>
          </cell>
          <cell r="I510">
            <v>14.285714285714285</v>
          </cell>
          <cell r="J510">
            <v>431</v>
          </cell>
          <cell r="K510">
            <v>4.0549440210744194</v>
          </cell>
        </row>
        <row r="511">
          <cell r="A511" t="str">
            <v>h-Août</v>
          </cell>
          <cell r="B511">
            <v>143</v>
          </cell>
          <cell r="C511">
            <v>4.592164418754014</v>
          </cell>
          <cell r="D511">
            <v>373</v>
          </cell>
          <cell r="E511">
            <v>5.2058618283321696</v>
          </cell>
          <cell r="F511">
            <v>14</v>
          </cell>
          <cell r="G511">
            <v>4.0816326530612246</v>
          </cell>
          <cell r="H511">
            <v>0</v>
          </cell>
          <cell r="I511">
            <v>0</v>
          </cell>
          <cell r="J511">
            <v>530</v>
          </cell>
          <cell r="K511">
            <v>4.9863580769592621</v>
          </cell>
        </row>
        <row r="512">
          <cell r="A512" t="str">
            <v>i-Septembre</v>
          </cell>
          <cell r="B512">
            <v>231</v>
          </cell>
          <cell r="C512">
            <v>7.4181117533718695</v>
          </cell>
          <cell r="D512">
            <v>599</v>
          </cell>
          <cell r="E512">
            <v>8.3600837404047468</v>
          </cell>
          <cell r="F512">
            <v>31</v>
          </cell>
          <cell r="G512">
            <v>9.037900874635568</v>
          </cell>
          <cell r="H512">
            <v>1</v>
          </cell>
          <cell r="I512">
            <v>14.285714285714285</v>
          </cell>
          <cell r="J512">
            <v>862</v>
          </cell>
          <cell r="K512">
            <v>8.1098880421488388</v>
          </cell>
        </row>
        <row r="513">
          <cell r="A513" t="str">
            <v>j-Octobre</v>
          </cell>
          <cell r="B513">
            <v>322</v>
          </cell>
          <cell r="C513">
            <v>10.340398201669879</v>
          </cell>
          <cell r="D513">
            <v>725</v>
          </cell>
          <cell r="E513">
            <v>10.118632240055828</v>
          </cell>
          <cell r="F513">
            <v>26</v>
          </cell>
          <cell r="G513">
            <v>7.5801749271137036</v>
          </cell>
          <cell r="H513">
            <v>1</v>
          </cell>
          <cell r="I513">
            <v>14.285714285714285</v>
          </cell>
          <cell r="J513">
            <v>1074</v>
          </cell>
          <cell r="K513">
            <v>10.104431272932542</v>
          </cell>
        </row>
        <row r="514">
          <cell r="A514" t="str">
            <v>k-Novembre</v>
          </cell>
          <cell r="B514">
            <v>341</v>
          </cell>
          <cell r="C514">
            <v>10.950545921644188</v>
          </cell>
          <cell r="D514">
            <v>743</v>
          </cell>
          <cell r="E514">
            <v>10.369853454291695</v>
          </cell>
          <cell r="F514">
            <v>35</v>
          </cell>
          <cell r="G514">
            <v>10.204081632653061</v>
          </cell>
          <cell r="H514">
            <v>1</v>
          </cell>
          <cell r="I514">
            <v>14.285714285714285</v>
          </cell>
          <cell r="J514">
            <v>1120</v>
          </cell>
          <cell r="K514">
            <v>10.537209521121461</v>
          </cell>
        </row>
        <row r="515">
          <cell r="A515" t="str">
            <v>l-Décembre</v>
          </cell>
          <cell r="B515">
            <v>323</v>
          </cell>
          <cell r="C515">
            <v>10.372511239563261</v>
          </cell>
          <cell r="D515">
            <v>677</v>
          </cell>
          <cell r="E515">
            <v>9.4487090020935103</v>
          </cell>
          <cell r="F515">
            <v>32</v>
          </cell>
          <cell r="G515">
            <v>9.3294460641399422</v>
          </cell>
          <cell r="H515">
            <v>1</v>
          </cell>
          <cell r="I515">
            <v>14.285714285714285</v>
          </cell>
          <cell r="J515">
            <v>1033</v>
          </cell>
          <cell r="K515">
            <v>9.7186941386772041</v>
          </cell>
        </row>
        <row r="516">
          <cell r="A516" t="str">
            <v>Total</v>
          </cell>
          <cell r="B516">
            <v>3114</v>
          </cell>
          <cell r="C516">
            <v>100</v>
          </cell>
          <cell r="D516">
            <v>7165</v>
          </cell>
          <cell r="E516">
            <v>100</v>
          </cell>
          <cell r="F516">
            <v>343</v>
          </cell>
          <cell r="G516">
            <v>100</v>
          </cell>
          <cell r="H516">
            <v>7</v>
          </cell>
          <cell r="I516">
            <v>100</v>
          </cell>
          <cell r="J516">
            <v>10629</v>
          </cell>
          <cell r="K516">
            <v>100</v>
          </cell>
        </row>
        <row r="519">
          <cell r="A519" t="str">
            <v>5.4.3.  Arbeidsplaatsongevallen volgens maand van het ongeval  : verdeling volgens gevolgen en geslacht - 2017</v>
          </cell>
        </row>
        <row r="520">
          <cell r="J520" t="str">
            <v>1- Femme</v>
          </cell>
          <cell r="T520" t="str">
            <v>2- Homme</v>
          </cell>
        </row>
        <row r="521">
          <cell r="B521" t="str">
            <v>1-CSS</v>
          </cell>
          <cell r="D521" t="str">
            <v>2-IT &lt;= 6 MOIS</v>
          </cell>
          <cell r="F521" t="str">
            <v>3-IT &gt; 6 MOIS</v>
          </cell>
          <cell r="H521" t="str">
            <v>4-Mortel</v>
          </cell>
          <cell r="J521" t="str">
            <v>Total</v>
          </cell>
          <cell r="L521" t="str">
            <v>1-CSS</v>
          </cell>
          <cell r="N521" t="str">
            <v>2-IT &lt;= 6 MOIS</v>
          </cell>
          <cell r="P521" t="str">
            <v>3-IT &gt; 6 MOIS</v>
          </cell>
          <cell r="R521" t="str">
            <v>4-Mortel</v>
          </cell>
          <cell r="T521" t="str">
            <v>Total</v>
          </cell>
        </row>
        <row r="522">
          <cell r="A522" t="str">
            <v>a-Janvier</v>
          </cell>
          <cell r="B522">
            <v>289</v>
          </cell>
          <cell r="C522">
            <v>13.827751196172249</v>
          </cell>
          <cell r="D522">
            <v>650</v>
          </cell>
          <cell r="E522">
            <v>14.689265536723164</v>
          </cell>
          <cell r="F522">
            <v>37</v>
          </cell>
          <cell r="G522">
            <v>16.299559471365637</v>
          </cell>
          <cell r="H522">
            <v>0</v>
          </cell>
          <cell r="I522">
            <v>0</v>
          </cell>
          <cell r="J522">
            <v>976</v>
          </cell>
          <cell r="K522">
            <v>14.469977761304669</v>
          </cell>
          <cell r="L522">
            <v>160</v>
          </cell>
          <cell r="M522">
            <v>15.625</v>
          </cell>
          <cell r="N522">
            <v>407</v>
          </cell>
          <cell r="O522">
            <v>14.854014598540148</v>
          </cell>
          <cell r="P522">
            <v>14</v>
          </cell>
          <cell r="Q522">
            <v>12.068965517241379</v>
          </cell>
          <cell r="R522">
            <v>0</v>
          </cell>
          <cell r="S522">
            <v>0</v>
          </cell>
          <cell r="T522">
            <v>581</v>
          </cell>
          <cell r="U522">
            <v>14.958805355303811</v>
          </cell>
        </row>
        <row r="523">
          <cell r="A523" t="str">
            <v>b-Février</v>
          </cell>
          <cell r="B523">
            <v>171</v>
          </cell>
          <cell r="C523">
            <v>8.1818181818181817</v>
          </cell>
          <cell r="D523">
            <v>371</v>
          </cell>
          <cell r="E523">
            <v>8.3841807909604515</v>
          </cell>
          <cell r="F523">
            <v>11</v>
          </cell>
          <cell r="G523">
            <v>4.8458149779735686</v>
          </cell>
          <cell r="H523">
            <v>0</v>
          </cell>
          <cell r="I523">
            <v>0</v>
          </cell>
          <cell r="J523">
            <v>553</v>
          </cell>
          <cell r="K523">
            <v>8.1986656782802072</v>
          </cell>
          <cell r="L523">
            <v>73</v>
          </cell>
          <cell r="M523">
            <v>7.12890625</v>
          </cell>
          <cell r="N523">
            <v>197</v>
          </cell>
          <cell r="O523">
            <v>7.1897810218978115</v>
          </cell>
          <cell r="P523">
            <v>7</v>
          </cell>
          <cell r="Q523">
            <v>6.0344827586206895</v>
          </cell>
          <cell r="R523">
            <v>0</v>
          </cell>
          <cell r="S523">
            <v>0</v>
          </cell>
          <cell r="T523">
            <v>277</v>
          </cell>
          <cell r="U523">
            <v>7.1318228630278062</v>
          </cell>
        </row>
        <row r="524">
          <cell r="A524" t="str">
            <v>c-Mars</v>
          </cell>
          <cell r="B524">
            <v>165</v>
          </cell>
          <cell r="C524">
            <v>7.8947368421052628</v>
          </cell>
          <cell r="D524">
            <v>361</v>
          </cell>
          <cell r="E524">
            <v>8.158192090395481</v>
          </cell>
          <cell r="F524">
            <v>22</v>
          </cell>
          <cell r="G524">
            <v>9.6916299559471373</v>
          </cell>
          <cell r="H524">
            <v>0</v>
          </cell>
          <cell r="I524">
            <v>0</v>
          </cell>
          <cell r="J524">
            <v>548</v>
          </cell>
          <cell r="K524">
            <v>8.1245366938472934</v>
          </cell>
          <cell r="L524">
            <v>81</v>
          </cell>
          <cell r="M524">
            <v>7.91015625</v>
          </cell>
          <cell r="N524">
            <v>211</v>
          </cell>
          <cell r="O524">
            <v>7.7007299270072993</v>
          </cell>
          <cell r="P524">
            <v>8</v>
          </cell>
          <cell r="Q524">
            <v>6.8965517241379306</v>
          </cell>
          <cell r="R524">
            <v>1</v>
          </cell>
          <cell r="S524">
            <v>25</v>
          </cell>
          <cell r="T524">
            <v>301</v>
          </cell>
          <cell r="U524">
            <v>7.7497425334706493</v>
          </cell>
        </row>
        <row r="525">
          <cell r="A525" t="str">
            <v>d-Avril</v>
          </cell>
          <cell r="B525">
            <v>117</v>
          </cell>
          <cell r="C525">
            <v>5.598086124401914</v>
          </cell>
          <cell r="D525">
            <v>246</v>
          </cell>
          <cell r="E525">
            <v>5.5593220338983045</v>
          </cell>
          <cell r="F525">
            <v>14</v>
          </cell>
          <cell r="G525">
            <v>6.1674008810572687</v>
          </cell>
          <cell r="H525">
            <v>0</v>
          </cell>
          <cell r="I525">
            <v>0</v>
          </cell>
          <cell r="J525">
            <v>377</v>
          </cell>
          <cell r="K525">
            <v>5.5893254262416603</v>
          </cell>
          <cell r="L525">
            <v>76</v>
          </cell>
          <cell r="M525">
            <v>7.421875</v>
          </cell>
          <cell r="N525">
            <v>139</v>
          </cell>
          <cell r="O525">
            <v>5.0729927007299276</v>
          </cell>
          <cell r="P525">
            <v>9</v>
          </cell>
          <cell r="Q525">
            <v>7.7586206896551717</v>
          </cell>
          <cell r="R525">
            <v>0</v>
          </cell>
          <cell r="S525">
            <v>0</v>
          </cell>
          <cell r="T525">
            <v>224</v>
          </cell>
          <cell r="U525">
            <v>5.7672502574665296</v>
          </cell>
        </row>
        <row r="526">
          <cell r="A526" t="str">
            <v>e-Mai</v>
          </cell>
          <cell r="B526">
            <v>157</v>
          </cell>
          <cell r="C526">
            <v>7.5119617224880377</v>
          </cell>
          <cell r="D526">
            <v>389</v>
          </cell>
          <cell r="E526">
            <v>8.7909604519774014</v>
          </cell>
          <cell r="F526">
            <v>20</v>
          </cell>
          <cell r="G526">
            <v>8.8105726872246706</v>
          </cell>
          <cell r="H526">
            <v>1</v>
          </cell>
          <cell r="I526">
            <v>33.333333333333329</v>
          </cell>
          <cell r="J526">
            <v>567</v>
          </cell>
          <cell r="K526">
            <v>8.4062268346923652</v>
          </cell>
          <cell r="L526">
            <v>83</v>
          </cell>
          <cell r="M526">
            <v>8.10546875</v>
          </cell>
          <cell r="N526">
            <v>225</v>
          </cell>
          <cell r="O526">
            <v>8.2116788321167888</v>
          </cell>
          <cell r="P526">
            <v>12</v>
          </cell>
          <cell r="Q526">
            <v>10.344827586206897</v>
          </cell>
          <cell r="R526">
            <v>0</v>
          </cell>
          <cell r="S526">
            <v>0</v>
          </cell>
          <cell r="T526">
            <v>320</v>
          </cell>
          <cell r="U526">
            <v>8.2389289392378995</v>
          </cell>
        </row>
        <row r="527">
          <cell r="A527" t="str">
            <v>f-Juin</v>
          </cell>
          <cell r="B527">
            <v>176</v>
          </cell>
          <cell r="C527">
            <v>8.4210526315789469</v>
          </cell>
          <cell r="D527">
            <v>333</v>
          </cell>
          <cell r="E527">
            <v>7.5254237288135588</v>
          </cell>
          <cell r="F527">
            <v>15</v>
          </cell>
          <cell r="G527">
            <v>6.607929515418502</v>
          </cell>
          <cell r="H527">
            <v>0</v>
          </cell>
          <cell r="I527">
            <v>0</v>
          </cell>
          <cell r="J527">
            <v>524</v>
          </cell>
          <cell r="K527">
            <v>7.7687175685693113</v>
          </cell>
          <cell r="L527">
            <v>97</v>
          </cell>
          <cell r="M527">
            <v>9.47265625</v>
          </cell>
          <cell r="N527">
            <v>217</v>
          </cell>
          <cell r="O527">
            <v>7.9197080291970794</v>
          </cell>
          <cell r="P527">
            <v>17</v>
          </cell>
          <cell r="Q527">
            <v>14.655172413793103</v>
          </cell>
          <cell r="R527">
            <v>0</v>
          </cell>
          <cell r="S527">
            <v>0</v>
          </cell>
          <cell r="T527">
            <v>331</v>
          </cell>
          <cell r="U527">
            <v>8.5221421215242028</v>
          </cell>
        </row>
        <row r="528">
          <cell r="A528" t="str">
            <v>g-Juillet</v>
          </cell>
          <cell r="B528">
            <v>77</v>
          </cell>
          <cell r="C528">
            <v>3.6842105263157889</v>
          </cell>
          <cell r="D528">
            <v>170</v>
          </cell>
          <cell r="E528">
            <v>3.8418079096045199</v>
          </cell>
          <cell r="F528">
            <v>14</v>
          </cell>
          <cell r="G528">
            <v>6.1674008810572687</v>
          </cell>
          <cell r="H528">
            <v>1</v>
          </cell>
          <cell r="I528">
            <v>33.333333333333329</v>
          </cell>
          <cell r="J528">
            <v>262</v>
          </cell>
          <cell r="K528">
            <v>3.8843587842846556</v>
          </cell>
          <cell r="L528">
            <v>32</v>
          </cell>
          <cell r="M528">
            <v>3.125</v>
          </cell>
          <cell r="N528">
            <v>132</v>
          </cell>
          <cell r="O528">
            <v>4.8175182481751824</v>
          </cell>
          <cell r="P528">
            <v>5</v>
          </cell>
          <cell r="Q528">
            <v>4.3103448275862073</v>
          </cell>
          <cell r="R528">
            <v>0</v>
          </cell>
          <cell r="S528">
            <v>0</v>
          </cell>
          <cell r="T528">
            <v>169</v>
          </cell>
          <cell r="U528">
            <v>4.3511843460350157</v>
          </cell>
        </row>
        <row r="529">
          <cell r="A529" t="str">
            <v>h-Août</v>
          </cell>
          <cell r="B529">
            <v>96</v>
          </cell>
          <cell r="C529">
            <v>4.5933014354066986</v>
          </cell>
          <cell r="D529">
            <v>196</v>
          </cell>
          <cell r="E529">
            <v>4.4293785310734464</v>
          </cell>
          <cell r="F529">
            <v>10</v>
          </cell>
          <cell r="G529">
            <v>4.4052863436123353</v>
          </cell>
          <cell r="H529">
            <v>0</v>
          </cell>
          <cell r="I529">
            <v>0</v>
          </cell>
          <cell r="J529">
            <v>302</v>
          </cell>
          <cell r="K529">
            <v>4.4773906597479618</v>
          </cell>
          <cell r="L529">
            <v>47</v>
          </cell>
          <cell r="M529">
            <v>4.58984375</v>
          </cell>
          <cell r="N529">
            <v>177</v>
          </cell>
          <cell r="O529">
            <v>6.4598540145985393</v>
          </cell>
          <cell r="P529">
            <v>4</v>
          </cell>
          <cell r="Q529">
            <v>3.4482758620689653</v>
          </cell>
          <cell r="R529">
            <v>0</v>
          </cell>
          <cell r="S529">
            <v>0</v>
          </cell>
          <cell r="T529">
            <v>228</v>
          </cell>
          <cell r="U529">
            <v>5.8702368692070035</v>
          </cell>
        </row>
        <row r="530">
          <cell r="A530" t="str">
            <v>i-Septembre</v>
          </cell>
          <cell r="B530">
            <v>155</v>
          </cell>
          <cell r="C530">
            <v>7.4162679425837315</v>
          </cell>
          <cell r="D530">
            <v>371</v>
          </cell>
          <cell r="E530">
            <v>8.3841807909604515</v>
          </cell>
          <cell r="F530">
            <v>22</v>
          </cell>
          <cell r="G530">
            <v>9.6916299559471373</v>
          </cell>
          <cell r="H530">
            <v>0</v>
          </cell>
          <cell r="I530">
            <v>0</v>
          </cell>
          <cell r="J530">
            <v>548</v>
          </cell>
          <cell r="K530">
            <v>8.1245366938472934</v>
          </cell>
          <cell r="L530">
            <v>76</v>
          </cell>
          <cell r="M530">
            <v>7.421875</v>
          </cell>
          <cell r="N530">
            <v>228</v>
          </cell>
          <cell r="O530">
            <v>8.3211678832116789</v>
          </cell>
          <cell r="P530">
            <v>9</v>
          </cell>
          <cell r="Q530">
            <v>7.7586206896551717</v>
          </cell>
          <cell r="R530">
            <v>1</v>
          </cell>
          <cell r="S530">
            <v>25</v>
          </cell>
          <cell r="T530">
            <v>314</v>
          </cell>
          <cell r="U530">
            <v>8.0844490216271883</v>
          </cell>
        </row>
        <row r="531">
          <cell r="A531" t="str">
            <v>j-Octobre</v>
          </cell>
          <cell r="B531">
            <v>235</v>
          </cell>
          <cell r="C531">
            <v>11.244019138755981</v>
          </cell>
          <cell r="D531">
            <v>446</v>
          </cell>
          <cell r="E531">
            <v>10.07909604519774</v>
          </cell>
          <cell r="F531">
            <v>19</v>
          </cell>
          <cell r="G531">
            <v>8.3700440528634363</v>
          </cell>
          <cell r="H531">
            <v>0</v>
          </cell>
          <cell r="I531">
            <v>0</v>
          </cell>
          <cell r="J531">
            <v>700</v>
          </cell>
          <cell r="K531">
            <v>10.378057820607859</v>
          </cell>
          <cell r="L531">
            <v>87</v>
          </cell>
          <cell r="M531">
            <v>8.49609375</v>
          </cell>
          <cell r="N531">
            <v>279</v>
          </cell>
          <cell r="O531">
            <v>10.182481751824819</v>
          </cell>
          <cell r="P531">
            <v>7</v>
          </cell>
          <cell r="Q531">
            <v>6.0344827586206895</v>
          </cell>
          <cell r="R531">
            <v>1</v>
          </cell>
          <cell r="S531">
            <v>25</v>
          </cell>
          <cell r="T531">
            <v>374</v>
          </cell>
          <cell r="U531">
            <v>9.6292481977342934</v>
          </cell>
        </row>
        <row r="532">
          <cell r="A532" t="str">
            <v>k-Novembre</v>
          </cell>
          <cell r="B532">
            <v>232</v>
          </cell>
          <cell r="C532">
            <v>11.100478468899521</v>
          </cell>
          <cell r="D532">
            <v>467</v>
          </cell>
          <cell r="E532">
            <v>10.553672316384182</v>
          </cell>
          <cell r="F532">
            <v>23</v>
          </cell>
          <cell r="G532">
            <v>10.13215859030837</v>
          </cell>
          <cell r="H532">
            <v>1</v>
          </cell>
          <cell r="I532">
            <v>33.333333333333329</v>
          </cell>
          <cell r="J532">
            <v>723</v>
          </cell>
          <cell r="K532">
            <v>10.719051148999261</v>
          </cell>
          <cell r="L532">
            <v>109</v>
          </cell>
          <cell r="M532">
            <v>10.64453125</v>
          </cell>
          <cell r="N532">
            <v>276</v>
          </cell>
          <cell r="O532">
            <v>10.072992700729927</v>
          </cell>
          <cell r="P532">
            <v>12</v>
          </cell>
          <cell r="Q532">
            <v>10.344827586206897</v>
          </cell>
          <cell r="R532">
            <v>0</v>
          </cell>
          <cell r="S532">
            <v>0</v>
          </cell>
          <cell r="T532">
            <v>397</v>
          </cell>
          <cell r="U532">
            <v>10.221421215242019</v>
          </cell>
        </row>
        <row r="533">
          <cell r="A533" t="str">
            <v>l-Décembre</v>
          </cell>
          <cell r="B533">
            <v>220</v>
          </cell>
          <cell r="C533">
            <v>10.526315789473683</v>
          </cell>
          <cell r="D533">
            <v>425</v>
          </cell>
          <cell r="E533">
            <v>9.6045197740112993</v>
          </cell>
          <cell r="F533">
            <v>20</v>
          </cell>
          <cell r="G533">
            <v>8.8105726872246706</v>
          </cell>
          <cell r="H533">
            <v>0</v>
          </cell>
          <cell r="I533">
            <v>0</v>
          </cell>
          <cell r="J533">
            <v>665</v>
          </cell>
          <cell r="K533">
            <v>9.8591549295774641</v>
          </cell>
          <cell r="L533">
            <v>103</v>
          </cell>
          <cell r="M533">
            <v>10.05859375</v>
          </cell>
          <cell r="N533">
            <v>252</v>
          </cell>
          <cell r="O533">
            <v>9.1970802919708028</v>
          </cell>
          <cell r="P533">
            <v>12</v>
          </cell>
          <cell r="Q533">
            <v>10.344827586206897</v>
          </cell>
          <cell r="R533">
            <v>1</v>
          </cell>
          <cell r="S533">
            <v>25</v>
          </cell>
          <cell r="T533">
            <v>368</v>
          </cell>
          <cell r="U533">
            <v>9.474768280123584</v>
          </cell>
        </row>
        <row r="534">
          <cell r="A534" t="str">
            <v>Total</v>
          </cell>
          <cell r="B534">
            <v>2090</v>
          </cell>
          <cell r="C534">
            <v>100</v>
          </cell>
          <cell r="D534">
            <v>4425</v>
          </cell>
          <cell r="E534">
            <v>100</v>
          </cell>
          <cell r="F534">
            <v>227</v>
          </cell>
          <cell r="G534">
            <v>100</v>
          </cell>
          <cell r="H534">
            <v>3</v>
          </cell>
          <cell r="I534">
            <v>100</v>
          </cell>
          <cell r="J534">
            <v>6745</v>
          </cell>
          <cell r="K534">
            <v>100</v>
          </cell>
          <cell r="L534">
            <v>1024</v>
          </cell>
          <cell r="M534">
            <v>100</v>
          </cell>
          <cell r="N534">
            <v>2740</v>
          </cell>
          <cell r="O534">
            <v>100</v>
          </cell>
          <cell r="P534">
            <v>116</v>
          </cell>
          <cell r="Q534">
            <v>100</v>
          </cell>
          <cell r="R534">
            <v>4</v>
          </cell>
          <cell r="S534">
            <v>100</v>
          </cell>
          <cell r="T534">
            <v>3884</v>
          </cell>
          <cell r="U534">
            <v>100</v>
          </cell>
        </row>
        <row r="537">
          <cell r="A537" t="str">
            <v>5.4.4.  Arbeidsplaatsongevallen volgens maand van het ongeval : verdeling volgens gevolgen en generatie in absolute frequentie 2017</v>
          </cell>
        </row>
        <row r="538">
          <cell r="F538" t="str">
            <v>15 - 24 ans</v>
          </cell>
          <cell r="K538" t="str">
            <v>25 - 49 ans</v>
          </cell>
          <cell r="P538" t="str">
            <v>50 ans et plus</v>
          </cell>
          <cell r="Q538" t="str">
            <v>Total</v>
          </cell>
        </row>
        <row r="539">
          <cell r="B539" t="str">
            <v>1-CSS</v>
          </cell>
          <cell r="C539" t="str">
            <v>2-IT &lt;= 6 MOIS</v>
          </cell>
          <cell r="D539" t="str">
            <v>3-IT &gt; 6 MOIS</v>
          </cell>
          <cell r="E539" t="str">
            <v>4-Mortel</v>
          </cell>
          <cell r="F539" t="str">
            <v>Total</v>
          </cell>
          <cell r="G539" t="str">
            <v>1-CSS</v>
          </cell>
          <cell r="H539" t="str">
            <v>2-IT &lt;= 6 MOIS</v>
          </cell>
          <cell r="I539" t="str">
            <v>3-IT &gt; 6 MOIS</v>
          </cell>
          <cell r="J539" t="str">
            <v>4-Mortel</v>
          </cell>
          <cell r="K539" t="str">
            <v>Total</v>
          </cell>
          <cell r="L539" t="str">
            <v>1-CSS</v>
          </cell>
          <cell r="M539" t="str">
            <v>2-IT &lt;= 6 MOIS</v>
          </cell>
          <cell r="N539" t="str">
            <v>3-IT &gt; 6 MOIS</v>
          </cell>
          <cell r="O539" t="str">
            <v>4-Mortel</v>
          </cell>
          <cell r="P539" t="str">
            <v>Total</v>
          </cell>
        </row>
        <row r="540">
          <cell r="A540" t="str">
            <v>a-Janvier</v>
          </cell>
          <cell r="B540">
            <v>14</v>
          </cell>
          <cell r="C540">
            <v>54</v>
          </cell>
          <cell r="D540">
            <v>0</v>
          </cell>
          <cell r="E540">
            <v>0</v>
          </cell>
          <cell r="F540">
            <v>68</v>
          </cell>
          <cell r="G540">
            <v>268</v>
          </cell>
          <cell r="H540">
            <v>633</v>
          </cell>
          <cell r="I540">
            <v>23</v>
          </cell>
          <cell r="J540">
            <v>0</v>
          </cell>
          <cell r="K540">
            <v>924</v>
          </cell>
          <cell r="L540">
            <v>167</v>
          </cell>
          <cell r="M540">
            <v>370</v>
          </cell>
          <cell r="N540">
            <v>28</v>
          </cell>
          <cell r="O540">
            <v>0</v>
          </cell>
          <cell r="P540">
            <v>565</v>
          </cell>
          <cell r="Q540">
            <v>1557</v>
          </cell>
        </row>
        <row r="541">
          <cell r="A541" t="str">
            <v>b-Février</v>
          </cell>
          <cell r="B541">
            <v>12</v>
          </cell>
          <cell r="C541">
            <v>39</v>
          </cell>
          <cell r="D541">
            <v>0</v>
          </cell>
          <cell r="E541">
            <v>0</v>
          </cell>
          <cell r="F541">
            <v>51</v>
          </cell>
          <cell r="G541">
            <v>159</v>
          </cell>
          <cell r="H541">
            <v>339</v>
          </cell>
          <cell r="I541">
            <v>11</v>
          </cell>
          <cell r="J541">
            <v>0</v>
          </cell>
          <cell r="K541">
            <v>509</v>
          </cell>
          <cell r="L541">
            <v>73</v>
          </cell>
          <cell r="M541">
            <v>190</v>
          </cell>
          <cell r="N541">
            <v>7</v>
          </cell>
          <cell r="O541">
            <v>0</v>
          </cell>
          <cell r="P541">
            <v>270</v>
          </cell>
          <cell r="Q541">
            <v>830</v>
          </cell>
        </row>
        <row r="542">
          <cell r="A542" t="str">
            <v>c-Mars</v>
          </cell>
          <cell r="B542">
            <v>15</v>
          </cell>
          <cell r="C542">
            <v>26</v>
          </cell>
          <cell r="D542">
            <v>1</v>
          </cell>
          <cell r="E542">
            <v>0</v>
          </cell>
          <cell r="F542">
            <v>42</v>
          </cell>
          <cell r="G542">
            <v>149</v>
          </cell>
          <cell r="H542">
            <v>340</v>
          </cell>
          <cell r="I542">
            <v>18</v>
          </cell>
          <cell r="J542">
            <v>1</v>
          </cell>
          <cell r="K542">
            <v>508</v>
          </cell>
          <cell r="L542">
            <v>82</v>
          </cell>
          <cell r="M542">
            <v>206</v>
          </cell>
          <cell r="N542">
            <v>11</v>
          </cell>
          <cell r="O542">
            <v>0</v>
          </cell>
          <cell r="P542">
            <v>299</v>
          </cell>
          <cell r="Q542">
            <v>849</v>
          </cell>
        </row>
        <row r="543">
          <cell r="A543" t="str">
            <v>d-Avril</v>
          </cell>
          <cell r="B543">
            <v>10</v>
          </cell>
          <cell r="C543">
            <v>15</v>
          </cell>
          <cell r="D543">
            <v>0</v>
          </cell>
          <cell r="E543">
            <v>0</v>
          </cell>
          <cell r="F543">
            <v>25</v>
          </cell>
          <cell r="G543">
            <v>127</v>
          </cell>
          <cell r="H543">
            <v>246</v>
          </cell>
          <cell r="I543">
            <v>18</v>
          </cell>
          <cell r="J543">
            <v>0</v>
          </cell>
          <cell r="K543">
            <v>391</v>
          </cell>
          <cell r="L543">
            <v>56</v>
          </cell>
          <cell r="M543">
            <v>124</v>
          </cell>
          <cell r="N543">
            <v>5</v>
          </cell>
          <cell r="O543">
            <v>0</v>
          </cell>
          <cell r="P543">
            <v>185</v>
          </cell>
          <cell r="Q543">
            <v>601</v>
          </cell>
        </row>
        <row r="544">
          <cell r="A544" t="str">
            <v>e-Mai</v>
          </cell>
          <cell r="B544">
            <v>13</v>
          </cell>
          <cell r="C544">
            <v>25</v>
          </cell>
          <cell r="D544">
            <v>0</v>
          </cell>
          <cell r="E544">
            <v>0</v>
          </cell>
          <cell r="F544">
            <v>38</v>
          </cell>
          <cell r="G544">
            <v>158</v>
          </cell>
          <cell r="H544">
            <v>384</v>
          </cell>
          <cell r="I544">
            <v>19</v>
          </cell>
          <cell r="J544">
            <v>1</v>
          </cell>
          <cell r="K544">
            <v>562</v>
          </cell>
          <cell r="L544">
            <v>69</v>
          </cell>
          <cell r="M544">
            <v>205</v>
          </cell>
          <cell r="N544">
            <v>13</v>
          </cell>
          <cell r="O544">
            <v>0</v>
          </cell>
          <cell r="P544">
            <v>287</v>
          </cell>
          <cell r="Q544">
            <v>887</v>
          </cell>
        </row>
        <row r="545">
          <cell r="A545" t="str">
            <v>f-Juin</v>
          </cell>
          <cell r="B545">
            <v>9</v>
          </cell>
          <cell r="C545">
            <v>24</v>
          </cell>
          <cell r="D545">
            <v>1</v>
          </cell>
          <cell r="E545">
            <v>0</v>
          </cell>
          <cell r="F545">
            <v>34</v>
          </cell>
          <cell r="G545">
            <v>175</v>
          </cell>
          <cell r="H545">
            <v>334</v>
          </cell>
          <cell r="I545">
            <v>17</v>
          </cell>
          <cell r="J545">
            <v>0</v>
          </cell>
          <cell r="K545">
            <v>526</v>
          </cell>
          <cell r="L545">
            <v>89</v>
          </cell>
          <cell r="M545">
            <v>192</v>
          </cell>
          <cell r="N545">
            <v>14</v>
          </cell>
          <cell r="O545">
            <v>0</v>
          </cell>
          <cell r="P545">
            <v>295</v>
          </cell>
          <cell r="Q545">
            <v>855</v>
          </cell>
        </row>
        <row r="546">
          <cell r="A546" t="str">
            <v>g-Juillet</v>
          </cell>
          <cell r="B546">
            <v>5</v>
          </cell>
          <cell r="C546">
            <v>26</v>
          </cell>
          <cell r="D546">
            <v>0</v>
          </cell>
          <cell r="E546">
            <v>0</v>
          </cell>
          <cell r="F546">
            <v>31</v>
          </cell>
          <cell r="G546">
            <v>73</v>
          </cell>
          <cell r="H546">
            <v>184</v>
          </cell>
          <cell r="I546">
            <v>13</v>
          </cell>
          <cell r="J546">
            <v>0</v>
          </cell>
          <cell r="K546">
            <v>270</v>
          </cell>
          <cell r="L546">
            <v>31</v>
          </cell>
          <cell r="M546">
            <v>92</v>
          </cell>
          <cell r="N546">
            <v>6</v>
          </cell>
          <cell r="O546">
            <v>1</v>
          </cell>
          <cell r="P546">
            <v>130</v>
          </cell>
          <cell r="Q546">
            <v>431</v>
          </cell>
        </row>
        <row r="547">
          <cell r="A547" t="str">
            <v>h-Août</v>
          </cell>
          <cell r="B547">
            <v>8</v>
          </cell>
          <cell r="C547">
            <v>29</v>
          </cell>
          <cell r="D547">
            <v>0</v>
          </cell>
          <cell r="E547">
            <v>0</v>
          </cell>
          <cell r="F547">
            <v>37</v>
          </cell>
          <cell r="G547">
            <v>83</v>
          </cell>
          <cell r="H547">
            <v>211</v>
          </cell>
          <cell r="I547">
            <v>5</v>
          </cell>
          <cell r="J547">
            <v>0</v>
          </cell>
          <cell r="K547">
            <v>299</v>
          </cell>
          <cell r="L547">
            <v>52</v>
          </cell>
          <cell r="M547">
            <v>133</v>
          </cell>
          <cell r="N547">
            <v>9</v>
          </cell>
          <cell r="O547">
            <v>0</v>
          </cell>
          <cell r="P547">
            <v>194</v>
          </cell>
          <cell r="Q547">
            <v>530</v>
          </cell>
        </row>
        <row r="548">
          <cell r="A548" t="str">
            <v>i-Septembre</v>
          </cell>
          <cell r="B548">
            <v>11</v>
          </cell>
          <cell r="C548">
            <v>39</v>
          </cell>
          <cell r="D548">
            <v>0</v>
          </cell>
          <cell r="E548">
            <v>0</v>
          </cell>
          <cell r="F548">
            <v>50</v>
          </cell>
          <cell r="G548">
            <v>148</v>
          </cell>
          <cell r="H548">
            <v>383</v>
          </cell>
          <cell r="I548">
            <v>15</v>
          </cell>
          <cell r="J548">
            <v>1</v>
          </cell>
          <cell r="K548">
            <v>547</v>
          </cell>
          <cell r="L548">
            <v>72</v>
          </cell>
          <cell r="M548">
            <v>177</v>
          </cell>
          <cell r="N548">
            <v>16</v>
          </cell>
          <cell r="O548">
            <v>0</v>
          </cell>
          <cell r="P548">
            <v>265</v>
          </cell>
          <cell r="Q548">
            <v>862</v>
          </cell>
        </row>
        <row r="549">
          <cell r="A549" t="str">
            <v>j-Octobre</v>
          </cell>
          <cell r="B549">
            <v>17</v>
          </cell>
          <cell r="C549">
            <v>35</v>
          </cell>
          <cell r="D549">
            <v>0</v>
          </cell>
          <cell r="E549">
            <v>0</v>
          </cell>
          <cell r="F549">
            <v>52</v>
          </cell>
          <cell r="G549">
            <v>204</v>
          </cell>
          <cell r="H549">
            <v>433</v>
          </cell>
          <cell r="I549">
            <v>12</v>
          </cell>
          <cell r="J549">
            <v>1</v>
          </cell>
          <cell r="K549">
            <v>650</v>
          </cell>
          <cell r="L549">
            <v>101</v>
          </cell>
          <cell r="M549">
            <v>257</v>
          </cell>
          <cell r="N549">
            <v>14</v>
          </cell>
          <cell r="O549">
            <v>0</v>
          </cell>
          <cell r="P549">
            <v>372</v>
          </cell>
          <cell r="Q549">
            <v>1074</v>
          </cell>
        </row>
        <row r="550">
          <cell r="A550" t="str">
            <v>k-Novembre</v>
          </cell>
          <cell r="B550">
            <v>16</v>
          </cell>
          <cell r="C550">
            <v>39</v>
          </cell>
          <cell r="D550">
            <v>2</v>
          </cell>
          <cell r="E550">
            <v>1</v>
          </cell>
          <cell r="F550">
            <v>58</v>
          </cell>
          <cell r="G550">
            <v>210</v>
          </cell>
          <cell r="H550">
            <v>448</v>
          </cell>
          <cell r="I550">
            <v>18</v>
          </cell>
          <cell r="J550">
            <v>0</v>
          </cell>
          <cell r="K550">
            <v>676</v>
          </cell>
          <cell r="L550">
            <v>115</v>
          </cell>
          <cell r="M550">
            <v>256</v>
          </cell>
          <cell r="N550">
            <v>15</v>
          </cell>
          <cell r="O550">
            <v>0</v>
          </cell>
          <cell r="P550">
            <v>386</v>
          </cell>
          <cell r="Q550">
            <v>1120</v>
          </cell>
        </row>
        <row r="551">
          <cell r="A551" t="str">
            <v>l-Décembre</v>
          </cell>
          <cell r="B551">
            <v>14</v>
          </cell>
          <cell r="C551">
            <v>44</v>
          </cell>
          <cell r="D551">
            <v>0</v>
          </cell>
          <cell r="E551">
            <v>0</v>
          </cell>
          <cell r="F551">
            <v>58</v>
          </cell>
          <cell r="G551">
            <v>199</v>
          </cell>
          <cell r="H551">
            <v>395</v>
          </cell>
          <cell r="I551">
            <v>15</v>
          </cell>
          <cell r="J551">
            <v>0</v>
          </cell>
          <cell r="K551">
            <v>609</v>
          </cell>
          <cell r="L551">
            <v>110</v>
          </cell>
          <cell r="M551">
            <v>238</v>
          </cell>
          <cell r="N551">
            <v>17</v>
          </cell>
          <cell r="O551">
            <v>1</v>
          </cell>
          <cell r="P551">
            <v>366</v>
          </cell>
          <cell r="Q551">
            <v>1033</v>
          </cell>
        </row>
        <row r="552">
          <cell r="A552" t="str">
            <v>Total</v>
          </cell>
          <cell r="B552">
            <v>144</v>
          </cell>
          <cell r="C552">
            <v>395</v>
          </cell>
          <cell r="D552">
            <v>4</v>
          </cell>
          <cell r="E552">
            <v>1</v>
          </cell>
          <cell r="F552">
            <v>544</v>
          </cell>
          <cell r="G552">
            <v>1953</v>
          </cell>
          <cell r="H552">
            <v>4330</v>
          </cell>
          <cell r="I552">
            <v>184</v>
          </cell>
          <cell r="J552">
            <v>4</v>
          </cell>
          <cell r="K552">
            <v>6471</v>
          </cell>
          <cell r="L552">
            <v>1017</v>
          </cell>
          <cell r="M552">
            <v>2440</v>
          </cell>
          <cell r="N552">
            <v>155</v>
          </cell>
          <cell r="O552">
            <v>2</v>
          </cell>
          <cell r="P552">
            <v>3614</v>
          </cell>
          <cell r="Q552">
            <v>10629</v>
          </cell>
        </row>
        <row r="555">
          <cell r="A555" t="str">
            <v>5.4.5.  Arbeidsplaatsongevallen volgens maand van het ongeval : verdeling volgens gevolgen en generatie in relatieve frequentie 2017</v>
          </cell>
        </row>
        <row r="556">
          <cell r="F556" t="str">
            <v>15 - 24 ans</v>
          </cell>
          <cell r="K556" t="str">
            <v>25 - 49 ans</v>
          </cell>
          <cell r="P556" t="str">
            <v>50 ans et plus</v>
          </cell>
          <cell r="Q556" t="str">
            <v>Total</v>
          </cell>
        </row>
        <row r="557">
          <cell r="B557" t="str">
            <v>1-CSS</v>
          </cell>
          <cell r="C557" t="str">
            <v>2-IT &lt;= 6 MOIS</v>
          </cell>
          <cell r="D557" t="str">
            <v>3-IT &gt; 6 MOIS</v>
          </cell>
          <cell r="E557" t="str">
            <v>4-Mortel</v>
          </cell>
          <cell r="F557" t="str">
            <v>Total</v>
          </cell>
          <cell r="G557" t="str">
            <v>1-CSS</v>
          </cell>
          <cell r="H557" t="str">
            <v>2-IT &lt;= 6 MOIS</v>
          </cell>
          <cell r="I557" t="str">
            <v>3-IT &gt; 6 MOIS</v>
          </cell>
          <cell r="J557" t="str">
            <v>4-Mortel</v>
          </cell>
          <cell r="K557" t="str">
            <v>Total</v>
          </cell>
          <cell r="L557" t="str">
            <v>1-CSS</v>
          </cell>
          <cell r="M557" t="str">
            <v>2-IT &lt;= 6 MOIS</v>
          </cell>
          <cell r="N557" t="str">
            <v>3-IT &gt; 6 MOIS</v>
          </cell>
          <cell r="O557" t="str">
            <v>4-Mortel</v>
          </cell>
          <cell r="P557" t="str">
            <v>Total</v>
          </cell>
        </row>
        <row r="558">
          <cell r="A558" t="str">
            <v>a-Janvier</v>
          </cell>
          <cell r="B558">
            <v>9.7222222222222232</v>
          </cell>
          <cell r="C558">
            <v>13.670886075949367</v>
          </cell>
          <cell r="D558">
            <v>0</v>
          </cell>
          <cell r="E558">
            <v>0</v>
          </cell>
          <cell r="F558">
            <v>12.5</v>
          </cell>
          <cell r="G558">
            <v>13.722478238607271</v>
          </cell>
          <cell r="H558">
            <v>14.6189376443418</v>
          </cell>
          <cell r="I558">
            <v>12.5</v>
          </cell>
          <cell r="J558">
            <v>0</v>
          </cell>
          <cell r="K558">
            <v>14.279091330551688</v>
          </cell>
          <cell r="L558">
            <v>16.420845624385446</v>
          </cell>
          <cell r="M558">
            <v>15.163934426229508</v>
          </cell>
          <cell r="N558">
            <v>18.064516129032256</v>
          </cell>
          <cell r="O558">
            <v>0</v>
          </cell>
          <cell r="P558">
            <v>15.633646928610961</v>
          </cell>
          <cell r="Q558">
            <v>14.648602878916172</v>
          </cell>
        </row>
        <row r="559">
          <cell r="A559" t="str">
            <v>b-Février</v>
          </cell>
          <cell r="B559">
            <v>8.3333333333333321</v>
          </cell>
          <cell r="C559">
            <v>9.8734177215189867</v>
          </cell>
          <cell r="D559">
            <v>0</v>
          </cell>
          <cell r="E559">
            <v>0</v>
          </cell>
          <cell r="F559">
            <v>9.375</v>
          </cell>
          <cell r="G559">
            <v>8.1413210445468511</v>
          </cell>
          <cell r="H559">
            <v>7.8290993071593542</v>
          </cell>
          <cell r="I559">
            <v>5.9782608695652177</v>
          </cell>
          <cell r="J559">
            <v>0</v>
          </cell>
          <cell r="K559">
            <v>7.8658630814402724</v>
          </cell>
          <cell r="L559">
            <v>7.1779744346116034</v>
          </cell>
          <cell r="M559">
            <v>7.7868852459016402</v>
          </cell>
          <cell r="N559">
            <v>4.5161290322580641</v>
          </cell>
          <cell r="O559">
            <v>0</v>
          </cell>
          <cell r="P559">
            <v>7.4709463198671839</v>
          </cell>
          <cell r="Q559">
            <v>7.8088249129739395</v>
          </cell>
        </row>
        <row r="560">
          <cell r="A560" t="str">
            <v>c-Mars</v>
          </cell>
          <cell r="B560">
            <v>10.416666666666668</v>
          </cell>
          <cell r="C560">
            <v>6.5822784810126587</v>
          </cell>
          <cell r="D560">
            <v>25</v>
          </cell>
          <cell r="E560">
            <v>0</v>
          </cell>
          <cell r="F560">
            <v>7.7205882352941186</v>
          </cell>
          <cell r="G560">
            <v>7.6292882744495651</v>
          </cell>
          <cell r="H560">
            <v>7.8521939953810627</v>
          </cell>
          <cell r="I560">
            <v>9.7826086956521738</v>
          </cell>
          <cell r="J560">
            <v>25</v>
          </cell>
          <cell r="K560">
            <v>7.8504095193942218</v>
          </cell>
          <cell r="L560">
            <v>8.0629301868239924</v>
          </cell>
          <cell r="M560">
            <v>8.442622950819672</v>
          </cell>
          <cell r="N560">
            <v>7.096774193548387</v>
          </cell>
          <cell r="O560">
            <v>0</v>
          </cell>
          <cell r="P560">
            <v>8.2733812949640289</v>
          </cell>
          <cell r="Q560">
            <v>7.9875811459215349</v>
          </cell>
        </row>
        <row r="561">
          <cell r="A561" t="str">
            <v>d-Avril</v>
          </cell>
          <cell r="B561">
            <v>6.9444444444444446</v>
          </cell>
          <cell r="C561">
            <v>3.79746835443038</v>
          </cell>
          <cell r="D561">
            <v>0</v>
          </cell>
          <cell r="E561">
            <v>0</v>
          </cell>
          <cell r="F561">
            <v>4.5955882352941178</v>
          </cell>
          <cell r="G561">
            <v>6.5028161802355351</v>
          </cell>
          <cell r="H561">
            <v>5.6812933025404151</v>
          </cell>
          <cell r="I561">
            <v>9.7826086956521738</v>
          </cell>
          <cell r="J561">
            <v>0</v>
          </cell>
          <cell r="K561">
            <v>6.0423427600061812</v>
          </cell>
          <cell r="L561">
            <v>5.5063913470993127</v>
          </cell>
          <cell r="M561">
            <v>5.081967213114754</v>
          </cell>
          <cell r="N561">
            <v>3.225806451612903</v>
          </cell>
          <cell r="O561">
            <v>0</v>
          </cell>
          <cell r="P561">
            <v>5.1189817376867737</v>
          </cell>
          <cell r="Q561">
            <v>5.6543418948160697</v>
          </cell>
        </row>
        <row r="562">
          <cell r="A562" t="str">
            <v>e-Mai</v>
          </cell>
          <cell r="B562">
            <v>9.0277777777777768</v>
          </cell>
          <cell r="C562">
            <v>6.3291139240506338</v>
          </cell>
          <cell r="D562">
            <v>0</v>
          </cell>
          <cell r="E562">
            <v>0</v>
          </cell>
          <cell r="F562">
            <v>6.9852941176470589</v>
          </cell>
          <cell r="G562">
            <v>8.090117767537123</v>
          </cell>
          <cell r="H562">
            <v>8.868360277136258</v>
          </cell>
          <cell r="I562">
            <v>10.326086956521738</v>
          </cell>
          <cell r="J562">
            <v>25</v>
          </cell>
          <cell r="K562">
            <v>8.6849018698810081</v>
          </cell>
          <cell r="L562">
            <v>6.784660766961653</v>
          </cell>
          <cell r="M562">
            <v>8.4016393442622945</v>
          </cell>
          <cell r="N562">
            <v>8.3870967741935498</v>
          </cell>
          <cell r="O562">
            <v>0</v>
          </cell>
          <cell r="P562">
            <v>7.9413392363032642</v>
          </cell>
          <cell r="Q562">
            <v>8.3450936118167292</v>
          </cell>
        </row>
        <row r="563">
          <cell r="A563" t="str">
            <v>f-Juin</v>
          </cell>
          <cell r="B563">
            <v>6.25</v>
          </cell>
          <cell r="C563">
            <v>6.0759493670886071</v>
          </cell>
          <cell r="D563">
            <v>25</v>
          </cell>
          <cell r="E563">
            <v>0</v>
          </cell>
          <cell r="F563">
            <v>6.25</v>
          </cell>
          <cell r="G563">
            <v>8.9605734767025087</v>
          </cell>
          <cell r="H563">
            <v>7.7136258660508075</v>
          </cell>
          <cell r="I563">
            <v>9.2391304347826075</v>
          </cell>
          <cell r="J563">
            <v>0</v>
          </cell>
          <cell r="K563">
            <v>8.12857363622315</v>
          </cell>
          <cell r="L563">
            <v>8.7512291052114062</v>
          </cell>
          <cell r="M563">
            <v>7.8688524590163942</v>
          </cell>
          <cell r="N563">
            <v>9.0322580645161281</v>
          </cell>
          <cell r="O563">
            <v>0</v>
          </cell>
          <cell r="P563">
            <v>8.1627006087437746</v>
          </cell>
          <cell r="Q563">
            <v>8.0440304826418281</v>
          </cell>
        </row>
        <row r="564">
          <cell r="A564" t="str">
            <v>g-Juillet</v>
          </cell>
          <cell r="B564">
            <v>3.4722222222222223</v>
          </cell>
          <cell r="C564">
            <v>6.5822784810126587</v>
          </cell>
          <cell r="D564">
            <v>0</v>
          </cell>
          <cell r="E564">
            <v>0</v>
          </cell>
          <cell r="F564">
            <v>5.6985294117647065</v>
          </cell>
          <cell r="G564">
            <v>3.7378392217101895</v>
          </cell>
          <cell r="H564">
            <v>4.2494226327944569</v>
          </cell>
          <cell r="I564">
            <v>7.0652173913043477</v>
          </cell>
          <cell r="J564">
            <v>0</v>
          </cell>
          <cell r="K564">
            <v>4.1724617524339358</v>
          </cell>
          <cell r="L564">
            <v>3.0481809242871192</v>
          </cell>
          <cell r="M564">
            <v>3.7704918032786892</v>
          </cell>
          <cell r="N564">
            <v>3.870967741935484</v>
          </cell>
          <cell r="O564">
            <v>50</v>
          </cell>
          <cell r="P564">
            <v>3.5971223021582732</v>
          </cell>
          <cell r="Q564">
            <v>4.0549440210744194</v>
          </cell>
        </row>
        <row r="565">
          <cell r="A565" t="str">
            <v>h-Août</v>
          </cell>
          <cell r="B565">
            <v>5.5555555555555554</v>
          </cell>
          <cell r="C565">
            <v>7.3417721518987342</v>
          </cell>
          <cell r="D565">
            <v>0</v>
          </cell>
          <cell r="E565">
            <v>0</v>
          </cell>
          <cell r="F565">
            <v>6.8014705882352935</v>
          </cell>
          <cell r="G565">
            <v>4.2498719918074759</v>
          </cell>
          <cell r="H565">
            <v>4.8729792147806004</v>
          </cell>
          <cell r="I565">
            <v>2.7173913043478262</v>
          </cell>
          <cell r="J565">
            <v>0</v>
          </cell>
          <cell r="K565">
            <v>4.6206150517694322</v>
          </cell>
          <cell r="L565">
            <v>5.1130776794493604</v>
          </cell>
          <cell r="M565">
            <v>5.4508196721311482</v>
          </cell>
          <cell r="N565">
            <v>5.806451612903226</v>
          </cell>
          <cell r="O565">
            <v>0</v>
          </cell>
          <cell r="P565">
            <v>5.3680132816823463</v>
          </cell>
          <cell r="Q565">
            <v>4.9863580769592621</v>
          </cell>
        </row>
        <row r="566">
          <cell r="A566" t="str">
            <v>i-Septembre</v>
          </cell>
          <cell r="B566">
            <v>7.6388888888888893</v>
          </cell>
          <cell r="C566">
            <v>9.8734177215189867</v>
          </cell>
          <cell r="D566">
            <v>0</v>
          </cell>
          <cell r="E566">
            <v>0</v>
          </cell>
          <cell r="F566">
            <v>9.1911764705882355</v>
          </cell>
          <cell r="G566">
            <v>7.5780849974398361</v>
          </cell>
          <cell r="H566">
            <v>8.8452655889145504</v>
          </cell>
          <cell r="I566">
            <v>8.1521739130434785</v>
          </cell>
          <cell r="J566">
            <v>25</v>
          </cell>
          <cell r="K566">
            <v>8.4530984391902333</v>
          </cell>
          <cell r="L566">
            <v>7.0796460176991154</v>
          </cell>
          <cell r="M566">
            <v>7.2540983606557381</v>
          </cell>
          <cell r="N566">
            <v>10.32258064516129</v>
          </cell>
          <cell r="O566">
            <v>0</v>
          </cell>
          <cell r="P566">
            <v>7.3325954620918647</v>
          </cell>
          <cell r="Q566">
            <v>8.1098880421488388</v>
          </cell>
        </row>
        <row r="567">
          <cell r="A567" t="str">
            <v>j-Octobre</v>
          </cell>
          <cell r="B567">
            <v>11.805555555555554</v>
          </cell>
          <cell r="C567">
            <v>8.8607594936708853</v>
          </cell>
          <cell r="D567">
            <v>0</v>
          </cell>
          <cell r="E567">
            <v>0</v>
          </cell>
          <cell r="F567">
            <v>9.5588235294117645</v>
          </cell>
          <cell r="G567">
            <v>10.445468509984639</v>
          </cell>
          <cell r="H567">
            <v>10</v>
          </cell>
          <cell r="I567">
            <v>6.5217391304347823</v>
          </cell>
          <cell r="J567">
            <v>25</v>
          </cell>
          <cell r="K567">
            <v>10.044815329933551</v>
          </cell>
          <cell r="L567">
            <v>9.9311701081612576</v>
          </cell>
          <cell r="M567">
            <v>10.532786885245901</v>
          </cell>
          <cell r="N567">
            <v>9.0322580645161281</v>
          </cell>
          <cell r="O567">
            <v>0</v>
          </cell>
          <cell r="P567">
            <v>10.293303818483675</v>
          </cell>
          <cell r="Q567">
            <v>10.104431272932542</v>
          </cell>
        </row>
        <row r="568">
          <cell r="A568" t="str">
            <v>k-Novembre</v>
          </cell>
          <cell r="B568">
            <v>11.111111111111111</v>
          </cell>
          <cell r="C568">
            <v>9.8734177215189867</v>
          </cell>
          <cell r="D568">
            <v>50</v>
          </cell>
          <cell r="E568">
            <v>100</v>
          </cell>
          <cell r="F568">
            <v>10.661764705882353</v>
          </cell>
          <cell r="G568">
            <v>10.75268817204301</v>
          </cell>
          <cell r="H568">
            <v>10.346420323325635</v>
          </cell>
          <cell r="I568">
            <v>9.7826086956521738</v>
          </cell>
          <cell r="J568">
            <v>0</v>
          </cell>
          <cell r="K568">
            <v>10.446607943130893</v>
          </cell>
          <cell r="L568">
            <v>11.307767944936085</v>
          </cell>
          <cell r="M568">
            <v>10.491803278688524</v>
          </cell>
          <cell r="N568">
            <v>9.67741935483871</v>
          </cell>
          <cell r="O568">
            <v>0</v>
          </cell>
          <cell r="P568">
            <v>10.680686220254564</v>
          </cell>
          <cell r="Q568">
            <v>10.537209521121461</v>
          </cell>
        </row>
        <row r="569">
          <cell r="A569" t="str">
            <v>l-Décembre</v>
          </cell>
          <cell r="B569">
            <v>9.7222222222222232</v>
          </cell>
          <cell r="C569">
            <v>11.139240506329113</v>
          </cell>
          <cell r="D569">
            <v>0</v>
          </cell>
          <cell r="E569">
            <v>0</v>
          </cell>
          <cell r="F569">
            <v>10.661764705882353</v>
          </cell>
          <cell r="G569">
            <v>10.189452124935997</v>
          </cell>
          <cell r="H569">
            <v>9.122401847575059</v>
          </cell>
          <cell r="I569">
            <v>8.1521739130434785</v>
          </cell>
          <cell r="J569">
            <v>0</v>
          </cell>
          <cell r="K569">
            <v>9.4112192860454336</v>
          </cell>
          <cell r="L569">
            <v>10.816125860373647</v>
          </cell>
          <cell r="M569">
            <v>9.7540983606557372</v>
          </cell>
          <cell r="N569">
            <v>10.967741935483874</v>
          </cell>
          <cell r="O569">
            <v>50</v>
          </cell>
          <cell r="P569">
            <v>10.127282789153293</v>
          </cell>
          <cell r="Q569">
            <v>9.7186941386772041</v>
          </cell>
        </row>
        <row r="570">
          <cell r="A570" t="str">
            <v>Total</v>
          </cell>
          <cell r="B570">
            <v>100</v>
          </cell>
          <cell r="C570">
            <v>100</v>
          </cell>
          <cell r="D570">
            <v>100</v>
          </cell>
          <cell r="E570">
            <v>100</v>
          </cell>
          <cell r="F570">
            <v>100</v>
          </cell>
          <cell r="G570">
            <v>100</v>
          </cell>
          <cell r="H570">
            <v>100</v>
          </cell>
          <cell r="I570">
            <v>100</v>
          </cell>
          <cell r="J570">
            <v>100</v>
          </cell>
          <cell r="K570">
            <v>100</v>
          </cell>
          <cell r="L570">
            <v>100</v>
          </cell>
          <cell r="M570">
            <v>100</v>
          </cell>
          <cell r="N570">
            <v>100</v>
          </cell>
          <cell r="O570">
            <v>100</v>
          </cell>
          <cell r="P570">
            <v>100</v>
          </cell>
          <cell r="Q570">
            <v>100</v>
          </cell>
        </row>
        <row r="573">
          <cell r="A573" t="str">
            <v>5.4.6.  Arbeidsplaatsongevallen volgens maand van het ongeval : verdeling volgens gevolgen en aard van het werk (hoofd-/handarbeid) - 2017</v>
          </cell>
        </row>
        <row r="574">
          <cell r="J574" t="str">
            <v>Andere</v>
          </cell>
          <cell r="T574" t="str">
            <v>Contractueel arbeider</v>
          </cell>
        </row>
        <row r="575">
          <cell r="B575" t="str">
            <v>1-CSS</v>
          </cell>
          <cell r="D575" t="str">
            <v>2-IT &lt;= 6 MOIS</v>
          </cell>
          <cell r="F575" t="str">
            <v>3-IT &gt; 6 MOIS</v>
          </cell>
          <cell r="H575" t="str">
            <v>4-Mortel</v>
          </cell>
          <cell r="J575" t="str">
            <v>Total</v>
          </cell>
          <cell r="L575" t="str">
            <v>1-CSS</v>
          </cell>
          <cell r="N575" t="str">
            <v>2-IT &lt;= 6 MOIS</v>
          </cell>
          <cell r="P575" t="str">
            <v>3-IT &gt; 6 MOIS</v>
          </cell>
          <cell r="R575" t="str">
            <v>4-Mortel</v>
          </cell>
          <cell r="T575" t="str">
            <v>Total</v>
          </cell>
        </row>
        <row r="576">
          <cell r="A576" t="str">
            <v>a-Janvier</v>
          </cell>
          <cell r="B576">
            <v>25</v>
          </cell>
          <cell r="C576">
            <v>11.013215859030836</v>
          </cell>
          <cell r="D576">
            <v>113</v>
          </cell>
          <cell r="E576">
            <v>15.983026874115984</v>
          </cell>
          <cell r="F576">
            <v>7</v>
          </cell>
          <cell r="G576">
            <v>17.073170731707318</v>
          </cell>
          <cell r="H576">
            <v>0</v>
          </cell>
          <cell r="I576">
            <v>0</v>
          </cell>
          <cell r="J576">
            <v>145</v>
          </cell>
          <cell r="K576">
            <v>14.856557377049182</v>
          </cell>
          <cell r="L576">
            <v>25</v>
          </cell>
          <cell r="M576">
            <v>16.891891891891891</v>
          </cell>
          <cell r="N576">
            <v>141</v>
          </cell>
          <cell r="O576">
            <v>16.845878136200717</v>
          </cell>
          <cell r="P576">
            <v>5</v>
          </cell>
          <cell r="Q576">
            <v>11.904761904761903</v>
          </cell>
          <cell r="R576">
            <v>0</v>
          </cell>
          <cell r="S576">
            <v>0</v>
          </cell>
          <cell r="T576">
            <v>171</v>
          </cell>
          <cell r="U576">
            <v>16.634241245136185</v>
          </cell>
        </row>
        <row r="577">
          <cell r="A577" t="str">
            <v>b-Février</v>
          </cell>
          <cell r="B577">
            <v>19</v>
          </cell>
          <cell r="C577">
            <v>8.3700440528634363</v>
          </cell>
          <cell r="D577">
            <v>55</v>
          </cell>
          <cell r="E577">
            <v>7.7793493635077793</v>
          </cell>
          <cell r="F577">
            <v>3</v>
          </cell>
          <cell r="G577">
            <v>7.3170731707317067</v>
          </cell>
          <cell r="H577">
            <v>0</v>
          </cell>
          <cell r="I577">
            <v>0</v>
          </cell>
          <cell r="J577">
            <v>77</v>
          </cell>
          <cell r="K577">
            <v>7.889344262295082</v>
          </cell>
          <cell r="L577">
            <v>9</v>
          </cell>
          <cell r="M577">
            <v>6.0810810810810816</v>
          </cell>
          <cell r="N577">
            <v>55</v>
          </cell>
          <cell r="O577">
            <v>6.5710872162485074</v>
          </cell>
          <cell r="P577">
            <v>4</v>
          </cell>
          <cell r="Q577">
            <v>9.5238095238095237</v>
          </cell>
          <cell r="R577">
            <v>0</v>
          </cell>
          <cell r="S577">
            <v>0</v>
          </cell>
          <cell r="T577">
            <v>68</v>
          </cell>
          <cell r="U577">
            <v>6.6147859922179002</v>
          </cell>
        </row>
        <row r="578">
          <cell r="A578" t="str">
            <v>c-Mars</v>
          </cell>
          <cell r="B578">
            <v>23</v>
          </cell>
          <cell r="C578">
            <v>10.13215859030837</v>
          </cell>
          <cell r="D578">
            <v>55</v>
          </cell>
          <cell r="E578">
            <v>7.7793493635077793</v>
          </cell>
          <cell r="F578">
            <v>6</v>
          </cell>
          <cell r="G578">
            <v>14.634146341463413</v>
          </cell>
          <cell r="H578">
            <v>0</v>
          </cell>
          <cell r="I578">
            <v>0</v>
          </cell>
          <cell r="J578">
            <v>84</v>
          </cell>
          <cell r="K578">
            <v>8.6065573770491799</v>
          </cell>
          <cell r="L578">
            <v>11</v>
          </cell>
          <cell r="M578">
            <v>7.4324324324324325</v>
          </cell>
          <cell r="N578">
            <v>56</v>
          </cell>
          <cell r="O578">
            <v>6.6905615292712062</v>
          </cell>
          <cell r="P578">
            <v>6</v>
          </cell>
          <cell r="Q578">
            <v>14.285714285714285</v>
          </cell>
          <cell r="R578">
            <v>0</v>
          </cell>
          <cell r="S578">
            <v>0</v>
          </cell>
          <cell r="T578">
            <v>73</v>
          </cell>
          <cell r="U578">
            <v>7.1011673151750969</v>
          </cell>
        </row>
        <row r="579">
          <cell r="A579" t="str">
            <v>d-Avril</v>
          </cell>
          <cell r="B579">
            <v>13</v>
          </cell>
          <cell r="C579">
            <v>5.7268722466960353</v>
          </cell>
          <cell r="D579">
            <v>36</v>
          </cell>
          <cell r="E579">
            <v>5.0919377652050919</v>
          </cell>
          <cell r="F579">
            <v>3</v>
          </cell>
          <cell r="G579">
            <v>7.3170731707317067</v>
          </cell>
          <cell r="H579">
            <v>0</v>
          </cell>
          <cell r="I579">
            <v>0</v>
          </cell>
          <cell r="J579">
            <v>52</v>
          </cell>
          <cell r="K579">
            <v>5.3278688524590159</v>
          </cell>
          <cell r="L579">
            <v>6</v>
          </cell>
          <cell r="M579">
            <v>4.0540540540540544</v>
          </cell>
          <cell r="N579">
            <v>44</v>
          </cell>
          <cell r="O579">
            <v>5.2568697729988063</v>
          </cell>
          <cell r="P579">
            <v>4</v>
          </cell>
          <cell r="Q579">
            <v>9.5238095238095237</v>
          </cell>
          <cell r="R579">
            <v>0</v>
          </cell>
          <cell r="S579">
            <v>0</v>
          </cell>
          <cell r="T579">
            <v>54</v>
          </cell>
          <cell r="U579">
            <v>5.2529182879377432</v>
          </cell>
        </row>
        <row r="580">
          <cell r="A580" t="str">
            <v>e-Mai</v>
          </cell>
          <cell r="B580">
            <v>20</v>
          </cell>
          <cell r="C580">
            <v>8.8105726872246706</v>
          </cell>
          <cell r="D580">
            <v>55</v>
          </cell>
          <cell r="E580">
            <v>7.7793493635077793</v>
          </cell>
          <cell r="F580">
            <v>2</v>
          </cell>
          <cell r="G580">
            <v>4.8780487804878048</v>
          </cell>
          <cell r="H580">
            <v>1</v>
          </cell>
          <cell r="I580">
            <v>100</v>
          </cell>
          <cell r="J580">
            <v>78</v>
          </cell>
          <cell r="K580">
            <v>7.9918032786885256</v>
          </cell>
          <cell r="L580">
            <v>10</v>
          </cell>
          <cell r="M580">
            <v>6.756756756756757</v>
          </cell>
          <cell r="N580">
            <v>78</v>
          </cell>
          <cell r="O580">
            <v>9.3189964157706093</v>
          </cell>
          <cell r="P580">
            <v>4</v>
          </cell>
          <cell r="Q580">
            <v>9.5238095238095237</v>
          </cell>
          <cell r="R580">
            <v>0</v>
          </cell>
          <cell r="S580">
            <v>0</v>
          </cell>
          <cell r="T580">
            <v>92</v>
          </cell>
          <cell r="U580">
            <v>8.9494163424124515</v>
          </cell>
        </row>
        <row r="581">
          <cell r="A581" t="str">
            <v>f-Juin</v>
          </cell>
          <cell r="B581">
            <v>23</v>
          </cell>
          <cell r="C581">
            <v>10.13215859030837</v>
          </cell>
          <cell r="D581">
            <v>47</v>
          </cell>
          <cell r="E581">
            <v>6.6478076379066486</v>
          </cell>
          <cell r="F581">
            <v>1</v>
          </cell>
          <cell r="G581">
            <v>2.4390243902439024</v>
          </cell>
          <cell r="H581">
            <v>0</v>
          </cell>
          <cell r="I581">
            <v>0</v>
          </cell>
          <cell r="J581">
            <v>71</v>
          </cell>
          <cell r="K581">
            <v>7.274590163934425</v>
          </cell>
          <cell r="L581">
            <v>8</v>
          </cell>
          <cell r="M581">
            <v>5.4054054054054053</v>
          </cell>
          <cell r="N581">
            <v>70</v>
          </cell>
          <cell r="O581">
            <v>8.3632019115890071</v>
          </cell>
          <cell r="P581">
            <v>6</v>
          </cell>
          <cell r="Q581">
            <v>14.285714285714285</v>
          </cell>
          <cell r="R581">
            <v>0</v>
          </cell>
          <cell r="S581">
            <v>0</v>
          </cell>
          <cell r="T581">
            <v>84</v>
          </cell>
          <cell r="U581">
            <v>8.1712062256809332</v>
          </cell>
        </row>
        <row r="582">
          <cell r="A582" t="str">
            <v>g-Juillet</v>
          </cell>
          <cell r="B582">
            <v>3</v>
          </cell>
          <cell r="C582">
            <v>1.3215859030837003</v>
          </cell>
          <cell r="D582">
            <v>35</v>
          </cell>
          <cell r="E582">
            <v>4.9504950495049505</v>
          </cell>
          <cell r="F582">
            <v>5</v>
          </cell>
          <cell r="G582">
            <v>12.195121951219512</v>
          </cell>
          <cell r="H582">
            <v>0</v>
          </cell>
          <cell r="I582">
            <v>0</v>
          </cell>
          <cell r="J582">
            <v>43</v>
          </cell>
          <cell r="K582">
            <v>4.4057377049180326</v>
          </cell>
          <cell r="L582">
            <v>10</v>
          </cell>
          <cell r="M582">
            <v>6.756756756756757</v>
          </cell>
          <cell r="N582">
            <v>33</v>
          </cell>
          <cell r="O582">
            <v>3.9426523297491034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43</v>
          </cell>
          <cell r="U582">
            <v>4.182879377431906</v>
          </cell>
        </row>
        <row r="583">
          <cell r="A583" t="str">
            <v>h-Août</v>
          </cell>
          <cell r="B583">
            <v>7</v>
          </cell>
          <cell r="C583">
            <v>3.0837004405286343</v>
          </cell>
          <cell r="D583">
            <v>37</v>
          </cell>
          <cell r="E583">
            <v>5.2333804809052333</v>
          </cell>
          <cell r="F583">
            <v>1</v>
          </cell>
          <cell r="G583">
            <v>2.4390243902439024</v>
          </cell>
          <cell r="H583">
            <v>0</v>
          </cell>
          <cell r="I583">
            <v>0</v>
          </cell>
          <cell r="J583">
            <v>45</v>
          </cell>
          <cell r="K583">
            <v>4.610655737704918</v>
          </cell>
          <cell r="L583">
            <v>13</v>
          </cell>
          <cell r="M583">
            <v>8.7837837837837842</v>
          </cell>
          <cell r="N583">
            <v>41</v>
          </cell>
          <cell r="O583">
            <v>4.8984468339307048</v>
          </cell>
          <cell r="P583">
            <v>2</v>
          </cell>
          <cell r="Q583">
            <v>4.7619047619047619</v>
          </cell>
          <cell r="R583">
            <v>0</v>
          </cell>
          <cell r="S583">
            <v>0</v>
          </cell>
          <cell r="T583">
            <v>56</v>
          </cell>
          <cell r="U583">
            <v>5.4474708171206228</v>
          </cell>
        </row>
        <row r="584">
          <cell r="A584" t="str">
            <v>i-Septembre</v>
          </cell>
          <cell r="B584">
            <v>21</v>
          </cell>
          <cell r="C584">
            <v>9.251101321585903</v>
          </cell>
          <cell r="D584">
            <v>72</v>
          </cell>
          <cell r="E584">
            <v>10.183875530410184</v>
          </cell>
          <cell r="F584">
            <v>3</v>
          </cell>
          <cell r="G584">
            <v>7.3170731707317067</v>
          </cell>
          <cell r="H584">
            <v>0</v>
          </cell>
          <cell r="I584">
            <v>0</v>
          </cell>
          <cell r="J584">
            <v>96</v>
          </cell>
          <cell r="K584">
            <v>9.8360655737704921</v>
          </cell>
          <cell r="L584">
            <v>14</v>
          </cell>
          <cell r="M584">
            <v>9.4594594594594597</v>
          </cell>
          <cell r="N584">
            <v>59</v>
          </cell>
          <cell r="O584">
            <v>7.0489844683393077</v>
          </cell>
          <cell r="P584">
            <v>2</v>
          </cell>
          <cell r="Q584">
            <v>4.7619047619047619</v>
          </cell>
          <cell r="R584">
            <v>0</v>
          </cell>
          <cell r="S584">
            <v>0</v>
          </cell>
          <cell r="T584">
            <v>75</v>
          </cell>
          <cell r="U584">
            <v>7.2957198443579774</v>
          </cell>
        </row>
        <row r="585">
          <cell r="A585" t="str">
            <v>j-Octobre</v>
          </cell>
          <cell r="B585">
            <v>20</v>
          </cell>
          <cell r="C585">
            <v>8.8105726872246706</v>
          </cell>
          <cell r="D585">
            <v>80</v>
          </cell>
          <cell r="E585">
            <v>11.315417256011315</v>
          </cell>
          <cell r="F585">
            <v>3</v>
          </cell>
          <cell r="G585">
            <v>7.3170731707317067</v>
          </cell>
          <cell r="H585">
            <v>0</v>
          </cell>
          <cell r="I585">
            <v>0</v>
          </cell>
          <cell r="J585">
            <v>103</v>
          </cell>
          <cell r="K585">
            <v>10.553278688524591</v>
          </cell>
          <cell r="L585">
            <v>8</v>
          </cell>
          <cell r="M585">
            <v>5.4054054054054053</v>
          </cell>
          <cell r="N585">
            <v>85</v>
          </cell>
          <cell r="O585">
            <v>10.15531660692951</v>
          </cell>
          <cell r="P585">
            <v>1</v>
          </cell>
          <cell r="Q585">
            <v>2.3809523809523809</v>
          </cell>
          <cell r="R585">
            <v>0</v>
          </cell>
          <cell r="S585">
            <v>0</v>
          </cell>
          <cell r="T585">
            <v>94</v>
          </cell>
          <cell r="U585">
            <v>9.1439688715953302</v>
          </cell>
        </row>
        <row r="586">
          <cell r="A586" t="str">
            <v>k-Novembre</v>
          </cell>
          <cell r="B586">
            <v>27</v>
          </cell>
          <cell r="C586">
            <v>11.894273127753303</v>
          </cell>
          <cell r="D586">
            <v>56</v>
          </cell>
          <cell r="E586">
            <v>7.9207920792079207</v>
          </cell>
          <cell r="F586">
            <v>3</v>
          </cell>
          <cell r="G586">
            <v>7.3170731707317067</v>
          </cell>
          <cell r="H586">
            <v>0</v>
          </cell>
          <cell r="I586">
            <v>0</v>
          </cell>
          <cell r="J586">
            <v>86</v>
          </cell>
          <cell r="K586">
            <v>8.8114754098360653</v>
          </cell>
          <cell r="L586">
            <v>14</v>
          </cell>
          <cell r="M586">
            <v>9.4594594594594597</v>
          </cell>
          <cell r="N586">
            <v>84</v>
          </cell>
          <cell r="O586">
            <v>10.035842293906811</v>
          </cell>
          <cell r="P586">
            <v>3</v>
          </cell>
          <cell r="Q586">
            <v>7.1428571428571423</v>
          </cell>
          <cell r="R586">
            <v>1</v>
          </cell>
          <cell r="S586">
            <v>100</v>
          </cell>
          <cell r="T586">
            <v>102</v>
          </cell>
          <cell r="U586">
            <v>9.9221789883268485</v>
          </cell>
        </row>
        <row r="587">
          <cell r="A587" t="str">
            <v>l-Décembre</v>
          </cell>
          <cell r="B587">
            <v>26</v>
          </cell>
          <cell r="C587">
            <v>11.453744493392071</v>
          </cell>
          <cell r="D587">
            <v>66</v>
          </cell>
          <cell r="E587">
            <v>9.3352192362093351</v>
          </cell>
          <cell r="F587">
            <v>4</v>
          </cell>
          <cell r="G587">
            <v>9.7560975609756095</v>
          </cell>
          <cell r="H587">
            <v>0</v>
          </cell>
          <cell r="I587">
            <v>0</v>
          </cell>
          <cell r="J587">
            <v>96</v>
          </cell>
          <cell r="K587">
            <v>9.8360655737704921</v>
          </cell>
          <cell r="L587">
            <v>20</v>
          </cell>
          <cell r="M587">
            <v>13.513513513513514</v>
          </cell>
          <cell r="N587">
            <v>91</v>
          </cell>
          <cell r="O587">
            <v>10.87216248506571</v>
          </cell>
          <cell r="P587">
            <v>5</v>
          </cell>
          <cell r="Q587">
            <v>11.904761904761903</v>
          </cell>
          <cell r="R587">
            <v>0</v>
          </cell>
          <cell r="S587">
            <v>0</v>
          </cell>
          <cell r="T587">
            <v>116</v>
          </cell>
          <cell r="U587">
            <v>11.284046692607005</v>
          </cell>
        </row>
        <row r="588">
          <cell r="A588" t="str">
            <v>Total</v>
          </cell>
          <cell r="B588">
            <v>227</v>
          </cell>
          <cell r="C588">
            <v>100</v>
          </cell>
          <cell r="D588">
            <v>707</v>
          </cell>
          <cell r="E588">
            <v>100</v>
          </cell>
          <cell r="F588">
            <v>41</v>
          </cell>
          <cell r="G588">
            <v>100</v>
          </cell>
          <cell r="H588">
            <v>1</v>
          </cell>
          <cell r="I588">
            <v>100</v>
          </cell>
          <cell r="J588">
            <v>976</v>
          </cell>
          <cell r="K588">
            <v>100</v>
          </cell>
          <cell r="L588">
            <v>148</v>
          </cell>
          <cell r="M588">
            <v>100</v>
          </cell>
          <cell r="N588">
            <v>837</v>
          </cell>
          <cell r="O588">
            <v>100</v>
          </cell>
          <cell r="P588">
            <v>42</v>
          </cell>
          <cell r="Q588">
            <v>100</v>
          </cell>
          <cell r="R588">
            <v>1</v>
          </cell>
          <cell r="S588">
            <v>100</v>
          </cell>
          <cell r="T588">
            <v>1028</v>
          </cell>
          <cell r="U588">
            <v>100</v>
          </cell>
        </row>
        <row r="591">
          <cell r="A591" t="str">
            <v>5.4.7.  Arbeidsplaatsongevallen volgens maand van het ongeval :  verdeling volgens duur van de tijdelijke ongeschiktheid - 2017</v>
          </cell>
        </row>
        <row r="592">
          <cell r="B592" t="str">
            <v>a-ITT 0 jour</v>
          </cell>
          <cell r="D592" t="str">
            <v>b-ITT 1 à 3 jours</v>
          </cell>
          <cell r="F592" t="str">
            <v>c-ITT 4 à 7 jours</v>
          </cell>
          <cell r="H592" t="str">
            <v>d-ITT 8 à 15 jours</v>
          </cell>
          <cell r="J592" t="str">
            <v>e-ITT 16 à 30 jours</v>
          </cell>
          <cell r="L592" t="str">
            <v>f-ITT 1 à 3 mois</v>
          </cell>
          <cell r="N592" t="str">
            <v>g-ITT 4 à 6 mois</v>
          </cell>
          <cell r="P592" t="str">
            <v>h-ITT &gt; 6 mois</v>
          </cell>
          <cell r="R592" t="str">
            <v>Total</v>
          </cell>
        </row>
        <row r="593">
          <cell r="A593" t="str">
            <v>a-Janvier</v>
          </cell>
          <cell r="B593">
            <v>451</v>
          </cell>
          <cell r="C593">
            <v>14.390555201021062</v>
          </cell>
          <cell r="D593">
            <v>285</v>
          </cell>
          <cell r="E593">
            <v>14.78215767634855</v>
          </cell>
          <cell r="F593">
            <v>204</v>
          </cell>
          <cell r="G593">
            <v>14.814814814814813</v>
          </cell>
          <cell r="H593">
            <v>192</v>
          </cell>
          <cell r="I593">
            <v>13.626685592618879</v>
          </cell>
          <cell r="J593">
            <v>142</v>
          </cell>
          <cell r="K593">
            <v>16.725559481743225</v>
          </cell>
          <cell r="L593">
            <v>164</v>
          </cell>
          <cell r="M593">
            <v>14.22376409366869</v>
          </cell>
          <cell r="N593">
            <v>68</v>
          </cell>
          <cell r="O593">
            <v>15.596330275229359</v>
          </cell>
          <cell r="P593">
            <v>51</v>
          </cell>
          <cell r="Q593">
            <v>14.868804664723031</v>
          </cell>
          <cell r="R593">
            <v>1557</v>
          </cell>
          <cell r="S593">
            <v>14.648602878916172</v>
          </cell>
        </row>
        <row r="594">
          <cell r="A594" t="str">
            <v>b-Février</v>
          </cell>
          <cell r="B594">
            <v>244</v>
          </cell>
          <cell r="C594">
            <v>7.7855775366943201</v>
          </cell>
          <cell r="D594">
            <v>161</v>
          </cell>
          <cell r="E594">
            <v>8.3506224066390029</v>
          </cell>
          <cell r="F594">
            <v>100</v>
          </cell>
          <cell r="G594">
            <v>7.2621641249092237</v>
          </cell>
          <cell r="H594">
            <v>119</v>
          </cell>
          <cell r="I594">
            <v>8.4457061745919084</v>
          </cell>
          <cell r="J594">
            <v>61</v>
          </cell>
          <cell r="K594">
            <v>7.1849234393404</v>
          </cell>
          <cell r="L594">
            <v>95</v>
          </cell>
          <cell r="M594">
            <v>8.2393755420641792</v>
          </cell>
          <cell r="N594">
            <v>32</v>
          </cell>
          <cell r="O594">
            <v>7.3394495412844041</v>
          </cell>
          <cell r="P594">
            <v>18</v>
          </cell>
          <cell r="Q594">
            <v>5.2478134110787176</v>
          </cell>
          <cell r="R594">
            <v>830</v>
          </cell>
          <cell r="S594">
            <v>7.8088249129739395</v>
          </cell>
        </row>
        <row r="595">
          <cell r="A595" t="str">
            <v>c-Mars</v>
          </cell>
          <cell r="B595">
            <v>249</v>
          </cell>
          <cell r="C595">
            <v>7.9451180599872373</v>
          </cell>
          <cell r="D595">
            <v>169</v>
          </cell>
          <cell r="E595">
            <v>8.7655601659751028</v>
          </cell>
          <cell r="F595">
            <v>97</v>
          </cell>
          <cell r="G595">
            <v>7.0442992011619454</v>
          </cell>
          <cell r="H595">
            <v>106</v>
          </cell>
          <cell r="I595">
            <v>7.5230660042583386</v>
          </cell>
          <cell r="J595">
            <v>86</v>
          </cell>
          <cell r="K595">
            <v>10.129564193168433</v>
          </cell>
          <cell r="L595">
            <v>82</v>
          </cell>
          <cell r="M595">
            <v>7.1118820468343449</v>
          </cell>
          <cell r="N595">
            <v>30</v>
          </cell>
          <cell r="O595">
            <v>6.8807339449541276</v>
          </cell>
          <cell r="P595">
            <v>30</v>
          </cell>
          <cell r="Q595">
            <v>8.7463556851311957</v>
          </cell>
          <cell r="R595">
            <v>849</v>
          </cell>
          <cell r="S595">
            <v>7.9875811459215349</v>
          </cell>
        </row>
        <row r="596">
          <cell r="A596" t="str">
            <v>d-Avril</v>
          </cell>
          <cell r="B596">
            <v>195</v>
          </cell>
          <cell r="C596">
            <v>6.2220804084237393</v>
          </cell>
          <cell r="D596">
            <v>97</v>
          </cell>
          <cell r="E596">
            <v>5.0311203319502074</v>
          </cell>
          <cell r="F596">
            <v>71</v>
          </cell>
          <cell r="G596">
            <v>5.1561365286855478</v>
          </cell>
          <cell r="H596">
            <v>76</v>
          </cell>
          <cell r="I596">
            <v>5.3938963804116398</v>
          </cell>
          <cell r="J596">
            <v>41</v>
          </cell>
          <cell r="K596">
            <v>4.8292108362779746</v>
          </cell>
          <cell r="L596">
            <v>80</v>
          </cell>
          <cell r="M596">
            <v>6.9384215091066777</v>
          </cell>
          <cell r="N596">
            <v>18</v>
          </cell>
          <cell r="O596">
            <v>4.1284403669724776</v>
          </cell>
          <cell r="P596">
            <v>23</v>
          </cell>
          <cell r="Q596">
            <v>6.7055393586005838</v>
          </cell>
          <cell r="R596">
            <v>601</v>
          </cell>
          <cell r="S596">
            <v>5.6543418948160697</v>
          </cell>
        </row>
        <row r="597">
          <cell r="A597" t="str">
            <v>e-Mai</v>
          </cell>
          <cell r="B597">
            <v>243</v>
          </cell>
          <cell r="C597">
            <v>7.7536694320357382</v>
          </cell>
          <cell r="D597">
            <v>162</v>
          </cell>
          <cell r="E597">
            <v>8.4024896265560169</v>
          </cell>
          <cell r="F597">
            <v>112</v>
          </cell>
          <cell r="G597">
            <v>8.1336238198983288</v>
          </cell>
          <cell r="H597">
            <v>139</v>
          </cell>
          <cell r="I597">
            <v>9.8651525904897088</v>
          </cell>
          <cell r="J597">
            <v>67</v>
          </cell>
          <cell r="K597">
            <v>7.8916372202591303</v>
          </cell>
          <cell r="L597">
            <v>88</v>
          </cell>
          <cell r="M597">
            <v>7.6322636600173466</v>
          </cell>
          <cell r="N597">
            <v>44</v>
          </cell>
          <cell r="O597">
            <v>10.091743119266056</v>
          </cell>
          <cell r="P597">
            <v>32</v>
          </cell>
          <cell r="Q597">
            <v>9.3294460641399422</v>
          </cell>
          <cell r="R597">
            <v>887</v>
          </cell>
          <cell r="S597">
            <v>8.3450936118167292</v>
          </cell>
        </row>
        <row r="598">
          <cell r="A598" t="str">
            <v>f-Juin</v>
          </cell>
          <cell r="B598">
            <v>275</v>
          </cell>
          <cell r="C598">
            <v>8.7747287811104027</v>
          </cell>
          <cell r="D598">
            <v>152</v>
          </cell>
          <cell r="E598">
            <v>7.8838174273858916</v>
          </cell>
          <cell r="F598">
            <v>111</v>
          </cell>
          <cell r="G598">
            <v>8.0610021786492378</v>
          </cell>
          <cell r="H598">
            <v>115</v>
          </cell>
          <cell r="I598">
            <v>8.1618168914123483</v>
          </cell>
          <cell r="J598">
            <v>58</v>
          </cell>
          <cell r="K598">
            <v>6.8315665488810362</v>
          </cell>
          <cell r="L598">
            <v>86</v>
          </cell>
          <cell r="M598">
            <v>7.4588031222896793</v>
          </cell>
          <cell r="N598">
            <v>26</v>
          </cell>
          <cell r="O598">
            <v>5.9633027522935773</v>
          </cell>
          <cell r="P598">
            <v>32</v>
          </cell>
          <cell r="Q598">
            <v>9.3294460641399422</v>
          </cell>
          <cell r="R598">
            <v>855</v>
          </cell>
          <cell r="S598">
            <v>8.0440304826418281</v>
          </cell>
        </row>
        <row r="599">
          <cell r="A599" t="str">
            <v>g-Juillet</v>
          </cell>
          <cell r="B599">
            <v>113</v>
          </cell>
          <cell r="C599">
            <v>3.6056158264199105</v>
          </cell>
          <cell r="D599">
            <v>70</v>
          </cell>
          <cell r="E599">
            <v>3.6307053941908718</v>
          </cell>
          <cell r="F599">
            <v>59</v>
          </cell>
          <cell r="G599">
            <v>4.2846768336964418</v>
          </cell>
          <cell r="H599">
            <v>46</v>
          </cell>
          <cell r="I599">
            <v>3.2647267565649396</v>
          </cell>
          <cell r="J599">
            <v>39</v>
          </cell>
          <cell r="K599">
            <v>4.5936395759717312</v>
          </cell>
          <cell r="L599">
            <v>65</v>
          </cell>
          <cell r="M599">
            <v>5.6374674761491761</v>
          </cell>
          <cell r="N599">
            <v>20</v>
          </cell>
          <cell r="O599">
            <v>4.5871559633027523</v>
          </cell>
          <cell r="P599">
            <v>19</v>
          </cell>
          <cell r="Q599">
            <v>5.5393586005830908</v>
          </cell>
          <cell r="R599">
            <v>431</v>
          </cell>
          <cell r="S599">
            <v>4.0549440210744194</v>
          </cell>
        </row>
        <row r="600">
          <cell r="A600" t="str">
            <v>h-Août</v>
          </cell>
          <cell r="B600">
            <v>144</v>
          </cell>
          <cell r="C600">
            <v>4.5947670708359922</v>
          </cell>
          <cell r="D600">
            <v>90</v>
          </cell>
          <cell r="E600">
            <v>4.6680497925311206</v>
          </cell>
          <cell r="F600">
            <v>68</v>
          </cell>
          <cell r="G600">
            <v>4.9382716049382713</v>
          </cell>
          <cell r="H600">
            <v>79</v>
          </cell>
          <cell r="I600">
            <v>5.6068133427963094</v>
          </cell>
          <cell r="J600">
            <v>43</v>
          </cell>
          <cell r="K600">
            <v>5.0647820965842163</v>
          </cell>
          <cell r="L600">
            <v>58</v>
          </cell>
          <cell r="M600">
            <v>5.0303555941023417</v>
          </cell>
          <cell r="N600">
            <v>34</v>
          </cell>
          <cell r="O600">
            <v>7.7981651376146797</v>
          </cell>
          <cell r="P600">
            <v>14</v>
          </cell>
          <cell r="Q600">
            <v>4.0816326530612246</v>
          </cell>
          <cell r="R600">
            <v>530</v>
          </cell>
          <cell r="S600">
            <v>4.9863580769592621</v>
          </cell>
        </row>
        <row r="601">
          <cell r="A601" t="str">
            <v>i-Septembre</v>
          </cell>
          <cell r="B601">
            <v>231</v>
          </cell>
          <cell r="C601">
            <v>7.3707721761327374</v>
          </cell>
          <cell r="D601">
            <v>146</v>
          </cell>
          <cell r="E601">
            <v>7.5726141078838172</v>
          </cell>
          <cell r="F601">
            <v>112</v>
          </cell>
          <cell r="G601">
            <v>8.1336238198983288</v>
          </cell>
          <cell r="H601">
            <v>134</v>
          </cell>
          <cell r="I601">
            <v>9.5102909865152583</v>
          </cell>
          <cell r="J601">
            <v>66</v>
          </cell>
          <cell r="K601">
            <v>7.7738515901060081</v>
          </cell>
          <cell r="L601">
            <v>90</v>
          </cell>
          <cell r="M601">
            <v>7.8057241977450129</v>
          </cell>
          <cell r="N601">
            <v>52</v>
          </cell>
          <cell r="O601">
            <v>11.926605504587155</v>
          </cell>
          <cell r="P601">
            <v>31</v>
          </cell>
          <cell r="Q601">
            <v>9.037900874635568</v>
          </cell>
          <cell r="R601">
            <v>862</v>
          </cell>
          <cell r="S601">
            <v>8.1098880421488388</v>
          </cell>
        </row>
        <row r="602">
          <cell r="A602" t="str">
            <v>j-Octobre</v>
          </cell>
          <cell r="B602">
            <v>322</v>
          </cell>
          <cell r="C602">
            <v>10.274409700063819</v>
          </cell>
          <cell r="D602">
            <v>196</v>
          </cell>
          <cell r="E602">
            <v>10.165975103734439</v>
          </cell>
          <cell r="F602">
            <v>142</v>
          </cell>
          <cell r="G602">
            <v>10.312273057371096</v>
          </cell>
          <cell r="H602">
            <v>138</v>
          </cell>
          <cell r="I602">
            <v>9.7941802696948184</v>
          </cell>
          <cell r="J602">
            <v>85</v>
          </cell>
          <cell r="K602">
            <v>10.011778563015312</v>
          </cell>
          <cell r="L602">
            <v>122</v>
          </cell>
          <cell r="M602">
            <v>10.581092801387685</v>
          </cell>
          <cell r="N602">
            <v>43</v>
          </cell>
          <cell r="O602">
            <v>9.862385321100918</v>
          </cell>
          <cell r="P602">
            <v>26</v>
          </cell>
          <cell r="Q602">
            <v>7.5801749271137036</v>
          </cell>
          <cell r="R602">
            <v>1074</v>
          </cell>
          <cell r="S602">
            <v>10.104431272932542</v>
          </cell>
        </row>
        <row r="603">
          <cell r="A603" t="str">
            <v>k-Novembre</v>
          </cell>
          <cell r="B603">
            <v>343</v>
          </cell>
          <cell r="C603">
            <v>10.944479897894064</v>
          </cell>
          <cell r="D603">
            <v>203</v>
          </cell>
          <cell r="E603">
            <v>10.529045643153527</v>
          </cell>
          <cell r="F603">
            <v>154</v>
          </cell>
          <cell r="G603">
            <v>11.183732752360203</v>
          </cell>
          <cell r="H603">
            <v>142</v>
          </cell>
          <cell r="I603">
            <v>10.078069552874378</v>
          </cell>
          <cell r="J603">
            <v>82</v>
          </cell>
          <cell r="K603">
            <v>9.6584216725559493</v>
          </cell>
          <cell r="L603">
            <v>123</v>
          </cell>
          <cell r="M603">
            <v>10.667823070251519</v>
          </cell>
          <cell r="N603">
            <v>38</v>
          </cell>
          <cell r="O603">
            <v>8.7155963302752291</v>
          </cell>
          <cell r="P603">
            <v>35</v>
          </cell>
          <cell r="Q603">
            <v>10.204081632653061</v>
          </cell>
          <cell r="R603">
            <v>1120</v>
          </cell>
          <cell r="S603">
            <v>10.537209521121461</v>
          </cell>
        </row>
        <row r="604">
          <cell r="A604" t="str">
            <v>l-Décembre</v>
          </cell>
          <cell r="B604">
            <v>324</v>
          </cell>
          <cell r="C604">
            <v>10.338225909380983</v>
          </cell>
          <cell r="D604">
            <v>197</v>
          </cell>
          <cell r="E604">
            <v>10.217842323651452</v>
          </cell>
          <cell r="F604">
            <v>147</v>
          </cell>
          <cell r="G604">
            <v>10.675381263616558</v>
          </cell>
          <cell r="H604">
            <v>123</v>
          </cell>
          <cell r="I604">
            <v>8.7295954577714685</v>
          </cell>
          <cell r="J604">
            <v>79</v>
          </cell>
          <cell r="K604">
            <v>9.3050647820965828</v>
          </cell>
          <cell r="L604">
            <v>100</v>
          </cell>
          <cell r="M604">
            <v>8.6730268863833473</v>
          </cell>
          <cell r="N604">
            <v>31</v>
          </cell>
          <cell r="O604">
            <v>7.1100917431192663</v>
          </cell>
          <cell r="P604">
            <v>32</v>
          </cell>
          <cell r="Q604">
            <v>9.3294460641399422</v>
          </cell>
          <cell r="R604">
            <v>1033</v>
          </cell>
          <cell r="S604">
            <v>9.7186941386772041</v>
          </cell>
        </row>
        <row r="605">
          <cell r="A605" t="str">
            <v>Total</v>
          </cell>
          <cell r="B605">
            <v>3134</v>
          </cell>
          <cell r="C605">
            <v>100</v>
          </cell>
          <cell r="D605">
            <v>1928</v>
          </cell>
          <cell r="E605">
            <v>100</v>
          </cell>
          <cell r="F605">
            <v>1377</v>
          </cell>
          <cell r="G605">
            <v>100</v>
          </cell>
          <cell r="H605">
            <v>1409</v>
          </cell>
          <cell r="I605">
            <v>100</v>
          </cell>
          <cell r="J605">
            <v>849</v>
          </cell>
          <cell r="K605">
            <v>100</v>
          </cell>
          <cell r="L605">
            <v>1153</v>
          </cell>
          <cell r="M605">
            <v>100</v>
          </cell>
          <cell r="N605">
            <v>436</v>
          </cell>
          <cell r="O605">
            <v>100</v>
          </cell>
          <cell r="P605">
            <v>343</v>
          </cell>
          <cell r="Q605">
            <v>100</v>
          </cell>
          <cell r="R605">
            <v>10629</v>
          </cell>
          <cell r="S605">
            <v>100</v>
          </cell>
        </row>
        <row r="608">
          <cell r="A608" t="str">
            <v>5.4.8.  Arbeidsplaatsongevallen volgens maand van het ongeval :  verdeling volgens voorziene graad van blijvende ongeschiktheid - 2017</v>
          </cell>
        </row>
        <row r="609">
          <cell r="D609" t="str">
            <v>Total</v>
          </cell>
        </row>
        <row r="610">
          <cell r="A610" t="str">
            <v>a-Janvier</v>
          </cell>
          <cell r="B610">
            <v>1557</v>
          </cell>
          <cell r="C610">
            <v>14.648602878916172</v>
          </cell>
          <cell r="D610">
            <v>1557</v>
          </cell>
          <cell r="E610">
            <v>14.648602878916172</v>
          </cell>
        </row>
        <row r="611">
          <cell r="A611" t="str">
            <v>b-Février</v>
          </cell>
          <cell r="B611">
            <v>830</v>
          </cell>
          <cell r="C611">
            <v>7.8088249129739395</v>
          </cell>
          <cell r="D611">
            <v>830</v>
          </cell>
          <cell r="E611">
            <v>7.8088249129739395</v>
          </cell>
        </row>
        <row r="612">
          <cell r="A612" t="str">
            <v>c-Mars</v>
          </cell>
          <cell r="B612">
            <v>849</v>
          </cell>
          <cell r="C612">
            <v>7.9875811459215349</v>
          </cell>
          <cell r="D612">
            <v>849</v>
          </cell>
          <cell r="E612">
            <v>7.9875811459215349</v>
          </cell>
        </row>
        <row r="613">
          <cell r="A613" t="str">
            <v>d-Avril</v>
          </cell>
          <cell r="B613">
            <v>601</v>
          </cell>
          <cell r="C613">
            <v>5.6543418948160697</v>
          </cell>
          <cell r="D613">
            <v>601</v>
          </cell>
          <cell r="E613">
            <v>5.6543418948160697</v>
          </cell>
        </row>
        <row r="614">
          <cell r="A614" t="str">
            <v>e-Mai</v>
          </cell>
          <cell r="B614">
            <v>887</v>
          </cell>
          <cell r="C614">
            <v>8.3450936118167292</v>
          </cell>
          <cell r="D614">
            <v>887</v>
          </cell>
          <cell r="E614">
            <v>8.3450936118167292</v>
          </cell>
        </row>
        <row r="615">
          <cell r="A615" t="str">
            <v>f-Juin</v>
          </cell>
          <cell r="B615">
            <v>855</v>
          </cell>
          <cell r="C615">
            <v>8.0440304826418281</v>
          </cell>
          <cell r="D615">
            <v>855</v>
          </cell>
          <cell r="E615">
            <v>8.0440304826418281</v>
          </cell>
        </row>
        <row r="616">
          <cell r="A616" t="str">
            <v>g-Juillet</v>
          </cell>
          <cell r="B616">
            <v>431</v>
          </cell>
          <cell r="C616">
            <v>4.0549440210744194</v>
          </cell>
          <cell r="D616">
            <v>431</v>
          </cell>
          <cell r="E616">
            <v>4.0549440210744194</v>
          </cell>
        </row>
        <row r="617">
          <cell r="A617" t="str">
            <v>h-Août</v>
          </cell>
          <cell r="B617">
            <v>530</v>
          </cell>
          <cell r="C617">
            <v>4.9863580769592621</v>
          </cell>
          <cell r="D617">
            <v>530</v>
          </cell>
          <cell r="E617">
            <v>4.9863580769592621</v>
          </cell>
        </row>
        <row r="618">
          <cell r="A618" t="str">
            <v>i-Septembre</v>
          </cell>
          <cell r="B618">
            <v>862</v>
          </cell>
          <cell r="C618">
            <v>8.1098880421488388</v>
          </cell>
          <cell r="D618">
            <v>862</v>
          </cell>
          <cell r="E618">
            <v>8.1098880421488388</v>
          </cell>
        </row>
        <row r="619">
          <cell r="A619" t="str">
            <v>j-Octobre</v>
          </cell>
          <cell r="B619">
            <v>1074</v>
          </cell>
          <cell r="C619">
            <v>10.104431272932542</v>
          </cell>
          <cell r="D619">
            <v>1074</v>
          </cell>
          <cell r="E619">
            <v>10.104431272932542</v>
          </cell>
        </row>
        <row r="620">
          <cell r="A620" t="str">
            <v>k-Novembre</v>
          </cell>
          <cell r="B620">
            <v>1120</v>
          </cell>
          <cell r="C620">
            <v>10.537209521121461</v>
          </cell>
          <cell r="D620">
            <v>1120</v>
          </cell>
          <cell r="E620">
            <v>10.537209521121461</v>
          </cell>
        </row>
        <row r="621">
          <cell r="A621" t="str">
            <v>l-Décembre</v>
          </cell>
          <cell r="B621">
            <v>1033</v>
          </cell>
          <cell r="C621">
            <v>9.7186941386772041</v>
          </cell>
          <cell r="D621">
            <v>1033</v>
          </cell>
          <cell r="E621">
            <v>9.7186941386772041</v>
          </cell>
        </row>
        <row r="622">
          <cell r="A622" t="str">
            <v>Total</v>
          </cell>
          <cell r="B622">
            <v>10629</v>
          </cell>
          <cell r="C622">
            <v>100</v>
          </cell>
          <cell r="D622">
            <v>10629</v>
          </cell>
          <cell r="E622">
            <v>100</v>
          </cell>
        </row>
        <row r="625">
          <cell r="A625" t="str">
            <v>5.5.1.  Arbeidsplaatsongevallen volgens provincie en gewest van het ongeval : evolutie 2011 - 2017</v>
          </cell>
        </row>
        <row r="626">
          <cell r="B626" t="str">
            <v>Total</v>
          </cell>
        </row>
        <row r="627">
          <cell r="A627" t="str">
            <v>a-Bruxelles - Brussel</v>
          </cell>
          <cell r="B627">
            <v>1406</v>
          </cell>
          <cell r="C627">
            <v>13.227961238122118</v>
          </cell>
        </row>
        <row r="628">
          <cell r="A628" t="str">
            <v>b-Antwerpen</v>
          </cell>
          <cell r="B628">
            <v>1505</v>
          </cell>
          <cell r="C628">
            <v>14.159375294006962</v>
          </cell>
        </row>
        <row r="629">
          <cell r="A629" t="str">
            <v>c-Limburg</v>
          </cell>
          <cell r="B629">
            <v>411</v>
          </cell>
          <cell r="C629">
            <v>3.8667795653401074</v>
          </cell>
        </row>
        <row r="630">
          <cell r="A630" t="str">
            <v>d-Oost-Vlaanderen</v>
          </cell>
          <cell r="B630">
            <v>1267</v>
          </cell>
          <cell r="C630">
            <v>11.920218270768652</v>
          </cell>
        </row>
        <row r="631">
          <cell r="A631" t="str">
            <v>e-Vlaams-Brabant</v>
          </cell>
          <cell r="B631">
            <v>680</v>
          </cell>
          <cell r="C631">
            <v>6.3975914949666004</v>
          </cell>
        </row>
        <row r="632">
          <cell r="A632" t="str">
            <v>f-West-Vlaanderen</v>
          </cell>
          <cell r="B632">
            <v>805</v>
          </cell>
          <cell r="C632">
            <v>7.5736193433060501</v>
          </cell>
        </row>
        <row r="633">
          <cell r="A633" t="str">
            <v>g-Brabant Wallon</v>
          </cell>
          <cell r="B633">
            <v>171</v>
          </cell>
          <cell r="C633">
            <v>1.6088060965283657</v>
          </cell>
        </row>
        <row r="634">
          <cell r="A634" t="str">
            <v>h-Hainaut</v>
          </cell>
          <cell r="B634">
            <v>747</v>
          </cell>
          <cell r="C634">
            <v>7.0279424216765456</v>
          </cell>
        </row>
        <row r="635">
          <cell r="A635" t="str">
            <v>i-Liège</v>
          </cell>
          <cell r="B635">
            <v>720</v>
          </cell>
          <cell r="C635">
            <v>6.7739204064352245</v>
          </cell>
        </row>
        <row r="636">
          <cell r="A636" t="str">
            <v>j-Luxembourg</v>
          </cell>
          <cell r="B636">
            <v>120</v>
          </cell>
          <cell r="C636">
            <v>1.1289867344058706</v>
          </cell>
        </row>
        <row r="637">
          <cell r="A637" t="str">
            <v>k-Namur</v>
          </cell>
          <cell r="B637">
            <v>343</v>
          </cell>
          <cell r="C637">
            <v>3.2270204158434472</v>
          </cell>
        </row>
        <row r="638">
          <cell r="A638" t="str">
            <v>l-Buitenland</v>
          </cell>
          <cell r="B638">
            <v>18</v>
          </cell>
          <cell r="C638">
            <v>0.16934801016088058</v>
          </cell>
        </row>
        <row r="639">
          <cell r="A639" t="str">
            <v>n-Inconnu</v>
          </cell>
          <cell r="B639">
            <v>2436</v>
          </cell>
          <cell r="C639">
            <v>22.918430708439175</v>
          </cell>
        </row>
        <row r="640">
          <cell r="A640" t="str">
            <v>Total</v>
          </cell>
          <cell r="B640">
            <v>10629</v>
          </cell>
          <cell r="C640">
            <v>100</v>
          </cell>
        </row>
        <row r="643">
          <cell r="A643" t="str">
            <v>5.5.2.  Arbeidsplaatsongevallen volgens provincie en gewest van het ongeval : verdeling volgens gevolgen- 2017</v>
          </cell>
        </row>
        <row r="644">
          <cell r="B644" t="str">
            <v>1-CSS</v>
          </cell>
          <cell r="D644" t="str">
            <v>2-IT &lt;= 6 MOIS</v>
          </cell>
          <cell r="F644" t="str">
            <v>3-IT &gt; 6 MOIS</v>
          </cell>
          <cell r="H644" t="str">
            <v>4-Mortel</v>
          </cell>
          <cell r="J644" t="str">
            <v>Total</v>
          </cell>
        </row>
        <row r="645">
          <cell r="A645" t="str">
            <v>a-Bruxelles - Brussel</v>
          </cell>
          <cell r="B645">
            <v>376</v>
          </cell>
          <cell r="C645">
            <v>12.074502247912653</v>
          </cell>
          <cell r="D645">
            <v>968</v>
          </cell>
          <cell r="E645">
            <v>13.510118632240056</v>
          </cell>
          <cell r="F645">
            <v>62</v>
          </cell>
          <cell r="G645">
            <v>18.075801749271136</v>
          </cell>
          <cell r="H645">
            <v>0</v>
          </cell>
          <cell r="I645">
            <v>0</v>
          </cell>
          <cell r="J645">
            <v>1406</v>
          </cell>
          <cell r="K645">
            <v>13.227961238122118</v>
          </cell>
        </row>
        <row r="646">
          <cell r="A646" t="str">
            <v>b-Antwerpen</v>
          </cell>
          <cell r="B646">
            <v>424</v>
          </cell>
          <cell r="C646">
            <v>13.615928066795117</v>
          </cell>
          <cell r="D646">
            <v>1040</v>
          </cell>
          <cell r="E646">
            <v>14.515003489183533</v>
          </cell>
          <cell r="F646">
            <v>39</v>
          </cell>
          <cell r="G646">
            <v>11.370262390670554</v>
          </cell>
          <cell r="H646">
            <v>2</v>
          </cell>
          <cell r="I646">
            <v>28.571428571428569</v>
          </cell>
          <cell r="J646">
            <v>1505</v>
          </cell>
          <cell r="K646">
            <v>14.159375294006962</v>
          </cell>
        </row>
        <row r="647">
          <cell r="A647" t="str">
            <v>c-Limburg</v>
          </cell>
          <cell r="B647">
            <v>124</v>
          </cell>
          <cell r="C647">
            <v>3.9820166987797041</v>
          </cell>
          <cell r="D647">
            <v>279</v>
          </cell>
          <cell r="E647">
            <v>3.8939288206559666</v>
          </cell>
          <cell r="F647">
            <v>8</v>
          </cell>
          <cell r="G647">
            <v>2.3323615160349855</v>
          </cell>
          <cell r="H647">
            <v>0</v>
          </cell>
          <cell r="I647">
            <v>0</v>
          </cell>
          <cell r="J647">
            <v>411</v>
          </cell>
          <cell r="K647">
            <v>3.8667795653401074</v>
          </cell>
        </row>
        <row r="648">
          <cell r="A648" t="str">
            <v>d-Oost-Vlaanderen</v>
          </cell>
          <cell r="B648">
            <v>373</v>
          </cell>
          <cell r="C648">
            <v>11.978163134232499</v>
          </cell>
          <cell r="D648">
            <v>860</v>
          </cell>
          <cell r="E648">
            <v>12.002791346824843</v>
          </cell>
          <cell r="F648">
            <v>33</v>
          </cell>
          <cell r="G648">
            <v>9.6209912536443145</v>
          </cell>
          <cell r="H648">
            <v>1</v>
          </cell>
          <cell r="I648">
            <v>14.285714285714285</v>
          </cell>
          <cell r="J648">
            <v>1267</v>
          </cell>
          <cell r="K648">
            <v>11.920218270768652</v>
          </cell>
        </row>
        <row r="649">
          <cell r="A649" t="str">
            <v>e-Vlaams-Brabant</v>
          </cell>
          <cell r="B649">
            <v>169</v>
          </cell>
          <cell r="C649">
            <v>5.4271034039820165</v>
          </cell>
          <cell r="D649">
            <v>484</v>
          </cell>
          <cell r="E649">
            <v>6.7550593161200281</v>
          </cell>
          <cell r="F649">
            <v>27</v>
          </cell>
          <cell r="G649">
            <v>7.8717201166180768</v>
          </cell>
          <cell r="H649">
            <v>0</v>
          </cell>
          <cell r="I649">
            <v>0</v>
          </cell>
          <cell r="J649">
            <v>680</v>
          </cell>
          <cell r="K649">
            <v>6.3975914949666004</v>
          </cell>
        </row>
        <row r="650">
          <cell r="A650" t="str">
            <v>f-West-Vlaanderen</v>
          </cell>
          <cell r="B650">
            <v>231</v>
          </cell>
          <cell r="C650">
            <v>7.4181117533718695</v>
          </cell>
          <cell r="D650">
            <v>560</v>
          </cell>
          <cell r="E650">
            <v>7.8157711095603624</v>
          </cell>
          <cell r="F650">
            <v>13</v>
          </cell>
          <cell r="G650">
            <v>3.7900874635568518</v>
          </cell>
          <cell r="H650">
            <v>1</v>
          </cell>
          <cell r="I650">
            <v>14.285714285714285</v>
          </cell>
          <cell r="J650">
            <v>805</v>
          </cell>
          <cell r="K650">
            <v>7.5736193433060501</v>
          </cell>
        </row>
        <row r="651">
          <cell r="A651" t="str">
            <v>g-Brabant Wallon</v>
          </cell>
          <cell r="B651">
            <v>35</v>
          </cell>
          <cell r="C651">
            <v>1.1239563262684649</v>
          </cell>
          <cell r="D651">
            <v>128</v>
          </cell>
          <cell r="E651">
            <v>1.7864619678995115</v>
          </cell>
          <cell r="F651">
            <v>7</v>
          </cell>
          <cell r="G651">
            <v>2.0408163265306123</v>
          </cell>
          <cell r="H651">
            <v>1</v>
          </cell>
          <cell r="I651">
            <v>14.285714285714285</v>
          </cell>
          <cell r="J651">
            <v>171</v>
          </cell>
          <cell r="K651">
            <v>1.6088060965283657</v>
          </cell>
        </row>
        <row r="652">
          <cell r="A652" t="str">
            <v>h-Hainaut</v>
          </cell>
          <cell r="B652">
            <v>137</v>
          </cell>
          <cell r="C652">
            <v>4.3994861913937058</v>
          </cell>
          <cell r="D652">
            <v>571</v>
          </cell>
          <cell r="E652">
            <v>7.9692951849267262</v>
          </cell>
          <cell r="F652">
            <v>38</v>
          </cell>
          <cell r="G652">
            <v>11.078717201166182</v>
          </cell>
          <cell r="H652">
            <v>1</v>
          </cell>
          <cell r="I652">
            <v>14.285714285714285</v>
          </cell>
          <cell r="J652">
            <v>747</v>
          </cell>
          <cell r="K652">
            <v>7.0279424216765456</v>
          </cell>
        </row>
        <row r="653">
          <cell r="A653" t="str">
            <v>i-Liège</v>
          </cell>
          <cell r="B653">
            <v>165</v>
          </cell>
          <cell r="C653">
            <v>5.2986512524084777</v>
          </cell>
          <cell r="D653">
            <v>526</v>
          </cell>
          <cell r="E653">
            <v>7.3412421493370559</v>
          </cell>
          <cell r="F653">
            <v>28</v>
          </cell>
          <cell r="G653">
            <v>8.1632653061224492</v>
          </cell>
          <cell r="H653">
            <v>1</v>
          </cell>
          <cell r="I653">
            <v>14.285714285714285</v>
          </cell>
          <cell r="J653">
            <v>720</v>
          </cell>
          <cell r="K653">
            <v>6.7739204064352245</v>
          </cell>
        </row>
        <row r="654">
          <cell r="A654" t="str">
            <v>j-Luxembourg</v>
          </cell>
          <cell r="B654">
            <v>23</v>
          </cell>
          <cell r="C654">
            <v>0.73859987154784845</v>
          </cell>
          <cell r="D654">
            <v>94</v>
          </cell>
          <cell r="E654">
            <v>1.3119330076762037</v>
          </cell>
          <cell r="F654">
            <v>3</v>
          </cell>
          <cell r="G654">
            <v>0.87463556851311952</v>
          </cell>
          <cell r="H654">
            <v>0</v>
          </cell>
          <cell r="I654">
            <v>0</v>
          </cell>
          <cell r="J654">
            <v>120</v>
          </cell>
          <cell r="K654">
            <v>1.1289867344058706</v>
          </cell>
        </row>
        <row r="655">
          <cell r="A655" t="str">
            <v>k-Namur</v>
          </cell>
          <cell r="B655">
            <v>72</v>
          </cell>
          <cell r="C655">
            <v>2.3121387283236992</v>
          </cell>
          <cell r="D655">
            <v>257</v>
          </cell>
          <cell r="E655">
            <v>3.5868806699232376</v>
          </cell>
          <cell r="F655">
            <v>14</v>
          </cell>
          <cell r="G655">
            <v>4.0816326530612246</v>
          </cell>
          <cell r="H655">
            <v>0</v>
          </cell>
          <cell r="I655">
            <v>0</v>
          </cell>
          <cell r="J655">
            <v>343</v>
          </cell>
          <cell r="K655">
            <v>3.2270204158434472</v>
          </cell>
        </row>
        <row r="656">
          <cell r="A656" t="str">
            <v>l-Buitenland</v>
          </cell>
          <cell r="B656">
            <v>9</v>
          </cell>
          <cell r="C656">
            <v>0.28901734104046239</v>
          </cell>
          <cell r="D656">
            <v>9</v>
          </cell>
          <cell r="E656">
            <v>0.1256106071179344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18</v>
          </cell>
          <cell r="K656">
            <v>0.16934801016088058</v>
          </cell>
        </row>
        <row r="657">
          <cell r="A657" t="str">
            <v>n-Inconnu</v>
          </cell>
          <cell r="B657">
            <v>976</v>
          </cell>
          <cell r="C657">
            <v>31.342324983943481</v>
          </cell>
          <cell r="D657">
            <v>1389</v>
          </cell>
          <cell r="E657">
            <v>19.385903698534541</v>
          </cell>
          <cell r="F657">
            <v>71</v>
          </cell>
          <cell r="G657">
            <v>20.699708454810494</v>
          </cell>
          <cell r="H657">
            <v>0</v>
          </cell>
          <cell r="I657">
            <v>0</v>
          </cell>
          <cell r="J657">
            <v>2436</v>
          </cell>
          <cell r="K657">
            <v>22.918430708439175</v>
          </cell>
        </row>
        <row r="658">
          <cell r="A658" t="str">
            <v>Total</v>
          </cell>
          <cell r="B658">
            <v>3114</v>
          </cell>
          <cell r="C658">
            <v>100</v>
          </cell>
          <cell r="D658">
            <v>7165</v>
          </cell>
          <cell r="E658">
            <v>100</v>
          </cell>
          <cell r="F658">
            <v>343</v>
          </cell>
          <cell r="G658">
            <v>100</v>
          </cell>
          <cell r="H658">
            <v>7</v>
          </cell>
          <cell r="I658">
            <v>100</v>
          </cell>
          <cell r="J658">
            <v>10629</v>
          </cell>
          <cell r="K658">
            <v>100</v>
          </cell>
        </row>
        <row r="661">
          <cell r="A661" t="str">
            <v>5.5.3.  Arbeidsplaatsongevallen volgens provincie en gewest van het ongeval  : verdeling volgens gevolgen en geslacht - 2017</v>
          </cell>
        </row>
        <row r="662">
          <cell r="J662" t="str">
            <v>1- Femme</v>
          </cell>
          <cell r="T662" t="str">
            <v>2- Homme</v>
          </cell>
        </row>
        <row r="663">
          <cell r="B663" t="str">
            <v>1-CSS</v>
          </cell>
          <cell r="D663" t="str">
            <v>2-IT &lt;= 6 MOIS</v>
          </cell>
          <cell r="F663" t="str">
            <v>3-IT &gt; 6 MOIS</v>
          </cell>
          <cell r="H663" t="str">
            <v>4-Mortel</v>
          </cell>
          <cell r="J663" t="str">
            <v>Total</v>
          </cell>
          <cell r="L663" t="str">
            <v>1-CSS</v>
          </cell>
          <cell r="N663" t="str">
            <v>2-IT &lt;= 6 MOIS</v>
          </cell>
          <cell r="P663" t="str">
            <v>3-IT &gt; 6 MOIS</v>
          </cell>
          <cell r="R663" t="str">
            <v>4-Mortel</v>
          </cell>
          <cell r="T663" t="str">
            <v>Total</v>
          </cell>
        </row>
        <row r="664">
          <cell r="A664" t="str">
            <v>a-Bruxelles - Brussel</v>
          </cell>
          <cell r="B664">
            <v>247</v>
          </cell>
          <cell r="C664">
            <v>11.818181818181818</v>
          </cell>
          <cell r="D664">
            <v>598</v>
          </cell>
          <cell r="E664">
            <v>13.51412429378531</v>
          </cell>
          <cell r="F664">
            <v>36</v>
          </cell>
          <cell r="G664">
            <v>15.859030837004406</v>
          </cell>
          <cell r="H664">
            <v>0</v>
          </cell>
          <cell r="I664">
            <v>0</v>
          </cell>
          <cell r="J664">
            <v>881</v>
          </cell>
          <cell r="K664">
            <v>13.061527057079317</v>
          </cell>
          <cell r="L664">
            <v>129</v>
          </cell>
          <cell r="M664">
            <v>12.59765625</v>
          </cell>
          <cell r="N664">
            <v>370</v>
          </cell>
          <cell r="O664">
            <v>13.503649635036496</v>
          </cell>
          <cell r="P664">
            <v>26</v>
          </cell>
          <cell r="Q664">
            <v>22.413793103448278</v>
          </cell>
          <cell r="R664">
            <v>0</v>
          </cell>
          <cell r="S664">
            <v>0</v>
          </cell>
          <cell r="T664">
            <v>525</v>
          </cell>
          <cell r="U664">
            <v>13.516992790937179</v>
          </cell>
        </row>
        <row r="665">
          <cell r="A665" t="str">
            <v>b-Antwerpen</v>
          </cell>
          <cell r="B665">
            <v>246</v>
          </cell>
          <cell r="C665">
            <v>11.770334928229666</v>
          </cell>
          <cell r="D665">
            <v>574</v>
          </cell>
          <cell r="E665">
            <v>12.971751412429377</v>
          </cell>
          <cell r="F665">
            <v>24</v>
          </cell>
          <cell r="G665">
            <v>10.572687224669602</v>
          </cell>
          <cell r="H665">
            <v>0</v>
          </cell>
          <cell r="I665">
            <v>0</v>
          </cell>
          <cell r="J665">
            <v>844</v>
          </cell>
          <cell r="K665">
            <v>12.512972572275761</v>
          </cell>
          <cell r="L665">
            <v>178</v>
          </cell>
          <cell r="M665">
            <v>17.3828125</v>
          </cell>
          <cell r="N665">
            <v>466</v>
          </cell>
          <cell r="O665">
            <v>17.007299270072991</v>
          </cell>
          <cell r="P665">
            <v>15</v>
          </cell>
          <cell r="Q665">
            <v>12.931034482758621</v>
          </cell>
          <cell r="R665">
            <v>2</v>
          </cell>
          <cell r="S665">
            <v>50</v>
          </cell>
          <cell r="T665">
            <v>661</v>
          </cell>
          <cell r="U665">
            <v>17.018537590113286</v>
          </cell>
        </row>
        <row r="666">
          <cell r="A666" t="str">
            <v>c-Limburg</v>
          </cell>
          <cell r="B666">
            <v>76</v>
          </cell>
          <cell r="C666">
            <v>3.6363636363636362</v>
          </cell>
          <cell r="D666">
            <v>162</v>
          </cell>
          <cell r="E666">
            <v>3.6610169491525424</v>
          </cell>
          <cell r="F666">
            <v>7</v>
          </cell>
          <cell r="G666">
            <v>3.0837004405286343</v>
          </cell>
          <cell r="H666">
            <v>0</v>
          </cell>
          <cell r="I666">
            <v>0</v>
          </cell>
          <cell r="J666">
            <v>245</v>
          </cell>
          <cell r="K666">
            <v>3.6323202372127503</v>
          </cell>
          <cell r="L666">
            <v>48</v>
          </cell>
          <cell r="M666">
            <v>4.6875</v>
          </cell>
          <cell r="N666">
            <v>117</v>
          </cell>
          <cell r="O666">
            <v>4.2700729927007295</v>
          </cell>
          <cell r="P666">
            <v>1</v>
          </cell>
          <cell r="Q666">
            <v>0.86206896551724133</v>
          </cell>
          <cell r="R666">
            <v>0</v>
          </cell>
          <cell r="S666">
            <v>0</v>
          </cell>
          <cell r="T666">
            <v>166</v>
          </cell>
          <cell r="U666">
            <v>4.2739443872296601</v>
          </cell>
        </row>
        <row r="667">
          <cell r="A667" t="str">
            <v>d-Oost-Vlaanderen</v>
          </cell>
          <cell r="B667">
            <v>251</v>
          </cell>
          <cell r="C667">
            <v>12.009569377990431</v>
          </cell>
          <cell r="D667">
            <v>496</v>
          </cell>
          <cell r="E667">
            <v>11.209039548022599</v>
          </cell>
          <cell r="F667">
            <v>24</v>
          </cell>
          <cell r="G667">
            <v>10.572687224669602</v>
          </cell>
          <cell r="H667">
            <v>0</v>
          </cell>
          <cell r="I667">
            <v>0</v>
          </cell>
          <cell r="J667">
            <v>771</v>
          </cell>
          <cell r="K667">
            <v>11.430689399555227</v>
          </cell>
          <cell r="L667">
            <v>122</v>
          </cell>
          <cell r="M667">
            <v>11.9140625</v>
          </cell>
          <cell r="N667">
            <v>364</v>
          </cell>
          <cell r="O667">
            <v>13.284671532846714</v>
          </cell>
          <cell r="P667">
            <v>9</v>
          </cell>
          <cell r="Q667">
            <v>7.7586206896551717</v>
          </cell>
          <cell r="R667">
            <v>1</v>
          </cell>
          <cell r="S667">
            <v>25</v>
          </cell>
          <cell r="T667">
            <v>496</v>
          </cell>
          <cell r="U667">
            <v>12.770339855818742</v>
          </cell>
        </row>
        <row r="668">
          <cell r="A668" t="str">
            <v>e-Vlaams-Brabant</v>
          </cell>
          <cell r="B668">
            <v>90</v>
          </cell>
          <cell r="C668">
            <v>4.3062200956937797</v>
          </cell>
          <cell r="D668">
            <v>256</v>
          </cell>
          <cell r="E668">
            <v>5.7853107344632768</v>
          </cell>
          <cell r="F668">
            <v>14</v>
          </cell>
          <cell r="G668">
            <v>6.1674008810572687</v>
          </cell>
          <cell r="H668">
            <v>0</v>
          </cell>
          <cell r="I668">
            <v>0</v>
          </cell>
          <cell r="J668">
            <v>360</v>
          </cell>
          <cell r="K668">
            <v>5.3372868791697554</v>
          </cell>
          <cell r="L668">
            <v>79</v>
          </cell>
          <cell r="M668">
            <v>7.71484375</v>
          </cell>
          <cell r="N668">
            <v>228</v>
          </cell>
          <cell r="O668">
            <v>8.3211678832116789</v>
          </cell>
          <cell r="P668">
            <v>13</v>
          </cell>
          <cell r="Q668">
            <v>11.206896551724139</v>
          </cell>
          <cell r="R668">
            <v>0</v>
          </cell>
          <cell r="S668">
            <v>0</v>
          </cell>
          <cell r="T668">
            <v>320</v>
          </cell>
          <cell r="U668">
            <v>8.2389289392378995</v>
          </cell>
        </row>
        <row r="669">
          <cell r="A669" t="str">
            <v>f-West-Vlaanderen</v>
          </cell>
          <cell r="B669">
            <v>158</v>
          </cell>
          <cell r="C669">
            <v>7.5598086124401913</v>
          </cell>
          <cell r="D669">
            <v>335</v>
          </cell>
          <cell r="E669">
            <v>7.5706214689265554</v>
          </cell>
          <cell r="F669">
            <v>9</v>
          </cell>
          <cell r="G669">
            <v>3.9647577092511015</v>
          </cell>
          <cell r="H669">
            <v>1</v>
          </cell>
          <cell r="I669">
            <v>33.333333333333329</v>
          </cell>
          <cell r="J669">
            <v>503</v>
          </cell>
          <cell r="K669">
            <v>7.4573758339510743</v>
          </cell>
          <cell r="L669">
            <v>73</v>
          </cell>
          <cell r="M669">
            <v>7.12890625</v>
          </cell>
          <cell r="N669">
            <v>225</v>
          </cell>
          <cell r="O669">
            <v>8.2116788321167888</v>
          </cell>
          <cell r="P669">
            <v>4</v>
          </cell>
          <cell r="Q669">
            <v>3.4482758620689653</v>
          </cell>
          <cell r="R669">
            <v>0</v>
          </cell>
          <cell r="S669">
            <v>0</v>
          </cell>
          <cell r="T669">
            <v>302</v>
          </cell>
          <cell r="U669">
            <v>7.7754891864057676</v>
          </cell>
        </row>
        <row r="670">
          <cell r="A670" t="str">
            <v>g-Brabant Wallon</v>
          </cell>
          <cell r="B670">
            <v>24</v>
          </cell>
          <cell r="C670">
            <v>1.1483253588516746</v>
          </cell>
          <cell r="D670">
            <v>78</v>
          </cell>
          <cell r="E670">
            <v>1.7627118644067794</v>
          </cell>
          <cell r="F670">
            <v>6</v>
          </cell>
          <cell r="G670">
            <v>2.6431718061674006</v>
          </cell>
          <cell r="H670">
            <v>1</v>
          </cell>
          <cell r="I670">
            <v>33.333333333333329</v>
          </cell>
          <cell r="J670">
            <v>109</v>
          </cell>
          <cell r="K670">
            <v>1.6160118606375093</v>
          </cell>
          <cell r="L670">
            <v>11</v>
          </cell>
          <cell r="M670">
            <v>1.07421875</v>
          </cell>
          <cell r="N670">
            <v>50</v>
          </cell>
          <cell r="O670">
            <v>1.8248175182481752</v>
          </cell>
          <cell r="P670">
            <v>1</v>
          </cell>
          <cell r="Q670">
            <v>0.86206896551724133</v>
          </cell>
          <cell r="R670">
            <v>0</v>
          </cell>
          <cell r="S670">
            <v>0</v>
          </cell>
          <cell r="T670">
            <v>62</v>
          </cell>
          <cell r="U670">
            <v>1.5962924819773427</v>
          </cell>
        </row>
        <row r="671">
          <cell r="A671" t="str">
            <v>h-Hainaut</v>
          </cell>
          <cell r="B671">
            <v>105</v>
          </cell>
          <cell r="C671">
            <v>5.0239234449760763</v>
          </cell>
          <cell r="D671">
            <v>366</v>
          </cell>
          <cell r="E671">
            <v>8.2711864406779654</v>
          </cell>
          <cell r="F671">
            <v>27</v>
          </cell>
          <cell r="G671">
            <v>11.894273127753303</v>
          </cell>
          <cell r="H671">
            <v>1</v>
          </cell>
          <cell r="I671">
            <v>33.333333333333329</v>
          </cell>
          <cell r="J671">
            <v>499</v>
          </cell>
          <cell r="K671">
            <v>7.3980726464047439</v>
          </cell>
          <cell r="L671">
            <v>32</v>
          </cell>
          <cell r="M671">
            <v>3.125</v>
          </cell>
          <cell r="N671">
            <v>205</v>
          </cell>
          <cell r="O671">
            <v>7.4817518248175192</v>
          </cell>
          <cell r="P671">
            <v>11</v>
          </cell>
          <cell r="Q671">
            <v>9.4827586206896548</v>
          </cell>
          <cell r="R671">
            <v>0</v>
          </cell>
          <cell r="S671">
            <v>0</v>
          </cell>
          <cell r="T671">
            <v>248</v>
          </cell>
          <cell r="U671">
            <v>6.385169927909371</v>
          </cell>
        </row>
        <row r="672">
          <cell r="A672" t="str">
            <v>i-Liège</v>
          </cell>
          <cell r="B672">
            <v>127</v>
          </cell>
          <cell r="C672">
            <v>6.0765550239234445</v>
          </cell>
          <cell r="D672">
            <v>353</v>
          </cell>
          <cell r="E672">
            <v>7.9774011299435026</v>
          </cell>
          <cell r="F672">
            <v>15</v>
          </cell>
          <cell r="G672">
            <v>6.607929515418502</v>
          </cell>
          <cell r="H672">
            <v>0</v>
          </cell>
          <cell r="I672">
            <v>0</v>
          </cell>
          <cell r="J672">
            <v>495</v>
          </cell>
          <cell r="K672">
            <v>7.3387694588584145</v>
          </cell>
          <cell r="L672">
            <v>38</v>
          </cell>
          <cell r="M672">
            <v>3.7109375</v>
          </cell>
          <cell r="N672">
            <v>173</v>
          </cell>
          <cell r="O672">
            <v>6.3138686131386859</v>
          </cell>
          <cell r="P672">
            <v>13</v>
          </cell>
          <cell r="Q672">
            <v>11.206896551724139</v>
          </cell>
          <cell r="R672">
            <v>1</v>
          </cell>
          <cell r="S672">
            <v>25</v>
          </cell>
          <cell r="T672">
            <v>225</v>
          </cell>
          <cell r="U672">
            <v>5.7929969104016479</v>
          </cell>
        </row>
        <row r="673">
          <cell r="A673" t="str">
            <v>j-Luxembourg</v>
          </cell>
          <cell r="B673">
            <v>10</v>
          </cell>
          <cell r="C673">
            <v>0.47846889952153115</v>
          </cell>
          <cell r="D673">
            <v>60</v>
          </cell>
          <cell r="E673">
            <v>1.3559322033898302</v>
          </cell>
          <cell r="F673">
            <v>2</v>
          </cell>
          <cell r="G673">
            <v>0.88105726872246704</v>
          </cell>
          <cell r="H673">
            <v>0</v>
          </cell>
          <cell r="I673">
            <v>0</v>
          </cell>
          <cell r="J673">
            <v>72</v>
          </cell>
          <cell r="K673">
            <v>1.0674573758339512</v>
          </cell>
          <cell r="L673">
            <v>13</v>
          </cell>
          <cell r="M673">
            <v>1.26953125</v>
          </cell>
          <cell r="N673">
            <v>34</v>
          </cell>
          <cell r="O673">
            <v>1.2408759124087592</v>
          </cell>
          <cell r="P673">
            <v>1</v>
          </cell>
          <cell r="Q673">
            <v>0.86206896551724133</v>
          </cell>
          <cell r="R673">
            <v>0</v>
          </cell>
          <cell r="S673">
            <v>0</v>
          </cell>
          <cell r="T673">
            <v>48</v>
          </cell>
          <cell r="U673">
            <v>1.2358393408856849</v>
          </cell>
        </row>
        <row r="674">
          <cell r="A674" t="str">
            <v>k-Namur</v>
          </cell>
          <cell r="B674">
            <v>50</v>
          </cell>
          <cell r="C674">
            <v>2.3923444976076556</v>
          </cell>
          <cell r="D674">
            <v>148</v>
          </cell>
          <cell r="E674">
            <v>3.3446327683615822</v>
          </cell>
          <cell r="F674">
            <v>9</v>
          </cell>
          <cell r="G674">
            <v>3.9647577092511015</v>
          </cell>
          <cell r="H674">
            <v>0</v>
          </cell>
          <cell r="I674">
            <v>0</v>
          </cell>
          <cell r="J674">
            <v>207</v>
          </cell>
          <cell r="K674">
            <v>3.0689399555226093</v>
          </cell>
          <cell r="L674">
            <v>22</v>
          </cell>
          <cell r="M674">
            <v>2.1484375</v>
          </cell>
          <cell r="N674">
            <v>109</v>
          </cell>
          <cell r="O674">
            <v>3.9781021897810223</v>
          </cell>
          <cell r="P674">
            <v>5</v>
          </cell>
          <cell r="Q674">
            <v>4.3103448275862073</v>
          </cell>
          <cell r="R674">
            <v>0</v>
          </cell>
          <cell r="S674">
            <v>0</v>
          </cell>
          <cell r="T674">
            <v>136</v>
          </cell>
          <cell r="U674">
            <v>3.5015447991761075</v>
          </cell>
        </row>
        <row r="675">
          <cell r="A675" t="str">
            <v>l-Buitenland</v>
          </cell>
          <cell r="B675">
            <v>5</v>
          </cell>
          <cell r="C675">
            <v>0.23923444976076558</v>
          </cell>
          <cell r="D675">
            <v>6</v>
          </cell>
          <cell r="E675">
            <v>0.13559322033898305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11</v>
          </cell>
          <cell r="K675">
            <v>0.16308376575240918</v>
          </cell>
          <cell r="L675">
            <v>4</v>
          </cell>
          <cell r="M675">
            <v>0.390625</v>
          </cell>
          <cell r="N675">
            <v>3</v>
          </cell>
          <cell r="O675">
            <v>0.10948905109489053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7</v>
          </cell>
          <cell r="U675">
            <v>0.18022657054582905</v>
          </cell>
        </row>
        <row r="676">
          <cell r="A676" t="str">
            <v>n-Inconnu</v>
          </cell>
          <cell r="B676">
            <v>701</v>
          </cell>
          <cell r="C676">
            <v>33.540669856459331</v>
          </cell>
          <cell r="D676">
            <v>993</v>
          </cell>
          <cell r="E676">
            <v>22.440677966101692</v>
          </cell>
          <cell r="F676">
            <v>54</v>
          </cell>
          <cell r="G676">
            <v>23.788546255506606</v>
          </cell>
          <cell r="H676">
            <v>0</v>
          </cell>
          <cell r="I676">
            <v>0</v>
          </cell>
          <cell r="J676">
            <v>1748</v>
          </cell>
          <cell r="K676">
            <v>25.91549295774648</v>
          </cell>
          <cell r="L676">
            <v>275</v>
          </cell>
          <cell r="M676">
            <v>26.85546875</v>
          </cell>
          <cell r="N676">
            <v>396</v>
          </cell>
          <cell r="O676">
            <v>14.452554744525548</v>
          </cell>
          <cell r="P676">
            <v>17</v>
          </cell>
          <cell r="Q676">
            <v>14.655172413793103</v>
          </cell>
          <cell r="R676">
            <v>0</v>
          </cell>
          <cell r="S676">
            <v>0</v>
          </cell>
          <cell r="T676">
            <v>688</v>
          </cell>
          <cell r="U676">
            <v>17.713697219361482</v>
          </cell>
        </row>
        <row r="677">
          <cell r="A677" t="str">
            <v>Total</v>
          </cell>
          <cell r="B677">
            <v>2090</v>
          </cell>
          <cell r="C677">
            <v>100</v>
          </cell>
          <cell r="D677">
            <v>4425</v>
          </cell>
          <cell r="E677">
            <v>100</v>
          </cell>
          <cell r="F677">
            <v>227</v>
          </cell>
          <cell r="G677">
            <v>100</v>
          </cell>
          <cell r="H677">
            <v>3</v>
          </cell>
          <cell r="I677">
            <v>100</v>
          </cell>
          <cell r="J677">
            <v>6745</v>
          </cell>
          <cell r="K677">
            <v>100</v>
          </cell>
          <cell r="L677">
            <v>1024</v>
          </cell>
          <cell r="M677">
            <v>100</v>
          </cell>
          <cell r="N677">
            <v>2740</v>
          </cell>
          <cell r="O677">
            <v>100</v>
          </cell>
          <cell r="P677">
            <v>116</v>
          </cell>
          <cell r="Q677">
            <v>100</v>
          </cell>
          <cell r="R677">
            <v>4</v>
          </cell>
          <cell r="S677">
            <v>100</v>
          </cell>
          <cell r="T677">
            <v>3884</v>
          </cell>
          <cell r="U677">
            <v>100</v>
          </cell>
        </row>
        <row r="680">
          <cell r="A680" t="str">
            <v>5.5.4.  Arbeidsplaatsongevallen volgens provincie en gewest van het ongeval : verdeling volgens gevolgen en generatie in absolute frequentie 2017</v>
          </cell>
        </row>
        <row r="681">
          <cell r="F681" t="str">
            <v>15 - 24 ans</v>
          </cell>
          <cell r="K681" t="str">
            <v>25 - 49 ans</v>
          </cell>
          <cell r="P681" t="str">
            <v>50 ans et plus</v>
          </cell>
          <cell r="Q681" t="str">
            <v>Total</v>
          </cell>
        </row>
        <row r="682">
          <cell r="B682" t="str">
            <v>1-CSS</v>
          </cell>
          <cell r="C682" t="str">
            <v>2-IT &lt;= 6 MOIS</v>
          </cell>
          <cell r="D682" t="str">
            <v>3-IT &gt; 6 MOIS</v>
          </cell>
          <cell r="E682" t="str">
            <v>4-Mortel</v>
          </cell>
          <cell r="F682" t="str">
            <v>Total</v>
          </cell>
          <cell r="G682" t="str">
            <v>1-CSS</v>
          </cell>
          <cell r="H682" t="str">
            <v>2-IT &lt;= 6 MOIS</v>
          </cell>
          <cell r="I682" t="str">
            <v>3-IT &gt; 6 MOIS</v>
          </cell>
          <cell r="J682" t="str">
            <v>4-Mortel</v>
          </cell>
          <cell r="K682" t="str">
            <v>Total</v>
          </cell>
          <cell r="L682" t="str">
            <v>1-CSS</v>
          </cell>
          <cell r="M682" t="str">
            <v>2-IT &lt;= 6 MOIS</v>
          </cell>
          <cell r="N682" t="str">
            <v>3-IT &gt; 6 MOIS</v>
          </cell>
          <cell r="O682" t="str">
            <v>4-Mortel</v>
          </cell>
          <cell r="P682" t="str">
            <v>Total</v>
          </cell>
        </row>
        <row r="683">
          <cell r="A683" t="str">
            <v>a-Bruxelles - Brussel</v>
          </cell>
          <cell r="B683">
            <v>15</v>
          </cell>
          <cell r="C683">
            <v>43</v>
          </cell>
          <cell r="D683">
            <v>0</v>
          </cell>
          <cell r="E683">
            <v>0</v>
          </cell>
          <cell r="F683">
            <v>58</v>
          </cell>
          <cell r="G683">
            <v>233</v>
          </cell>
          <cell r="H683">
            <v>593</v>
          </cell>
          <cell r="I683">
            <v>32</v>
          </cell>
          <cell r="J683">
            <v>0</v>
          </cell>
          <cell r="K683">
            <v>858</v>
          </cell>
          <cell r="L683">
            <v>128</v>
          </cell>
          <cell r="M683">
            <v>332</v>
          </cell>
          <cell r="N683">
            <v>30</v>
          </cell>
          <cell r="O683">
            <v>0</v>
          </cell>
          <cell r="P683">
            <v>490</v>
          </cell>
          <cell r="Q683">
            <v>1406</v>
          </cell>
        </row>
        <row r="684">
          <cell r="A684" t="str">
            <v>b-Antwerpen</v>
          </cell>
          <cell r="B684">
            <v>14</v>
          </cell>
          <cell r="C684">
            <v>67</v>
          </cell>
          <cell r="D684">
            <v>1</v>
          </cell>
          <cell r="E684">
            <v>0</v>
          </cell>
          <cell r="F684">
            <v>82</v>
          </cell>
          <cell r="G684">
            <v>266</v>
          </cell>
          <cell r="H684">
            <v>608</v>
          </cell>
          <cell r="I684">
            <v>20</v>
          </cell>
          <cell r="J684">
            <v>2</v>
          </cell>
          <cell r="K684">
            <v>896</v>
          </cell>
          <cell r="L684">
            <v>144</v>
          </cell>
          <cell r="M684">
            <v>365</v>
          </cell>
          <cell r="N684">
            <v>18</v>
          </cell>
          <cell r="O684">
            <v>0</v>
          </cell>
          <cell r="P684">
            <v>527</v>
          </cell>
          <cell r="Q684">
            <v>1505</v>
          </cell>
        </row>
        <row r="685">
          <cell r="A685" t="str">
            <v>c-Limburg</v>
          </cell>
          <cell r="B685">
            <v>3</v>
          </cell>
          <cell r="C685">
            <v>18</v>
          </cell>
          <cell r="D685">
            <v>0</v>
          </cell>
          <cell r="E685">
            <v>0</v>
          </cell>
          <cell r="F685">
            <v>21</v>
          </cell>
          <cell r="G685">
            <v>74</v>
          </cell>
          <cell r="H685">
            <v>163</v>
          </cell>
          <cell r="I685">
            <v>7</v>
          </cell>
          <cell r="J685">
            <v>0</v>
          </cell>
          <cell r="K685">
            <v>244</v>
          </cell>
          <cell r="L685">
            <v>47</v>
          </cell>
          <cell r="M685">
            <v>98</v>
          </cell>
          <cell r="N685">
            <v>1</v>
          </cell>
          <cell r="O685">
            <v>0</v>
          </cell>
          <cell r="P685">
            <v>146</v>
          </cell>
          <cell r="Q685">
            <v>411</v>
          </cell>
        </row>
        <row r="686">
          <cell r="A686" t="str">
            <v>d-Oost-Vlaanderen</v>
          </cell>
          <cell r="B686">
            <v>18</v>
          </cell>
          <cell r="C686">
            <v>61</v>
          </cell>
          <cell r="D686">
            <v>0</v>
          </cell>
          <cell r="E686">
            <v>0</v>
          </cell>
          <cell r="F686">
            <v>79</v>
          </cell>
          <cell r="G686">
            <v>236</v>
          </cell>
          <cell r="H686">
            <v>510</v>
          </cell>
          <cell r="I686">
            <v>16</v>
          </cell>
          <cell r="J686">
            <v>0</v>
          </cell>
          <cell r="K686">
            <v>762</v>
          </cell>
          <cell r="L686">
            <v>119</v>
          </cell>
          <cell r="M686">
            <v>289</v>
          </cell>
          <cell r="N686">
            <v>17</v>
          </cell>
          <cell r="O686">
            <v>1</v>
          </cell>
          <cell r="P686">
            <v>426</v>
          </cell>
          <cell r="Q686">
            <v>1267</v>
          </cell>
        </row>
        <row r="687">
          <cell r="A687" t="str">
            <v>e-Vlaams-Brabant</v>
          </cell>
          <cell r="B687">
            <v>5</v>
          </cell>
          <cell r="C687">
            <v>21</v>
          </cell>
          <cell r="D687">
            <v>0</v>
          </cell>
          <cell r="E687">
            <v>0</v>
          </cell>
          <cell r="F687">
            <v>26</v>
          </cell>
          <cell r="G687">
            <v>114</v>
          </cell>
          <cell r="H687">
            <v>284</v>
          </cell>
          <cell r="I687">
            <v>13</v>
          </cell>
          <cell r="J687">
            <v>0</v>
          </cell>
          <cell r="K687">
            <v>411</v>
          </cell>
          <cell r="L687">
            <v>50</v>
          </cell>
          <cell r="M687">
            <v>179</v>
          </cell>
          <cell r="N687">
            <v>14</v>
          </cell>
          <cell r="O687">
            <v>0</v>
          </cell>
          <cell r="P687">
            <v>243</v>
          </cell>
          <cell r="Q687">
            <v>680</v>
          </cell>
        </row>
        <row r="688">
          <cell r="A688" t="str">
            <v>f-West-Vlaanderen</v>
          </cell>
          <cell r="B688">
            <v>15</v>
          </cell>
          <cell r="C688">
            <v>50</v>
          </cell>
          <cell r="D688">
            <v>0</v>
          </cell>
          <cell r="E688">
            <v>1</v>
          </cell>
          <cell r="F688">
            <v>66</v>
          </cell>
          <cell r="G688">
            <v>138</v>
          </cell>
          <cell r="H688">
            <v>321</v>
          </cell>
          <cell r="I688">
            <v>7</v>
          </cell>
          <cell r="J688">
            <v>0</v>
          </cell>
          <cell r="K688">
            <v>466</v>
          </cell>
          <cell r="L688">
            <v>78</v>
          </cell>
          <cell r="M688">
            <v>189</v>
          </cell>
          <cell r="N688">
            <v>6</v>
          </cell>
          <cell r="O688">
            <v>0</v>
          </cell>
          <cell r="P688">
            <v>273</v>
          </cell>
          <cell r="Q688">
            <v>805</v>
          </cell>
        </row>
        <row r="689">
          <cell r="A689" t="str">
            <v>g-Brabant Wallon</v>
          </cell>
          <cell r="B689">
            <v>2</v>
          </cell>
          <cell r="C689">
            <v>3</v>
          </cell>
          <cell r="D689">
            <v>0</v>
          </cell>
          <cell r="E689">
            <v>0</v>
          </cell>
          <cell r="F689">
            <v>5</v>
          </cell>
          <cell r="G689">
            <v>27</v>
          </cell>
          <cell r="H689">
            <v>76</v>
          </cell>
          <cell r="I689">
            <v>2</v>
          </cell>
          <cell r="J689">
            <v>0</v>
          </cell>
          <cell r="K689">
            <v>105</v>
          </cell>
          <cell r="L689">
            <v>6</v>
          </cell>
          <cell r="M689">
            <v>49</v>
          </cell>
          <cell r="N689">
            <v>5</v>
          </cell>
          <cell r="O689">
            <v>1</v>
          </cell>
          <cell r="P689">
            <v>61</v>
          </cell>
          <cell r="Q689">
            <v>171</v>
          </cell>
        </row>
        <row r="690">
          <cell r="A690" t="str">
            <v>h-Hainaut</v>
          </cell>
          <cell r="B690">
            <v>6</v>
          </cell>
          <cell r="C690">
            <v>23</v>
          </cell>
          <cell r="D690">
            <v>0</v>
          </cell>
          <cell r="E690">
            <v>0</v>
          </cell>
          <cell r="F690">
            <v>29</v>
          </cell>
          <cell r="G690">
            <v>86</v>
          </cell>
          <cell r="H690">
            <v>380</v>
          </cell>
          <cell r="I690">
            <v>26</v>
          </cell>
          <cell r="J690">
            <v>1</v>
          </cell>
          <cell r="K690">
            <v>493</v>
          </cell>
          <cell r="L690">
            <v>45</v>
          </cell>
          <cell r="M690">
            <v>168</v>
          </cell>
          <cell r="N690">
            <v>12</v>
          </cell>
          <cell r="O690">
            <v>0</v>
          </cell>
          <cell r="P690">
            <v>225</v>
          </cell>
          <cell r="Q690">
            <v>747</v>
          </cell>
        </row>
        <row r="691">
          <cell r="A691" t="str">
            <v>i-Liège</v>
          </cell>
          <cell r="B691">
            <v>2</v>
          </cell>
          <cell r="C691">
            <v>25</v>
          </cell>
          <cell r="D691">
            <v>1</v>
          </cell>
          <cell r="E691">
            <v>0</v>
          </cell>
          <cell r="F691">
            <v>28</v>
          </cell>
          <cell r="G691">
            <v>103</v>
          </cell>
          <cell r="H691">
            <v>336</v>
          </cell>
          <cell r="I691">
            <v>15</v>
          </cell>
          <cell r="J691">
            <v>1</v>
          </cell>
          <cell r="K691">
            <v>455</v>
          </cell>
          <cell r="L691">
            <v>60</v>
          </cell>
          <cell r="M691">
            <v>165</v>
          </cell>
          <cell r="N691">
            <v>12</v>
          </cell>
          <cell r="O691">
            <v>0</v>
          </cell>
          <cell r="P691">
            <v>237</v>
          </cell>
          <cell r="Q691">
            <v>720</v>
          </cell>
        </row>
        <row r="692">
          <cell r="A692" t="str">
            <v>j-Luxembourg</v>
          </cell>
          <cell r="B692">
            <v>3</v>
          </cell>
          <cell r="C692">
            <v>12</v>
          </cell>
          <cell r="D692">
            <v>0</v>
          </cell>
          <cell r="E692">
            <v>0</v>
          </cell>
          <cell r="F692">
            <v>15</v>
          </cell>
          <cell r="G692">
            <v>15</v>
          </cell>
          <cell r="H692">
            <v>54</v>
          </cell>
          <cell r="I692">
            <v>1</v>
          </cell>
          <cell r="J692">
            <v>0</v>
          </cell>
          <cell r="K692">
            <v>70</v>
          </cell>
          <cell r="L692">
            <v>5</v>
          </cell>
          <cell r="M692">
            <v>28</v>
          </cell>
          <cell r="N692">
            <v>2</v>
          </cell>
          <cell r="O692">
            <v>0</v>
          </cell>
          <cell r="P692">
            <v>35</v>
          </cell>
          <cell r="Q692">
            <v>120</v>
          </cell>
        </row>
        <row r="693">
          <cell r="A693" t="str">
            <v>k-Namur</v>
          </cell>
          <cell r="B693">
            <v>2</v>
          </cell>
          <cell r="C693">
            <v>20</v>
          </cell>
          <cell r="D693">
            <v>1</v>
          </cell>
          <cell r="E693">
            <v>0</v>
          </cell>
          <cell r="F693">
            <v>23</v>
          </cell>
          <cell r="G693">
            <v>45</v>
          </cell>
          <cell r="H693">
            <v>156</v>
          </cell>
          <cell r="I693">
            <v>7</v>
          </cell>
          <cell r="J693">
            <v>0</v>
          </cell>
          <cell r="K693">
            <v>208</v>
          </cell>
          <cell r="L693">
            <v>25</v>
          </cell>
          <cell r="M693">
            <v>81</v>
          </cell>
          <cell r="N693">
            <v>6</v>
          </cell>
          <cell r="O693">
            <v>0</v>
          </cell>
          <cell r="P693">
            <v>112</v>
          </cell>
          <cell r="Q693">
            <v>343</v>
          </cell>
        </row>
        <row r="694">
          <cell r="A694" t="str">
            <v>l-Buitenland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6</v>
          </cell>
          <cell r="H694">
            <v>8</v>
          </cell>
          <cell r="I694">
            <v>0</v>
          </cell>
          <cell r="J694">
            <v>0</v>
          </cell>
          <cell r="K694">
            <v>14</v>
          </cell>
          <cell r="L694">
            <v>3</v>
          </cell>
          <cell r="M694">
            <v>1</v>
          </cell>
          <cell r="N694">
            <v>0</v>
          </cell>
          <cell r="O694">
            <v>0</v>
          </cell>
          <cell r="P694">
            <v>4</v>
          </cell>
          <cell r="Q694">
            <v>18</v>
          </cell>
        </row>
        <row r="695">
          <cell r="A695" t="str">
            <v>n-Inconnu</v>
          </cell>
          <cell r="B695">
            <v>59</v>
          </cell>
          <cell r="C695">
            <v>52</v>
          </cell>
          <cell r="D695">
            <v>1</v>
          </cell>
          <cell r="E695">
            <v>0</v>
          </cell>
          <cell r="F695">
            <v>112</v>
          </cell>
          <cell r="G695">
            <v>610</v>
          </cell>
          <cell r="H695">
            <v>841</v>
          </cell>
          <cell r="I695">
            <v>38</v>
          </cell>
          <cell r="J695">
            <v>0</v>
          </cell>
          <cell r="K695">
            <v>1489</v>
          </cell>
          <cell r="L695">
            <v>307</v>
          </cell>
          <cell r="M695">
            <v>496</v>
          </cell>
          <cell r="N695">
            <v>32</v>
          </cell>
          <cell r="O695">
            <v>0</v>
          </cell>
          <cell r="P695">
            <v>835</v>
          </cell>
          <cell r="Q695">
            <v>2436</v>
          </cell>
        </row>
        <row r="696">
          <cell r="A696" t="str">
            <v>Total</v>
          </cell>
          <cell r="B696">
            <v>144</v>
          </cell>
          <cell r="C696">
            <v>395</v>
          </cell>
          <cell r="D696">
            <v>4</v>
          </cell>
          <cell r="E696">
            <v>1</v>
          </cell>
          <cell r="F696">
            <v>544</v>
          </cell>
          <cell r="G696">
            <v>1953</v>
          </cell>
          <cell r="H696">
            <v>4330</v>
          </cell>
          <cell r="I696">
            <v>184</v>
          </cell>
          <cell r="J696">
            <v>4</v>
          </cell>
          <cell r="K696">
            <v>6471</v>
          </cell>
          <cell r="L696">
            <v>1017</v>
          </cell>
          <cell r="M696">
            <v>2440</v>
          </cell>
          <cell r="N696">
            <v>155</v>
          </cell>
          <cell r="O696">
            <v>2</v>
          </cell>
          <cell r="P696">
            <v>3614</v>
          </cell>
          <cell r="Q696">
            <v>10629</v>
          </cell>
        </row>
        <row r="699">
          <cell r="A699" t="str">
            <v>5.5.5.  Arbeidsplaatsongevallen volgens provincie en gewest van het ongeval : verdeling volgens gevolgen en generatie in relatieve frequentie 2017</v>
          </cell>
        </row>
        <row r="700">
          <cell r="F700" t="str">
            <v>15 - 24 ans</v>
          </cell>
          <cell r="K700" t="str">
            <v>25 - 49 ans</v>
          </cell>
          <cell r="P700" t="str">
            <v>50 ans et plus</v>
          </cell>
          <cell r="Q700" t="str">
            <v>Total</v>
          </cell>
        </row>
        <row r="701">
          <cell r="B701" t="str">
            <v>1-CSS</v>
          </cell>
          <cell r="C701" t="str">
            <v>2-IT &lt;= 6 MOIS</v>
          </cell>
          <cell r="D701" t="str">
            <v>3-IT &gt; 6 MOIS</v>
          </cell>
          <cell r="E701" t="str">
            <v>4-Mortel</v>
          </cell>
          <cell r="F701" t="str">
            <v>Total</v>
          </cell>
          <cell r="G701" t="str">
            <v>1-CSS</v>
          </cell>
          <cell r="H701" t="str">
            <v>2-IT &lt;= 6 MOIS</v>
          </cell>
          <cell r="I701" t="str">
            <v>3-IT &gt; 6 MOIS</v>
          </cell>
          <cell r="J701" t="str">
            <v>4-Mortel</v>
          </cell>
          <cell r="K701" t="str">
            <v>Total</v>
          </cell>
          <cell r="L701" t="str">
            <v>1-CSS</v>
          </cell>
          <cell r="M701" t="str">
            <v>2-IT &lt;= 6 MOIS</v>
          </cell>
          <cell r="N701" t="str">
            <v>3-IT &gt; 6 MOIS</v>
          </cell>
          <cell r="O701" t="str">
            <v>4-Mortel</v>
          </cell>
          <cell r="P701" t="str">
            <v>Total</v>
          </cell>
        </row>
        <row r="702">
          <cell r="A702" t="str">
            <v>a-Bruxelles - Brussel</v>
          </cell>
          <cell r="B702">
            <v>10.416666666666668</v>
          </cell>
          <cell r="C702">
            <v>10.88607594936709</v>
          </cell>
          <cell r="D702">
            <v>0</v>
          </cell>
          <cell r="E702">
            <v>0</v>
          </cell>
          <cell r="F702">
            <v>10.661764705882353</v>
          </cell>
          <cell r="G702">
            <v>11.93036354326677</v>
          </cell>
          <cell r="H702">
            <v>13.695150115473444</v>
          </cell>
          <cell r="I702">
            <v>17.391304347826086</v>
          </cell>
          <cell r="J702">
            <v>0</v>
          </cell>
          <cell r="K702">
            <v>13.259156235512284</v>
          </cell>
          <cell r="L702">
            <v>12.586037364798425</v>
          </cell>
          <cell r="M702">
            <v>13.60655737704918</v>
          </cell>
          <cell r="N702">
            <v>19.35483870967742</v>
          </cell>
          <cell r="O702">
            <v>0</v>
          </cell>
          <cell r="P702">
            <v>13.558384061981185</v>
          </cell>
          <cell r="Q702">
            <v>13.227961238122118</v>
          </cell>
        </row>
        <row r="703">
          <cell r="A703" t="str">
            <v>b-Antwerpen</v>
          </cell>
          <cell r="B703">
            <v>9.7222222222222232</v>
          </cell>
          <cell r="C703">
            <v>16.962025316455694</v>
          </cell>
          <cell r="D703">
            <v>25</v>
          </cell>
          <cell r="E703">
            <v>0</v>
          </cell>
          <cell r="F703">
            <v>15.073529411764705</v>
          </cell>
          <cell r="G703">
            <v>13.620071684587815</v>
          </cell>
          <cell r="H703">
            <v>14.041570438799077</v>
          </cell>
          <cell r="I703">
            <v>10.869565217391305</v>
          </cell>
          <cell r="J703">
            <v>50</v>
          </cell>
          <cell r="K703">
            <v>13.846391593262247</v>
          </cell>
          <cell r="L703">
            <v>14.159292035398231</v>
          </cell>
          <cell r="M703">
            <v>14.959016393442623</v>
          </cell>
          <cell r="N703">
            <v>11.612903225806452</v>
          </cell>
          <cell r="O703">
            <v>0</v>
          </cell>
          <cell r="P703">
            <v>14.582180409518539</v>
          </cell>
          <cell r="Q703">
            <v>14.159375294006962</v>
          </cell>
        </row>
        <row r="704">
          <cell r="A704" t="str">
            <v>c-Limburg</v>
          </cell>
          <cell r="B704">
            <v>2.083333333333333</v>
          </cell>
          <cell r="C704">
            <v>4.556962025316456</v>
          </cell>
          <cell r="D704">
            <v>0</v>
          </cell>
          <cell r="E704">
            <v>0</v>
          </cell>
          <cell r="F704">
            <v>3.8602941176470593</v>
          </cell>
          <cell r="G704">
            <v>3.7890424987199181</v>
          </cell>
          <cell r="H704">
            <v>3.7644341801385677</v>
          </cell>
          <cell r="I704">
            <v>3.804347826086957</v>
          </cell>
          <cell r="J704">
            <v>0</v>
          </cell>
          <cell r="K704">
            <v>3.7706691392365941</v>
          </cell>
          <cell r="L704">
            <v>4.6214355948869228</v>
          </cell>
          <cell r="M704">
            <v>4.0163934426229506</v>
          </cell>
          <cell r="N704">
            <v>0.64516129032258063</v>
          </cell>
          <cell r="O704">
            <v>0</v>
          </cell>
          <cell r="P704">
            <v>4.0398450470392913</v>
          </cell>
          <cell r="Q704">
            <v>3.8667795653401074</v>
          </cell>
        </row>
        <row r="705">
          <cell r="A705" t="str">
            <v>d-Oost-Vlaanderen</v>
          </cell>
          <cell r="B705">
            <v>12.5</v>
          </cell>
          <cell r="C705">
            <v>15.443037974683543</v>
          </cell>
          <cell r="D705">
            <v>0</v>
          </cell>
          <cell r="E705">
            <v>0</v>
          </cell>
          <cell r="F705">
            <v>14.522058823529413</v>
          </cell>
          <cell r="G705">
            <v>12.083973374295955</v>
          </cell>
          <cell r="H705">
            <v>11.778290993071593</v>
          </cell>
          <cell r="I705">
            <v>8.695652173913043</v>
          </cell>
          <cell r="J705">
            <v>0</v>
          </cell>
          <cell r="K705">
            <v>11.775614279091331</v>
          </cell>
          <cell r="L705">
            <v>11.701081612586037</v>
          </cell>
          <cell r="M705">
            <v>11.844262295081966</v>
          </cell>
          <cell r="N705">
            <v>10.967741935483874</v>
          </cell>
          <cell r="O705">
            <v>50</v>
          </cell>
          <cell r="P705">
            <v>11.787493082457111</v>
          </cell>
          <cell r="Q705">
            <v>11.920218270768652</v>
          </cell>
        </row>
        <row r="706">
          <cell r="A706" t="str">
            <v>e-Vlaams-Brabant</v>
          </cell>
          <cell r="B706">
            <v>3.4722222222222223</v>
          </cell>
          <cell r="C706">
            <v>5.3164556962025316</v>
          </cell>
          <cell r="D706">
            <v>0</v>
          </cell>
          <cell r="E706">
            <v>0</v>
          </cell>
          <cell r="F706">
            <v>4.7794117647058822</v>
          </cell>
          <cell r="G706">
            <v>5.837173579109062</v>
          </cell>
          <cell r="H706">
            <v>6.5588914549653587</v>
          </cell>
          <cell r="I706">
            <v>7.0652173913043477</v>
          </cell>
          <cell r="J706">
            <v>0</v>
          </cell>
          <cell r="K706">
            <v>6.351414000927214</v>
          </cell>
          <cell r="L706">
            <v>4.9164208456243852</v>
          </cell>
          <cell r="M706">
            <v>7.3360655737704921</v>
          </cell>
          <cell r="N706">
            <v>9.0322580645161281</v>
          </cell>
          <cell r="O706">
            <v>0</v>
          </cell>
          <cell r="P706">
            <v>6.7238516878804653</v>
          </cell>
          <cell r="Q706">
            <v>6.3975914949666004</v>
          </cell>
        </row>
        <row r="707">
          <cell r="A707" t="str">
            <v>f-West-Vlaanderen</v>
          </cell>
          <cell r="B707">
            <v>10.416666666666668</v>
          </cell>
          <cell r="C707">
            <v>12.658227848101268</v>
          </cell>
          <cell r="D707">
            <v>0</v>
          </cell>
          <cell r="E707">
            <v>100</v>
          </cell>
          <cell r="F707">
            <v>12.132352941176471</v>
          </cell>
          <cell r="G707">
            <v>7.0660522273425492</v>
          </cell>
          <cell r="H707">
            <v>7.4133949191685904</v>
          </cell>
          <cell r="I707">
            <v>3.804347826086957</v>
          </cell>
          <cell r="J707">
            <v>0</v>
          </cell>
          <cell r="K707">
            <v>7.2013599134600534</v>
          </cell>
          <cell r="L707">
            <v>7.6696165191740411</v>
          </cell>
          <cell r="M707">
            <v>7.7459016393442619</v>
          </cell>
          <cell r="N707">
            <v>3.870967741935484</v>
          </cell>
          <cell r="O707">
            <v>0</v>
          </cell>
          <cell r="P707">
            <v>7.5539568345323742</v>
          </cell>
          <cell r="Q707">
            <v>7.5736193433060501</v>
          </cell>
        </row>
        <row r="708">
          <cell r="A708" t="str">
            <v>g-Brabant Wallon</v>
          </cell>
          <cell r="B708">
            <v>1.3888888888888888</v>
          </cell>
          <cell r="C708">
            <v>0.75949367088607589</v>
          </cell>
          <cell r="D708">
            <v>0</v>
          </cell>
          <cell r="E708">
            <v>0</v>
          </cell>
          <cell r="F708">
            <v>0.91911764705882359</v>
          </cell>
          <cell r="G708">
            <v>1.3824884792626728</v>
          </cell>
          <cell r="H708">
            <v>1.7551963048498846</v>
          </cell>
          <cell r="I708">
            <v>1.0869565217391304</v>
          </cell>
          <cell r="J708">
            <v>0</v>
          </cell>
          <cell r="K708">
            <v>1.6226240148354196</v>
          </cell>
          <cell r="L708">
            <v>0.58997050147492625</v>
          </cell>
          <cell r="M708">
            <v>2.0081967213114753</v>
          </cell>
          <cell r="N708">
            <v>3.225806451612903</v>
          </cell>
          <cell r="O708">
            <v>50</v>
          </cell>
          <cell r="P708">
            <v>1.6878804648588823</v>
          </cell>
          <cell r="Q708">
            <v>1.6088060965283657</v>
          </cell>
        </row>
        <row r="709">
          <cell r="A709" t="str">
            <v>h-Hainaut</v>
          </cell>
          <cell r="B709">
            <v>4.1666666666666661</v>
          </cell>
          <cell r="C709">
            <v>5.8227848101265813</v>
          </cell>
          <cell r="D709">
            <v>0</v>
          </cell>
          <cell r="E709">
            <v>0</v>
          </cell>
          <cell r="F709">
            <v>5.3308823529411766</v>
          </cell>
          <cell r="G709">
            <v>4.4034818228366612</v>
          </cell>
          <cell r="H709">
            <v>8.7759815242494223</v>
          </cell>
          <cell r="I709">
            <v>14.130434782608695</v>
          </cell>
          <cell r="J709">
            <v>25</v>
          </cell>
          <cell r="K709">
            <v>7.618606088703447</v>
          </cell>
          <cell r="L709">
            <v>4.4247787610619467</v>
          </cell>
          <cell r="M709">
            <v>6.8852459016393448</v>
          </cell>
          <cell r="N709">
            <v>7.741935483870968</v>
          </cell>
          <cell r="O709">
            <v>0</v>
          </cell>
          <cell r="P709">
            <v>6.2257885998893183</v>
          </cell>
          <cell r="Q709">
            <v>7.0279424216765456</v>
          </cell>
        </row>
        <row r="710">
          <cell r="A710" t="str">
            <v>i-Liège</v>
          </cell>
          <cell r="B710">
            <v>1.3888888888888888</v>
          </cell>
          <cell r="C710">
            <v>6.3291139240506338</v>
          </cell>
          <cell r="D710">
            <v>25</v>
          </cell>
          <cell r="E710">
            <v>0</v>
          </cell>
          <cell r="F710">
            <v>5.1470588235294112</v>
          </cell>
          <cell r="G710">
            <v>5.2739375320020478</v>
          </cell>
          <cell r="H710">
            <v>7.7598152424942262</v>
          </cell>
          <cell r="I710">
            <v>8.1521739130434785</v>
          </cell>
          <cell r="J710">
            <v>25</v>
          </cell>
          <cell r="K710">
            <v>7.0313707309534843</v>
          </cell>
          <cell r="L710">
            <v>5.8997050147492622</v>
          </cell>
          <cell r="M710">
            <v>6.7622950819672134</v>
          </cell>
          <cell r="N710">
            <v>7.741935483870968</v>
          </cell>
          <cell r="O710">
            <v>0</v>
          </cell>
          <cell r="P710">
            <v>6.557830658550083</v>
          </cell>
          <cell r="Q710">
            <v>6.7739204064352245</v>
          </cell>
        </row>
        <row r="711">
          <cell r="A711" t="str">
            <v>j-Luxembourg</v>
          </cell>
          <cell r="B711">
            <v>2.083333333333333</v>
          </cell>
          <cell r="C711">
            <v>3.0379746835443036</v>
          </cell>
          <cell r="D711">
            <v>0</v>
          </cell>
          <cell r="E711">
            <v>0</v>
          </cell>
          <cell r="F711">
            <v>2.7573529411764706</v>
          </cell>
          <cell r="G711">
            <v>0.76804915514592931</v>
          </cell>
          <cell r="H711">
            <v>1.2471131639722863</v>
          </cell>
          <cell r="I711">
            <v>0.54347826086956519</v>
          </cell>
          <cell r="J711">
            <v>0</v>
          </cell>
          <cell r="K711">
            <v>1.0817493432236129</v>
          </cell>
          <cell r="L711">
            <v>0.49164208456243857</v>
          </cell>
          <cell r="M711">
            <v>1.1475409836065573</v>
          </cell>
          <cell r="N711">
            <v>1.2903225806451613</v>
          </cell>
          <cell r="O711">
            <v>0</v>
          </cell>
          <cell r="P711">
            <v>0.96845600442722746</v>
          </cell>
          <cell r="Q711">
            <v>1.1289867344058706</v>
          </cell>
        </row>
        <row r="712">
          <cell r="A712" t="str">
            <v>k-Namur</v>
          </cell>
          <cell r="B712">
            <v>1.3888888888888888</v>
          </cell>
          <cell r="C712">
            <v>5.0632911392405067</v>
          </cell>
          <cell r="D712">
            <v>25</v>
          </cell>
          <cell r="E712">
            <v>0</v>
          </cell>
          <cell r="F712">
            <v>4.2279411764705888</v>
          </cell>
          <cell r="G712">
            <v>2.3041474654377883</v>
          </cell>
          <cell r="H712">
            <v>3.6027713625866049</v>
          </cell>
          <cell r="I712">
            <v>3.804347826086957</v>
          </cell>
          <cell r="J712">
            <v>0</v>
          </cell>
          <cell r="K712">
            <v>3.214340905578736</v>
          </cell>
          <cell r="L712">
            <v>2.4582104228121926</v>
          </cell>
          <cell r="M712">
            <v>3.3196721311475401</v>
          </cell>
          <cell r="N712">
            <v>3.870967741935484</v>
          </cell>
          <cell r="O712">
            <v>0</v>
          </cell>
          <cell r="P712">
            <v>3.0990592141671285</v>
          </cell>
          <cell r="Q712">
            <v>3.2270204158434472</v>
          </cell>
        </row>
        <row r="713">
          <cell r="A713" t="str">
            <v>l-Buitenland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0.30721966205837176</v>
          </cell>
          <cell r="H713">
            <v>0.18475750577367203</v>
          </cell>
          <cell r="I713">
            <v>0</v>
          </cell>
          <cell r="J713">
            <v>0</v>
          </cell>
          <cell r="K713">
            <v>0.21634986864472261</v>
          </cell>
          <cell r="L713">
            <v>0.29498525073746312</v>
          </cell>
          <cell r="M713">
            <v>4.0983606557377046E-2</v>
          </cell>
          <cell r="N713">
            <v>0</v>
          </cell>
          <cell r="O713">
            <v>0</v>
          </cell>
          <cell r="P713">
            <v>0.11068068622025456</v>
          </cell>
          <cell r="Q713">
            <v>0.16934801016088058</v>
          </cell>
        </row>
        <row r="714">
          <cell r="A714" t="str">
            <v>n-Inconnu</v>
          </cell>
          <cell r="B714">
            <v>40.972222222222214</v>
          </cell>
          <cell r="C714">
            <v>13.164556962025317</v>
          </cell>
          <cell r="D714">
            <v>25</v>
          </cell>
          <cell r="E714">
            <v>0</v>
          </cell>
          <cell r="F714">
            <v>20.588235294117645</v>
          </cell>
          <cell r="G714">
            <v>31.233998975934458</v>
          </cell>
          <cell r="H714">
            <v>19.422632794457275</v>
          </cell>
          <cell r="I714">
            <v>20.652173913043477</v>
          </cell>
          <cell r="J714">
            <v>0</v>
          </cell>
          <cell r="K714">
            <v>23.010353886570854</v>
          </cell>
          <cell r="L714">
            <v>30.186823992133721</v>
          </cell>
          <cell r="M714">
            <v>20.327868852459016</v>
          </cell>
          <cell r="N714">
            <v>20.64516129032258</v>
          </cell>
          <cell r="O714">
            <v>0</v>
          </cell>
          <cell r="P714">
            <v>23.104593248478139</v>
          </cell>
          <cell r="Q714">
            <v>22.918430708439175</v>
          </cell>
        </row>
        <row r="715">
          <cell r="A715" t="str">
            <v>Total</v>
          </cell>
          <cell r="B715">
            <v>100</v>
          </cell>
          <cell r="C715">
            <v>100</v>
          </cell>
          <cell r="D715">
            <v>100</v>
          </cell>
          <cell r="E715">
            <v>100</v>
          </cell>
          <cell r="F715">
            <v>100</v>
          </cell>
          <cell r="G715">
            <v>100</v>
          </cell>
          <cell r="H715">
            <v>100</v>
          </cell>
          <cell r="I715">
            <v>100</v>
          </cell>
          <cell r="J715">
            <v>100</v>
          </cell>
          <cell r="K715">
            <v>100</v>
          </cell>
          <cell r="L715">
            <v>100</v>
          </cell>
          <cell r="M715">
            <v>100</v>
          </cell>
          <cell r="N715">
            <v>100</v>
          </cell>
          <cell r="O715">
            <v>100</v>
          </cell>
          <cell r="P715">
            <v>100</v>
          </cell>
          <cell r="Q715">
            <v>100</v>
          </cell>
        </row>
        <row r="718">
          <cell r="A718" t="str">
            <v>5.5.6.  Arbeidsplaatsongevallen volgens provincie en gewest van het ongeval : verdeling volgens gevolgen en aard van het werk (hoofd-/handarbeid) - 2017</v>
          </cell>
        </row>
        <row r="719">
          <cell r="J719" t="str">
            <v>Andere</v>
          </cell>
          <cell r="T719" t="str">
            <v>Contractueel arbeider</v>
          </cell>
        </row>
        <row r="720">
          <cell r="B720" t="str">
            <v>1-CSS</v>
          </cell>
          <cell r="D720" t="str">
            <v>2-IT &lt;= 6 MOIS</v>
          </cell>
          <cell r="F720" t="str">
            <v>3-IT &gt; 6 MOIS</v>
          </cell>
          <cell r="H720" t="str">
            <v>4-Mortel</v>
          </cell>
          <cell r="J720" t="str">
            <v>Total</v>
          </cell>
          <cell r="L720" t="str">
            <v>1-CSS</v>
          </cell>
          <cell r="N720" t="str">
            <v>2-IT &lt;= 6 MOIS</v>
          </cell>
          <cell r="P720" t="str">
            <v>3-IT &gt; 6 MOIS</v>
          </cell>
          <cell r="R720" t="str">
            <v>4-Mortel</v>
          </cell>
          <cell r="T720" t="str">
            <v>Total</v>
          </cell>
        </row>
        <row r="721">
          <cell r="A721" t="str">
            <v>a-Bruxelles - Brussel</v>
          </cell>
          <cell r="B721">
            <v>20</v>
          </cell>
          <cell r="C721">
            <v>8.8105726872246706</v>
          </cell>
          <cell r="D721">
            <v>85</v>
          </cell>
          <cell r="E721">
            <v>12.022630834512023</v>
          </cell>
          <cell r="F721">
            <v>17</v>
          </cell>
          <cell r="G721">
            <v>41.463414634146339</v>
          </cell>
          <cell r="H721">
            <v>0</v>
          </cell>
          <cell r="I721">
            <v>0</v>
          </cell>
          <cell r="J721">
            <v>122</v>
          </cell>
          <cell r="K721">
            <v>12.5</v>
          </cell>
          <cell r="L721">
            <v>12</v>
          </cell>
          <cell r="M721">
            <v>8.1081081081081088</v>
          </cell>
          <cell r="N721">
            <v>108</v>
          </cell>
          <cell r="O721">
            <v>12.903225806451612</v>
          </cell>
          <cell r="P721">
            <v>6</v>
          </cell>
          <cell r="Q721">
            <v>14.285714285714285</v>
          </cell>
          <cell r="R721">
            <v>0</v>
          </cell>
          <cell r="S721">
            <v>0</v>
          </cell>
          <cell r="T721">
            <v>126</v>
          </cell>
          <cell r="U721">
            <v>12.2568093385214</v>
          </cell>
        </row>
        <row r="722">
          <cell r="A722" t="str">
            <v>b-Antwerpen</v>
          </cell>
          <cell r="B722">
            <v>15</v>
          </cell>
          <cell r="C722">
            <v>6.607929515418502</v>
          </cell>
          <cell r="D722">
            <v>81</v>
          </cell>
          <cell r="E722">
            <v>11.456859971711458</v>
          </cell>
          <cell r="F722">
            <v>2</v>
          </cell>
          <cell r="G722">
            <v>4.8780487804878048</v>
          </cell>
          <cell r="H722">
            <v>0</v>
          </cell>
          <cell r="I722">
            <v>0</v>
          </cell>
          <cell r="J722">
            <v>98</v>
          </cell>
          <cell r="K722">
            <v>10.040983606557377</v>
          </cell>
          <cell r="L722">
            <v>36</v>
          </cell>
          <cell r="M722">
            <v>24.324324324324326</v>
          </cell>
          <cell r="N722">
            <v>180</v>
          </cell>
          <cell r="O722">
            <v>21.50537634408602</v>
          </cell>
          <cell r="P722">
            <v>7</v>
          </cell>
          <cell r="Q722">
            <v>16.666666666666664</v>
          </cell>
          <cell r="R722">
            <v>0</v>
          </cell>
          <cell r="S722">
            <v>0</v>
          </cell>
          <cell r="T722">
            <v>223</v>
          </cell>
          <cell r="U722">
            <v>21.692607003891052</v>
          </cell>
        </row>
        <row r="723">
          <cell r="A723" t="str">
            <v>c-Limburg</v>
          </cell>
          <cell r="B723">
            <v>5</v>
          </cell>
          <cell r="C723">
            <v>2.2026431718061676</v>
          </cell>
          <cell r="D723">
            <v>23</v>
          </cell>
          <cell r="E723">
            <v>3.2531824611032532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28</v>
          </cell>
          <cell r="K723">
            <v>2.8688524590163933</v>
          </cell>
          <cell r="L723">
            <v>18</v>
          </cell>
          <cell r="M723">
            <v>12.162162162162163</v>
          </cell>
          <cell r="N723">
            <v>47</v>
          </cell>
          <cell r="O723">
            <v>5.6152927120669061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65</v>
          </cell>
          <cell r="U723">
            <v>6.3229571984435786</v>
          </cell>
        </row>
        <row r="724">
          <cell r="A724" t="str">
            <v>d-Oost-Vlaanderen</v>
          </cell>
          <cell r="B724">
            <v>18</v>
          </cell>
          <cell r="C724">
            <v>7.929515418502203</v>
          </cell>
          <cell r="D724">
            <v>61</v>
          </cell>
          <cell r="E724">
            <v>8.628005657708627</v>
          </cell>
          <cell r="F724">
            <v>3</v>
          </cell>
          <cell r="G724">
            <v>7.3170731707317067</v>
          </cell>
          <cell r="H724">
            <v>0</v>
          </cell>
          <cell r="I724">
            <v>0</v>
          </cell>
          <cell r="J724">
            <v>82</v>
          </cell>
          <cell r="K724">
            <v>8.4016393442622945</v>
          </cell>
          <cell r="L724">
            <v>27</v>
          </cell>
          <cell r="M724">
            <v>18.243243243243242</v>
          </cell>
          <cell r="N724">
            <v>130</v>
          </cell>
          <cell r="O724">
            <v>15.531660692951016</v>
          </cell>
          <cell r="P724">
            <v>8</v>
          </cell>
          <cell r="Q724">
            <v>19.047619047619047</v>
          </cell>
          <cell r="R724">
            <v>0</v>
          </cell>
          <cell r="S724">
            <v>0</v>
          </cell>
          <cell r="T724">
            <v>165</v>
          </cell>
          <cell r="U724">
            <v>16.050583657587548</v>
          </cell>
        </row>
        <row r="725">
          <cell r="A725" t="str">
            <v>e-Vlaams-Brabant</v>
          </cell>
          <cell r="B725">
            <v>8</v>
          </cell>
          <cell r="C725">
            <v>3.5242290748898681</v>
          </cell>
          <cell r="D725">
            <v>22</v>
          </cell>
          <cell r="E725">
            <v>3.1117397454031117</v>
          </cell>
          <cell r="F725">
            <v>1</v>
          </cell>
          <cell r="G725">
            <v>2.4390243902439024</v>
          </cell>
          <cell r="H725">
            <v>0</v>
          </cell>
          <cell r="I725">
            <v>0</v>
          </cell>
          <cell r="J725">
            <v>31</v>
          </cell>
          <cell r="K725">
            <v>3.1762295081967213</v>
          </cell>
          <cell r="L725">
            <v>7</v>
          </cell>
          <cell r="M725">
            <v>4.7297297297297298</v>
          </cell>
          <cell r="N725">
            <v>82</v>
          </cell>
          <cell r="O725">
            <v>9.7968936678614096</v>
          </cell>
          <cell r="P725">
            <v>4</v>
          </cell>
          <cell r="Q725">
            <v>9.5238095238095237</v>
          </cell>
          <cell r="R725">
            <v>0</v>
          </cell>
          <cell r="S725">
            <v>0</v>
          </cell>
          <cell r="T725">
            <v>93</v>
          </cell>
          <cell r="U725">
            <v>9.0466926070038909</v>
          </cell>
        </row>
        <row r="726">
          <cell r="A726" t="str">
            <v>f-West-Vlaanderen</v>
          </cell>
          <cell r="B726">
            <v>9</v>
          </cell>
          <cell r="C726">
            <v>3.9647577092511015</v>
          </cell>
          <cell r="D726">
            <v>56</v>
          </cell>
          <cell r="E726">
            <v>7.9207920792079207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65</v>
          </cell>
          <cell r="K726">
            <v>6.6598360655737698</v>
          </cell>
          <cell r="L726">
            <v>24</v>
          </cell>
          <cell r="M726">
            <v>16.216216216216218</v>
          </cell>
          <cell r="N726">
            <v>132</v>
          </cell>
          <cell r="O726">
            <v>15.770609318996414</v>
          </cell>
          <cell r="P726">
            <v>2</v>
          </cell>
          <cell r="Q726">
            <v>4.7619047619047619</v>
          </cell>
          <cell r="R726">
            <v>1</v>
          </cell>
          <cell r="S726">
            <v>100</v>
          </cell>
          <cell r="T726">
            <v>159</v>
          </cell>
          <cell r="U726">
            <v>15.466926070038911</v>
          </cell>
        </row>
        <row r="727">
          <cell r="A727" t="str">
            <v>g-Brabant Wallon</v>
          </cell>
          <cell r="B727">
            <v>7</v>
          </cell>
          <cell r="C727">
            <v>3.0837004405286343</v>
          </cell>
          <cell r="D727">
            <v>16</v>
          </cell>
          <cell r="E727">
            <v>2.2630834512022631</v>
          </cell>
          <cell r="F727">
            <v>1</v>
          </cell>
          <cell r="G727">
            <v>2.4390243902439024</v>
          </cell>
          <cell r="H727">
            <v>0</v>
          </cell>
          <cell r="I727">
            <v>0</v>
          </cell>
          <cell r="J727">
            <v>24</v>
          </cell>
          <cell r="K727">
            <v>2.459016393442623</v>
          </cell>
          <cell r="L727">
            <v>3</v>
          </cell>
          <cell r="M727">
            <v>2.0270270270270272</v>
          </cell>
          <cell r="N727">
            <v>12</v>
          </cell>
          <cell r="O727">
            <v>1.4336917562724014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15</v>
          </cell>
          <cell r="U727">
            <v>1.459143968871595</v>
          </cell>
        </row>
        <row r="728">
          <cell r="A728" t="str">
            <v>h-Hainaut</v>
          </cell>
          <cell r="B728">
            <v>16</v>
          </cell>
          <cell r="C728">
            <v>7.0484581497797363</v>
          </cell>
          <cell r="D728">
            <v>110</v>
          </cell>
          <cell r="E728">
            <v>15.558698727015559</v>
          </cell>
          <cell r="F728">
            <v>3</v>
          </cell>
          <cell r="G728">
            <v>7.3170731707317067</v>
          </cell>
          <cell r="H728">
            <v>1</v>
          </cell>
          <cell r="I728">
            <v>100</v>
          </cell>
          <cell r="J728">
            <v>130</v>
          </cell>
          <cell r="K728">
            <v>13.31967213114754</v>
          </cell>
          <cell r="L728">
            <v>8</v>
          </cell>
          <cell r="M728">
            <v>5.4054054054054053</v>
          </cell>
          <cell r="N728">
            <v>46</v>
          </cell>
          <cell r="O728">
            <v>5.4958183990442055</v>
          </cell>
          <cell r="P728">
            <v>5</v>
          </cell>
          <cell r="Q728">
            <v>11.904761904761903</v>
          </cell>
          <cell r="R728">
            <v>0</v>
          </cell>
          <cell r="S728">
            <v>0</v>
          </cell>
          <cell r="T728">
            <v>59</v>
          </cell>
          <cell r="U728">
            <v>5.7392996108949426</v>
          </cell>
        </row>
        <row r="729">
          <cell r="A729" t="str">
            <v>i-Liège</v>
          </cell>
          <cell r="B729">
            <v>13</v>
          </cell>
          <cell r="C729">
            <v>5.7268722466960353</v>
          </cell>
          <cell r="D729">
            <v>75</v>
          </cell>
          <cell r="E729">
            <v>10.608203677510609</v>
          </cell>
          <cell r="F729">
            <v>10</v>
          </cell>
          <cell r="G729">
            <v>24.390243902439025</v>
          </cell>
          <cell r="H729">
            <v>0</v>
          </cell>
          <cell r="I729">
            <v>0</v>
          </cell>
          <cell r="J729">
            <v>98</v>
          </cell>
          <cell r="K729">
            <v>10.040983606557377</v>
          </cell>
          <cell r="L729">
            <v>6</v>
          </cell>
          <cell r="M729">
            <v>4.0540540540540544</v>
          </cell>
          <cell r="N729">
            <v>50</v>
          </cell>
          <cell r="O729">
            <v>5.9737156511350058</v>
          </cell>
          <cell r="P729">
            <v>5</v>
          </cell>
          <cell r="Q729">
            <v>11.904761904761903</v>
          </cell>
          <cell r="R729">
            <v>0</v>
          </cell>
          <cell r="S729">
            <v>0</v>
          </cell>
          <cell r="T729">
            <v>61</v>
          </cell>
          <cell r="U729">
            <v>5.9338521400778204</v>
          </cell>
        </row>
        <row r="730">
          <cell r="A730" t="str">
            <v>j-Luxembourg</v>
          </cell>
          <cell r="B730">
            <v>3</v>
          </cell>
          <cell r="C730">
            <v>1.3215859030837003</v>
          </cell>
          <cell r="D730">
            <v>19</v>
          </cell>
          <cell r="E730">
            <v>2.6874115983026869</v>
          </cell>
          <cell r="F730">
            <v>2</v>
          </cell>
          <cell r="G730">
            <v>4.8780487804878048</v>
          </cell>
          <cell r="H730">
            <v>0</v>
          </cell>
          <cell r="I730">
            <v>0</v>
          </cell>
          <cell r="J730">
            <v>24</v>
          </cell>
          <cell r="K730">
            <v>2.459016393442623</v>
          </cell>
          <cell r="L730">
            <v>1</v>
          </cell>
          <cell r="M730">
            <v>0.67567567567567566</v>
          </cell>
          <cell r="N730">
            <v>9</v>
          </cell>
          <cell r="O730">
            <v>1.0752688172043012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10</v>
          </cell>
          <cell r="U730">
            <v>0.97276264591439687</v>
          </cell>
        </row>
        <row r="731">
          <cell r="A731" t="str">
            <v>k-Namur</v>
          </cell>
          <cell r="B731">
            <v>9</v>
          </cell>
          <cell r="C731">
            <v>3.9647577092511015</v>
          </cell>
          <cell r="D731">
            <v>33</v>
          </cell>
          <cell r="E731">
            <v>4.6676096181046676</v>
          </cell>
          <cell r="F731">
            <v>1</v>
          </cell>
          <cell r="G731">
            <v>2.4390243902439024</v>
          </cell>
          <cell r="H731">
            <v>0</v>
          </cell>
          <cell r="I731">
            <v>0</v>
          </cell>
          <cell r="J731">
            <v>43</v>
          </cell>
          <cell r="K731">
            <v>4.4057377049180326</v>
          </cell>
          <cell r="L731">
            <v>0</v>
          </cell>
          <cell r="M731">
            <v>0</v>
          </cell>
          <cell r="N731">
            <v>20</v>
          </cell>
          <cell r="O731">
            <v>2.3894862604540026</v>
          </cell>
          <cell r="P731">
            <v>2</v>
          </cell>
          <cell r="Q731">
            <v>4.7619047619047619</v>
          </cell>
          <cell r="R731">
            <v>0</v>
          </cell>
          <cell r="S731">
            <v>0</v>
          </cell>
          <cell r="T731">
            <v>22</v>
          </cell>
          <cell r="U731">
            <v>2.1400778210116731</v>
          </cell>
        </row>
        <row r="732">
          <cell r="A732" t="str">
            <v>l-Buitenland</v>
          </cell>
          <cell r="B732">
            <v>1</v>
          </cell>
          <cell r="C732">
            <v>0.44052863436123352</v>
          </cell>
          <cell r="D732">
            <v>2</v>
          </cell>
          <cell r="E732">
            <v>0.28288543140028288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3</v>
          </cell>
          <cell r="K732">
            <v>0.30737704918032788</v>
          </cell>
          <cell r="L732">
            <v>1</v>
          </cell>
          <cell r="M732">
            <v>0.67567567567567566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1</v>
          </cell>
          <cell r="U732">
            <v>9.7276264591439704E-2</v>
          </cell>
        </row>
        <row r="733">
          <cell r="A733" t="str">
            <v>n-Inconnu</v>
          </cell>
          <cell r="B733">
            <v>103</v>
          </cell>
          <cell r="C733">
            <v>45.374449339207047</v>
          </cell>
          <cell r="D733">
            <v>124</v>
          </cell>
          <cell r="E733">
            <v>17.538896746817539</v>
          </cell>
          <cell r="F733">
            <v>1</v>
          </cell>
          <cell r="G733">
            <v>2.4390243902439024</v>
          </cell>
          <cell r="H733">
            <v>0</v>
          </cell>
          <cell r="I733">
            <v>0</v>
          </cell>
          <cell r="J733">
            <v>228</v>
          </cell>
          <cell r="K733">
            <v>23.360655737704921</v>
          </cell>
          <cell r="L733">
            <v>5</v>
          </cell>
          <cell r="M733">
            <v>3.3783783783783785</v>
          </cell>
          <cell r="N733">
            <v>21</v>
          </cell>
          <cell r="O733">
            <v>2.5089605734767026</v>
          </cell>
          <cell r="P733">
            <v>3</v>
          </cell>
          <cell r="Q733">
            <v>7.1428571428571423</v>
          </cell>
          <cell r="R733">
            <v>0</v>
          </cell>
          <cell r="S733">
            <v>0</v>
          </cell>
          <cell r="T733">
            <v>29</v>
          </cell>
          <cell r="U733">
            <v>2.8210116731517512</v>
          </cell>
        </row>
        <row r="734">
          <cell r="A734" t="str">
            <v>Total</v>
          </cell>
          <cell r="B734">
            <v>227</v>
          </cell>
          <cell r="C734">
            <v>100</v>
          </cell>
          <cell r="D734">
            <v>707</v>
          </cell>
          <cell r="E734">
            <v>100</v>
          </cell>
          <cell r="F734">
            <v>41</v>
          </cell>
          <cell r="G734">
            <v>100</v>
          </cell>
          <cell r="H734">
            <v>1</v>
          </cell>
          <cell r="I734">
            <v>100</v>
          </cell>
          <cell r="J734">
            <v>976</v>
          </cell>
          <cell r="K734">
            <v>100</v>
          </cell>
          <cell r="L734">
            <v>148</v>
          </cell>
          <cell r="M734">
            <v>100</v>
          </cell>
          <cell r="N734">
            <v>837</v>
          </cell>
          <cell r="O734">
            <v>100</v>
          </cell>
          <cell r="P734">
            <v>42</v>
          </cell>
          <cell r="Q734">
            <v>100</v>
          </cell>
          <cell r="R734">
            <v>1</v>
          </cell>
          <cell r="S734">
            <v>100</v>
          </cell>
          <cell r="T734">
            <v>1028</v>
          </cell>
          <cell r="U734">
            <v>100</v>
          </cell>
        </row>
        <row r="737">
          <cell r="A737" t="str">
            <v>5.4.7.  Arbeidsplaatsongevallen volgens provincie en gewest van het ongeval :  verdeling volgens duur van de tijdelijke ongeschiktheid - 2017</v>
          </cell>
        </row>
        <row r="738">
          <cell r="B738" t="str">
            <v>a-ITT 0 jour</v>
          </cell>
          <cell r="D738" t="str">
            <v>b-ITT 1 à 3 jours</v>
          </cell>
          <cell r="F738" t="str">
            <v>c-ITT 4 à 7 jours</v>
          </cell>
          <cell r="H738" t="str">
            <v>d-ITT 8 à 15 jours</v>
          </cell>
          <cell r="J738" t="str">
            <v>e-ITT 16 à 30 jours</v>
          </cell>
          <cell r="L738" t="str">
            <v>f-ITT 1 à 3 mois</v>
          </cell>
          <cell r="N738" t="str">
            <v>g-ITT 4 à 6 mois</v>
          </cell>
          <cell r="P738" t="str">
            <v>h-ITT &gt; 6 mois</v>
          </cell>
          <cell r="R738" t="str">
            <v>Total</v>
          </cell>
        </row>
        <row r="739">
          <cell r="A739" t="str">
            <v>a-Bruxelles - Brussel</v>
          </cell>
          <cell r="B739">
            <v>381</v>
          </cell>
          <cell r="C739">
            <v>12.15698787492023</v>
          </cell>
          <cell r="D739">
            <v>225</v>
          </cell>
          <cell r="E739">
            <v>11.6701244813278</v>
          </cell>
          <cell r="F739">
            <v>182</v>
          </cell>
          <cell r="G739">
            <v>13.217138707334787</v>
          </cell>
          <cell r="H739">
            <v>219</v>
          </cell>
          <cell r="I739">
            <v>15.542938254080912</v>
          </cell>
          <cell r="J739">
            <v>113</v>
          </cell>
          <cell r="K739">
            <v>13.309776207302709</v>
          </cell>
          <cell r="L739">
            <v>166</v>
          </cell>
          <cell r="M739">
            <v>14.397224631396357</v>
          </cell>
          <cell r="N739">
            <v>58</v>
          </cell>
          <cell r="O739">
            <v>13.302752293577983</v>
          </cell>
          <cell r="P739">
            <v>62</v>
          </cell>
          <cell r="Q739">
            <v>18.075801749271136</v>
          </cell>
          <cell r="R739">
            <v>1406</v>
          </cell>
          <cell r="S739">
            <v>13.227961238122118</v>
          </cell>
        </row>
        <row r="740">
          <cell r="A740" t="str">
            <v>b-Antwerpen</v>
          </cell>
          <cell r="B740">
            <v>429</v>
          </cell>
          <cell r="C740">
            <v>13.688576898532226</v>
          </cell>
          <cell r="D740">
            <v>323</v>
          </cell>
          <cell r="E740">
            <v>16.75311203319502</v>
          </cell>
          <cell r="F740">
            <v>203</v>
          </cell>
          <cell r="G740">
            <v>14.742193173565724</v>
          </cell>
          <cell r="H740">
            <v>191</v>
          </cell>
          <cell r="I740">
            <v>13.555713271823988</v>
          </cell>
          <cell r="J740">
            <v>110</v>
          </cell>
          <cell r="K740">
            <v>12.956419316843345</v>
          </cell>
          <cell r="L740">
            <v>162</v>
          </cell>
          <cell r="M740">
            <v>14.050303555941024</v>
          </cell>
          <cell r="N740">
            <v>48</v>
          </cell>
          <cell r="O740">
            <v>11.009174311926607</v>
          </cell>
          <cell r="P740">
            <v>39</v>
          </cell>
          <cell r="Q740">
            <v>11.370262390670554</v>
          </cell>
          <cell r="R740">
            <v>1505</v>
          </cell>
          <cell r="S740">
            <v>14.159375294006962</v>
          </cell>
        </row>
        <row r="741">
          <cell r="A741" t="str">
            <v>c-Limburg</v>
          </cell>
          <cell r="B741">
            <v>125</v>
          </cell>
          <cell r="C741">
            <v>3.98851308232291</v>
          </cell>
          <cell r="D741">
            <v>67</v>
          </cell>
          <cell r="E741">
            <v>3.4751037344398346</v>
          </cell>
          <cell r="F741">
            <v>58</v>
          </cell>
          <cell r="G741">
            <v>4.2120551924473491</v>
          </cell>
          <cell r="H741">
            <v>54</v>
          </cell>
          <cell r="I741">
            <v>3.8325053229240598</v>
          </cell>
          <cell r="J741">
            <v>29</v>
          </cell>
          <cell r="K741">
            <v>3.4157832744405181</v>
          </cell>
          <cell r="L741">
            <v>52</v>
          </cell>
          <cell r="M741">
            <v>4.5099739809193409</v>
          </cell>
          <cell r="N741">
            <v>18</v>
          </cell>
          <cell r="O741">
            <v>4.1284403669724776</v>
          </cell>
          <cell r="P741">
            <v>8</v>
          </cell>
          <cell r="Q741">
            <v>2.3323615160349855</v>
          </cell>
          <cell r="R741">
            <v>411</v>
          </cell>
          <cell r="S741">
            <v>3.8667795653401074</v>
          </cell>
        </row>
        <row r="742">
          <cell r="A742" t="str">
            <v>d-Oost-Vlaanderen</v>
          </cell>
          <cell r="B742">
            <v>375</v>
          </cell>
          <cell r="C742">
            <v>11.965539246968728</v>
          </cell>
          <cell r="D742">
            <v>257</v>
          </cell>
          <cell r="E742">
            <v>13.3298755186722</v>
          </cell>
          <cell r="F742">
            <v>151</v>
          </cell>
          <cell r="G742">
            <v>10.965867828612927</v>
          </cell>
          <cell r="H742">
            <v>161</v>
          </cell>
          <cell r="I742">
            <v>11.42654364797729</v>
          </cell>
          <cell r="J742">
            <v>91</v>
          </cell>
          <cell r="K742">
            <v>10.71849234393404</v>
          </cell>
          <cell r="L742">
            <v>150</v>
          </cell>
          <cell r="M742">
            <v>13.009540329575023</v>
          </cell>
          <cell r="N742">
            <v>49</v>
          </cell>
          <cell r="O742">
            <v>11.238532110091745</v>
          </cell>
          <cell r="P742">
            <v>33</v>
          </cell>
          <cell r="Q742">
            <v>9.6209912536443145</v>
          </cell>
          <cell r="R742">
            <v>1267</v>
          </cell>
          <cell r="S742">
            <v>11.920218270768652</v>
          </cell>
        </row>
        <row r="743">
          <cell r="A743" t="str">
            <v>e-Vlaams-Brabant</v>
          </cell>
          <cell r="B743">
            <v>171</v>
          </cell>
          <cell r="C743">
            <v>5.4562858966177403</v>
          </cell>
          <cell r="D743">
            <v>131</v>
          </cell>
          <cell r="E743">
            <v>6.7946058091286305</v>
          </cell>
          <cell r="F743">
            <v>97</v>
          </cell>
          <cell r="G743">
            <v>7.0442992011619454</v>
          </cell>
          <cell r="H743">
            <v>105</v>
          </cell>
          <cell r="I743">
            <v>7.452093683463449</v>
          </cell>
          <cell r="J743">
            <v>50</v>
          </cell>
          <cell r="K743">
            <v>5.8892815076560661</v>
          </cell>
          <cell r="L743">
            <v>62</v>
          </cell>
          <cell r="M743">
            <v>5.3772766695576752</v>
          </cell>
          <cell r="N743">
            <v>37</v>
          </cell>
          <cell r="O743">
            <v>8.486238532110093</v>
          </cell>
          <cell r="P743">
            <v>27</v>
          </cell>
          <cell r="Q743">
            <v>7.8717201166180768</v>
          </cell>
          <cell r="R743">
            <v>680</v>
          </cell>
          <cell r="S743">
            <v>6.3975914949666004</v>
          </cell>
        </row>
        <row r="744">
          <cell r="A744" t="str">
            <v>f-West-Vlaanderen</v>
          </cell>
          <cell r="B744">
            <v>232</v>
          </cell>
          <cell r="C744">
            <v>7.402680280791321</v>
          </cell>
          <cell r="D744">
            <v>178</v>
          </cell>
          <cell r="E744">
            <v>9.2323651452282167</v>
          </cell>
          <cell r="F744">
            <v>115</v>
          </cell>
          <cell r="G744">
            <v>8.3514887436456053</v>
          </cell>
          <cell r="H744">
            <v>88</v>
          </cell>
          <cell r="I744">
            <v>6.2455642299503191</v>
          </cell>
          <cell r="J744">
            <v>69</v>
          </cell>
          <cell r="K744">
            <v>8.1272084805653702</v>
          </cell>
          <cell r="L744">
            <v>81</v>
          </cell>
          <cell r="M744">
            <v>7.0251517779705122</v>
          </cell>
          <cell r="N744">
            <v>29</v>
          </cell>
          <cell r="O744">
            <v>6.6513761467889916</v>
          </cell>
          <cell r="P744">
            <v>13</v>
          </cell>
          <cell r="Q744">
            <v>3.7900874635568518</v>
          </cell>
          <cell r="R744">
            <v>805</v>
          </cell>
          <cell r="S744">
            <v>7.5736193433060501</v>
          </cell>
        </row>
        <row r="745">
          <cell r="A745" t="str">
            <v>g-Brabant Wallon</v>
          </cell>
          <cell r="B745">
            <v>36</v>
          </cell>
          <cell r="C745">
            <v>1.1486917677089981</v>
          </cell>
          <cell r="D745">
            <v>26</v>
          </cell>
          <cell r="E745">
            <v>1.3485477178423237</v>
          </cell>
          <cell r="F745">
            <v>34</v>
          </cell>
          <cell r="G745">
            <v>2.4691358024691357</v>
          </cell>
          <cell r="H745">
            <v>17</v>
          </cell>
          <cell r="I745">
            <v>1.2065294535131299</v>
          </cell>
          <cell r="J745">
            <v>23</v>
          </cell>
          <cell r="K745">
            <v>2.7090694935217901</v>
          </cell>
          <cell r="L745">
            <v>22</v>
          </cell>
          <cell r="M745">
            <v>1.9080659150043366</v>
          </cell>
          <cell r="N745">
            <v>6</v>
          </cell>
          <cell r="O745">
            <v>1.3761467889908259</v>
          </cell>
          <cell r="P745">
            <v>7</v>
          </cell>
          <cell r="Q745">
            <v>2.0408163265306123</v>
          </cell>
          <cell r="R745">
            <v>171</v>
          </cell>
          <cell r="S745">
            <v>1.6088060965283657</v>
          </cell>
        </row>
        <row r="746">
          <cell r="A746" t="str">
            <v>h-Hainaut</v>
          </cell>
          <cell r="B746">
            <v>139</v>
          </cell>
          <cell r="C746">
            <v>4.4352265475430759</v>
          </cell>
          <cell r="D746">
            <v>119</v>
          </cell>
          <cell r="E746">
            <v>6.1721991701244816</v>
          </cell>
          <cell r="F746">
            <v>91</v>
          </cell>
          <cell r="G746">
            <v>6.6085693536673933</v>
          </cell>
          <cell r="H746">
            <v>131</v>
          </cell>
          <cell r="I746">
            <v>9.2973740241305887</v>
          </cell>
          <cell r="J746">
            <v>91</v>
          </cell>
          <cell r="K746">
            <v>10.71849234393404</v>
          </cell>
          <cell r="L746">
            <v>95</v>
          </cell>
          <cell r="M746">
            <v>8.2393755420641792</v>
          </cell>
          <cell r="N746">
            <v>43</v>
          </cell>
          <cell r="O746">
            <v>9.862385321100918</v>
          </cell>
          <cell r="P746">
            <v>38</v>
          </cell>
          <cell r="Q746">
            <v>11.078717201166182</v>
          </cell>
          <cell r="R746">
            <v>747</v>
          </cell>
          <cell r="S746">
            <v>7.0279424216765456</v>
          </cell>
        </row>
        <row r="747">
          <cell r="A747" t="str">
            <v>i-Liège</v>
          </cell>
          <cell r="B747">
            <v>166</v>
          </cell>
          <cell r="C747">
            <v>5.2967453733248249</v>
          </cell>
          <cell r="D747">
            <v>123</v>
          </cell>
          <cell r="E747">
            <v>6.3796680497925307</v>
          </cell>
          <cell r="F747">
            <v>107</v>
          </cell>
          <cell r="G747">
            <v>7.7705156136528686</v>
          </cell>
          <cell r="H747">
            <v>99</v>
          </cell>
          <cell r="I747">
            <v>7.0262597586941089</v>
          </cell>
          <cell r="J747">
            <v>70</v>
          </cell>
          <cell r="K747">
            <v>8.2449941107184923</v>
          </cell>
          <cell r="L747">
            <v>85</v>
          </cell>
          <cell r="M747">
            <v>7.3720728534258457</v>
          </cell>
          <cell r="N747">
            <v>42</v>
          </cell>
          <cell r="O747">
            <v>9.6330275229357802</v>
          </cell>
          <cell r="P747">
            <v>28</v>
          </cell>
          <cell r="Q747">
            <v>8.1632653061224492</v>
          </cell>
          <cell r="R747">
            <v>720</v>
          </cell>
          <cell r="S747">
            <v>6.7739204064352245</v>
          </cell>
        </row>
        <row r="748">
          <cell r="A748" t="str">
            <v>j-Luxembourg</v>
          </cell>
          <cell r="B748">
            <v>23</v>
          </cell>
          <cell r="C748">
            <v>0.7338864071474156</v>
          </cell>
          <cell r="D748">
            <v>24</v>
          </cell>
          <cell r="E748">
            <v>1.2448132780082988</v>
          </cell>
          <cell r="F748">
            <v>25</v>
          </cell>
          <cell r="G748">
            <v>1.8155410312273059</v>
          </cell>
          <cell r="H748">
            <v>16</v>
          </cell>
          <cell r="I748">
            <v>1.1355571327182399</v>
          </cell>
          <cell r="J748">
            <v>8</v>
          </cell>
          <cell r="K748">
            <v>0.94228504122497048</v>
          </cell>
          <cell r="L748">
            <v>16</v>
          </cell>
          <cell r="M748">
            <v>1.3876843018213356</v>
          </cell>
          <cell r="N748">
            <v>5</v>
          </cell>
          <cell r="O748">
            <v>1.1467889908256881</v>
          </cell>
          <cell r="P748">
            <v>3</v>
          </cell>
          <cell r="Q748">
            <v>0.87463556851311952</v>
          </cell>
          <cell r="R748">
            <v>120</v>
          </cell>
          <cell r="S748">
            <v>1.1289867344058706</v>
          </cell>
        </row>
        <row r="749">
          <cell r="A749" t="str">
            <v>k-Namur</v>
          </cell>
          <cell r="B749">
            <v>72</v>
          </cell>
          <cell r="C749">
            <v>2.2973835354179961</v>
          </cell>
          <cell r="D749">
            <v>60</v>
          </cell>
          <cell r="E749">
            <v>3.1120331950207469</v>
          </cell>
          <cell r="F749">
            <v>50</v>
          </cell>
          <cell r="G749">
            <v>3.6310820624546118</v>
          </cell>
          <cell r="H749">
            <v>53</v>
          </cell>
          <cell r="I749">
            <v>3.7615330021291693</v>
          </cell>
          <cell r="J749">
            <v>40</v>
          </cell>
          <cell r="K749">
            <v>4.7114252061248525</v>
          </cell>
          <cell r="L749">
            <v>44</v>
          </cell>
          <cell r="M749">
            <v>3.8161318300086733</v>
          </cell>
          <cell r="N749">
            <v>10</v>
          </cell>
          <cell r="O749">
            <v>2.2935779816513762</v>
          </cell>
          <cell r="P749">
            <v>14</v>
          </cell>
          <cell r="Q749">
            <v>4.0816326530612246</v>
          </cell>
          <cell r="R749">
            <v>343</v>
          </cell>
          <cell r="S749">
            <v>3.2270204158434472</v>
          </cell>
        </row>
        <row r="750">
          <cell r="A750" t="str">
            <v>l-Buitenland</v>
          </cell>
          <cell r="B750">
            <v>9</v>
          </cell>
          <cell r="C750">
            <v>0.28717294192724951</v>
          </cell>
          <cell r="D750">
            <v>2</v>
          </cell>
          <cell r="E750">
            <v>0.1037344398340249</v>
          </cell>
          <cell r="F750">
            <v>0</v>
          </cell>
          <cell r="G750">
            <v>0</v>
          </cell>
          <cell r="H750">
            <v>5</v>
          </cell>
          <cell r="I750">
            <v>0.35486160397444988</v>
          </cell>
          <cell r="J750">
            <v>1</v>
          </cell>
          <cell r="K750">
            <v>0.11778563015312131</v>
          </cell>
          <cell r="L750">
            <v>1</v>
          </cell>
          <cell r="M750">
            <v>8.6730268863833476E-2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18</v>
          </cell>
          <cell r="S750">
            <v>0.16934801016088058</v>
          </cell>
        </row>
        <row r="751">
          <cell r="A751" t="str">
            <v>n-Inconnu</v>
          </cell>
          <cell r="B751">
            <v>976</v>
          </cell>
          <cell r="C751">
            <v>31.14231014677728</v>
          </cell>
          <cell r="D751">
            <v>393</v>
          </cell>
          <cell r="E751">
            <v>20.383817427385893</v>
          </cell>
          <cell r="F751">
            <v>264</v>
          </cell>
          <cell r="G751">
            <v>19.172113289760347</v>
          </cell>
          <cell r="H751">
            <v>270</v>
          </cell>
          <cell r="I751">
            <v>19.162526614620297</v>
          </cell>
          <cell r="J751">
            <v>154</v>
          </cell>
          <cell r="K751">
            <v>18.138987043580684</v>
          </cell>
          <cell r="L751">
            <v>217</v>
          </cell>
          <cell r="M751">
            <v>18.820468343451864</v>
          </cell>
          <cell r="N751">
            <v>91</v>
          </cell>
          <cell r="O751">
            <v>20.871559633027523</v>
          </cell>
          <cell r="P751">
            <v>71</v>
          </cell>
          <cell r="Q751">
            <v>20.699708454810494</v>
          </cell>
          <cell r="R751">
            <v>2436</v>
          </cell>
          <cell r="S751">
            <v>22.918430708439175</v>
          </cell>
        </row>
        <row r="752">
          <cell r="A752" t="str">
            <v>Total</v>
          </cell>
          <cell r="B752">
            <v>3134</v>
          </cell>
          <cell r="C752">
            <v>100</v>
          </cell>
          <cell r="D752">
            <v>1928</v>
          </cell>
          <cell r="E752">
            <v>100</v>
          </cell>
          <cell r="F752">
            <v>1377</v>
          </cell>
          <cell r="G752">
            <v>100</v>
          </cell>
          <cell r="H752">
            <v>1409</v>
          </cell>
          <cell r="I752">
            <v>100</v>
          </cell>
          <cell r="J752">
            <v>849</v>
          </cell>
          <cell r="K752">
            <v>100</v>
          </cell>
          <cell r="L752">
            <v>1153</v>
          </cell>
          <cell r="M752">
            <v>100</v>
          </cell>
          <cell r="N752">
            <v>436</v>
          </cell>
          <cell r="O752">
            <v>100</v>
          </cell>
          <cell r="P752">
            <v>343</v>
          </cell>
          <cell r="Q752">
            <v>100</v>
          </cell>
          <cell r="R752">
            <v>10629</v>
          </cell>
          <cell r="S752">
            <v>100</v>
          </cell>
        </row>
        <row r="755">
          <cell r="A755" t="str">
            <v>5.4.8.  Arbeidsplaatsongevallen volgens provincie en gewest van het ongeval :  verdeling volgens voorziene graad van blijvende ongeschiktheid - 2017</v>
          </cell>
        </row>
        <row r="756">
          <cell r="D756" t="str">
            <v>Total</v>
          </cell>
        </row>
        <row r="757">
          <cell r="A757" t="str">
            <v>a-Bruxelles - Brussel</v>
          </cell>
          <cell r="B757">
            <v>1406</v>
          </cell>
          <cell r="C757">
            <v>13.227961238122118</v>
          </cell>
          <cell r="D757">
            <v>1406</v>
          </cell>
          <cell r="E757">
            <v>13.227961238122118</v>
          </cell>
        </row>
        <row r="758">
          <cell r="A758" t="str">
            <v>b-Antwerpen</v>
          </cell>
          <cell r="B758">
            <v>1505</v>
          </cell>
          <cell r="C758">
            <v>14.159375294006962</v>
          </cell>
          <cell r="D758">
            <v>1505</v>
          </cell>
          <cell r="E758">
            <v>14.159375294006962</v>
          </cell>
        </row>
        <row r="759">
          <cell r="A759" t="str">
            <v>c-Limburg</v>
          </cell>
          <cell r="B759">
            <v>411</v>
          </cell>
          <cell r="C759">
            <v>3.8667795653401074</v>
          </cell>
          <cell r="D759">
            <v>411</v>
          </cell>
          <cell r="E759">
            <v>3.8667795653401074</v>
          </cell>
        </row>
        <row r="760">
          <cell r="A760" t="str">
            <v>d-Oost-Vlaanderen</v>
          </cell>
          <cell r="B760">
            <v>1267</v>
          </cell>
          <cell r="C760">
            <v>11.920218270768652</v>
          </cell>
          <cell r="D760">
            <v>1267</v>
          </cell>
          <cell r="E760">
            <v>11.920218270768652</v>
          </cell>
        </row>
        <row r="761">
          <cell r="A761" t="str">
            <v>e-Vlaams-Brabant</v>
          </cell>
          <cell r="B761">
            <v>680</v>
          </cell>
          <cell r="C761">
            <v>6.3975914949666004</v>
          </cell>
          <cell r="D761">
            <v>680</v>
          </cell>
          <cell r="E761">
            <v>6.3975914949666004</v>
          </cell>
        </row>
        <row r="762">
          <cell r="A762" t="str">
            <v>f-West-Vlaanderen</v>
          </cell>
          <cell r="B762">
            <v>805</v>
          </cell>
          <cell r="C762">
            <v>7.5736193433060501</v>
          </cell>
          <cell r="D762">
            <v>805</v>
          </cell>
          <cell r="E762">
            <v>7.5736193433060501</v>
          </cell>
        </row>
        <row r="763">
          <cell r="A763" t="str">
            <v>g-Brabant Wallon</v>
          </cell>
          <cell r="B763">
            <v>171</v>
          </cell>
          <cell r="C763">
            <v>1.6088060965283657</v>
          </cell>
          <cell r="D763">
            <v>171</v>
          </cell>
          <cell r="E763">
            <v>1.6088060965283657</v>
          </cell>
        </row>
        <row r="764">
          <cell r="A764" t="str">
            <v>h-Hainaut</v>
          </cell>
          <cell r="B764">
            <v>747</v>
          </cell>
          <cell r="C764">
            <v>7.0279424216765456</v>
          </cell>
          <cell r="D764">
            <v>747</v>
          </cell>
          <cell r="E764">
            <v>7.0279424216765456</v>
          </cell>
        </row>
        <row r="765">
          <cell r="A765" t="str">
            <v>i-Liège</v>
          </cell>
          <cell r="B765">
            <v>720</v>
          </cell>
          <cell r="C765">
            <v>6.7739204064352245</v>
          </cell>
          <cell r="D765">
            <v>720</v>
          </cell>
          <cell r="E765">
            <v>6.7739204064352245</v>
          </cell>
        </row>
        <row r="766">
          <cell r="A766" t="str">
            <v>j-Luxembourg</v>
          </cell>
          <cell r="B766">
            <v>120</v>
          </cell>
          <cell r="C766">
            <v>1.1289867344058706</v>
          </cell>
          <cell r="D766">
            <v>120</v>
          </cell>
          <cell r="E766">
            <v>1.1289867344058706</v>
          </cell>
        </row>
        <row r="767">
          <cell r="A767" t="str">
            <v>k-Namur</v>
          </cell>
          <cell r="B767">
            <v>343</v>
          </cell>
          <cell r="C767">
            <v>3.2270204158434472</v>
          </cell>
          <cell r="D767">
            <v>343</v>
          </cell>
          <cell r="E767">
            <v>3.2270204158434472</v>
          </cell>
        </row>
        <row r="768">
          <cell r="A768" t="str">
            <v>l-Buitenland</v>
          </cell>
          <cell r="B768">
            <v>18</v>
          </cell>
          <cell r="C768">
            <v>0.16934801016088058</v>
          </cell>
          <cell r="D768">
            <v>18</v>
          </cell>
          <cell r="E768">
            <v>0.16934801016088058</v>
          </cell>
        </row>
        <row r="769">
          <cell r="A769" t="str">
            <v>n-Inconnu</v>
          </cell>
          <cell r="B769">
            <v>2436</v>
          </cell>
          <cell r="C769">
            <v>22.918430708439175</v>
          </cell>
          <cell r="D769">
            <v>2436</v>
          </cell>
          <cell r="E769">
            <v>22.918430708439175</v>
          </cell>
        </row>
        <row r="770">
          <cell r="A770" t="str">
            <v>Total</v>
          </cell>
          <cell r="B770">
            <v>10629</v>
          </cell>
          <cell r="C770">
            <v>100</v>
          </cell>
          <cell r="D770">
            <v>10629</v>
          </cell>
          <cell r="E770">
            <v>100</v>
          </cell>
        </row>
        <row r="773">
          <cell r="A773">
            <v>43445</v>
          </cell>
        </row>
        <row r="774">
          <cell r="A77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940"/>
  <sheetViews>
    <sheetView topLeftCell="A17" workbookViewId="0">
      <selection activeCell="C36" sqref="C36"/>
    </sheetView>
  </sheetViews>
  <sheetFormatPr defaultColWidth="11.5703125" defaultRowHeight="15" x14ac:dyDescent="0.25"/>
  <cols>
    <col min="1" max="1" width="2.7109375" style="71" customWidth="1"/>
    <col min="2" max="2" width="9.140625" style="70" customWidth="1"/>
    <col min="3" max="3" width="150.5703125" style="70" customWidth="1"/>
    <col min="4" max="16384" width="11.5703125" style="71"/>
  </cols>
  <sheetData>
    <row r="1" spans="2:3" ht="15.75" thickBot="1" x14ac:dyDescent="0.3">
      <c r="B1" s="71"/>
      <c r="C1" s="71"/>
    </row>
    <row r="2" spans="2:3" ht="22.15" customHeight="1" thickTop="1" thickBot="1" x14ac:dyDescent="0.3">
      <c r="B2" s="72" t="s">
        <v>313</v>
      </c>
      <c r="C2" s="73"/>
    </row>
    <row r="3" spans="2:3" ht="22.15" customHeight="1" thickTop="1" thickBot="1" x14ac:dyDescent="0.3">
      <c r="B3" s="74" t="s">
        <v>167</v>
      </c>
      <c r="C3" s="75" t="s">
        <v>199</v>
      </c>
    </row>
    <row r="4" spans="2:3" ht="15.75" thickTop="1" x14ac:dyDescent="0.25">
      <c r="B4" s="76" t="s">
        <v>168</v>
      </c>
      <c r="C4" s="77" t="s">
        <v>314</v>
      </c>
    </row>
    <row r="5" spans="2:3" x14ac:dyDescent="0.25">
      <c r="B5" s="76" t="s">
        <v>169</v>
      </c>
      <c r="C5" s="77" t="s">
        <v>315</v>
      </c>
    </row>
    <row r="6" spans="2:3" x14ac:dyDescent="0.25">
      <c r="B6" s="76" t="s">
        <v>170</v>
      </c>
      <c r="C6" s="77" t="s">
        <v>316</v>
      </c>
    </row>
    <row r="7" spans="2:3" x14ac:dyDescent="0.25">
      <c r="B7" s="76" t="s">
        <v>171</v>
      </c>
      <c r="C7" s="77" t="s">
        <v>317</v>
      </c>
    </row>
    <row r="8" spans="2:3" x14ac:dyDescent="0.25">
      <c r="B8" s="76" t="s">
        <v>188</v>
      </c>
      <c r="C8" s="77" t="s">
        <v>318</v>
      </c>
    </row>
    <row r="9" spans="2:3" x14ac:dyDescent="0.25">
      <c r="B9" s="76" t="s">
        <v>172</v>
      </c>
      <c r="C9" s="77" t="s">
        <v>319</v>
      </c>
    </row>
    <row r="10" spans="2:3" ht="15.75" thickBot="1" x14ac:dyDescent="0.3">
      <c r="B10" s="76" t="s">
        <v>173</v>
      </c>
      <c r="C10" s="77" t="s">
        <v>320</v>
      </c>
    </row>
    <row r="11" spans="2:3" ht="16.5" thickTop="1" thickBot="1" x14ac:dyDescent="0.3">
      <c r="B11" s="74" t="s">
        <v>191</v>
      </c>
      <c r="C11" s="75" t="s">
        <v>200</v>
      </c>
    </row>
    <row r="12" spans="2:3" ht="15.75" thickTop="1" x14ac:dyDescent="0.25">
      <c r="B12" s="76" t="s">
        <v>192</v>
      </c>
      <c r="C12" s="77" t="s">
        <v>321</v>
      </c>
    </row>
    <row r="13" spans="2:3" x14ac:dyDescent="0.25">
      <c r="B13" s="76" t="s">
        <v>193</v>
      </c>
      <c r="C13" s="77" t="s">
        <v>322</v>
      </c>
    </row>
    <row r="14" spans="2:3" x14ac:dyDescent="0.25">
      <c r="B14" s="76" t="s">
        <v>194</v>
      </c>
      <c r="C14" s="77" t="s">
        <v>323</v>
      </c>
    </row>
    <row r="15" spans="2:3" x14ac:dyDescent="0.25">
      <c r="B15" s="76" t="s">
        <v>195</v>
      </c>
      <c r="C15" s="77" t="s">
        <v>324</v>
      </c>
    </row>
    <row r="16" spans="2:3" x14ac:dyDescent="0.25">
      <c r="B16" s="76" t="s">
        <v>196</v>
      </c>
      <c r="C16" s="77" t="s">
        <v>325</v>
      </c>
    </row>
    <row r="17" spans="2:3" x14ac:dyDescent="0.25">
      <c r="B17" s="76" t="s">
        <v>197</v>
      </c>
      <c r="C17" s="77" t="s">
        <v>326</v>
      </c>
    </row>
    <row r="18" spans="2:3" ht="15.75" thickBot="1" x14ac:dyDescent="0.3">
      <c r="B18" s="76" t="s">
        <v>198</v>
      </c>
      <c r="C18" s="77" t="s">
        <v>327</v>
      </c>
    </row>
    <row r="19" spans="2:3" ht="16.5" thickTop="1" thickBot="1" x14ac:dyDescent="0.3">
      <c r="B19" s="74" t="s">
        <v>174</v>
      </c>
      <c r="C19" s="75" t="s">
        <v>201</v>
      </c>
    </row>
    <row r="20" spans="2:3" ht="15.75" thickTop="1" x14ac:dyDescent="0.25">
      <c r="B20" s="76" t="s">
        <v>175</v>
      </c>
      <c r="C20" s="77" t="s">
        <v>328</v>
      </c>
    </row>
    <row r="21" spans="2:3" x14ac:dyDescent="0.25">
      <c r="B21" s="76" t="s">
        <v>176</v>
      </c>
      <c r="C21" s="77" t="s">
        <v>329</v>
      </c>
    </row>
    <row r="22" spans="2:3" x14ac:dyDescent="0.25">
      <c r="B22" s="76" t="s">
        <v>177</v>
      </c>
      <c r="C22" s="77" t="s">
        <v>330</v>
      </c>
    </row>
    <row r="23" spans="2:3" x14ac:dyDescent="0.25">
      <c r="B23" s="76" t="s">
        <v>178</v>
      </c>
      <c r="C23" s="77" t="s">
        <v>331</v>
      </c>
    </row>
    <row r="24" spans="2:3" x14ac:dyDescent="0.25">
      <c r="B24" s="76" t="s">
        <v>189</v>
      </c>
      <c r="C24" s="77" t="s">
        <v>332</v>
      </c>
    </row>
    <row r="25" spans="2:3" x14ac:dyDescent="0.25">
      <c r="B25" s="76" t="s">
        <v>179</v>
      </c>
      <c r="C25" s="77" t="s">
        <v>333</v>
      </c>
    </row>
    <row r="26" spans="2:3" ht="15.75" thickBot="1" x14ac:dyDescent="0.3">
      <c r="B26" s="76" t="s">
        <v>180</v>
      </c>
      <c r="C26" s="77" t="s">
        <v>334</v>
      </c>
    </row>
    <row r="27" spans="2:3" ht="16.5" thickTop="1" thickBot="1" x14ac:dyDescent="0.3">
      <c r="B27" s="74" t="s">
        <v>181</v>
      </c>
      <c r="C27" s="75" t="s">
        <v>203</v>
      </c>
    </row>
    <row r="28" spans="2:3" ht="15.75" thickTop="1" x14ac:dyDescent="0.25">
      <c r="B28" s="76" t="s">
        <v>182</v>
      </c>
      <c r="C28" s="77" t="s">
        <v>335</v>
      </c>
    </row>
    <row r="29" spans="2:3" x14ac:dyDescent="0.25">
      <c r="B29" s="76" t="s">
        <v>183</v>
      </c>
      <c r="C29" s="77" t="s">
        <v>336</v>
      </c>
    </row>
    <row r="30" spans="2:3" x14ac:dyDescent="0.25">
      <c r="B30" s="76" t="s">
        <v>184</v>
      </c>
      <c r="C30" s="77" t="s">
        <v>337</v>
      </c>
    </row>
    <row r="31" spans="2:3" x14ac:dyDescent="0.25">
      <c r="B31" s="76" t="s">
        <v>185</v>
      </c>
      <c r="C31" s="77" t="s">
        <v>338</v>
      </c>
    </row>
    <row r="32" spans="2:3" x14ac:dyDescent="0.25">
      <c r="B32" s="76" t="s">
        <v>190</v>
      </c>
      <c r="C32" s="77" t="s">
        <v>339</v>
      </c>
    </row>
    <row r="33" spans="2:3" x14ac:dyDescent="0.25">
      <c r="B33" s="76" t="s">
        <v>186</v>
      </c>
      <c r="C33" s="77" t="s">
        <v>340</v>
      </c>
    </row>
    <row r="34" spans="2:3" ht="15.75" thickBot="1" x14ac:dyDescent="0.3">
      <c r="B34" s="78" t="s">
        <v>187</v>
      </c>
      <c r="C34" s="77" t="s">
        <v>341</v>
      </c>
    </row>
    <row r="35" spans="2:3" ht="15.75" thickTop="1" x14ac:dyDescent="0.25">
      <c r="B35" s="71"/>
      <c r="C35" s="71"/>
    </row>
    <row r="36" spans="2:3" x14ac:dyDescent="0.25">
      <c r="B36" s="71"/>
      <c r="C36" s="71"/>
    </row>
    <row r="37" spans="2:3" x14ac:dyDescent="0.25">
      <c r="B37" s="71"/>
      <c r="C37" s="71"/>
    </row>
    <row r="38" spans="2:3" x14ac:dyDescent="0.25">
      <c r="B38" s="71"/>
      <c r="C38" s="71"/>
    </row>
    <row r="39" spans="2:3" x14ac:dyDescent="0.25">
      <c r="B39" s="71"/>
      <c r="C39" s="71"/>
    </row>
    <row r="40" spans="2:3" x14ac:dyDescent="0.25">
      <c r="B40" s="71"/>
      <c r="C40" s="71"/>
    </row>
    <row r="41" spans="2:3" x14ac:dyDescent="0.25">
      <c r="B41" s="71"/>
      <c r="C41" s="71"/>
    </row>
    <row r="42" spans="2:3" x14ac:dyDescent="0.25">
      <c r="B42" s="71"/>
      <c r="C42" s="71"/>
    </row>
    <row r="43" spans="2:3" x14ac:dyDescent="0.25">
      <c r="B43" s="71"/>
      <c r="C43" s="71"/>
    </row>
    <row r="44" spans="2:3" x14ac:dyDescent="0.25">
      <c r="B44" s="71"/>
      <c r="C44" s="71"/>
    </row>
    <row r="45" spans="2:3" x14ac:dyDescent="0.25">
      <c r="B45" s="71"/>
      <c r="C45" s="71"/>
    </row>
    <row r="46" spans="2:3" x14ac:dyDescent="0.25">
      <c r="B46" s="71"/>
      <c r="C46" s="71"/>
    </row>
    <row r="47" spans="2:3" x14ac:dyDescent="0.25">
      <c r="B47" s="71"/>
      <c r="C47" s="71"/>
    </row>
    <row r="48" spans="2:3" x14ac:dyDescent="0.25">
      <c r="B48" s="71"/>
      <c r="C48" s="71"/>
    </row>
    <row r="49" spans="2:3" x14ac:dyDescent="0.25">
      <c r="B49" s="71"/>
      <c r="C49" s="71"/>
    </row>
    <row r="50" spans="2:3" x14ac:dyDescent="0.25">
      <c r="B50" s="71"/>
      <c r="C50" s="71"/>
    </row>
    <row r="51" spans="2:3" x14ac:dyDescent="0.25">
      <c r="B51" s="71"/>
      <c r="C51" s="71"/>
    </row>
    <row r="52" spans="2:3" x14ac:dyDescent="0.25">
      <c r="B52" s="71"/>
      <c r="C52" s="71"/>
    </row>
    <row r="53" spans="2:3" x14ac:dyDescent="0.25">
      <c r="B53" s="71"/>
      <c r="C53" s="71"/>
    </row>
    <row r="54" spans="2:3" x14ac:dyDescent="0.25">
      <c r="B54" s="71"/>
      <c r="C54" s="71"/>
    </row>
    <row r="55" spans="2:3" x14ac:dyDescent="0.25">
      <c r="B55" s="71"/>
      <c r="C55" s="71"/>
    </row>
    <row r="56" spans="2:3" x14ac:dyDescent="0.25">
      <c r="B56" s="71"/>
      <c r="C56" s="71"/>
    </row>
    <row r="57" spans="2:3" x14ac:dyDescent="0.25">
      <c r="B57" s="71"/>
      <c r="C57" s="71"/>
    </row>
    <row r="58" spans="2:3" x14ac:dyDescent="0.25">
      <c r="B58" s="71"/>
      <c r="C58" s="71"/>
    </row>
    <row r="59" spans="2:3" x14ac:dyDescent="0.25">
      <c r="B59" s="71"/>
      <c r="C59" s="71"/>
    </row>
    <row r="60" spans="2:3" x14ac:dyDescent="0.25">
      <c r="B60" s="71"/>
      <c r="C60" s="71"/>
    </row>
    <row r="61" spans="2:3" x14ac:dyDescent="0.25">
      <c r="B61" s="71"/>
      <c r="C61" s="71"/>
    </row>
    <row r="62" spans="2:3" x14ac:dyDescent="0.25">
      <c r="B62" s="71"/>
      <c r="C62" s="71"/>
    </row>
    <row r="63" spans="2:3" x14ac:dyDescent="0.25">
      <c r="B63" s="71"/>
      <c r="C63" s="71"/>
    </row>
    <row r="64" spans="2:3" x14ac:dyDescent="0.25">
      <c r="B64" s="71"/>
      <c r="C64" s="71"/>
    </row>
    <row r="65" spans="2:3" x14ac:dyDescent="0.25">
      <c r="B65" s="71"/>
      <c r="C65" s="71"/>
    </row>
    <row r="66" spans="2:3" x14ac:dyDescent="0.25">
      <c r="B66" s="71"/>
      <c r="C66" s="71"/>
    </row>
    <row r="67" spans="2:3" x14ac:dyDescent="0.25">
      <c r="B67" s="71"/>
      <c r="C67" s="71"/>
    </row>
    <row r="68" spans="2:3" x14ac:dyDescent="0.25">
      <c r="B68" s="71"/>
      <c r="C68" s="71"/>
    </row>
    <row r="69" spans="2:3" x14ac:dyDescent="0.25">
      <c r="B69" s="71"/>
      <c r="C69" s="71"/>
    </row>
    <row r="70" spans="2:3" x14ac:dyDescent="0.25">
      <c r="B70" s="71"/>
      <c r="C70" s="71"/>
    </row>
    <row r="71" spans="2:3" x14ac:dyDescent="0.25">
      <c r="B71" s="71"/>
      <c r="C71" s="71"/>
    </row>
    <row r="72" spans="2:3" x14ac:dyDescent="0.25">
      <c r="B72" s="71"/>
      <c r="C72" s="71"/>
    </row>
    <row r="73" spans="2:3" x14ac:dyDescent="0.25">
      <c r="B73" s="71"/>
      <c r="C73" s="71"/>
    </row>
    <row r="74" spans="2:3" x14ac:dyDescent="0.25">
      <c r="B74" s="71"/>
      <c r="C74" s="71"/>
    </row>
    <row r="75" spans="2:3" x14ac:dyDescent="0.25">
      <c r="B75" s="71"/>
      <c r="C75" s="71"/>
    </row>
    <row r="76" spans="2:3" x14ac:dyDescent="0.25">
      <c r="B76" s="71"/>
      <c r="C76" s="71"/>
    </row>
    <row r="77" spans="2:3" x14ac:dyDescent="0.25">
      <c r="B77" s="71"/>
      <c r="C77" s="71"/>
    </row>
    <row r="78" spans="2:3" x14ac:dyDescent="0.25">
      <c r="B78" s="71"/>
      <c r="C78" s="71"/>
    </row>
    <row r="79" spans="2:3" x14ac:dyDescent="0.25">
      <c r="B79" s="71"/>
      <c r="C79" s="71"/>
    </row>
    <row r="80" spans="2:3" x14ac:dyDescent="0.25">
      <c r="B80" s="71"/>
      <c r="C80" s="71"/>
    </row>
    <row r="81" spans="2:3" x14ac:dyDescent="0.25">
      <c r="B81" s="71"/>
      <c r="C81" s="71"/>
    </row>
    <row r="82" spans="2:3" x14ac:dyDescent="0.25">
      <c r="B82" s="71"/>
      <c r="C82" s="71"/>
    </row>
    <row r="83" spans="2:3" x14ac:dyDescent="0.25">
      <c r="B83" s="71"/>
      <c r="C83" s="71"/>
    </row>
    <row r="84" spans="2:3" x14ac:dyDescent="0.25">
      <c r="B84" s="71"/>
      <c r="C84" s="71"/>
    </row>
    <row r="85" spans="2:3" x14ac:dyDescent="0.25">
      <c r="B85" s="71"/>
      <c r="C85" s="71"/>
    </row>
    <row r="86" spans="2:3" x14ac:dyDescent="0.25">
      <c r="B86" s="71"/>
      <c r="C86" s="71"/>
    </row>
    <row r="87" spans="2:3" x14ac:dyDescent="0.25">
      <c r="B87" s="71"/>
      <c r="C87" s="71"/>
    </row>
    <row r="88" spans="2:3" x14ac:dyDescent="0.25">
      <c r="B88" s="71"/>
      <c r="C88" s="71"/>
    </row>
    <row r="89" spans="2:3" x14ac:dyDescent="0.25">
      <c r="B89" s="71"/>
      <c r="C89" s="71"/>
    </row>
    <row r="90" spans="2:3" x14ac:dyDescent="0.25">
      <c r="B90" s="71"/>
      <c r="C90" s="71"/>
    </row>
    <row r="91" spans="2:3" x14ac:dyDescent="0.25">
      <c r="B91" s="71"/>
      <c r="C91" s="71"/>
    </row>
    <row r="92" spans="2:3" x14ac:dyDescent="0.25">
      <c r="B92" s="71"/>
      <c r="C92" s="71"/>
    </row>
    <row r="93" spans="2:3" x14ac:dyDescent="0.25">
      <c r="B93" s="71"/>
      <c r="C93" s="71"/>
    </row>
    <row r="94" spans="2:3" x14ac:dyDescent="0.25">
      <c r="B94" s="71"/>
      <c r="C94" s="71"/>
    </row>
    <row r="95" spans="2:3" x14ac:dyDescent="0.25">
      <c r="B95" s="71"/>
      <c r="C95" s="71"/>
    </row>
    <row r="96" spans="2:3" x14ac:dyDescent="0.25">
      <c r="B96" s="71"/>
      <c r="C96" s="71"/>
    </row>
    <row r="97" spans="2:3" x14ac:dyDescent="0.25">
      <c r="B97" s="71"/>
      <c r="C97" s="71"/>
    </row>
    <row r="98" spans="2:3" x14ac:dyDescent="0.25">
      <c r="B98" s="71"/>
      <c r="C98" s="71"/>
    </row>
    <row r="99" spans="2:3" x14ac:dyDescent="0.25">
      <c r="B99" s="71"/>
      <c r="C99" s="71"/>
    </row>
    <row r="100" spans="2:3" x14ac:dyDescent="0.25">
      <c r="B100" s="71"/>
      <c r="C100" s="71"/>
    </row>
    <row r="101" spans="2:3" x14ac:dyDescent="0.25">
      <c r="B101" s="71"/>
      <c r="C101" s="71"/>
    </row>
    <row r="102" spans="2:3" x14ac:dyDescent="0.25">
      <c r="B102" s="71"/>
      <c r="C102" s="71"/>
    </row>
    <row r="103" spans="2:3" x14ac:dyDescent="0.25">
      <c r="B103" s="71"/>
      <c r="C103" s="71"/>
    </row>
    <row r="104" spans="2:3" x14ac:dyDescent="0.25">
      <c r="B104" s="71"/>
      <c r="C104" s="71"/>
    </row>
    <row r="105" spans="2:3" x14ac:dyDescent="0.25">
      <c r="B105" s="71"/>
      <c r="C105" s="71"/>
    </row>
    <row r="106" spans="2:3" x14ac:dyDescent="0.25">
      <c r="B106" s="71"/>
      <c r="C106" s="71"/>
    </row>
    <row r="107" spans="2:3" x14ac:dyDescent="0.25">
      <c r="B107" s="71"/>
      <c r="C107" s="71"/>
    </row>
    <row r="108" spans="2:3" x14ac:dyDescent="0.25">
      <c r="B108" s="71"/>
      <c r="C108" s="71"/>
    </row>
    <row r="109" spans="2:3" x14ac:dyDescent="0.25">
      <c r="B109" s="71"/>
      <c r="C109" s="71"/>
    </row>
    <row r="110" spans="2:3" x14ac:dyDescent="0.25">
      <c r="B110" s="71"/>
      <c r="C110" s="71"/>
    </row>
    <row r="111" spans="2:3" x14ac:dyDescent="0.25">
      <c r="B111" s="71"/>
      <c r="C111" s="71"/>
    </row>
    <row r="112" spans="2:3" x14ac:dyDescent="0.25">
      <c r="B112" s="71"/>
      <c r="C112" s="71"/>
    </row>
    <row r="113" spans="2:3" x14ac:dyDescent="0.25">
      <c r="B113" s="71"/>
      <c r="C113" s="71"/>
    </row>
    <row r="114" spans="2:3" x14ac:dyDescent="0.25">
      <c r="B114" s="71"/>
      <c r="C114" s="71"/>
    </row>
    <row r="115" spans="2:3" x14ac:dyDescent="0.25">
      <c r="B115" s="71"/>
      <c r="C115" s="71"/>
    </row>
    <row r="116" spans="2:3" x14ac:dyDescent="0.25">
      <c r="B116" s="71"/>
      <c r="C116" s="71"/>
    </row>
    <row r="117" spans="2:3" x14ac:dyDescent="0.25">
      <c r="B117" s="71"/>
      <c r="C117" s="71"/>
    </row>
    <row r="118" spans="2:3" x14ac:dyDescent="0.25">
      <c r="B118" s="71"/>
      <c r="C118" s="71"/>
    </row>
    <row r="119" spans="2:3" x14ac:dyDescent="0.25">
      <c r="B119" s="71"/>
      <c r="C119" s="71"/>
    </row>
    <row r="120" spans="2:3" x14ac:dyDescent="0.25">
      <c r="B120" s="71"/>
      <c r="C120" s="71"/>
    </row>
    <row r="121" spans="2:3" x14ac:dyDescent="0.25">
      <c r="B121" s="71"/>
      <c r="C121" s="71"/>
    </row>
    <row r="122" spans="2:3" x14ac:dyDescent="0.25">
      <c r="B122" s="71"/>
      <c r="C122" s="71"/>
    </row>
    <row r="123" spans="2:3" x14ac:dyDescent="0.25">
      <c r="B123" s="71"/>
      <c r="C123" s="71"/>
    </row>
    <row r="124" spans="2:3" x14ac:dyDescent="0.25">
      <c r="B124" s="71"/>
      <c r="C124" s="71"/>
    </row>
    <row r="125" spans="2:3" x14ac:dyDescent="0.25">
      <c r="B125" s="71"/>
      <c r="C125" s="71"/>
    </row>
    <row r="126" spans="2:3" x14ac:dyDescent="0.25">
      <c r="B126" s="71"/>
      <c r="C126" s="71"/>
    </row>
    <row r="127" spans="2:3" x14ac:dyDescent="0.25">
      <c r="B127" s="71"/>
      <c r="C127" s="71"/>
    </row>
    <row r="128" spans="2:3" x14ac:dyDescent="0.25">
      <c r="B128" s="71"/>
      <c r="C128" s="71"/>
    </row>
    <row r="129" spans="2:3" x14ac:dyDescent="0.25">
      <c r="B129" s="71"/>
      <c r="C129" s="71"/>
    </row>
    <row r="130" spans="2:3" x14ac:dyDescent="0.25">
      <c r="B130" s="71"/>
      <c r="C130" s="71"/>
    </row>
    <row r="131" spans="2:3" x14ac:dyDescent="0.25">
      <c r="B131" s="71"/>
      <c r="C131" s="71"/>
    </row>
    <row r="132" spans="2:3" x14ac:dyDescent="0.25">
      <c r="B132" s="71"/>
      <c r="C132" s="71"/>
    </row>
    <row r="133" spans="2:3" x14ac:dyDescent="0.25">
      <c r="B133" s="71"/>
      <c r="C133" s="71"/>
    </row>
    <row r="134" spans="2:3" x14ac:dyDescent="0.25">
      <c r="B134" s="71"/>
      <c r="C134" s="71"/>
    </row>
    <row r="135" spans="2:3" x14ac:dyDescent="0.25">
      <c r="B135" s="71"/>
      <c r="C135" s="71"/>
    </row>
    <row r="136" spans="2:3" x14ac:dyDescent="0.25">
      <c r="B136" s="71"/>
      <c r="C136" s="71"/>
    </row>
    <row r="137" spans="2:3" x14ac:dyDescent="0.25">
      <c r="B137" s="71"/>
      <c r="C137" s="71"/>
    </row>
    <row r="138" spans="2:3" x14ac:dyDescent="0.25">
      <c r="B138" s="71"/>
      <c r="C138" s="71"/>
    </row>
    <row r="139" spans="2:3" x14ac:dyDescent="0.25">
      <c r="B139" s="71"/>
      <c r="C139" s="71"/>
    </row>
    <row r="140" spans="2:3" x14ac:dyDescent="0.25">
      <c r="B140" s="71"/>
      <c r="C140" s="71"/>
    </row>
    <row r="141" spans="2:3" x14ac:dyDescent="0.25">
      <c r="B141" s="71"/>
      <c r="C141" s="71"/>
    </row>
    <row r="142" spans="2:3" x14ac:dyDescent="0.25">
      <c r="B142" s="71"/>
      <c r="C142" s="71"/>
    </row>
    <row r="143" spans="2:3" x14ac:dyDescent="0.25">
      <c r="B143" s="71"/>
      <c r="C143" s="71"/>
    </row>
    <row r="144" spans="2:3" x14ac:dyDescent="0.25">
      <c r="B144" s="71"/>
      <c r="C144" s="71"/>
    </row>
    <row r="145" spans="2:3" x14ac:dyDescent="0.25">
      <c r="B145" s="71"/>
      <c r="C145" s="71"/>
    </row>
    <row r="146" spans="2:3" x14ac:dyDescent="0.25">
      <c r="B146" s="71"/>
      <c r="C146" s="71"/>
    </row>
    <row r="147" spans="2:3" x14ac:dyDescent="0.25">
      <c r="B147" s="71"/>
      <c r="C147" s="71"/>
    </row>
    <row r="148" spans="2:3" x14ac:dyDescent="0.25">
      <c r="B148" s="71"/>
      <c r="C148" s="71"/>
    </row>
    <row r="149" spans="2:3" x14ac:dyDescent="0.25">
      <c r="B149" s="71"/>
      <c r="C149" s="71"/>
    </row>
    <row r="150" spans="2:3" x14ac:dyDescent="0.25">
      <c r="B150" s="71"/>
      <c r="C150" s="71"/>
    </row>
    <row r="151" spans="2:3" x14ac:dyDescent="0.25">
      <c r="B151" s="71"/>
      <c r="C151" s="71"/>
    </row>
    <row r="152" spans="2:3" x14ac:dyDescent="0.25">
      <c r="B152" s="71"/>
      <c r="C152" s="71"/>
    </row>
    <row r="153" spans="2:3" x14ac:dyDescent="0.25">
      <c r="B153" s="71"/>
      <c r="C153" s="71"/>
    </row>
    <row r="154" spans="2:3" x14ac:dyDescent="0.25">
      <c r="B154" s="71"/>
      <c r="C154" s="71"/>
    </row>
    <row r="155" spans="2:3" x14ac:dyDescent="0.25">
      <c r="B155" s="71"/>
      <c r="C155" s="71"/>
    </row>
    <row r="156" spans="2:3" x14ac:dyDescent="0.25">
      <c r="B156" s="71"/>
      <c r="C156" s="71"/>
    </row>
    <row r="157" spans="2:3" x14ac:dyDescent="0.25">
      <c r="B157" s="71"/>
      <c r="C157" s="71"/>
    </row>
    <row r="158" spans="2:3" x14ac:dyDescent="0.25">
      <c r="B158" s="71"/>
      <c r="C158" s="71"/>
    </row>
    <row r="159" spans="2:3" x14ac:dyDescent="0.25">
      <c r="B159" s="71"/>
      <c r="C159" s="71"/>
    </row>
    <row r="160" spans="2:3" x14ac:dyDescent="0.25">
      <c r="B160" s="71"/>
      <c r="C160" s="71"/>
    </row>
    <row r="161" spans="2:3" x14ac:dyDescent="0.25">
      <c r="B161" s="71"/>
      <c r="C161" s="71"/>
    </row>
    <row r="162" spans="2:3" x14ac:dyDescent="0.25">
      <c r="B162" s="71"/>
      <c r="C162" s="71"/>
    </row>
    <row r="163" spans="2:3" x14ac:dyDescent="0.25">
      <c r="B163" s="71"/>
      <c r="C163" s="71"/>
    </row>
    <row r="164" spans="2:3" x14ac:dyDescent="0.25">
      <c r="B164" s="71"/>
      <c r="C164" s="71"/>
    </row>
    <row r="165" spans="2:3" x14ac:dyDescent="0.25">
      <c r="B165" s="71"/>
      <c r="C165" s="71"/>
    </row>
    <row r="166" spans="2:3" x14ac:dyDescent="0.25">
      <c r="B166" s="71"/>
      <c r="C166" s="71"/>
    </row>
    <row r="167" spans="2:3" x14ac:dyDescent="0.25">
      <c r="B167" s="71"/>
      <c r="C167" s="71"/>
    </row>
    <row r="168" spans="2:3" x14ac:dyDescent="0.25">
      <c r="B168" s="71"/>
      <c r="C168" s="71"/>
    </row>
    <row r="169" spans="2:3" x14ac:dyDescent="0.25">
      <c r="B169" s="71"/>
      <c r="C169" s="71"/>
    </row>
    <row r="170" spans="2:3" x14ac:dyDescent="0.25">
      <c r="B170" s="71"/>
      <c r="C170" s="71"/>
    </row>
    <row r="171" spans="2:3" x14ac:dyDescent="0.25">
      <c r="B171" s="71"/>
      <c r="C171" s="71"/>
    </row>
    <row r="172" spans="2:3" x14ac:dyDescent="0.25">
      <c r="B172" s="71"/>
      <c r="C172" s="71"/>
    </row>
    <row r="173" spans="2:3" x14ac:dyDescent="0.25">
      <c r="B173" s="71"/>
      <c r="C173" s="71"/>
    </row>
    <row r="174" spans="2:3" x14ac:dyDescent="0.25">
      <c r="B174" s="71"/>
      <c r="C174" s="71"/>
    </row>
    <row r="175" spans="2:3" x14ac:dyDescent="0.25">
      <c r="B175" s="71"/>
      <c r="C175" s="71"/>
    </row>
    <row r="176" spans="2:3" x14ac:dyDescent="0.25">
      <c r="B176" s="71"/>
      <c r="C176" s="71"/>
    </row>
    <row r="177" spans="2:3" x14ac:dyDescent="0.25">
      <c r="B177" s="71"/>
      <c r="C177" s="71"/>
    </row>
    <row r="178" spans="2:3" x14ac:dyDescent="0.25">
      <c r="B178" s="71"/>
      <c r="C178" s="71"/>
    </row>
    <row r="179" spans="2:3" x14ac:dyDescent="0.25">
      <c r="B179" s="71"/>
      <c r="C179" s="71"/>
    </row>
    <row r="180" spans="2:3" x14ac:dyDescent="0.25">
      <c r="B180" s="71"/>
      <c r="C180" s="71"/>
    </row>
    <row r="181" spans="2:3" x14ac:dyDescent="0.25">
      <c r="B181" s="71"/>
      <c r="C181" s="71"/>
    </row>
    <row r="182" spans="2:3" x14ac:dyDescent="0.25">
      <c r="B182" s="71"/>
      <c r="C182" s="71"/>
    </row>
    <row r="183" spans="2:3" x14ac:dyDescent="0.25">
      <c r="B183" s="71"/>
      <c r="C183" s="71"/>
    </row>
    <row r="184" spans="2:3" x14ac:dyDescent="0.25">
      <c r="B184" s="71"/>
      <c r="C184" s="71"/>
    </row>
    <row r="185" spans="2:3" x14ac:dyDescent="0.25">
      <c r="B185" s="71"/>
      <c r="C185" s="71"/>
    </row>
    <row r="186" spans="2:3" x14ac:dyDescent="0.25">
      <c r="B186" s="71"/>
      <c r="C186" s="71"/>
    </row>
    <row r="187" spans="2:3" x14ac:dyDescent="0.25">
      <c r="B187" s="71"/>
      <c r="C187" s="71"/>
    </row>
    <row r="188" spans="2:3" x14ac:dyDescent="0.25">
      <c r="B188" s="71"/>
      <c r="C188" s="71"/>
    </row>
    <row r="189" spans="2:3" x14ac:dyDescent="0.25">
      <c r="B189" s="71"/>
      <c r="C189" s="71"/>
    </row>
    <row r="190" spans="2:3" x14ac:dyDescent="0.25">
      <c r="B190" s="71"/>
      <c r="C190" s="71"/>
    </row>
    <row r="191" spans="2:3" x14ac:dyDescent="0.25">
      <c r="B191" s="71"/>
      <c r="C191" s="71"/>
    </row>
    <row r="192" spans="2:3" x14ac:dyDescent="0.25">
      <c r="B192" s="71"/>
      <c r="C192" s="71"/>
    </row>
    <row r="193" spans="2:3" x14ac:dyDescent="0.25">
      <c r="B193" s="71"/>
      <c r="C193" s="71"/>
    </row>
    <row r="194" spans="2:3" x14ac:dyDescent="0.25">
      <c r="B194" s="71"/>
      <c r="C194" s="71"/>
    </row>
    <row r="195" spans="2:3" x14ac:dyDescent="0.25">
      <c r="B195" s="71"/>
      <c r="C195" s="71"/>
    </row>
    <row r="196" spans="2:3" x14ac:dyDescent="0.25">
      <c r="B196" s="71"/>
      <c r="C196" s="71"/>
    </row>
    <row r="197" spans="2:3" x14ac:dyDescent="0.25">
      <c r="B197" s="71"/>
      <c r="C197" s="71"/>
    </row>
    <row r="198" spans="2:3" x14ac:dyDescent="0.25">
      <c r="B198" s="71"/>
      <c r="C198" s="71"/>
    </row>
    <row r="199" spans="2:3" x14ac:dyDescent="0.25">
      <c r="B199" s="71"/>
      <c r="C199" s="71"/>
    </row>
    <row r="200" spans="2:3" x14ac:dyDescent="0.25">
      <c r="B200" s="71"/>
      <c r="C200" s="71"/>
    </row>
    <row r="201" spans="2:3" x14ac:dyDescent="0.25">
      <c r="B201" s="71"/>
      <c r="C201" s="71"/>
    </row>
    <row r="202" spans="2:3" x14ac:dyDescent="0.25">
      <c r="B202" s="71"/>
      <c r="C202" s="71"/>
    </row>
    <row r="203" spans="2:3" x14ac:dyDescent="0.25">
      <c r="B203" s="71"/>
      <c r="C203" s="71"/>
    </row>
    <row r="204" spans="2:3" x14ac:dyDescent="0.25">
      <c r="B204" s="71"/>
      <c r="C204" s="71"/>
    </row>
    <row r="205" spans="2:3" x14ac:dyDescent="0.25">
      <c r="B205" s="71"/>
      <c r="C205" s="71"/>
    </row>
    <row r="206" spans="2:3" x14ac:dyDescent="0.25">
      <c r="B206" s="71"/>
      <c r="C206" s="71"/>
    </row>
    <row r="207" spans="2:3" x14ac:dyDescent="0.25">
      <c r="B207" s="71"/>
      <c r="C207" s="71"/>
    </row>
    <row r="208" spans="2:3" x14ac:dyDescent="0.25">
      <c r="B208" s="71"/>
      <c r="C208" s="71"/>
    </row>
    <row r="209" spans="2:3" x14ac:dyDescent="0.25">
      <c r="B209" s="71"/>
      <c r="C209" s="71"/>
    </row>
    <row r="210" spans="2:3" x14ac:dyDescent="0.25">
      <c r="B210" s="71"/>
      <c r="C210" s="71"/>
    </row>
    <row r="211" spans="2:3" x14ac:dyDescent="0.25">
      <c r="B211" s="71"/>
      <c r="C211" s="71"/>
    </row>
    <row r="212" spans="2:3" x14ac:dyDescent="0.25">
      <c r="B212" s="71"/>
      <c r="C212" s="71"/>
    </row>
    <row r="213" spans="2:3" x14ac:dyDescent="0.25">
      <c r="B213" s="71"/>
      <c r="C213" s="71"/>
    </row>
    <row r="214" spans="2:3" x14ac:dyDescent="0.25">
      <c r="B214" s="71"/>
      <c r="C214" s="71"/>
    </row>
    <row r="215" spans="2:3" x14ac:dyDescent="0.25">
      <c r="B215" s="71"/>
      <c r="C215" s="71"/>
    </row>
    <row r="216" spans="2:3" x14ac:dyDescent="0.25">
      <c r="B216" s="71"/>
      <c r="C216" s="71"/>
    </row>
    <row r="217" spans="2:3" x14ac:dyDescent="0.25">
      <c r="B217" s="71"/>
      <c r="C217" s="71"/>
    </row>
    <row r="218" spans="2:3" x14ac:dyDescent="0.25">
      <c r="B218" s="71"/>
      <c r="C218" s="71"/>
    </row>
    <row r="219" spans="2:3" x14ac:dyDescent="0.25">
      <c r="B219" s="71"/>
      <c r="C219" s="71"/>
    </row>
    <row r="220" spans="2:3" x14ac:dyDescent="0.25">
      <c r="B220" s="71"/>
      <c r="C220" s="71"/>
    </row>
    <row r="221" spans="2:3" x14ac:dyDescent="0.25">
      <c r="B221" s="71"/>
      <c r="C221" s="71"/>
    </row>
    <row r="222" spans="2:3" x14ac:dyDescent="0.25">
      <c r="B222" s="71"/>
      <c r="C222" s="71"/>
    </row>
    <row r="223" spans="2:3" x14ac:dyDescent="0.25">
      <c r="B223" s="71"/>
      <c r="C223" s="71"/>
    </row>
    <row r="224" spans="2:3" x14ac:dyDescent="0.25">
      <c r="B224" s="71"/>
      <c r="C224" s="71"/>
    </row>
    <row r="225" spans="2:3" x14ac:dyDescent="0.25">
      <c r="B225" s="71"/>
      <c r="C225" s="71"/>
    </row>
    <row r="226" spans="2:3" x14ac:dyDescent="0.25">
      <c r="B226" s="71"/>
      <c r="C226" s="71"/>
    </row>
    <row r="227" spans="2:3" x14ac:dyDescent="0.25">
      <c r="B227" s="71"/>
      <c r="C227" s="71"/>
    </row>
    <row r="228" spans="2:3" x14ac:dyDescent="0.25">
      <c r="B228" s="71"/>
      <c r="C228" s="71"/>
    </row>
    <row r="229" spans="2:3" x14ac:dyDescent="0.25">
      <c r="B229" s="71"/>
      <c r="C229" s="71"/>
    </row>
    <row r="230" spans="2:3" x14ac:dyDescent="0.25">
      <c r="B230" s="71"/>
      <c r="C230" s="71"/>
    </row>
    <row r="231" spans="2:3" x14ac:dyDescent="0.25">
      <c r="B231" s="71"/>
      <c r="C231" s="71"/>
    </row>
    <row r="232" spans="2:3" x14ac:dyDescent="0.25">
      <c r="B232" s="71"/>
      <c r="C232" s="71"/>
    </row>
    <row r="233" spans="2:3" x14ac:dyDescent="0.25">
      <c r="B233" s="71"/>
      <c r="C233" s="71"/>
    </row>
    <row r="234" spans="2:3" x14ac:dyDescent="0.25">
      <c r="B234" s="71"/>
      <c r="C234" s="71"/>
    </row>
    <row r="235" spans="2:3" x14ac:dyDescent="0.25">
      <c r="B235" s="71"/>
      <c r="C235" s="71"/>
    </row>
    <row r="236" spans="2:3" x14ac:dyDescent="0.25">
      <c r="B236" s="71"/>
      <c r="C236" s="71"/>
    </row>
    <row r="237" spans="2:3" x14ac:dyDescent="0.25">
      <c r="B237" s="71"/>
      <c r="C237" s="71"/>
    </row>
    <row r="238" spans="2:3" x14ac:dyDescent="0.25">
      <c r="B238" s="71"/>
      <c r="C238" s="71"/>
    </row>
    <row r="239" spans="2:3" x14ac:dyDescent="0.25">
      <c r="B239" s="71"/>
      <c r="C239" s="71"/>
    </row>
    <row r="240" spans="2:3" x14ac:dyDescent="0.25">
      <c r="B240" s="71"/>
      <c r="C240" s="71"/>
    </row>
    <row r="241" spans="2:3" x14ac:dyDescent="0.25">
      <c r="B241" s="71"/>
      <c r="C241" s="71"/>
    </row>
    <row r="242" spans="2:3" x14ac:dyDescent="0.25">
      <c r="B242" s="71"/>
      <c r="C242" s="71"/>
    </row>
    <row r="243" spans="2:3" x14ac:dyDescent="0.25">
      <c r="B243" s="71"/>
      <c r="C243" s="71"/>
    </row>
    <row r="244" spans="2:3" x14ac:dyDescent="0.25">
      <c r="B244" s="71"/>
      <c r="C244" s="71"/>
    </row>
    <row r="245" spans="2:3" x14ac:dyDescent="0.25">
      <c r="B245" s="71"/>
      <c r="C245" s="71"/>
    </row>
    <row r="246" spans="2:3" x14ac:dyDescent="0.25">
      <c r="B246" s="71"/>
      <c r="C246" s="71"/>
    </row>
    <row r="247" spans="2:3" x14ac:dyDescent="0.25">
      <c r="B247" s="71"/>
      <c r="C247" s="71"/>
    </row>
    <row r="248" spans="2:3" x14ac:dyDescent="0.25">
      <c r="B248" s="71"/>
      <c r="C248" s="71"/>
    </row>
    <row r="249" spans="2:3" x14ac:dyDescent="0.25">
      <c r="B249" s="71"/>
      <c r="C249" s="71"/>
    </row>
    <row r="250" spans="2:3" x14ac:dyDescent="0.25">
      <c r="B250" s="71"/>
      <c r="C250" s="71"/>
    </row>
    <row r="251" spans="2:3" x14ac:dyDescent="0.25">
      <c r="B251" s="71"/>
      <c r="C251" s="71"/>
    </row>
    <row r="252" spans="2:3" x14ac:dyDescent="0.25">
      <c r="B252" s="71"/>
      <c r="C252" s="71"/>
    </row>
    <row r="253" spans="2:3" x14ac:dyDescent="0.25">
      <c r="B253" s="71"/>
      <c r="C253" s="71"/>
    </row>
    <row r="254" spans="2:3" x14ac:dyDescent="0.25">
      <c r="B254" s="71"/>
      <c r="C254" s="71"/>
    </row>
    <row r="255" spans="2:3" x14ac:dyDescent="0.25">
      <c r="B255" s="71"/>
      <c r="C255" s="71"/>
    </row>
    <row r="256" spans="2:3" x14ac:dyDescent="0.25">
      <c r="B256" s="71"/>
      <c r="C256" s="71"/>
    </row>
    <row r="257" spans="2:3" x14ac:dyDescent="0.25">
      <c r="B257" s="71"/>
      <c r="C257" s="71"/>
    </row>
    <row r="258" spans="2:3" x14ac:dyDescent="0.25">
      <c r="B258" s="71"/>
      <c r="C258" s="71"/>
    </row>
    <row r="259" spans="2:3" x14ac:dyDescent="0.25">
      <c r="B259" s="71"/>
      <c r="C259" s="71"/>
    </row>
    <row r="260" spans="2:3" x14ac:dyDescent="0.25">
      <c r="B260" s="71"/>
      <c r="C260" s="71"/>
    </row>
    <row r="261" spans="2:3" x14ac:dyDescent="0.25">
      <c r="B261" s="71"/>
      <c r="C261" s="71"/>
    </row>
    <row r="262" spans="2:3" x14ac:dyDescent="0.25">
      <c r="B262" s="71"/>
      <c r="C262" s="71"/>
    </row>
    <row r="263" spans="2:3" x14ac:dyDescent="0.25">
      <c r="B263" s="71"/>
      <c r="C263" s="71"/>
    </row>
    <row r="264" spans="2:3" x14ac:dyDescent="0.25">
      <c r="B264" s="71"/>
      <c r="C264" s="71"/>
    </row>
    <row r="265" spans="2:3" x14ac:dyDescent="0.25">
      <c r="B265" s="71"/>
      <c r="C265" s="71"/>
    </row>
    <row r="266" spans="2:3" x14ac:dyDescent="0.25">
      <c r="B266" s="71"/>
      <c r="C266" s="71"/>
    </row>
    <row r="267" spans="2:3" x14ac:dyDescent="0.25">
      <c r="B267" s="71"/>
      <c r="C267" s="71"/>
    </row>
    <row r="268" spans="2:3" x14ac:dyDescent="0.25">
      <c r="B268" s="71"/>
      <c r="C268" s="71"/>
    </row>
    <row r="269" spans="2:3" x14ac:dyDescent="0.25">
      <c r="B269" s="71"/>
      <c r="C269" s="71"/>
    </row>
    <row r="270" spans="2:3" x14ac:dyDescent="0.25">
      <c r="B270" s="71"/>
      <c r="C270" s="71"/>
    </row>
    <row r="271" spans="2:3" x14ac:dyDescent="0.25">
      <c r="B271" s="71"/>
      <c r="C271" s="71"/>
    </row>
    <row r="272" spans="2:3" x14ac:dyDescent="0.25">
      <c r="B272" s="71"/>
      <c r="C272" s="71"/>
    </row>
    <row r="273" spans="2:3" x14ac:dyDescent="0.25">
      <c r="B273" s="71"/>
      <c r="C273" s="71"/>
    </row>
    <row r="274" spans="2:3" x14ac:dyDescent="0.25">
      <c r="B274" s="71"/>
      <c r="C274" s="71"/>
    </row>
    <row r="275" spans="2:3" x14ac:dyDescent="0.25">
      <c r="B275" s="71"/>
      <c r="C275" s="71"/>
    </row>
    <row r="276" spans="2:3" x14ac:dyDescent="0.25">
      <c r="B276" s="71"/>
      <c r="C276" s="71"/>
    </row>
    <row r="277" spans="2:3" x14ac:dyDescent="0.25">
      <c r="B277" s="71"/>
      <c r="C277" s="71"/>
    </row>
    <row r="278" spans="2:3" x14ac:dyDescent="0.25">
      <c r="B278" s="71"/>
      <c r="C278" s="71"/>
    </row>
    <row r="279" spans="2:3" x14ac:dyDescent="0.25">
      <c r="B279" s="71"/>
      <c r="C279" s="71"/>
    </row>
    <row r="280" spans="2:3" x14ac:dyDescent="0.25">
      <c r="B280" s="71"/>
      <c r="C280" s="71"/>
    </row>
    <row r="281" spans="2:3" x14ac:dyDescent="0.25">
      <c r="B281" s="71"/>
      <c r="C281" s="71"/>
    </row>
    <row r="282" spans="2:3" x14ac:dyDescent="0.25">
      <c r="B282" s="71"/>
      <c r="C282" s="71"/>
    </row>
    <row r="283" spans="2:3" x14ac:dyDescent="0.25">
      <c r="B283" s="71"/>
      <c r="C283" s="71"/>
    </row>
    <row r="284" spans="2:3" x14ac:dyDescent="0.25">
      <c r="B284" s="71"/>
      <c r="C284" s="71"/>
    </row>
    <row r="285" spans="2:3" x14ac:dyDescent="0.25">
      <c r="B285" s="71"/>
      <c r="C285" s="71"/>
    </row>
    <row r="286" spans="2:3" x14ac:dyDescent="0.25">
      <c r="B286" s="71"/>
      <c r="C286" s="71"/>
    </row>
    <row r="287" spans="2:3" x14ac:dyDescent="0.25">
      <c r="B287" s="71"/>
      <c r="C287" s="71"/>
    </row>
    <row r="288" spans="2:3" x14ac:dyDescent="0.25">
      <c r="B288" s="71"/>
      <c r="C288" s="71"/>
    </row>
    <row r="289" spans="2:3" x14ac:dyDescent="0.25">
      <c r="B289" s="71"/>
      <c r="C289" s="71"/>
    </row>
    <row r="290" spans="2:3" x14ac:dyDescent="0.25">
      <c r="B290" s="71"/>
      <c r="C290" s="71"/>
    </row>
    <row r="291" spans="2:3" x14ac:dyDescent="0.25">
      <c r="B291" s="71"/>
      <c r="C291" s="71"/>
    </row>
    <row r="292" spans="2:3" x14ac:dyDescent="0.25">
      <c r="B292" s="71"/>
      <c r="C292" s="71"/>
    </row>
    <row r="293" spans="2:3" x14ac:dyDescent="0.25">
      <c r="B293" s="71"/>
      <c r="C293" s="71"/>
    </row>
    <row r="294" spans="2:3" x14ac:dyDescent="0.25">
      <c r="B294" s="71"/>
      <c r="C294" s="71"/>
    </row>
    <row r="295" spans="2:3" x14ac:dyDescent="0.25">
      <c r="B295" s="71"/>
      <c r="C295" s="71"/>
    </row>
    <row r="296" spans="2:3" x14ac:dyDescent="0.25">
      <c r="B296" s="71"/>
      <c r="C296" s="71"/>
    </row>
    <row r="297" spans="2:3" x14ac:dyDescent="0.25">
      <c r="B297" s="71"/>
      <c r="C297" s="71"/>
    </row>
    <row r="298" spans="2:3" x14ac:dyDescent="0.25">
      <c r="B298" s="71"/>
      <c r="C298" s="71"/>
    </row>
    <row r="299" spans="2:3" x14ac:dyDescent="0.25">
      <c r="B299" s="71"/>
      <c r="C299" s="71"/>
    </row>
    <row r="300" spans="2:3" x14ac:dyDescent="0.25">
      <c r="B300" s="71"/>
      <c r="C300" s="71"/>
    </row>
    <row r="301" spans="2:3" x14ac:dyDescent="0.25">
      <c r="B301" s="71"/>
      <c r="C301" s="71"/>
    </row>
    <row r="302" spans="2:3" x14ac:dyDescent="0.25">
      <c r="B302" s="71"/>
      <c r="C302" s="71"/>
    </row>
    <row r="303" spans="2:3" x14ac:dyDescent="0.25">
      <c r="B303" s="71"/>
      <c r="C303" s="71"/>
    </row>
    <row r="304" spans="2:3" x14ac:dyDescent="0.25">
      <c r="B304" s="71"/>
      <c r="C304" s="71"/>
    </row>
    <row r="305" spans="2:3" x14ac:dyDescent="0.25">
      <c r="B305" s="71"/>
      <c r="C305" s="71"/>
    </row>
    <row r="306" spans="2:3" x14ac:dyDescent="0.25">
      <c r="B306" s="71"/>
      <c r="C306" s="71"/>
    </row>
    <row r="307" spans="2:3" x14ac:dyDescent="0.25">
      <c r="B307" s="71"/>
      <c r="C307" s="71"/>
    </row>
    <row r="308" spans="2:3" x14ac:dyDescent="0.25">
      <c r="B308" s="71"/>
      <c r="C308" s="71"/>
    </row>
    <row r="309" spans="2:3" x14ac:dyDescent="0.25">
      <c r="B309" s="71"/>
      <c r="C309" s="71"/>
    </row>
    <row r="310" spans="2:3" x14ac:dyDescent="0.25">
      <c r="B310" s="71"/>
      <c r="C310" s="71"/>
    </row>
    <row r="311" spans="2:3" x14ac:dyDescent="0.25">
      <c r="B311" s="71"/>
      <c r="C311" s="71"/>
    </row>
    <row r="312" spans="2:3" x14ac:dyDescent="0.25">
      <c r="B312" s="71"/>
      <c r="C312" s="71"/>
    </row>
    <row r="313" spans="2:3" x14ac:dyDescent="0.25">
      <c r="B313" s="71"/>
      <c r="C313" s="71"/>
    </row>
    <row r="314" spans="2:3" x14ac:dyDescent="0.25">
      <c r="B314" s="71"/>
      <c r="C314" s="71"/>
    </row>
    <row r="315" spans="2:3" x14ac:dyDescent="0.25">
      <c r="B315" s="71"/>
      <c r="C315" s="71"/>
    </row>
    <row r="316" spans="2:3" x14ac:dyDescent="0.25">
      <c r="B316" s="71"/>
      <c r="C316" s="71"/>
    </row>
    <row r="317" spans="2:3" x14ac:dyDescent="0.25">
      <c r="B317" s="71"/>
      <c r="C317" s="71"/>
    </row>
    <row r="318" spans="2:3" x14ac:dyDescent="0.25">
      <c r="B318" s="71"/>
      <c r="C318" s="71"/>
    </row>
    <row r="319" spans="2:3" x14ac:dyDescent="0.25">
      <c r="B319" s="71"/>
      <c r="C319" s="71"/>
    </row>
    <row r="320" spans="2:3" x14ac:dyDescent="0.25">
      <c r="B320" s="71"/>
      <c r="C320" s="71"/>
    </row>
    <row r="321" spans="2:3" x14ac:dyDescent="0.25">
      <c r="B321" s="71"/>
      <c r="C321" s="71"/>
    </row>
    <row r="322" spans="2:3" x14ac:dyDescent="0.25">
      <c r="B322" s="71"/>
      <c r="C322" s="71"/>
    </row>
    <row r="323" spans="2:3" x14ac:dyDescent="0.25">
      <c r="B323" s="71"/>
      <c r="C323" s="71"/>
    </row>
    <row r="324" spans="2:3" x14ac:dyDescent="0.25">
      <c r="B324" s="71"/>
      <c r="C324" s="71"/>
    </row>
    <row r="325" spans="2:3" x14ac:dyDescent="0.25">
      <c r="B325" s="71"/>
      <c r="C325" s="71"/>
    </row>
    <row r="326" spans="2:3" x14ac:dyDescent="0.25">
      <c r="B326" s="71"/>
      <c r="C326" s="71"/>
    </row>
    <row r="327" spans="2:3" x14ac:dyDescent="0.25">
      <c r="B327" s="71"/>
      <c r="C327" s="71"/>
    </row>
    <row r="328" spans="2:3" x14ac:dyDescent="0.25">
      <c r="B328" s="71"/>
      <c r="C328" s="71"/>
    </row>
    <row r="329" spans="2:3" x14ac:dyDescent="0.25">
      <c r="B329" s="71"/>
      <c r="C329" s="71"/>
    </row>
    <row r="330" spans="2:3" x14ac:dyDescent="0.25">
      <c r="B330" s="71"/>
      <c r="C330" s="71"/>
    </row>
    <row r="331" spans="2:3" x14ac:dyDescent="0.25">
      <c r="B331" s="71"/>
      <c r="C331" s="71"/>
    </row>
    <row r="332" spans="2:3" x14ac:dyDescent="0.25">
      <c r="B332" s="71"/>
      <c r="C332" s="71"/>
    </row>
    <row r="333" spans="2:3" x14ac:dyDescent="0.25">
      <c r="B333" s="71"/>
      <c r="C333" s="71"/>
    </row>
    <row r="334" spans="2:3" x14ac:dyDescent="0.25">
      <c r="B334" s="71"/>
      <c r="C334" s="71"/>
    </row>
    <row r="335" spans="2:3" x14ac:dyDescent="0.25">
      <c r="B335" s="71"/>
      <c r="C335" s="71"/>
    </row>
    <row r="336" spans="2:3" x14ac:dyDescent="0.25">
      <c r="B336" s="71"/>
      <c r="C336" s="71"/>
    </row>
    <row r="337" spans="2:3" x14ac:dyDescent="0.25">
      <c r="B337" s="71"/>
      <c r="C337" s="71"/>
    </row>
    <row r="338" spans="2:3" x14ac:dyDescent="0.25">
      <c r="B338" s="71"/>
      <c r="C338" s="71"/>
    </row>
    <row r="339" spans="2:3" x14ac:dyDescent="0.25">
      <c r="B339" s="71"/>
      <c r="C339" s="71"/>
    </row>
    <row r="340" spans="2:3" x14ac:dyDescent="0.25">
      <c r="B340" s="71"/>
      <c r="C340" s="71"/>
    </row>
    <row r="341" spans="2:3" x14ac:dyDescent="0.25">
      <c r="B341" s="71"/>
      <c r="C341" s="71"/>
    </row>
    <row r="342" spans="2:3" x14ac:dyDescent="0.25">
      <c r="B342" s="71"/>
      <c r="C342" s="71"/>
    </row>
    <row r="343" spans="2:3" x14ac:dyDescent="0.25">
      <c r="B343" s="71"/>
      <c r="C343" s="71"/>
    </row>
    <row r="344" spans="2:3" x14ac:dyDescent="0.25">
      <c r="B344" s="71"/>
      <c r="C344" s="71"/>
    </row>
    <row r="345" spans="2:3" x14ac:dyDescent="0.25">
      <c r="B345" s="71"/>
      <c r="C345" s="71"/>
    </row>
    <row r="346" spans="2:3" x14ac:dyDescent="0.25">
      <c r="B346" s="71"/>
      <c r="C346" s="71"/>
    </row>
    <row r="347" spans="2:3" x14ac:dyDescent="0.25">
      <c r="B347" s="71"/>
      <c r="C347" s="71"/>
    </row>
    <row r="348" spans="2:3" x14ac:dyDescent="0.25">
      <c r="B348" s="71"/>
      <c r="C348" s="71"/>
    </row>
    <row r="349" spans="2:3" x14ac:dyDescent="0.25">
      <c r="B349" s="71"/>
      <c r="C349" s="71"/>
    </row>
    <row r="350" spans="2:3" x14ac:dyDescent="0.25">
      <c r="B350" s="71"/>
      <c r="C350" s="71"/>
    </row>
    <row r="351" spans="2:3" x14ac:dyDescent="0.25">
      <c r="B351" s="71"/>
      <c r="C351" s="71"/>
    </row>
    <row r="352" spans="2:3" x14ac:dyDescent="0.25">
      <c r="B352" s="71"/>
      <c r="C352" s="71"/>
    </row>
    <row r="353" spans="2:3" x14ac:dyDescent="0.25">
      <c r="B353" s="71"/>
      <c r="C353" s="71"/>
    </row>
    <row r="354" spans="2:3" x14ac:dyDescent="0.25">
      <c r="B354" s="71"/>
      <c r="C354" s="71"/>
    </row>
    <row r="355" spans="2:3" x14ac:dyDescent="0.25">
      <c r="B355" s="71"/>
      <c r="C355" s="71"/>
    </row>
    <row r="356" spans="2:3" x14ac:dyDescent="0.25">
      <c r="B356" s="71"/>
      <c r="C356" s="71"/>
    </row>
    <row r="357" spans="2:3" x14ac:dyDescent="0.25">
      <c r="B357" s="71"/>
      <c r="C357" s="71"/>
    </row>
    <row r="358" spans="2:3" x14ac:dyDescent="0.25">
      <c r="B358" s="71"/>
      <c r="C358" s="71"/>
    </row>
    <row r="359" spans="2:3" x14ac:dyDescent="0.25">
      <c r="B359" s="71"/>
      <c r="C359" s="71"/>
    </row>
    <row r="360" spans="2:3" x14ac:dyDescent="0.25">
      <c r="B360" s="71"/>
      <c r="C360" s="71"/>
    </row>
    <row r="361" spans="2:3" x14ac:dyDescent="0.25">
      <c r="B361" s="71"/>
      <c r="C361" s="71"/>
    </row>
    <row r="362" spans="2:3" x14ac:dyDescent="0.25">
      <c r="B362" s="71"/>
      <c r="C362" s="71"/>
    </row>
    <row r="363" spans="2:3" x14ac:dyDescent="0.25">
      <c r="B363" s="71"/>
      <c r="C363" s="71"/>
    </row>
    <row r="364" spans="2:3" x14ac:dyDescent="0.25">
      <c r="B364" s="71"/>
      <c r="C364" s="71"/>
    </row>
    <row r="365" spans="2:3" x14ac:dyDescent="0.25">
      <c r="B365" s="71"/>
      <c r="C365" s="71"/>
    </row>
    <row r="366" spans="2:3" x14ac:dyDescent="0.25">
      <c r="B366" s="71"/>
      <c r="C366" s="71"/>
    </row>
    <row r="367" spans="2:3" x14ac:dyDescent="0.25">
      <c r="B367" s="71"/>
      <c r="C367" s="71"/>
    </row>
    <row r="368" spans="2:3" x14ac:dyDescent="0.25">
      <c r="B368" s="71"/>
      <c r="C368" s="71"/>
    </row>
    <row r="369" spans="2:3" x14ac:dyDescent="0.25">
      <c r="B369" s="71"/>
      <c r="C369" s="71"/>
    </row>
    <row r="370" spans="2:3" x14ac:dyDescent="0.25">
      <c r="B370" s="71"/>
      <c r="C370" s="71"/>
    </row>
    <row r="371" spans="2:3" x14ac:dyDescent="0.25">
      <c r="B371" s="71"/>
      <c r="C371" s="71"/>
    </row>
    <row r="372" spans="2:3" x14ac:dyDescent="0.25">
      <c r="B372" s="71"/>
      <c r="C372" s="71"/>
    </row>
    <row r="373" spans="2:3" x14ac:dyDescent="0.25">
      <c r="B373" s="71"/>
      <c r="C373" s="71"/>
    </row>
    <row r="374" spans="2:3" x14ac:dyDescent="0.25">
      <c r="B374" s="71"/>
      <c r="C374" s="71"/>
    </row>
    <row r="375" spans="2:3" x14ac:dyDescent="0.25">
      <c r="B375" s="71"/>
      <c r="C375" s="71"/>
    </row>
    <row r="376" spans="2:3" x14ac:dyDescent="0.25">
      <c r="B376" s="71"/>
      <c r="C376" s="71"/>
    </row>
    <row r="377" spans="2:3" x14ac:dyDescent="0.25">
      <c r="B377" s="71"/>
      <c r="C377" s="71"/>
    </row>
    <row r="378" spans="2:3" x14ac:dyDescent="0.25">
      <c r="B378" s="71"/>
      <c r="C378" s="71"/>
    </row>
    <row r="379" spans="2:3" x14ac:dyDescent="0.25">
      <c r="B379" s="71"/>
      <c r="C379" s="71"/>
    </row>
    <row r="380" spans="2:3" x14ac:dyDescent="0.25">
      <c r="B380" s="71"/>
      <c r="C380" s="71"/>
    </row>
    <row r="381" spans="2:3" x14ac:dyDescent="0.25">
      <c r="B381" s="71"/>
      <c r="C381" s="71"/>
    </row>
    <row r="382" spans="2:3" x14ac:dyDescent="0.25">
      <c r="B382" s="71"/>
      <c r="C382" s="71"/>
    </row>
    <row r="383" spans="2:3" x14ac:dyDescent="0.25">
      <c r="B383" s="71"/>
      <c r="C383" s="71"/>
    </row>
    <row r="384" spans="2:3" x14ac:dyDescent="0.25">
      <c r="B384" s="71"/>
      <c r="C384" s="71"/>
    </row>
    <row r="385" spans="2:3" x14ac:dyDescent="0.25">
      <c r="B385" s="71"/>
      <c r="C385" s="71"/>
    </row>
    <row r="386" spans="2:3" x14ac:dyDescent="0.25">
      <c r="B386" s="71"/>
      <c r="C386" s="71"/>
    </row>
    <row r="387" spans="2:3" x14ac:dyDescent="0.25">
      <c r="B387" s="71"/>
      <c r="C387" s="71"/>
    </row>
    <row r="388" spans="2:3" x14ac:dyDescent="0.25">
      <c r="B388" s="71"/>
      <c r="C388" s="71"/>
    </row>
    <row r="389" spans="2:3" x14ac:dyDescent="0.25">
      <c r="B389" s="71"/>
      <c r="C389" s="71"/>
    </row>
    <row r="390" spans="2:3" x14ac:dyDescent="0.25">
      <c r="B390" s="71"/>
      <c r="C390" s="71"/>
    </row>
    <row r="391" spans="2:3" x14ac:dyDescent="0.25">
      <c r="B391" s="71"/>
      <c r="C391" s="71"/>
    </row>
    <row r="392" spans="2:3" x14ac:dyDescent="0.25">
      <c r="B392" s="71"/>
      <c r="C392" s="71"/>
    </row>
    <row r="393" spans="2:3" x14ac:dyDescent="0.25">
      <c r="B393" s="71"/>
      <c r="C393" s="71"/>
    </row>
    <row r="394" spans="2:3" x14ac:dyDescent="0.25">
      <c r="B394" s="71"/>
      <c r="C394" s="71"/>
    </row>
    <row r="395" spans="2:3" x14ac:dyDescent="0.25">
      <c r="B395" s="71"/>
      <c r="C395" s="71"/>
    </row>
    <row r="396" spans="2:3" x14ac:dyDescent="0.25">
      <c r="B396" s="71"/>
      <c r="C396" s="71"/>
    </row>
    <row r="397" spans="2:3" x14ac:dyDescent="0.25">
      <c r="B397" s="71"/>
      <c r="C397" s="71"/>
    </row>
    <row r="398" spans="2:3" x14ac:dyDescent="0.25">
      <c r="B398" s="71"/>
      <c r="C398" s="71"/>
    </row>
    <row r="399" spans="2:3" x14ac:dyDescent="0.25">
      <c r="B399" s="71"/>
      <c r="C399" s="71"/>
    </row>
    <row r="400" spans="2:3" x14ac:dyDescent="0.25">
      <c r="B400" s="71"/>
      <c r="C400" s="71"/>
    </row>
    <row r="401" spans="2:3" x14ac:dyDescent="0.25">
      <c r="B401" s="71"/>
      <c r="C401" s="71"/>
    </row>
    <row r="402" spans="2:3" x14ac:dyDescent="0.25">
      <c r="B402" s="71"/>
      <c r="C402" s="71"/>
    </row>
    <row r="403" spans="2:3" x14ac:dyDescent="0.25">
      <c r="B403" s="71"/>
      <c r="C403" s="71"/>
    </row>
    <row r="404" spans="2:3" x14ac:dyDescent="0.25">
      <c r="B404" s="71"/>
      <c r="C404" s="71"/>
    </row>
    <row r="405" spans="2:3" x14ac:dyDescent="0.25">
      <c r="B405" s="71"/>
      <c r="C405" s="71"/>
    </row>
    <row r="406" spans="2:3" x14ac:dyDescent="0.25">
      <c r="B406" s="71"/>
      <c r="C406" s="71"/>
    </row>
    <row r="407" spans="2:3" x14ac:dyDescent="0.25">
      <c r="B407" s="71"/>
      <c r="C407" s="71"/>
    </row>
    <row r="408" spans="2:3" x14ac:dyDescent="0.25">
      <c r="B408" s="71"/>
      <c r="C408" s="71"/>
    </row>
    <row r="409" spans="2:3" x14ac:dyDescent="0.25">
      <c r="B409" s="71"/>
      <c r="C409" s="71"/>
    </row>
    <row r="410" spans="2:3" x14ac:dyDescent="0.25">
      <c r="B410" s="71"/>
      <c r="C410" s="71"/>
    </row>
    <row r="411" spans="2:3" x14ac:dyDescent="0.25">
      <c r="B411" s="71"/>
      <c r="C411" s="71"/>
    </row>
    <row r="412" spans="2:3" x14ac:dyDescent="0.25">
      <c r="B412" s="71"/>
      <c r="C412" s="71"/>
    </row>
    <row r="413" spans="2:3" x14ac:dyDescent="0.25">
      <c r="B413" s="71"/>
      <c r="C413" s="71"/>
    </row>
    <row r="414" spans="2:3" x14ac:dyDescent="0.25">
      <c r="B414" s="71"/>
      <c r="C414" s="71"/>
    </row>
    <row r="415" spans="2:3" x14ac:dyDescent="0.25">
      <c r="B415" s="71"/>
      <c r="C415" s="71"/>
    </row>
    <row r="416" spans="2:3" x14ac:dyDescent="0.25">
      <c r="B416" s="71"/>
      <c r="C416" s="71"/>
    </row>
    <row r="417" spans="2:3" x14ac:dyDescent="0.25">
      <c r="B417" s="71"/>
      <c r="C417" s="71"/>
    </row>
    <row r="418" spans="2:3" x14ac:dyDescent="0.25">
      <c r="B418" s="71"/>
      <c r="C418" s="71"/>
    </row>
    <row r="419" spans="2:3" x14ac:dyDescent="0.25">
      <c r="B419" s="71"/>
      <c r="C419" s="71"/>
    </row>
    <row r="420" spans="2:3" x14ac:dyDescent="0.25">
      <c r="B420" s="71"/>
      <c r="C420" s="71"/>
    </row>
    <row r="421" spans="2:3" x14ac:dyDescent="0.25">
      <c r="B421" s="71"/>
      <c r="C421" s="71"/>
    </row>
    <row r="422" spans="2:3" x14ac:dyDescent="0.25">
      <c r="B422" s="71"/>
      <c r="C422" s="71"/>
    </row>
    <row r="423" spans="2:3" x14ac:dyDescent="0.25">
      <c r="B423" s="71"/>
      <c r="C423" s="71"/>
    </row>
    <row r="424" spans="2:3" x14ac:dyDescent="0.25">
      <c r="B424" s="71"/>
      <c r="C424" s="71"/>
    </row>
    <row r="425" spans="2:3" x14ac:dyDescent="0.25">
      <c r="B425" s="71"/>
      <c r="C425" s="71"/>
    </row>
    <row r="426" spans="2:3" x14ac:dyDescent="0.25">
      <c r="B426" s="71"/>
      <c r="C426" s="71"/>
    </row>
    <row r="427" spans="2:3" x14ac:dyDescent="0.25">
      <c r="B427" s="71"/>
      <c r="C427" s="71"/>
    </row>
    <row r="428" spans="2:3" x14ac:dyDescent="0.25">
      <c r="B428" s="71"/>
      <c r="C428" s="71"/>
    </row>
    <row r="429" spans="2:3" x14ac:dyDescent="0.25">
      <c r="B429" s="71"/>
      <c r="C429" s="71"/>
    </row>
    <row r="430" spans="2:3" x14ac:dyDescent="0.25">
      <c r="B430" s="71"/>
      <c r="C430" s="71"/>
    </row>
    <row r="431" spans="2:3" x14ac:dyDescent="0.25">
      <c r="B431" s="71"/>
      <c r="C431" s="71"/>
    </row>
    <row r="432" spans="2:3" x14ac:dyDescent="0.25">
      <c r="B432" s="71"/>
      <c r="C432" s="71"/>
    </row>
    <row r="433" spans="2:3" x14ac:dyDescent="0.25">
      <c r="B433" s="71"/>
      <c r="C433" s="71"/>
    </row>
    <row r="434" spans="2:3" x14ac:dyDescent="0.25">
      <c r="B434" s="71"/>
      <c r="C434" s="71"/>
    </row>
    <row r="435" spans="2:3" x14ac:dyDescent="0.25">
      <c r="B435" s="71"/>
      <c r="C435" s="71"/>
    </row>
    <row r="436" spans="2:3" x14ac:dyDescent="0.25">
      <c r="B436" s="71"/>
      <c r="C436" s="71"/>
    </row>
    <row r="437" spans="2:3" x14ac:dyDescent="0.25">
      <c r="B437" s="71"/>
      <c r="C437" s="71"/>
    </row>
    <row r="438" spans="2:3" x14ac:dyDescent="0.25">
      <c r="B438" s="71"/>
      <c r="C438" s="71"/>
    </row>
    <row r="439" spans="2:3" x14ac:dyDescent="0.25">
      <c r="B439" s="71"/>
      <c r="C439" s="71"/>
    </row>
    <row r="440" spans="2:3" x14ac:dyDescent="0.25">
      <c r="B440" s="71"/>
      <c r="C440" s="71"/>
    </row>
    <row r="441" spans="2:3" x14ac:dyDescent="0.25">
      <c r="B441" s="71"/>
      <c r="C441" s="71"/>
    </row>
    <row r="442" spans="2:3" x14ac:dyDescent="0.25">
      <c r="B442" s="71"/>
      <c r="C442" s="71"/>
    </row>
    <row r="443" spans="2:3" x14ac:dyDescent="0.25">
      <c r="B443" s="71"/>
      <c r="C443" s="71"/>
    </row>
    <row r="444" spans="2:3" x14ac:dyDescent="0.25">
      <c r="B444" s="71"/>
      <c r="C444" s="71"/>
    </row>
    <row r="445" spans="2:3" x14ac:dyDescent="0.25">
      <c r="B445" s="71"/>
      <c r="C445" s="71"/>
    </row>
    <row r="446" spans="2:3" x14ac:dyDescent="0.25">
      <c r="B446" s="71"/>
      <c r="C446" s="71"/>
    </row>
    <row r="447" spans="2:3" x14ac:dyDescent="0.25">
      <c r="B447" s="71"/>
      <c r="C447" s="71"/>
    </row>
    <row r="448" spans="2:3" x14ac:dyDescent="0.25">
      <c r="B448" s="71"/>
      <c r="C448" s="71"/>
    </row>
    <row r="449" spans="2:3" x14ac:dyDescent="0.25">
      <c r="B449" s="71"/>
      <c r="C449" s="71"/>
    </row>
    <row r="450" spans="2:3" x14ac:dyDescent="0.25">
      <c r="B450" s="71"/>
      <c r="C450" s="71"/>
    </row>
    <row r="451" spans="2:3" x14ac:dyDescent="0.25">
      <c r="B451" s="71"/>
      <c r="C451" s="71"/>
    </row>
    <row r="452" spans="2:3" x14ac:dyDescent="0.25">
      <c r="B452" s="71"/>
      <c r="C452" s="71"/>
    </row>
    <row r="453" spans="2:3" x14ac:dyDescent="0.25">
      <c r="B453" s="71"/>
      <c r="C453" s="71"/>
    </row>
    <row r="454" spans="2:3" x14ac:dyDescent="0.25">
      <c r="B454" s="71"/>
      <c r="C454" s="71"/>
    </row>
    <row r="455" spans="2:3" x14ac:dyDescent="0.25">
      <c r="B455" s="71"/>
      <c r="C455" s="71"/>
    </row>
    <row r="456" spans="2:3" x14ac:dyDescent="0.25">
      <c r="B456" s="71"/>
      <c r="C456" s="71"/>
    </row>
    <row r="457" spans="2:3" x14ac:dyDescent="0.25">
      <c r="B457" s="71"/>
      <c r="C457" s="71"/>
    </row>
    <row r="458" spans="2:3" x14ac:dyDescent="0.25">
      <c r="B458" s="71"/>
      <c r="C458" s="71"/>
    </row>
    <row r="459" spans="2:3" x14ac:dyDescent="0.25">
      <c r="B459" s="71"/>
      <c r="C459" s="71"/>
    </row>
    <row r="460" spans="2:3" x14ac:dyDescent="0.25">
      <c r="B460" s="71"/>
      <c r="C460" s="71"/>
    </row>
    <row r="461" spans="2:3" x14ac:dyDescent="0.25">
      <c r="B461" s="71"/>
      <c r="C461" s="71"/>
    </row>
    <row r="462" spans="2:3" x14ac:dyDescent="0.25">
      <c r="B462" s="71"/>
      <c r="C462" s="71"/>
    </row>
    <row r="463" spans="2:3" x14ac:dyDescent="0.25">
      <c r="B463" s="71"/>
      <c r="C463" s="71"/>
    </row>
    <row r="464" spans="2:3" x14ac:dyDescent="0.25">
      <c r="B464" s="71"/>
      <c r="C464" s="71"/>
    </row>
    <row r="465" spans="2:3" x14ac:dyDescent="0.25">
      <c r="B465" s="71"/>
      <c r="C465" s="71"/>
    </row>
    <row r="466" spans="2:3" x14ac:dyDescent="0.25">
      <c r="B466" s="71"/>
      <c r="C466" s="71"/>
    </row>
    <row r="467" spans="2:3" x14ac:dyDescent="0.25">
      <c r="B467" s="71"/>
      <c r="C467" s="71"/>
    </row>
    <row r="468" spans="2:3" x14ac:dyDescent="0.25">
      <c r="B468" s="71"/>
      <c r="C468" s="71"/>
    </row>
    <row r="469" spans="2:3" x14ac:dyDescent="0.25">
      <c r="B469" s="71"/>
      <c r="C469" s="71"/>
    </row>
    <row r="470" spans="2:3" x14ac:dyDescent="0.25">
      <c r="B470" s="71"/>
      <c r="C470" s="71"/>
    </row>
    <row r="471" spans="2:3" x14ac:dyDescent="0.25">
      <c r="B471" s="71"/>
      <c r="C471" s="71"/>
    </row>
    <row r="472" spans="2:3" x14ac:dyDescent="0.25">
      <c r="B472" s="71"/>
      <c r="C472" s="71"/>
    </row>
    <row r="473" spans="2:3" x14ac:dyDescent="0.25">
      <c r="B473" s="71"/>
      <c r="C473" s="71"/>
    </row>
    <row r="474" spans="2:3" x14ac:dyDescent="0.25">
      <c r="B474" s="71"/>
      <c r="C474" s="71"/>
    </row>
    <row r="475" spans="2:3" x14ac:dyDescent="0.25">
      <c r="B475" s="71"/>
      <c r="C475" s="71"/>
    </row>
    <row r="476" spans="2:3" x14ac:dyDescent="0.25">
      <c r="B476" s="71"/>
      <c r="C476" s="71"/>
    </row>
    <row r="477" spans="2:3" x14ac:dyDescent="0.25">
      <c r="B477" s="71"/>
      <c r="C477" s="71"/>
    </row>
    <row r="478" spans="2:3" x14ac:dyDescent="0.25">
      <c r="B478" s="71"/>
      <c r="C478" s="71"/>
    </row>
    <row r="479" spans="2:3" x14ac:dyDescent="0.25">
      <c r="B479" s="71"/>
      <c r="C479" s="71"/>
    </row>
    <row r="480" spans="2:3" x14ac:dyDescent="0.25">
      <c r="B480" s="71"/>
      <c r="C480" s="71"/>
    </row>
    <row r="481" spans="2:3" x14ac:dyDescent="0.25">
      <c r="B481" s="71"/>
      <c r="C481" s="71"/>
    </row>
    <row r="482" spans="2:3" x14ac:dyDescent="0.25">
      <c r="B482" s="71"/>
      <c r="C482" s="71"/>
    </row>
    <row r="483" spans="2:3" x14ac:dyDescent="0.25">
      <c r="B483" s="71"/>
      <c r="C483" s="71"/>
    </row>
    <row r="484" spans="2:3" x14ac:dyDescent="0.25">
      <c r="B484" s="71"/>
      <c r="C484" s="71"/>
    </row>
    <row r="485" spans="2:3" x14ac:dyDescent="0.25">
      <c r="B485" s="71"/>
      <c r="C485" s="71"/>
    </row>
    <row r="486" spans="2:3" x14ac:dyDescent="0.25">
      <c r="B486" s="71"/>
      <c r="C486" s="71"/>
    </row>
    <row r="487" spans="2:3" x14ac:dyDescent="0.25">
      <c r="B487" s="71"/>
      <c r="C487" s="71"/>
    </row>
    <row r="488" spans="2:3" x14ac:dyDescent="0.25">
      <c r="B488" s="71"/>
      <c r="C488" s="71"/>
    </row>
    <row r="489" spans="2:3" x14ac:dyDescent="0.25">
      <c r="B489" s="71"/>
      <c r="C489" s="71"/>
    </row>
    <row r="490" spans="2:3" x14ac:dyDescent="0.25">
      <c r="B490" s="71"/>
      <c r="C490" s="71"/>
    </row>
    <row r="491" spans="2:3" x14ac:dyDescent="0.25">
      <c r="B491" s="71"/>
      <c r="C491" s="71"/>
    </row>
    <row r="492" spans="2:3" x14ac:dyDescent="0.25">
      <c r="B492" s="71"/>
      <c r="C492" s="71"/>
    </row>
    <row r="493" spans="2:3" x14ac:dyDescent="0.25">
      <c r="B493" s="71"/>
      <c r="C493" s="71"/>
    </row>
    <row r="494" spans="2:3" x14ac:dyDescent="0.25">
      <c r="B494" s="71"/>
      <c r="C494" s="71"/>
    </row>
    <row r="495" spans="2:3" x14ac:dyDescent="0.25">
      <c r="B495" s="71"/>
      <c r="C495" s="71"/>
    </row>
    <row r="496" spans="2:3" x14ac:dyDescent="0.25">
      <c r="B496" s="71"/>
      <c r="C496" s="71"/>
    </row>
    <row r="497" spans="2:3" x14ac:dyDescent="0.25">
      <c r="B497" s="71"/>
      <c r="C497" s="71"/>
    </row>
    <row r="498" spans="2:3" x14ac:dyDescent="0.25">
      <c r="B498" s="71"/>
      <c r="C498" s="71"/>
    </row>
    <row r="499" spans="2:3" x14ac:dyDescent="0.25">
      <c r="B499" s="71"/>
      <c r="C499" s="71"/>
    </row>
    <row r="500" spans="2:3" x14ac:dyDescent="0.25">
      <c r="B500" s="71"/>
      <c r="C500" s="71"/>
    </row>
    <row r="501" spans="2:3" x14ac:dyDescent="0.25">
      <c r="B501" s="71"/>
      <c r="C501" s="71"/>
    </row>
    <row r="502" spans="2:3" x14ac:dyDescent="0.25">
      <c r="B502" s="71"/>
      <c r="C502" s="71"/>
    </row>
    <row r="503" spans="2:3" x14ac:dyDescent="0.25">
      <c r="B503" s="71"/>
      <c r="C503" s="71"/>
    </row>
    <row r="504" spans="2:3" x14ac:dyDescent="0.25">
      <c r="B504" s="71"/>
      <c r="C504" s="71"/>
    </row>
    <row r="505" spans="2:3" x14ac:dyDescent="0.25">
      <c r="B505" s="71"/>
      <c r="C505" s="71"/>
    </row>
    <row r="506" spans="2:3" x14ac:dyDescent="0.25">
      <c r="B506" s="71"/>
      <c r="C506" s="71"/>
    </row>
    <row r="507" spans="2:3" x14ac:dyDescent="0.25">
      <c r="B507" s="71"/>
      <c r="C507" s="71"/>
    </row>
    <row r="508" spans="2:3" x14ac:dyDescent="0.25">
      <c r="B508" s="71"/>
      <c r="C508" s="71"/>
    </row>
    <row r="509" spans="2:3" x14ac:dyDescent="0.25">
      <c r="B509" s="71"/>
      <c r="C509" s="71"/>
    </row>
    <row r="510" spans="2:3" x14ac:dyDescent="0.25">
      <c r="B510" s="71"/>
      <c r="C510" s="71"/>
    </row>
    <row r="511" spans="2:3" x14ac:dyDescent="0.25">
      <c r="B511" s="71"/>
      <c r="C511" s="71"/>
    </row>
    <row r="512" spans="2:3" x14ac:dyDescent="0.25">
      <c r="B512" s="71"/>
      <c r="C512" s="71"/>
    </row>
    <row r="513" spans="2:3" x14ac:dyDescent="0.25">
      <c r="B513" s="71"/>
      <c r="C513" s="71"/>
    </row>
    <row r="514" spans="2:3" x14ac:dyDescent="0.25">
      <c r="B514" s="71"/>
      <c r="C514" s="71"/>
    </row>
    <row r="515" spans="2:3" x14ac:dyDescent="0.25">
      <c r="B515" s="71"/>
      <c r="C515" s="71"/>
    </row>
    <row r="516" spans="2:3" x14ac:dyDescent="0.25">
      <c r="B516" s="71"/>
      <c r="C516" s="71"/>
    </row>
    <row r="517" spans="2:3" x14ac:dyDescent="0.25">
      <c r="B517" s="71"/>
      <c r="C517" s="71"/>
    </row>
    <row r="518" spans="2:3" x14ac:dyDescent="0.25">
      <c r="B518" s="71"/>
      <c r="C518" s="71"/>
    </row>
    <row r="519" spans="2:3" x14ac:dyDescent="0.25">
      <c r="B519" s="71"/>
      <c r="C519" s="71"/>
    </row>
    <row r="520" spans="2:3" x14ac:dyDescent="0.25">
      <c r="B520" s="71"/>
      <c r="C520" s="71"/>
    </row>
    <row r="521" spans="2:3" x14ac:dyDescent="0.25">
      <c r="B521" s="71"/>
      <c r="C521" s="71"/>
    </row>
    <row r="522" spans="2:3" x14ac:dyDescent="0.25">
      <c r="B522" s="71"/>
      <c r="C522" s="71"/>
    </row>
    <row r="523" spans="2:3" x14ac:dyDescent="0.25">
      <c r="B523" s="71"/>
      <c r="C523" s="71"/>
    </row>
    <row r="524" spans="2:3" x14ac:dyDescent="0.25">
      <c r="B524" s="71"/>
      <c r="C524" s="71"/>
    </row>
    <row r="525" spans="2:3" x14ac:dyDescent="0.25">
      <c r="B525" s="71"/>
      <c r="C525" s="71"/>
    </row>
    <row r="526" spans="2:3" x14ac:dyDescent="0.25">
      <c r="B526" s="71"/>
      <c r="C526" s="71"/>
    </row>
    <row r="527" spans="2:3" x14ac:dyDescent="0.25">
      <c r="B527" s="71"/>
      <c r="C527" s="71"/>
    </row>
    <row r="528" spans="2:3" x14ac:dyDescent="0.25">
      <c r="B528" s="71"/>
      <c r="C528" s="71"/>
    </row>
    <row r="529" spans="2:3" x14ac:dyDescent="0.25">
      <c r="B529" s="71"/>
      <c r="C529" s="71"/>
    </row>
    <row r="530" spans="2:3" x14ac:dyDescent="0.25">
      <c r="B530" s="71"/>
      <c r="C530" s="71"/>
    </row>
    <row r="531" spans="2:3" x14ac:dyDescent="0.25">
      <c r="B531" s="71"/>
      <c r="C531" s="71"/>
    </row>
    <row r="532" spans="2:3" x14ac:dyDescent="0.25">
      <c r="B532" s="71"/>
      <c r="C532" s="71"/>
    </row>
    <row r="533" spans="2:3" x14ac:dyDescent="0.25">
      <c r="B533" s="71"/>
      <c r="C533" s="71"/>
    </row>
    <row r="534" spans="2:3" x14ac:dyDescent="0.25">
      <c r="B534" s="71"/>
      <c r="C534" s="71"/>
    </row>
    <row r="535" spans="2:3" x14ac:dyDescent="0.25">
      <c r="B535" s="71"/>
      <c r="C535" s="71"/>
    </row>
    <row r="536" spans="2:3" x14ac:dyDescent="0.25">
      <c r="B536" s="71"/>
      <c r="C536" s="71"/>
    </row>
    <row r="537" spans="2:3" x14ac:dyDescent="0.25">
      <c r="B537" s="71"/>
      <c r="C537" s="71"/>
    </row>
    <row r="538" spans="2:3" x14ac:dyDescent="0.25">
      <c r="B538" s="71"/>
      <c r="C538" s="71"/>
    </row>
    <row r="539" spans="2:3" x14ac:dyDescent="0.25">
      <c r="B539" s="71"/>
      <c r="C539" s="71"/>
    </row>
    <row r="540" spans="2:3" x14ac:dyDescent="0.25">
      <c r="B540" s="71"/>
      <c r="C540" s="71"/>
    </row>
    <row r="541" spans="2:3" x14ac:dyDescent="0.25">
      <c r="B541" s="71"/>
      <c r="C541" s="71"/>
    </row>
    <row r="542" spans="2:3" x14ac:dyDescent="0.25">
      <c r="B542" s="71"/>
      <c r="C542" s="71"/>
    </row>
    <row r="543" spans="2:3" x14ac:dyDescent="0.25">
      <c r="B543" s="71"/>
      <c r="C543" s="71"/>
    </row>
    <row r="544" spans="2:3" x14ac:dyDescent="0.25">
      <c r="B544" s="71"/>
      <c r="C544" s="71"/>
    </row>
    <row r="545" spans="2:3" x14ac:dyDescent="0.25">
      <c r="B545" s="71"/>
      <c r="C545" s="71"/>
    </row>
    <row r="546" spans="2:3" x14ac:dyDescent="0.25">
      <c r="B546" s="71"/>
      <c r="C546" s="71"/>
    </row>
    <row r="547" spans="2:3" x14ac:dyDescent="0.25">
      <c r="B547" s="71"/>
      <c r="C547" s="71"/>
    </row>
    <row r="548" spans="2:3" x14ac:dyDescent="0.25">
      <c r="B548" s="71"/>
      <c r="C548" s="71"/>
    </row>
    <row r="549" spans="2:3" x14ac:dyDescent="0.25">
      <c r="B549" s="71"/>
      <c r="C549" s="71"/>
    </row>
    <row r="550" spans="2:3" x14ac:dyDescent="0.25">
      <c r="B550" s="71"/>
      <c r="C550" s="71"/>
    </row>
    <row r="551" spans="2:3" x14ac:dyDescent="0.25">
      <c r="B551" s="71"/>
      <c r="C551" s="71"/>
    </row>
    <row r="552" spans="2:3" x14ac:dyDescent="0.25">
      <c r="B552" s="71"/>
      <c r="C552" s="71"/>
    </row>
    <row r="553" spans="2:3" x14ac:dyDescent="0.25">
      <c r="B553" s="71"/>
      <c r="C553" s="71"/>
    </row>
    <row r="554" spans="2:3" x14ac:dyDescent="0.25">
      <c r="B554" s="71"/>
      <c r="C554" s="71"/>
    </row>
    <row r="555" spans="2:3" x14ac:dyDescent="0.25">
      <c r="B555" s="71"/>
      <c r="C555" s="71"/>
    </row>
    <row r="556" spans="2:3" x14ac:dyDescent="0.25">
      <c r="B556" s="71"/>
      <c r="C556" s="71"/>
    </row>
    <row r="557" spans="2:3" x14ac:dyDescent="0.25">
      <c r="B557" s="71"/>
      <c r="C557" s="71"/>
    </row>
    <row r="558" spans="2:3" x14ac:dyDescent="0.25">
      <c r="B558" s="71"/>
      <c r="C558" s="71"/>
    </row>
    <row r="559" spans="2:3" x14ac:dyDescent="0.25">
      <c r="B559" s="71"/>
      <c r="C559" s="71"/>
    </row>
    <row r="560" spans="2:3" x14ac:dyDescent="0.25">
      <c r="B560" s="71"/>
      <c r="C560" s="71"/>
    </row>
    <row r="561" spans="2:3" x14ac:dyDescent="0.25">
      <c r="B561" s="71"/>
      <c r="C561" s="71"/>
    </row>
    <row r="562" spans="2:3" x14ac:dyDescent="0.25">
      <c r="B562" s="71"/>
      <c r="C562" s="71"/>
    </row>
    <row r="563" spans="2:3" x14ac:dyDescent="0.25">
      <c r="B563" s="71"/>
      <c r="C563" s="71"/>
    </row>
    <row r="564" spans="2:3" x14ac:dyDescent="0.25">
      <c r="B564" s="71"/>
      <c r="C564" s="71"/>
    </row>
    <row r="565" spans="2:3" x14ac:dyDescent="0.25">
      <c r="B565" s="71"/>
      <c r="C565" s="71"/>
    </row>
    <row r="566" spans="2:3" x14ac:dyDescent="0.25">
      <c r="B566" s="71"/>
      <c r="C566" s="71"/>
    </row>
    <row r="567" spans="2:3" x14ac:dyDescent="0.25">
      <c r="B567" s="71"/>
      <c r="C567" s="71"/>
    </row>
    <row r="568" spans="2:3" x14ac:dyDescent="0.25">
      <c r="B568" s="71"/>
      <c r="C568" s="71"/>
    </row>
    <row r="569" spans="2:3" x14ac:dyDescent="0.25">
      <c r="B569" s="71"/>
      <c r="C569" s="71"/>
    </row>
    <row r="570" spans="2:3" x14ac:dyDescent="0.25">
      <c r="B570" s="71"/>
      <c r="C570" s="71"/>
    </row>
    <row r="571" spans="2:3" x14ac:dyDescent="0.25">
      <c r="B571" s="71"/>
      <c r="C571" s="71"/>
    </row>
    <row r="572" spans="2:3" x14ac:dyDescent="0.25">
      <c r="B572" s="71"/>
      <c r="C572" s="71"/>
    </row>
    <row r="573" spans="2:3" x14ac:dyDescent="0.25">
      <c r="B573" s="71"/>
      <c r="C573" s="71"/>
    </row>
    <row r="574" spans="2:3" x14ac:dyDescent="0.25">
      <c r="B574" s="71"/>
      <c r="C574" s="71"/>
    </row>
    <row r="575" spans="2:3" x14ac:dyDescent="0.25">
      <c r="B575" s="71"/>
      <c r="C575" s="71"/>
    </row>
    <row r="576" spans="2:3" x14ac:dyDescent="0.25">
      <c r="B576" s="71"/>
      <c r="C576" s="71"/>
    </row>
    <row r="577" spans="2:3" x14ac:dyDescent="0.25">
      <c r="B577" s="71"/>
      <c r="C577" s="71"/>
    </row>
    <row r="578" spans="2:3" x14ac:dyDescent="0.25">
      <c r="B578" s="71"/>
      <c r="C578" s="71"/>
    </row>
    <row r="579" spans="2:3" x14ac:dyDescent="0.25">
      <c r="B579" s="71"/>
      <c r="C579" s="71"/>
    </row>
    <row r="580" spans="2:3" x14ac:dyDescent="0.25">
      <c r="B580" s="71"/>
      <c r="C580" s="71"/>
    </row>
    <row r="581" spans="2:3" x14ac:dyDescent="0.25">
      <c r="B581" s="71"/>
      <c r="C581" s="71"/>
    </row>
    <row r="582" spans="2:3" x14ac:dyDescent="0.25">
      <c r="B582" s="71"/>
      <c r="C582" s="71"/>
    </row>
    <row r="583" spans="2:3" x14ac:dyDescent="0.25">
      <c r="B583" s="71"/>
      <c r="C583" s="71"/>
    </row>
    <row r="584" spans="2:3" x14ac:dyDescent="0.25">
      <c r="B584" s="71"/>
      <c r="C584" s="71"/>
    </row>
    <row r="585" spans="2:3" x14ac:dyDescent="0.25">
      <c r="B585" s="71"/>
      <c r="C585" s="71"/>
    </row>
    <row r="586" spans="2:3" x14ac:dyDescent="0.25">
      <c r="B586" s="71"/>
      <c r="C586" s="71"/>
    </row>
    <row r="587" spans="2:3" x14ac:dyDescent="0.25">
      <c r="B587" s="71"/>
      <c r="C587" s="71"/>
    </row>
    <row r="588" spans="2:3" x14ac:dyDescent="0.25">
      <c r="B588" s="71"/>
      <c r="C588" s="71"/>
    </row>
    <row r="589" spans="2:3" x14ac:dyDescent="0.25">
      <c r="B589" s="71"/>
      <c r="C589" s="71"/>
    </row>
    <row r="590" spans="2:3" x14ac:dyDescent="0.25">
      <c r="B590" s="71"/>
      <c r="C590" s="71"/>
    </row>
    <row r="591" spans="2:3" x14ac:dyDescent="0.25">
      <c r="B591" s="71"/>
      <c r="C591" s="71"/>
    </row>
    <row r="592" spans="2:3" x14ac:dyDescent="0.25">
      <c r="B592" s="71"/>
      <c r="C592" s="71"/>
    </row>
    <row r="593" spans="2:3" x14ac:dyDescent="0.25">
      <c r="B593" s="71"/>
      <c r="C593" s="71"/>
    </row>
    <row r="594" spans="2:3" x14ac:dyDescent="0.25">
      <c r="B594" s="71"/>
      <c r="C594" s="71"/>
    </row>
    <row r="595" spans="2:3" x14ac:dyDescent="0.25">
      <c r="B595" s="71"/>
      <c r="C595" s="71"/>
    </row>
    <row r="596" spans="2:3" x14ac:dyDescent="0.25">
      <c r="B596" s="71"/>
      <c r="C596" s="71"/>
    </row>
    <row r="597" spans="2:3" x14ac:dyDescent="0.25">
      <c r="B597" s="71"/>
      <c r="C597" s="71"/>
    </row>
    <row r="598" spans="2:3" x14ac:dyDescent="0.25">
      <c r="B598" s="71"/>
      <c r="C598" s="71"/>
    </row>
    <row r="599" spans="2:3" x14ac:dyDescent="0.25">
      <c r="B599" s="71"/>
      <c r="C599" s="71"/>
    </row>
    <row r="600" spans="2:3" x14ac:dyDescent="0.25">
      <c r="B600" s="71"/>
      <c r="C600" s="71"/>
    </row>
    <row r="601" spans="2:3" x14ac:dyDescent="0.25">
      <c r="B601" s="71"/>
      <c r="C601" s="71"/>
    </row>
    <row r="602" spans="2:3" x14ac:dyDescent="0.25">
      <c r="B602" s="71"/>
      <c r="C602" s="71"/>
    </row>
    <row r="603" spans="2:3" x14ac:dyDescent="0.25">
      <c r="B603" s="71"/>
      <c r="C603" s="71"/>
    </row>
    <row r="604" spans="2:3" x14ac:dyDescent="0.25">
      <c r="B604" s="71"/>
      <c r="C604" s="71"/>
    </row>
    <row r="605" spans="2:3" x14ac:dyDescent="0.25">
      <c r="B605" s="71"/>
      <c r="C605" s="71"/>
    </row>
    <row r="606" spans="2:3" x14ac:dyDescent="0.25">
      <c r="B606" s="71"/>
      <c r="C606" s="71"/>
    </row>
    <row r="607" spans="2:3" x14ac:dyDescent="0.25">
      <c r="B607" s="71"/>
      <c r="C607" s="71"/>
    </row>
    <row r="608" spans="2:3" x14ac:dyDescent="0.25">
      <c r="B608" s="71"/>
      <c r="C608" s="71"/>
    </row>
    <row r="609" spans="2:3" x14ac:dyDescent="0.25">
      <c r="B609" s="71"/>
      <c r="C609" s="71"/>
    </row>
    <row r="610" spans="2:3" x14ac:dyDescent="0.25">
      <c r="B610" s="71"/>
      <c r="C610" s="71"/>
    </row>
    <row r="611" spans="2:3" x14ac:dyDescent="0.25">
      <c r="B611" s="71"/>
      <c r="C611" s="71"/>
    </row>
    <row r="612" spans="2:3" x14ac:dyDescent="0.25">
      <c r="B612" s="71"/>
      <c r="C612" s="71"/>
    </row>
    <row r="613" spans="2:3" x14ac:dyDescent="0.25">
      <c r="B613" s="71"/>
      <c r="C613" s="71"/>
    </row>
    <row r="614" spans="2:3" x14ac:dyDescent="0.25">
      <c r="B614" s="71"/>
      <c r="C614" s="71"/>
    </row>
    <row r="615" spans="2:3" x14ac:dyDescent="0.25">
      <c r="B615" s="71"/>
      <c r="C615" s="71"/>
    </row>
    <row r="616" spans="2:3" x14ac:dyDescent="0.25">
      <c r="B616" s="71"/>
      <c r="C616" s="71"/>
    </row>
    <row r="617" spans="2:3" x14ac:dyDescent="0.25">
      <c r="B617" s="71"/>
      <c r="C617" s="71"/>
    </row>
    <row r="618" spans="2:3" x14ac:dyDescent="0.25">
      <c r="B618" s="71"/>
      <c r="C618" s="71"/>
    </row>
    <row r="619" spans="2:3" x14ac:dyDescent="0.25">
      <c r="B619" s="71"/>
      <c r="C619" s="71"/>
    </row>
    <row r="620" spans="2:3" x14ac:dyDescent="0.25">
      <c r="B620" s="71"/>
      <c r="C620" s="71"/>
    </row>
    <row r="621" spans="2:3" x14ac:dyDescent="0.25">
      <c r="B621" s="71"/>
      <c r="C621" s="71"/>
    </row>
    <row r="622" spans="2:3" x14ac:dyDescent="0.25">
      <c r="B622" s="71"/>
      <c r="C622" s="71"/>
    </row>
    <row r="623" spans="2:3" x14ac:dyDescent="0.25">
      <c r="B623" s="71"/>
      <c r="C623" s="71"/>
    </row>
    <row r="624" spans="2:3" x14ac:dyDescent="0.25">
      <c r="B624" s="71"/>
      <c r="C624" s="71"/>
    </row>
    <row r="625" spans="2:3" x14ac:dyDescent="0.25">
      <c r="B625" s="71"/>
      <c r="C625" s="71"/>
    </row>
    <row r="626" spans="2:3" x14ac:dyDescent="0.25">
      <c r="B626" s="71"/>
      <c r="C626" s="71"/>
    </row>
    <row r="627" spans="2:3" x14ac:dyDescent="0.25">
      <c r="B627" s="71"/>
      <c r="C627" s="71"/>
    </row>
    <row r="628" spans="2:3" x14ac:dyDescent="0.25">
      <c r="B628" s="71"/>
      <c r="C628" s="71"/>
    </row>
    <row r="629" spans="2:3" x14ac:dyDescent="0.25">
      <c r="B629" s="71"/>
      <c r="C629" s="71"/>
    </row>
    <row r="630" spans="2:3" x14ac:dyDescent="0.25">
      <c r="B630" s="71"/>
      <c r="C630" s="71"/>
    </row>
    <row r="631" spans="2:3" x14ac:dyDescent="0.25">
      <c r="B631" s="71"/>
      <c r="C631" s="71"/>
    </row>
    <row r="632" spans="2:3" x14ac:dyDescent="0.25">
      <c r="B632" s="71"/>
      <c r="C632" s="71"/>
    </row>
    <row r="633" spans="2:3" x14ac:dyDescent="0.25">
      <c r="B633" s="71"/>
      <c r="C633" s="71"/>
    </row>
    <row r="634" spans="2:3" x14ac:dyDescent="0.25">
      <c r="B634" s="71"/>
      <c r="C634" s="71"/>
    </row>
    <row r="635" spans="2:3" x14ac:dyDescent="0.25">
      <c r="B635" s="71"/>
      <c r="C635" s="71"/>
    </row>
    <row r="636" spans="2:3" x14ac:dyDescent="0.25">
      <c r="B636" s="71"/>
      <c r="C636" s="71"/>
    </row>
    <row r="637" spans="2:3" x14ac:dyDescent="0.25">
      <c r="B637" s="71"/>
      <c r="C637" s="71"/>
    </row>
    <row r="638" spans="2:3" x14ac:dyDescent="0.25">
      <c r="B638" s="71"/>
      <c r="C638" s="71"/>
    </row>
    <row r="639" spans="2:3" x14ac:dyDescent="0.25">
      <c r="B639" s="71"/>
      <c r="C639" s="71"/>
    </row>
    <row r="640" spans="2:3" x14ac:dyDescent="0.25">
      <c r="B640" s="71"/>
      <c r="C640" s="71"/>
    </row>
    <row r="641" spans="2:3" x14ac:dyDescent="0.25">
      <c r="B641" s="71"/>
      <c r="C641" s="71"/>
    </row>
    <row r="642" spans="2:3" x14ac:dyDescent="0.25">
      <c r="B642" s="71"/>
      <c r="C642" s="71"/>
    </row>
    <row r="643" spans="2:3" x14ac:dyDescent="0.25">
      <c r="B643" s="71"/>
      <c r="C643" s="71"/>
    </row>
    <row r="644" spans="2:3" x14ac:dyDescent="0.25">
      <c r="B644" s="71"/>
      <c r="C644" s="71"/>
    </row>
    <row r="645" spans="2:3" x14ac:dyDescent="0.25">
      <c r="B645" s="71"/>
      <c r="C645" s="71"/>
    </row>
    <row r="646" spans="2:3" x14ac:dyDescent="0.25">
      <c r="B646" s="71"/>
      <c r="C646" s="71"/>
    </row>
    <row r="647" spans="2:3" x14ac:dyDescent="0.25">
      <c r="B647" s="71"/>
      <c r="C647" s="71"/>
    </row>
    <row r="648" spans="2:3" x14ac:dyDescent="0.25">
      <c r="B648" s="71"/>
      <c r="C648" s="71"/>
    </row>
    <row r="649" spans="2:3" x14ac:dyDescent="0.25">
      <c r="B649" s="71"/>
      <c r="C649" s="71"/>
    </row>
    <row r="650" spans="2:3" x14ac:dyDescent="0.25">
      <c r="B650" s="71"/>
      <c r="C650" s="71"/>
    </row>
    <row r="651" spans="2:3" x14ac:dyDescent="0.25">
      <c r="B651" s="71"/>
      <c r="C651" s="71"/>
    </row>
    <row r="652" spans="2:3" x14ac:dyDescent="0.25">
      <c r="B652" s="71"/>
      <c r="C652" s="71"/>
    </row>
    <row r="653" spans="2:3" x14ac:dyDescent="0.25">
      <c r="B653" s="71"/>
      <c r="C653" s="71"/>
    </row>
    <row r="654" spans="2:3" x14ac:dyDescent="0.25">
      <c r="B654" s="71"/>
      <c r="C654" s="71"/>
    </row>
    <row r="655" spans="2:3" x14ac:dyDescent="0.25">
      <c r="B655" s="71"/>
      <c r="C655" s="71"/>
    </row>
    <row r="656" spans="2:3" x14ac:dyDescent="0.25">
      <c r="B656" s="71"/>
      <c r="C656" s="71"/>
    </row>
    <row r="657" spans="2:3" x14ac:dyDescent="0.25">
      <c r="B657" s="71"/>
      <c r="C657" s="71"/>
    </row>
    <row r="658" spans="2:3" x14ac:dyDescent="0.25">
      <c r="B658" s="71"/>
      <c r="C658" s="71"/>
    </row>
    <row r="659" spans="2:3" x14ac:dyDescent="0.25">
      <c r="B659" s="71"/>
      <c r="C659" s="71"/>
    </row>
    <row r="660" spans="2:3" x14ac:dyDescent="0.25">
      <c r="B660" s="71"/>
      <c r="C660" s="71"/>
    </row>
    <row r="661" spans="2:3" x14ac:dyDescent="0.25">
      <c r="B661" s="71"/>
      <c r="C661" s="71"/>
    </row>
    <row r="662" spans="2:3" x14ac:dyDescent="0.25">
      <c r="B662" s="71"/>
      <c r="C662" s="71"/>
    </row>
    <row r="663" spans="2:3" x14ac:dyDescent="0.25">
      <c r="B663" s="71"/>
      <c r="C663" s="71"/>
    </row>
    <row r="664" spans="2:3" x14ac:dyDescent="0.25">
      <c r="B664" s="71"/>
      <c r="C664" s="71"/>
    </row>
    <row r="665" spans="2:3" x14ac:dyDescent="0.25">
      <c r="B665" s="71"/>
      <c r="C665" s="71"/>
    </row>
    <row r="666" spans="2:3" x14ac:dyDescent="0.25">
      <c r="B666" s="71"/>
      <c r="C666" s="71"/>
    </row>
    <row r="667" spans="2:3" x14ac:dyDescent="0.25">
      <c r="B667" s="71"/>
      <c r="C667" s="71"/>
    </row>
    <row r="668" spans="2:3" x14ac:dyDescent="0.25">
      <c r="B668" s="71"/>
      <c r="C668" s="71"/>
    </row>
    <row r="669" spans="2:3" x14ac:dyDescent="0.25">
      <c r="B669" s="71"/>
      <c r="C669" s="71"/>
    </row>
    <row r="670" spans="2:3" x14ac:dyDescent="0.25">
      <c r="B670" s="71"/>
      <c r="C670" s="71"/>
    </row>
    <row r="671" spans="2:3" x14ac:dyDescent="0.25">
      <c r="B671" s="71"/>
      <c r="C671" s="71"/>
    </row>
    <row r="672" spans="2:3" x14ac:dyDescent="0.25">
      <c r="B672" s="71"/>
      <c r="C672" s="71"/>
    </row>
    <row r="673" spans="2:3" x14ac:dyDescent="0.25">
      <c r="B673" s="71"/>
      <c r="C673" s="71"/>
    </row>
    <row r="674" spans="2:3" x14ac:dyDescent="0.25">
      <c r="B674" s="71"/>
      <c r="C674" s="71"/>
    </row>
    <row r="675" spans="2:3" x14ac:dyDescent="0.25">
      <c r="B675" s="71"/>
      <c r="C675" s="71"/>
    </row>
    <row r="676" spans="2:3" x14ac:dyDescent="0.25">
      <c r="B676" s="71"/>
      <c r="C676" s="71"/>
    </row>
    <row r="677" spans="2:3" x14ac:dyDescent="0.25">
      <c r="B677" s="71"/>
      <c r="C677" s="71"/>
    </row>
    <row r="678" spans="2:3" x14ac:dyDescent="0.25">
      <c r="B678" s="71"/>
      <c r="C678" s="71"/>
    </row>
    <row r="679" spans="2:3" x14ac:dyDescent="0.25">
      <c r="B679" s="71"/>
      <c r="C679" s="71"/>
    </row>
    <row r="680" spans="2:3" x14ac:dyDescent="0.25">
      <c r="B680" s="71"/>
      <c r="C680" s="71"/>
    </row>
    <row r="681" spans="2:3" x14ac:dyDescent="0.25">
      <c r="B681" s="71"/>
      <c r="C681" s="71"/>
    </row>
    <row r="682" spans="2:3" x14ac:dyDescent="0.25">
      <c r="B682" s="71"/>
      <c r="C682" s="71"/>
    </row>
    <row r="683" spans="2:3" x14ac:dyDescent="0.25">
      <c r="B683" s="71"/>
      <c r="C683" s="71"/>
    </row>
    <row r="684" spans="2:3" x14ac:dyDescent="0.25">
      <c r="B684" s="71"/>
      <c r="C684" s="71"/>
    </row>
    <row r="685" spans="2:3" x14ac:dyDescent="0.25">
      <c r="B685" s="71"/>
      <c r="C685" s="71"/>
    </row>
    <row r="686" spans="2:3" x14ac:dyDescent="0.25">
      <c r="B686" s="71"/>
      <c r="C686" s="71"/>
    </row>
    <row r="687" spans="2:3" x14ac:dyDescent="0.25">
      <c r="B687" s="71"/>
      <c r="C687" s="71"/>
    </row>
    <row r="688" spans="2:3" x14ac:dyDescent="0.25">
      <c r="B688" s="71"/>
      <c r="C688" s="71"/>
    </row>
    <row r="689" spans="2:3" x14ac:dyDescent="0.25">
      <c r="B689" s="71"/>
      <c r="C689" s="71"/>
    </row>
    <row r="690" spans="2:3" x14ac:dyDescent="0.25">
      <c r="B690" s="71"/>
      <c r="C690" s="71"/>
    </row>
    <row r="691" spans="2:3" x14ac:dyDescent="0.25">
      <c r="B691" s="71"/>
      <c r="C691" s="71"/>
    </row>
    <row r="692" spans="2:3" x14ac:dyDescent="0.25">
      <c r="B692" s="71"/>
      <c r="C692" s="71"/>
    </row>
    <row r="693" spans="2:3" x14ac:dyDescent="0.25">
      <c r="B693" s="71"/>
      <c r="C693" s="71"/>
    </row>
    <row r="694" spans="2:3" x14ac:dyDescent="0.25">
      <c r="B694" s="71"/>
      <c r="C694" s="71"/>
    </row>
    <row r="695" spans="2:3" x14ac:dyDescent="0.25">
      <c r="B695" s="71"/>
      <c r="C695" s="71"/>
    </row>
    <row r="696" spans="2:3" x14ac:dyDescent="0.25">
      <c r="B696" s="71"/>
      <c r="C696" s="71"/>
    </row>
    <row r="697" spans="2:3" x14ac:dyDescent="0.25">
      <c r="B697" s="71"/>
      <c r="C697" s="71"/>
    </row>
    <row r="698" spans="2:3" x14ac:dyDescent="0.25">
      <c r="B698" s="71"/>
      <c r="C698" s="71"/>
    </row>
    <row r="699" spans="2:3" x14ac:dyDescent="0.25">
      <c r="B699" s="71"/>
      <c r="C699" s="71"/>
    </row>
    <row r="700" spans="2:3" x14ac:dyDescent="0.25">
      <c r="B700" s="71"/>
      <c r="C700" s="71"/>
    </row>
    <row r="701" spans="2:3" x14ac:dyDescent="0.25">
      <c r="B701" s="71"/>
      <c r="C701" s="71"/>
    </row>
    <row r="702" spans="2:3" x14ac:dyDescent="0.25">
      <c r="B702" s="71"/>
      <c r="C702" s="71"/>
    </row>
    <row r="703" spans="2:3" x14ac:dyDescent="0.25">
      <c r="B703" s="71"/>
      <c r="C703" s="71"/>
    </row>
    <row r="704" spans="2:3" x14ac:dyDescent="0.25">
      <c r="B704" s="71"/>
      <c r="C704" s="71"/>
    </row>
    <row r="705" spans="2:3" x14ac:dyDescent="0.25">
      <c r="B705" s="71"/>
      <c r="C705" s="71"/>
    </row>
    <row r="706" spans="2:3" x14ac:dyDescent="0.25">
      <c r="B706" s="71"/>
      <c r="C706" s="71"/>
    </row>
    <row r="707" spans="2:3" x14ac:dyDescent="0.25">
      <c r="B707" s="71"/>
      <c r="C707" s="71"/>
    </row>
    <row r="708" spans="2:3" x14ac:dyDescent="0.25">
      <c r="B708" s="71"/>
      <c r="C708" s="71"/>
    </row>
    <row r="709" spans="2:3" x14ac:dyDescent="0.25">
      <c r="B709" s="71"/>
      <c r="C709" s="71"/>
    </row>
    <row r="710" spans="2:3" x14ac:dyDescent="0.25">
      <c r="B710" s="71"/>
      <c r="C710" s="71"/>
    </row>
    <row r="711" spans="2:3" x14ac:dyDescent="0.25">
      <c r="B711" s="71"/>
      <c r="C711" s="71"/>
    </row>
    <row r="712" spans="2:3" x14ac:dyDescent="0.25">
      <c r="B712" s="71"/>
      <c r="C712" s="71"/>
    </row>
    <row r="713" spans="2:3" x14ac:dyDescent="0.25">
      <c r="B713" s="71"/>
      <c r="C713" s="71"/>
    </row>
    <row r="714" spans="2:3" x14ac:dyDescent="0.25">
      <c r="B714" s="71"/>
      <c r="C714" s="71"/>
    </row>
    <row r="715" spans="2:3" x14ac:dyDescent="0.25">
      <c r="B715" s="71"/>
      <c r="C715" s="71"/>
    </row>
    <row r="716" spans="2:3" x14ac:dyDescent="0.25">
      <c r="B716" s="71"/>
      <c r="C716" s="71"/>
    </row>
    <row r="717" spans="2:3" x14ac:dyDescent="0.25">
      <c r="B717" s="71"/>
      <c r="C717" s="71"/>
    </row>
    <row r="718" spans="2:3" x14ac:dyDescent="0.25">
      <c r="B718" s="71"/>
      <c r="C718" s="71"/>
    </row>
    <row r="719" spans="2:3" x14ac:dyDescent="0.25">
      <c r="B719" s="71"/>
      <c r="C719" s="71"/>
    </row>
    <row r="720" spans="2:3" x14ac:dyDescent="0.25">
      <c r="B720" s="71"/>
      <c r="C720" s="71"/>
    </row>
    <row r="721" spans="2:3" x14ac:dyDescent="0.25">
      <c r="B721" s="71"/>
      <c r="C721" s="71"/>
    </row>
    <row r="722" spans="2:3" x14ac:dyDescent="0.25">
      <c r="B722" s="71"/>
      <c r="C722" s="71"/>
    </row>
    <row r="723" spans="2:3" x14ac:dyDescent="0.25">
      <c r="B723" s="71"/>
      <c r="C723" s="71"/>
    </row>
    <row r="724" spans="2:3" x14ac:dyDescent="0.25">
      <c r="B724" s="71"/>
      <c r="C724" s="71"/>
    </row>
    <row r="725" spans="2:3" x14ac:dyDescent="0.25">
      <c r="B725" s="71"/>
      <c r="C725" s="71"/>
    </row>
    <row r="726" spans="2:3" x14ac:dyDescent="0.25">
      <c r="B726" s="71"/>
      <c r="C726" s="71"/>
    </row>
    <row r="727" spans="2:3" x14ac:dyDescent="0.25">
      <c r="B727" s="71"/>
      <c r="C727" s="71"/>
    </row>
    <row r="728" spans="2:3" x14ac:dyDescent="0.25">
      <c r="B728" s="71"/>
      <c r="C728" s="71"/>
    </row>
    <row r="729" spans="2:3" x14ac:dyDescent="0.25">
      <c r="B729" s="71"/>
      <c r="C729" s="71"/>
    </row>
    <row r="730" spans="2:3" x14ac:dyDescent="0.25">
      <c r="B730" s="71"/>
      <c r="C730" s="71"/>
    </row>
    <row r="731" spans="2:3" x14ac:dyDescent="0.25">
      <c r="B731" s="71"/>
      <c r="C731" s="71"/>
    </row>
    <row r="732" spans="2:3" x14ac:dyDescent="0.25">
      <c r="B732" s="71"/>
      <c r="C732" s="71"/>
    </row>
    <row r="733" spans="2:3" x14ac:dyDescent="0.25">
      <c r="B733" s="71"/>
      <c r="C733" s="71"/>
    </row>
    <row r="734" spans="2:3" x14ac:dyDescent="0.25">
      <c r="B734" s="71"/>
      <c r="C734" s="71"/>
    </row>
    <row r="735" spans="2:3" x14ac:dyDescent="0.25">
      <c r="B735" s="71"/>
      <c r="C735" s="71"/>
    </row>
    <row r="736" spans="2:3" x14ac:dyDescent="0.25">
      <c r="B736" s="71"/>
      <c r="C736" s="71"/>
    </row>
    <row r="737" spans="2:3" x14ac:dyDescent="0.25">
      <c r="B737" s="71"/>
      <c r="C737" s="71"/>
    </row>
    <row r="738" spans="2:3" x14ac:dyDescent="0.25">
      <c r="B738" s="71"/>
      <c r="C738" s="71"/>
    </row>
    <row r="739" spans="2:3" x14ac:dyDescent="0.25">
      <c r="B739" s="71"/>
      <c r="C739" s="71"/>
    </row>
    <row r="740" spans="2:3" x14ac:dyDescent="0.25">
      <c r="B740" s="71"/>
      <c r="C740" s="71"/>
    </row>
    <row r="741" spans="2:3" x14ac:dyDescent="0.25">
      <c r="B741" s="71"/>
      <c r="C741" s="71"/>
    </row>
    <row r="742" spans="2:3" x14ac:dyDescent="0.25">
      <c r="B742" s="71"/>
      <c r="C742" s="71"/>
    </row>
    <row r="743" spans="2:3" x14ac:dyDescent="0.25">
      <c r="B743" s="71"/>
      <c r="C743" s="71"/>
    </row>
    <row r="744" spans="2:3" x14ac:dyDescent="0.25">
      <c r="B744" s="71"/>
      <c r="C744" s="71"/>
    </row>
    <row r="745" spans="2:3" x14ac:dyDescent="0.25">
      <c r="B745" s="71"/>
      <c r="C745" s="71"/>
    </row>
    <row r="746" spans="2:3" x14ac:dyDescent="0.25">
      <c r="B746" s="71"/>
      <c r="C746" s="71"/>
    </row>
    <row r="747" spans="2:3" x14ac:dyDescent="0.25">
      <c r="B747" s="71"/>
      <c r="C747" s="71"/>
    </row>
    <row r="748" spans="2:3" x14ac:dyDescent="0.25">
      <c r="B748" s="71"/>
      <c r="C748" s="71"/>
    </row>
    <row r="749" spans="2:3" x14ac:dyDescent="0.25">
      <c r="B749" s="71"/>
      <c r="C749" s="71"/>
    </row>
    <row r="750" spans="2:3" x14ac:dyDescent="0.25">
      <c r="B750" s="71"/>
      <c r="C750" s="71"/>
    </row>
    <row r="751" spans="2:3" x14ac:dyDescent="0.25">
      <c r="B751" s="71"/>
      <c r="C751" s="71"/>
    </row>
    <row r="752" spans="2:3" x14ac:dyDescent="0.25">
      <c r="B752" s="71"/>
      <c r="C752" s="71"/>
    </row>
    <row r="753" spans="2:3" x14ac:dyDescent="0.25">
      <c r="B753" s="71"/>
      <c r="C753" s="71"/>
    </row>
    <row r="754" spans="2:3" x14ac:dyDescent="0.25">
      <c r="B754" s="71"/>
      <c r="C754" s="71"/>
    </row>
    <row r="755" spans="2:3" x14ac:dyDescent="0.25">
      <c r="B755" s="71"/>
      <c r="C755" s="71"/>
    </row>
    <row r="756" spans="2:3" x14ac:dyDescent="0.25">
      <c r="B756" s="71"/>
      <c r="C756" s="71"/>
    </row>
    <row r="757" spans="2:3" x14ac:dyDescent="0.25">
      <c r="B757" s="71"/>
      <c r="C757" s="71"/>
    </row>
    <row r="758" spans="2:3" x14ac:dyDescent="0.25">
      <c r="B758" s="71"/>
      <c r="C758" s="71"/>
    </row>
    <row r="759" spans="2:3" x14ac:dyDescent="0.25">
      <c r="B759" s="71"/>
      <c r="C759" s="71"/>
    </row>
    <row r="760" spans="2:3" x14ac:dyDescent="0.25">
      <c r="B760" s="71"/>
      <c r="C760" s="71"/>
    </row>
    <row r="761" spans="2:3" x14ac:dyDescent="0.25">
      <c r="B761" s="71"/>
      <c r="C761" s="71"/>
    </row>
    <row r="762" spans="2:3" x14ac:dyDescent="0.25">
      <c r="B762" s="71"/>
      <c r="C762" s="71"/>
    </row>
    <row r="763" spans="2:3" x14ac:dyDescent="0.25">
      <c r="B763" s="71"/>
      <c r="C763" s="71"/>
    </row>
    <row r="764" spans="2:3" x14ac:dyDescent="0.25">
      <c r="B764" s="71"/>
      <c r="C764" s="71"/>
    </row>
    <row r="765" spans="2:3" x14ac:dyDescent="0.25">
      <c r="B765" s="71"/>
      <c r="C765" s="71"/>
    </row>
    <row r="766" spans="2:3" x14ac:dyDescent="0.25">
      <c r="B766" s="71"/>
      <c r="C766" s="71"/>
    </row>
    <row r="767" spans="2:3" x14ac:dyDescent="0.25">
      <c r="B767" s="71"/>
      <c r="C767" s="71"/>
    </row>
    <row r="768" spans="2:3" x14ac:dyDescent="0.25">
      <c r="B768" s="71"/>
      <c r="C768" s="71"/>
    </row>
    <row r="769" spans="2:3" x14ac:dyDescent="0.25">
      <c r="B769" s="71"/>
      <c r="C769" s="71"/>
    </row>
    <row r="770" spans="2:3" x14ac:dyDescent="0.25">
      <c r="B770" s="71"/>
      <c r="C770" s="71"/>
    </row>
    <row r="771" spans="2:3" x14ac:dyDescent="0.25">
      <c r="B771" s="71"/>
      <c r="C771" s="71"/>
    </row>
    <row r="772" spans="2:3" x14ac:dyDescent="0.25">
      <c r="B772" s="71"/>
      <c r="C772" s="71"/>
    </row>
    <row r="773" spans="2:3" x14ac:dyDescent="0.25">
      <c r="B773" s="71"/>
      <c r="C773" s="71"/>
    </row>
    <row r="774" spans="2:3" x14ac:dyDescent="0.25">
      <c r="B774" s="71"/>
      <c r="C774" s="71"/>
    </row>
    <row r="775" spans="2:3" x14ac:dyDescent="0.25">
      <c r="B775" s="71"/>
      <c r="C775" s="71"/>
    </row>
    <row r="776" spans="2:3" x14ac:dyDescent="0.25">
      <c r="B776" s="71"/>
      <c r="C776" s="71"/>
    </row>
    <row r="777" spans="2:3" x14ac:dyDescent="0.25">
      <c r="B777" s="71"/>
      <c r="C777" s="71"/>
    </row>
    <row r="778" spans="2:3" x14ac:dyDescent="0.25">
      <c r="B778" s="71"/>
      <c r="C778" s="71"/>
    </row>
    <row r="779" spans="2:3" x14ac:dyDescent="0.25">
      <c r="B779" s="71"/>
      <c r="C779" s="71"/>
    </row>
    <row r="780" spans="2:3" x14ac:dyDescent="0.25">
      <c r="B780" s="71"/>
      <c r="C780" s="71"/>
    </row>
    <row r="781" spans="2:3" x14ac:dyDescent="0.25">
      <c r="B781" s="71"/>
      <c r="C781" s="71"/>
    </row>
    <row r="782" spans="2:3" x14ac:dyDescent="0.25">
      <c r="B782" s="71"/>
      <c r="C782" s="71"/>
    </row>
    <row r="783" spans="2:3" x14ac:dyDescent="0.25">
      <c r="B783" s="71"/>
      <c r="C783" s="71"/>
    </row>
    <row r="784" spans="2:3" x14ac:dyDescent="0.25">
      <c r="B784" s="71"/>
      <c r="C784" s="71"/>
    </row>
    <row r="785" spans="2:3" x14ac:dyDescent="0.25">
      <c r="B785" s="71"/>
      <c r="C785" s="71"/>
    </row>
    <row r="786" spans="2:3" x14ac:dyDescent="0.25">
      <c r="B786" s="71"/>
      <c r="C786" s="71"/>
    </row>
    <row r="787" spans="2:3" x14ac:dyDescent="0.25">
      <c r="B787" s="71"/>
      <c r="C787" s="71"/>
    </row>
    <row r="788" spans="2:3" x14ac:dyDescent="0.25">
      <c r="B788" s="71"/>
      <c r="C788" s="71"/>
    </row>
    <row r="789" spans="2:3" x14ac:dyDescent="0.25">
      <c r="B789" s="71"/>
      <c r="C789" s="71"/>
    </row>
    <row r="790" spans="2:3" x14ac:dyDescent="0.25">
      <c r="B790" s="71"/>
      <c r="C790" s="71"/>
    </row>
    <row r="791" spans="2:3" x14ac:dyDescent="0.25">
      <c r="B791" s="71"/>
      <c r="C791" s="71"/>
    </row>
    <row r="792" spans="2:3" x14ac:dyDescent="0.25">
      <c r="B792" s="71"/>
      <c r="C792" s="71"/>
    </row>
    <row r="793" spans="2:3" x14ac:dyDescent="0.25">
      <c r="B793" s="71"/>
      <c r="C793" s="71"/>
    </row>
    <row r="794" spans="2:3" x14ac:dyDescent="0.25">
      <c r="B794" s="71"/>
      <c r="C794" s="71"/>
    </row>
    <row r="795" spans="2:3" x14ac:dyDescent="0.25">
      <c r="B795" s="71"/>
      <c r="C795" s="71"/>
    </row>
    <row r="796" spans="2:3" x14ac:dyDescent="0.25">
      <c r="B796" s="71"/>
      <c r="C796" s="71"/>
    </row>
    <row r="797" spans="2:3" x14ac:dyDescent="0.25">
      <c r="B797" s="71"/>
      <c r="C797" s="71"/>
    </row>
    <row r="798" spans="2:3" x14ac:dyDescent="0.25">
      <c r="B798" s="71"/>
      <c r="C798" s="71"/>
    </row>
    <row r="799" spans="2:3" x14ac:dyDescent="0.25">
      <c r="B799" s="71"/>
      <c r="C799" s="71"/>
    </row>
    <row r="800" spans="2:3" x14ac:dyDescent="0.25">
      <c r="B800" s="71"/>
      <c r="C800" s="71"/>
    </row>
    <row r="801" spans="2:3" x14ac:dyDescent="0.25">
      <c r="B801" s="71"/>
      <c r="C801" s="71"/>
    </row>
    <row r="802" spans="2:3" x14ac:dyDescent="0.25">
      <c r="B802" s="71"/>
      <c r="C802" s="71"/>
    </row>
    <row r="803" spans="2:3" x14ac:dyDescent="0.25">
      <c r="B803" s="71"/>
      <c r="C803" s="71"/>
    </row>
    <row r="804" spans="2:3" x14ac:dyDescent="0.25">
      <c r="B804" s="71"/>
      <c r="C804" s="71"/>
    </row>
    <row r="805" spans="2:3" x14ac:dyDescent="0.25">
      <c r="B805" s="71"/>
      <c r="C805" s="71"/>
    </row>
    <row r="806" spans="2:3" x14ac:dyDescent="0.25">
      <c r="B806" s="71"/>
      <c r="C806" s="71"/>
    </row>
    <row r="807" spans="2:3" x14ac:dyDescent="0.25">
      <c r="B807" s="71"/>
      <c r="C807" s="71"/>
    </row>
    <row r="808" spans="2:3" x14ac:dyDescent="0.25">
      <c r="B808" s="71"/>
      <c r="C808" s="71"/>
    </row>
    <row r="809" spans="2:3" x14ac:dyDescent="0.25">
      <c r="B809" s="71"/>
      <c r="C809" s="71"/>
    </row>
    <row r="810" spans="2:3" x14ac:dyDescent="0.25">
      <c r="B810" s="71"/>
      <c r="C810" s="71"/>
    </row>
    <row r="811" spans="2:3" x14ac:dyDescent="0.25">
      <c r="B811" s="71"/>
      <c r="C811" s="71"/>
    </row>
    <row r="812" spans="2:3" x14ac:dyDescent="0.25">
      <c r="B812" s="71"/>
      <c r="C812" s="71"/>
    </row>
    <row r="813" spans="2:3" x14ac:dyDescent="0.25">
      <c r="B813" s="71"/>
      <c r="C813" s="71"/>
    </row>
    <row r="814" spans="2:3" x14ac:dyDescent="0.25">
      <c r="B814" s="71"/>
      <c r="C814" s="71"/>
    </row>
    <row r="815" spans="2:3" x14ac:dyDescent="0.25">
      <c r="B815" s="71"/>
      <c r="C815" s="71"/>
    </row>
    <row r="816" spans="2:3" x14ac:dyDescent="0.25">
      <c r="B816" s="71"/>
      <c r="C816" s="71"/>
    </row>
    <row r="817" spans="2:3" x14ac:dyDescent="0.25">
      <c r="B817" s="71"/>
      <c r="C817" s="71"/>
    </row>
    <row r="818" spans="2:3" x14ac:dyDescent="0.25">
      <c r="B818" s="71"/>
      <c r="C818" s="71"/>
    </row>
    <row r="819" spans="2:3" x14ac:dyDescent="0.25">
      <c r="B819" s="71"/>
      <c r="C819" s="71"/>
    </row>
    <row r="820" spans="2:3" x14ac:dyDescent="0.25">
      <c r="B820" s="71"/>
      <c r="C820" s="71"/>
    </row>
    <row r="821" spans="2:3" x14ac:dyDescent="0.25">
      <c r="B821" s="71"/>
      <c r="C821" s="71"/>
    </row>
    <row r="822" spans="2:3" x14ac:dyDescent="0.25">
      <c r="B822" s="71"/>
      <c r="C822" s="71"/>
    </row>
    <row r="823" spans="2:3" x14ac:dyDescent="0.25">
      <c r="B823" s="71"/>
      <c r="C823" s="71"/>
    </row>
    <row r="824" spans="2:3" x14ac:dyDescent="0.25">
      <c r="B824" s="71"/>
      <c r="C824" s="71"/>
    </row>
    <row r="825" spans="2:3" x14ac:dyDescent="0.25">
      <c r="B825" s="71"/>
      <c r="C825" s="71"/>
    </row>
    <row r="826" spans="2:3" x14ac:dyDescent="0.25">
      <c r="B826" s="71"/>
      <c r="C826" s="71"/>
    </row>
    <row r="827" spans="2:3" x14ac:dyDescent="0.25">
      <c r="B827" s="71"/>
      <c r="C827" s="71"/>
    </row>
    <row r="828" spans="2:3" x14ac:dyDescent="0.25">
      <c r="B828" s="71"/>
      <c r="C828" s="71"/>
    </row>
    <row r="829" spans="2:3" x14ac:dyDescent="0.25">
      <c r="B829" s="71"/>
      <c r="C829" s="71"/>
    </row>
    <row r="830" spans="2:3" x14ac:dyDescent="0.25">
      <c r="B830" s="71"/>
      <c r="C830" s="71"/>
    </row>
    <row r="831" spans="2:3" x14ac:dyDescent="0.25">
      <c r="B831" s="71"/>
      <c r="C831" s="71"/>
    </row>
    <row r="832" spans="2:3" x14ac:dyDescent="0.25">
      <c r="B832" s="71"/>
      <c r="C832" s="71"/>
    </row>
    <row r="833" spans="2:3" x14ac:dyDescent="0.25">
      <c r="B833" s="71"/>
      <c r="C833" s="71"/>
    </row>
    <row r="834" spans="2:3" x14ac:dyDescent="0.25">
      <c r="B834" s="71"/>
      <c r="C834" s="71"/>
    </row>
    <row r="835" spans="2:3" x14ac:dyDescent="0.25">
      <c r="B835" s="71"/>
      <c r="C835" s="71"/>
    </row>
    <row r="836" spans="2:3" x14ac:dyDescent="0.25">
      <c r="B836" s="71"/>
      <c r="C836" s="71"/>
    </row>
    <row r="837" spans="2:3" x14ac:dyDescent="0.25">
      <c r="B837" s="71"/>
      <c r="C837" s="71"/>
    </row>
    <row r="838" spans="2:3" x14ac:dyDescent="0.25">
      <c r="B838" s="71"/>
      <c r="C838" s="71"/>
    </row>
    <row r="839" spans="2:3" x14ac:dyDescent="0.25">
      <c r="B839" s="71"/>
      <c r="C839" s="71"/>
    </row>
    <row r="840" spans="2:3" x14ac:dyDescent="0.25">
      <c r="B840" s="71"/>
      <c r="C840" s="71"/>
    </row>
    <row r="841" spans="2:3" x14ac:dyDescent="0.25">
      <c r="B841" s="71"/>
      <c r="C841" s="71"/>
    </row>
    <row r="842" spans="2:3" x14ac:dyDescent="0.25">
      <c r="B842" s="71"/>
      <c r="C842" s="71"/>
    </row>
    <row r="843" spans="2:3" x14ac:dyDescent="0.25">
      <c r="B843" s="71"/>
      <c r="C843" s="71"/>
    </row>
    <row r="844" spans="2:3" x14ac:dyDescent="0.25">
      <c r="B844" s="71"/>
      <c r="C844" s="71"/>
    </row>
    <row r="845" spans="2:3" x14ac:dyDescent="0.25">
      <c r="B845" s="71"/>
      <c r="C845" s="71"/>
    </row>
    <row r="846" spans="2:3" x14ac:dyDescent="0.25">
      <c r="B846" s="71"/>
      <c r="C846" s="71"/>
    </row>
    <row r="847" spans="2:3" x14ac:dyDescent="0.25">
      <c r="B847" s="71"/>
      <c r="C847" s="71"/>
    </row>
    <row r="848" spans="2:3" x14ac:dyDescent="0.25">
      <c r="B848" s="71"/>
      <c r="C848" s="71"/>
    </row>
    <row r="849" spans="2:3" x14ac:dyDescent="0.25">
      <c r="B849" s="71"/>
      <c r="C849" s="71"/>
    </row>
    <row r="850" spans="2:3" x14ac:dyDescent="0.25">
      <c r="B850" s="71"/>
      <c r="C850" s="71"/>
    </row>
    <row r="851" spans="2:3" x14ac:dyDescent="0.25">
      <c r="B851" s="71"/>
      <c r="C851" s="71"/>
    </row>
    <row r="852" spans="2:3" x14ac:dyDescent="0.25">
      <c r="B852" s="71"/>
      <c r="C852" s="71"/>
    </row>
    <row r="853" spans="2:3" x14ac:dyDescent="0.25">
      <c r="B853" s="71"/>
      <c r="C853" s="71"/>
    </row>
    <row r="854" spans="2:3" x14ac:dyDescent="0.25">
      <c r="B854" s="71"/>
      <c r="C854" s="71"/>
    </row>
    <row r="855" spans="2:3" x14ac:dyDescent="0.25">
      <c r="B855" s="71"/>
      <c r="C855" s="71"/>
    </row>
    <row r="856" spans="2:3" x14ac:dyDescent="0.25">
      <c r="B856" s="71"/>
      <c r="C856" s="71"/>
    </row>
    <row r="857" spans="2:3" x14ac:dyDescent="0.25">
      <c r="B857" s="71"/>
      <c r="C857" s="71"/>
    </row>
    <row r="858" spans="2:3" x14ac:dyDescent="0.25">
      <c r="B858" s="71"/>
      <c r="C858" s="71"/>
    </row>
    <row r="859" spans="2:3" x14ac:dyDescent="0.25">
      <c r="B859" s="71"/>
      <c r="C859" s="71"/>
    </row>
    <row r="860" spans="2:3" x14ac:dyDescent="0.25">
      <c r="B860" s="71"/>
      <c r="C860" s="71"/>
    </row>
    <row r="861" spans="2:3" x14ac:dyDescent="0.25">
      <c r="B861" s="71"/>
      <c r="C861" s="71"/>
    </row>
    <row r="862" spans="2:3" x14ac:dyDescent="0.25">
      <c r="B862" s="71"/>
      <c r="C862" s="71"/>
    </row>
    <row r="863" spans="2:3" x14ac:dyDescent="0.25">
      <c r="B863" s="71"/>
      <c r="C863" s="71"/>
    </row>
    <row r="864" spans="2:3" x14ac:dyDescent="0.25">
      <c r="B864" s="71"/>
      <c r="C864" s="71"/>
    </row>
    <row r="865" spans="2:3" x14ac:dyDescent="0.25">
      <c r="B865" s="71"/>
      <c r="C865" s="71"/>
    </row>
    <row r="866" spans="2:3" x14ac:dyDescent="0.25">
      <c r="B866" s="71"/>
      <c r="C866" s="71"/>
    </row>
    <row r="867" spans="2:3" x14ac:dyDescent="0.25">
      <c r="B867" s="71"/>
      <c r="C867" s="71"/>
    </row>
    <row r="868" spans="2:3" x14ac:dyDescent="0.25">
      <c r="B868" s="71"/>
      <c r="C868" s="71"/>
    </row>
    <row r="869" spans="2:3" x14ac:dyDescent="0.25">
      <c r="B869" s="71"/>
      <c r="C869" s="71"/>
    </row>
    <row r="870" spans="2:3" x14ac:dyDescent="0.25">
      <c r="B870" s="71"/>
      <c r="C870" s="71"/>
    </row>
    <row r="871" spans="2:3" x14ac:dyDescent="0.25">
      <c r="B871" s="71"/>
      <c r="C871" s="71"/>
    </row>
    <row r="872" spans="2:3" x14ac:dyDescent="0.25">
      <c r="B872" s="71"/>
      <c r="C872" s="71"/>
    </row>
    <row r="873" spans="2:3" x14ac:dyDescent="0.25">
      <c r="B873" s="71"/>
      <c r="C873" s="71"/>
    </row>
    <row r="874" spans="2:3" x14ac:dyDescent="0.25">
      <c r="B874" s="71"/>
      <c r="C874" s="71"/>
    </row>
    <row r="875" spans="2:3" x14ac:dyDescent="0.25">
      <c r="B875" s="71"/>
      <c r="C875" s="71"/>
    </row>
    <row r="876" spans="2:3" x14ac:dyDescent="0.25">
      <c r="B876" s="71"/>
      <c r="C876" s="71"/>
    </row>
    <row r="877" spans="2:3" x14ac:dyDescent="0.25">
      <c r="B877" s="71"/>
      <c r="C877" s="71"/>
    </row>
    <row r="878" spans="2:3" x14ac:dyDescent="0.25">
      <c r="B878" s="71"/>
      <c r="C878" s="71"/>
    </row>
    <row r="879" spans="2:3" x14ac:dyDescent="0.25">
      <c r="B879" s="71"/>
      <c r="C879" s="71"/>
    </row>
    <row r="880" spans="2:3" x14ac:dyDescent="0.25">
      <c r="B880" s="71"/>
      <c r="C880" s="71"/>
    </row>
    <row r="881" spans="2:3" x14ac:dyDescent="0.25">
      <c r="B881" s="71"/>
      <c r="C881" s="71"/>
    </row>
    <row r="882" spans="2:3" x14ac:dyDescent="0.25">
      <c r="B882" s="71"/>
      <c r="C882" s="71"/>
    </row>
    <row r="883" spans="2:3" x14ac:dyDescent="0.25">
      <c r="B883" s="71"/>
      <c r="C883" s="71"/>
    </row>
    <row r="884" spans="2:3" x14ac:dyDescent="0.25">
      <c r="B884" s="71"/>
      <c r="C884" s="71"/>
    </row>
    <row r="885" spans="2:3" x14ac:dyDescent="0.25">
      <c r="B885" s="71"/>
      <c r="C885" s="71"/>
    </row>
    <row r="886" spans="2:3" x14ac:dyDescent="0.25">
      <c r="B886" s="71"/>
      <c r="C886" s="71"/>
    </row>
    <row r="887" spans="2:3" x14ac:dyDescent="0.25">
      <c r="B887" s="71"/>
      <c r="C887" s="71"/>
    </row>
    <row r="888" spans="2:3" x14ac:dyDescent="0.25">
      <c r="B888" s="71"/>
      <c r="C888" s="71"/>
    </row>
    <row r="889" spans="2:3" x14ac:dyDescent="0.25">
      <c r="B889" s="71"/>
      <c r="C889" s="71"/>
    </row>
    <row r="890" spans="2:3" x14ac:dyDescent="0.25">
      <c r="B890" s="71"/>
      <c r="C890" s="71"/>
    </row>
    <row r="891" spans="2:3" x14ac:dyDescent="0.25">
      <c r="B891" s="71"/>
      <c r="C891" s="71"/>
    </row>
    <row r="892" spans="2:3" x14ac:dyDescent="0.25">
      <c r="B892" s="71"/>
      <c r="C892" s="71"/>
    </row>
    <row r="893" spans="2:3" x14ac:dyDescent="0.25">
      <c r="B893" s="71"/>
      <c r="C893" s="71"/>
    </row>
    <row r="894" spans="2:3" x14ac:dyDescent="0.25">
      <c r="B894" s="71"/>
      <c r="C894" s="71"/>
    </row>
    <row r="895" spans="2:3" x14ac:dyDescent="0.25">
      <c r="B895" s="71"/>
      <c r="C895" s="71"/>
    </row>
    <row r="896" spans="2:3" x14ac:dyDescent="0.25">
      <c r="B896" s="71"/>
      <c r="C896" s="71"/>
    </row>
    <row r="897" spans="2:3" x14ac:dyDescent="0.25">
      <c r="B897" s="71"/>
      <c r="C897" s="71"/>
    </row>
    <row r="898" spans="2:3" x14ac:dyDescent="0.25">
      <c r="B898" s="71"/>
      <c r="C898" s="71"/>
    </row>
    <row r="899" spans="2:3" x14ac:dyDescent="0.25">
      <c r="B899" s="71"/>
      <c r="C899" s="71"/>
    </row>
    <row r="900" spans="2:3" x14ac:dyDescent="0.25">
      <c r="B900" s="71"/>
      <c r="C900" s="71"/>
    </row>
    <row r="901" spans="2:3" x14ac:dyDescent="0.25">
      <c r="B901" s="71"/>
      <c r="C901" s="71"/>
    </row>
    <row r="902" spans="2:3" x14ac:dyDescent="0.25">
      <c r="B902" s="71"/>
      <c r="C902" s="71"/>
    </row>
    <row r="903" spans="2:3" x14ac:dyDescent="0.25">
      <c r="B903" s="71"/>
      <c r="C903" s="71"/>
    </row>
    <row r="904" spans="2:3" x14ac:dyDescent="0.25">
      <c r="B904" s="71"/>
      <c r="C904" s="71"/>
    </row>
    <row r="905" spans="2:3" x14ac:dyDescent="0.25">
      <c r="B905" s="71"/>
      <c r="C905" s="71"/>
    </row>
    <row r="906" spans="2:3" x14ac:dyDescent="0.25">
      <c r="B906" s="71"/>
      <c r="C906" s="71"/>
    </row>
    <row r="907" spans="2:3" x14ac:dyDescent="0.25">
      <c r="B907" s="71"/>
      <c r="C907" s="71"/>
    </row>
    <row r="908" spans="2:3" x14ac:dyDescent="0.25">
      <c r="B908" s="71"/>
      <c r="C908" s="71"/>
    </row>
    <row r="909" spans="2:3" x14ac:dyDescent="0.25">
      <c r="B909" s="71"/>
      <c r="C909" s="71"/>
    </row>
    <row r="910" spans="2:3" x14ac:dyDescent="0.25">
      <c r="B910" s="71"/>
      <c r="C910" s="71"/>
    </row>
    <row r="911" spans="2:3" x14ac:dyDescent="0.25">
      <c r="B911" s="71"/>
      <c r="C911" s="71"/>
    </row>
    <row r="912" spans="2:3" x14ac:dyDescent="0.25">
      <c r="B912" s="71"/>
      <c r="C912" s="71"/>
    </row>
    <row r="913" spans="2:3" x14ac:dyDescent="0.25">
      <c r="B913" s="71"/>
      <c r="C913" s="71"/>
    </row>
    <row r="914" spans="2:3" x14ac:dyDescent="0.25">
      <c r="B914" s="71"/>
      <c r="C914" s="71"/>
    </row>
    <row r="915" spans="2:3" x14ac:dyDescent="0.25">
      <c r="B915" s="71"/>
      <c r="C915" s="71"/>
    </row>
    <row r="916" spans="2:3" x14ac:dyDescent="0.25">
      <c r="B916" s="71"/>
      <c r="C916" s="71"/>
    </row>
    <row r="917" spans="2:3" x14ac:dyDescent="0.25">
      <c r="B917" s="71"/>
      <c r="C917" s="71"/>
    </row>
    <row r="918" spans="2:3" x14ac:dyDescent="0.25">
      <c r="B918" s="71"/>
      <c r="C918" s="71"/>
    </row>
    <row r="919" spans="2:3" x14ac:dyDescent="0.25">
      <c r="B919" s="71"/>
      <c r="C919" s="71"/>
    </row>
    <row r="920" spans="2:3" x14ac:dyDescent="0.25">
      <c r="B920" s="71"/>
      <c r="C920" s="71"/>
    </row>
    <row r="921" spans="2:3" x14ac:dyDescent="0.25">
      <c r="B921" s="71"/>
      <c r="C921" s="71"/>
    </row>
    <row r="922" spans="2:3" x14ac:dyDescent="0.25">
      <c r="B922" s="71"/>
      <c r="C922" s="71"/>
    </row>
    <row r="923" spans="2:3" x14ac:dyDescent="0.25">
      <c r="B923" s="71"/>
      <c r="C923" s="71"/>
    </row>
    <row r="924" spans="2:3" x14ac:dyDescent="0.25">
      <c r="B924" s="71"/>
      <c r="C924" s="71"/>
    </row>
    <row r="925" spans="2:3" x14ac:dyDescent="0.25">
      <c r="B925" s="71"/>
      <c r="C925" s="71"/>
    </row>
    <row r="926" spans="2:3" x14ac:dyDescent="0.25">
      <c r="B926" s="71"/>
      <c r="C926" s="71"/>
    </row>
    <row r="927" spans="2:3" x14ac:dyDescent="0.25">
      <c r="B927" s="71"/>
      <c r="C927" s="71"/>
    </row>
    <row r="928" spans="2:3" x14ac:dyDescent="0.25">
      <c r="B928" s="71"/>
      <c r="C928" s="71"/>
    </row>
    <row r="929" spans="2:3" x14ac:dyDescent="0.25">
      <c r="B929" s="71"/>
      <c r="C929" s="71"/>
    </row>
    <row r="930" spans="2:3" x14ac:dyDescent="0.25">
      <c r="B930" s="71"/>
      <c r="C930" s="71"/>
    </row>
    <row r="931" spans="2:3" x14ac:dyDescent="0.25">
      <c r="B931" s="71"/>
      <c r="C931" s="71"/>
    </row>
    <row r="932" spans="2:3" x14ac:dyDescent="0.25">
      <c r="B932" s="71"/>
      <c r="C932" s="71"/>
    </row>
    <row r="933" spans="2:3" x14ac:dyDescent="0.25">
      <c r="B933" s="71"/>
      <c r="C933" s="71"/>
    </row>
    <row r="934" spans="2:3" x14ac:dyDescent="0.25">
      <c r="B934" s="71"/>
      <c r="C934" s="71"/>
    </row>
    <row r="935" spans="2:3" x14ac:dyDescent="0.25">
      <c r="B935" s="71"/>
      <c r="C935" s="71"/>
    </row>
    <row r="936" spans="2:3" x14ac:dyDescent="0.25">
      <c r="B936" s="71"/>
      <c r="C936" s="71"/>
    </row>
    <row r="937" spans="2:3" x14ac:dyDescent="0.25">
      <c r="B937" s="71"/>
      <c r="C937" s="71"/>
    </row>
    <row r="938" spans="2:3" x14ac:dyDescent="0.25">
      <c r="B938" s="71"/>
      <c r="C938" s="71"/>
    </row>
    <row r="939" spans="2:3" x14ac:dyDescent="0.25">
      <c r="B939" s="71"/>
      <c r="C939" s="71"/>
    </row>
    <row r="940" spans="2:3" x14ac:dyDescent="0.25">
      <c r="B940" s="71"/>
      <c r="C940" s="71"/>
    </row>
  </sheetData>
  <hyperlinks>
    <hyperlink ref="C4" location="'24.1.1'!A1" display="Accidents sur le chemin du travail selon l'heure de l'accident :  évolution 2015 - 2017" xr:uid="{00000000-0004-0000-0000-000000000000}"/>
    <hyperlink ref="C5" location="'24.1.2'!A1" display="Accidents sur le chemin du travail selon l'heure de l'accident : distribution selon les conséquences - 2017" xr:uid="{00000000-0004-0000-0000-000001000000}"/>
    <hyperlink ref="C6" location="'24.1.3'!A1" display="Accidents sur le chemin du travail selon l'heure de l'accident : distribution selon les conséquences et le genre - 2017" xr:uid="{00000000-0004-0000-0000-000002000000}"/>
    <hyperlink ref="C7" location="'24.1.4'!A1" display="Accidents sur le chemin du travail selon l'heure de l'accident : distribution selon les conséquences et la génération en fréquence absolue - 2017" xr:uid="{00000000-0004-0000-0000-000003000000}"/>
    <hyperlink ref="C8" location="'24.1.5'!A1" display="Accidents sur le chemin du travail selon l'heure de l'accident : distribution selon les conséquences et la génération en fréquence relative - 2017" xr:uid="{00000000-0004-0000-0000-000004000000}"/>
    <hyperlink ref="C9" location="'24.1.6'!A1" display="Accidents sur le chemin du travail selon l'heure de l'accident : distribution selon les conséquences et le genre de travail (manuel/intellectuel) - 2017" xr:uid="{00000000-0004-0000-0000-000005000000}"/>
    <hyperlink ref="C10" location="'24.1.7'!A1" display="Arbeidswegongevallen volgens het uur van het ongeval : verdeling volgens de duur van de tijdelijke ongeschiktheid - 2020" xr:uid="{00000000-0004-0000-0000-000006000000}"/>
    <hyperlink ref="C20" location="'24.3.1'!A1" display="Arbeidswegongevallen volgens de maand van het ongeval : evolutie 2014 - 2020" xr:uid="{00000000-0004-0000-0000-000007000000}"/>
    <hyperlink ref="C21" location="'24.3.2'!A1" display="Arbeidswegongevallen volgens de maand van het ongeval : verdeling volgens de gevolgen - 2020" xr:uid="{00000000-0004-0000-0000-000008000000}"/>
    <hyperlink ref="C22" location="'24.3.3'!A1" display="Arbeidswegongevallen volgens de maand van het ongeval : verdeling volgens de gevolgen en het geslacht - 2020" xr:uid="{00000000-0004-0000-0000-000009000000}"/>
    <hyperlink ref="C23" location="'24.3.4'!A1" display="Arbeidswegongevallen volgens de maand van het ongeval : verdeling volgens de gevolgen en de generatie in absolute aantallen - 2020" xr:uid="{00000000-0004-0000-0000-00000A000000}"/>
    <hyperlink ref="C24" location="'24.3.5'!A1" display="Arbeidswegongevallen volgens de maand van het ongeval : verdeling volgens de gevolgen en de generatie in relatieve aantallen - 2020" xr:uid="{00000000-0004-0000-0000-00000B000000}"/>
    <hyperlink ref="C25" location="'24.3.6'!A1" display="Arbeidswegongevallen volgens de maand van het ongeval : verdeling volgens de gevolgen en de aard van het werk - 2020" xr:uid="{00000000-0004-0000-0000-00000C000000}"/>
    <hyperlink ref="C26" location="'24.3.7'!A1" display="Arbeidswegongevallen volgens de maand van het ongeval : verdeling volgens de duur van de tijdelijke ongeschiktheid - 2020" xr:uid="{00000000-0004-0000-0000-00000D000000}"/>
    <hyperlink ref="C28" location="'24.4.1'!A1" display="Arbeidswegongevallen volgens de provincie en het gewest waar het ongeval zich voordeed : evolutie 2014 - 2020" xr:uid="{00000000-0004-0000-0000-00000E000000}"/>
    <hyperlink ref="C29" location="'24.4.2'!A1" display="Arbeidswegongevallen volgens de provincie en het gewest waar het ongeval zich voordeed : verdeling volgens de gevolgen - 2020" xr:uid="{00000000-0004-0000-0000-00000F000000}"/>
    <hyperlink ref="C30" location="'24.4.3'!A1" display="Arbeidswegongevallen volgens de provincie en het gewest waar het ongeval zich voordeed : verdeling volgens de gevolgen en het geslacht - 2020" xr:uid="{00000000-0004-0000-0000-000010000000}"/>
    <hyperlink ref="C32" location="'24.4.5'!A1" display="Arbeidswegongevallen volgens de provincie en het gewest waar het ongeval zich voordeed : verdeling volgens de gevolgen en de generatie in relatieve aantallen -  2020" xr:uid="{00000000-0004-0000-0000-000011000000}"/>
    <hyperlink ref="C33" location="'24.4.6'!A1" display="Arbeidswegongevallen volgens de provincie en het gewest waar het ongeval zich voordeed : verdeling volgens de gevolgen en de aard van het werk - 2020" xr:uid="{00000000-0004-0000-0000-000012000000}"/>
    <hyperlink ref="C34" location="'24.4.7'!A1" display="Arbeidswegongevallen volgens de provincie en het gewest waar het ongeval zich voordeed : verdeling volgens de duur van de tijdelijke ongeschiktheid - 2020" xr:uid="{00000000-0004-0000-0000-000013000000}"/>
    <hyperlink ref="C12" location="'24.2.1'!A1" display="Arbeidswegongevallen volgens de dag van het ongeval : evolutie 2014 - 2020" xr:uid="{00000000-0004-0000-0000-000014000000}"/>
    <hyperlink ref="C13" location="'24.2.2'!A1" display="Arbeidswegongevallen volgens de dag van het ongeval : verdeling volgens de gevolgen - 2020" xr:uid="{00000000-0004-0000-0000-000015000000}"/>
    <hyperlink ref="C14" location="'24.2.3'!A1" display="Arbeidswegongevallen volgens de dag van het ongeval : verdeling volgens de gevolgen en het geslacht - 2020" xr:uid="{00000000-0004-0000-0000-000016000000}"/>
    <hyperlink ref="C15" location="'24.2.4'!A1" display="Arbeidswegongevallen volgens de dag van het ongeval : verdeling volgens de gevolgen en de generatie in absolute aantallen - 2020" xr:uid="{00000000-0004-0000-0000-000017000000}"/>
    <hyperlink ref="C16" location="'24.2.5'!A1" display="Arbeidswegongevallen volgens de dag van het ongeval : verdeling volgens de gevolgen en de generatie in relatieve aantallen - 2020" xr:uid="{00000000-0004-0000-0000-000018000000}"/>
    <hyperlink ref="C17" location="'24.2.6'!A1" display="Arbeidswegongevallen volgens de dag van het ongeval : verdeling volgens de gevolgen en de aard van het werk - 2020" xr:uid="{00000000-0004-0000-0000-000019000000}"/>
    <hyperlink ref="C18" location="'24.2.7'!A1" display="Arbeidswegongevallen volgens de dag van het ongeval : verdeling volgens de duur van de tijdelijke ongeschiktheid - 2020" xr:uid="{00000000-0004-0000-0000-00001A000000}"/>
    <hyperlink ref="C31" location="'24.4.4'!A1" display="Arbeidswegongevallen volgens de provincie en het gewest waar het ongeval zich voordeed : verdeling volgens de gevolgen en de generatie in absolute aantallen - 2020" xr:uid="{00000000-0004-0000-0000-00001B000000}"/>
  </hyperlinks>
  <printOptions horizontalCentere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17"/>
  <sheetViews>
    <sheetView workbookViewId="0">
      <selection activeCell="J35" sqref="J35"/>
    </sheetView>
  </sheetViews>
  <sheetFormatPr defaultColWidth="9.140625" defaultRowHeight="15" x14ac:dyDescent="0.25"/>
  <cols>
    <col min="1" max="1" width="20.7109375" style="63" customWidth="1"/>
    <col min="2" max="21" width="9.85546875" style="63" customWidth="1"/>
    <col min="22" max="16384" width="9.140625" style="63"/>
  </cols>
  <sheetData>
    <row r="1" spans="1:22" ht="25.15" customHeight="1" thickTop="1" thickBot="1" x14ac:dyDescent="0.3">
      <c r="A1" s="357" t="s">
        <v>93</v>
      </c>
      <c r="B1" s="358"/>
      <c r="C1" s="358"/>
      <c r="D1" s="358"/>
      <c r="E1" s="358"/>
      <c r="F1" s="358"/>
      <c r="G1" s="358"/>
      <c r="H1" s="358"/>
      <c r="I1" s="358"/>
      <c r="J1" s="358"/>
      <c r="K1" s="359"/>
      <c r="L1" s="360"/>
      <c r="M1" s="360"/>
      <c r="N1" s="360"/>
      <c r="O1" s="360"/>
      <c r="P1" s="360"/>
      <c r="Q1" s="360"/>
      <c r="R1" s="360"/>
      <c r="S1" s="360"/>
      <c r="T1" s="360"/>
      <c r="U1" s="361"/>
    </row>
    <row r="2" spans="1:22" ht="25.15" customHeight="1" thickTop="1" thickBot="1" x14ac:dyDescent="0.3">
      <c r="A2" s="362" t="s">
        <v>52</v>
      </c>
      <c r="B2" s="365" t="s">
        <v>33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</row>
    <row r="3" spans="1:22" ht="25.15" customHeight="1" x14ac:dyDescent="0.25">
      <c r="A3" s="363"/>
      <c r="B3" s="368">
        <v>0</v>
      </c>
      <c r="C3" s="369"/>
      <c r="D3" s="370" t="s">
        <v>34</v>
      </c>
      <c r="E3" s="371"/>
      <c r="F3" s="372" t="s">
        <v>35</v>
      </c>
      <c r="G3" s="369"/>
      <c r="H3" s="370" t="s">
        <v>36</v>
      </c>
      <c r="I3" s="371"/>
      <c r="J3" s="372" t="s">
        <v>37</v>
      </c>
      <c r="K3" s="369"/>
      <c r="L3" s="370" t="s">
        <v>38</v>
      </c>
      <c r="M3" s="371"/>
      <c r="N3" s="372" t="s">
        <v>39</v>
      </c>
      <c r="O3" s="369"/>
      <c r="P3" s="370" t="s">
        <v>40</v>
      </c>
      <c r="Q3" s="371"/>
      <c r="R3" s="372" t="s">
        <v>30</v>
      </c>
      <c r="S3" s="371"/>
      <c r="T3" s="370" t="s">
        <v>32</v>
      </c>
      <c r="U3" s="371"/>
    </row>
    <row r="4" spans="1:22" ht="25.15" customHeight="1" thickBot="1" x14ac:dyDescent="0.3">
      <c r="A4" s="364"/>
      <c r="B4" s="9" t="s">
        <v>1</v>
      </c>
      <c r="C4" s="10" t="s">
        <v>2</v>
      </c>
      <c r="D4" s="9" t="s">
        <v>1</v>
      </c>
      <c r="E4" s="11" t="s">
        <v>2</v>
      </c>
      <c r="F4" s="12" t="s">
        <v>1</v>
      </c>
      <c r="G4" s="10" t="s">
        <v>2</v>
      </c>
      <c r="H4" s="9" t="s">
        <v>1</v>
      </c>
      <c r="I4" s="11" t="s">
        <v>2</v>
      </c>
      <c r="J4" s="12" t="s">
        <v>1</v>
      </c>
      <c r="K4" s="10" t="s">
        <v>2</v>
      </c>
      <c r="L4" s="9" t="s">
        <v>1</v>
      </c>
      <c r="M4" s="11" t="s">
        <v>2</v>
      </c>
      <c r="N4" s="12" t="s">
        <v>1</v>
      </c>
      <c r="O4" s="10" t="s">
        <v>2</v>
      </c>
      <c r="P4" s="9" t="s">
        <v>1</v>
      </c>
      <c r="Q4" s="11" t="s">
        <v>2</v>
      </c>
      <c r="R4" s="12" t="s">
        <v>1</v>
      </c>
      <c r="S4" s="11" t="s">
        <v>2</v>
      </c>
      <c r="T4" s="9" t="s">
        <v>1</v>
      </c>
      <c r="U4" s="11" t="s">
        <v>2</v>
      </c>
    </row>
    <row r="5" spans="1:22" x14ac:dyDescent="0.25">
      <c r="A5" s="13" t="s">
        <v>41</v>
      </c>
      <c r="B5" s="24">
        <f>VLOOKUP(V5,[1]Sheet1!$A$370:$U$382,2,FALSE)</f>
        <v>921</v>
      </c>
      <c r="C5" s="14">
        <f>VLOOKUP(V5,[1]Sheet1!$A$370:$U$382,3,FALSE)/100</f>
        <v>8.6649731865650559E-2</v>
      </c>
      <c r="D5" s="24">
        <f>VLOOKUP(V5,[1]Sheet1!$A$370:$U$382,4,FALSE)</f>
        <v>921</v>
      </c>
      <c r="E5" s="14">
        <f>VLOOKUP(V5,[1]Sheet1!$A$370:$U$382,5,FALSE)/100</f>
        <v>8.6649731865650559E-2</v>
      </c>
      <c r="F5" s="24">
        <f>VLOOKUP(V5,[1]Sheet1!$A$370:$U$382,6,FALSE)</f>
        <v>0</v>
      </c>
      <c r="G5" s="14">
        <f>VLOOKUP(V5,[1]Sheet1!$A$370:$U$382,7,FALSE)/100</f>
        <v>0</v>
      </c>
      <c r="H5" s="24">
        <f>VLOOKUP(V5,[1]Sheet1!$A$370:$U$382,8,FALSE)</f>
        <v>0</v>
      </c>
      <c r="I5" s="14">
        <f>VLOOKUP(V5,[1]Sheet1!$A$370:$U$382,9,FALSE)/100</f>
        <v>0</v>
      </c>
      <c r="J5" s="24">
        <f>VLOOKUP(V5,[1]Sheet1!$A$370:$U$382,10,FALSE)</f>
        <v>0</v>
      </c>
      <c r="K5" s="14">
        <f>VLOOKUP(V5,[1]Sheet1!$A$370:$U$382,11,FALSE)/100</f>
        <v>0</v>
      </c>
      <c r="L5" s="24">
        <f>VLOOKUP(V5,[1]Sheet1!$A$370:$U$382,12,FALSE)</f>
        <v>0</v>
      </c>
      <c r="M5" s="14">
        <f>VLOOKUP(V5,[1]Sheet1!$A$370:$U$3821,13,FALSE)/100</f>
        <v>0</v>
      </c>
      <c r="N5" s="24">
        <f>VLOOKUP(V5,[1]Sheet1!$A$370:$U$382,14,FALSE)</f>
        <v>0</v>
      </c>
      <c r="O5" s="14">
        <f>VLOOKUP(V5,[1]Sheet1!$A$370:$U$382,15,FALSE)/100</f>
        <v>0</v>
      </c>
      <c r="P5" s="24">
        <f>VLOOKUP(V5,[1]Sheet1!$A$370:$U$382,16,FALSE)</f>
        <v>0</v>
      </c>
      <c r="Q5" s="14">
        <f>VLOOKUP(V5,[1]Sheet1!$A$370:$U$382,17,FALSE)/100</f>
        <v>0</v>
      </c>
      <c r="R5" s="24">
        <f>VLOOKUP(V5,[1]Sheet1!$A$370:$U$382,18,FALSE)</f>
        <v>0</v>
      </c>
      <c r="S5" s="14">
        <f>VLOOKUP(V5,[1]Sheet1!$A$370:$U$382,19,FALSE)/100</f>
        <v>0</v>
      </c>
      <c r="T5" s="24">
        <f>VLOOKUP(V5,[1]Sheet1!$A$370:$U$382,20,FALSE)</f>
        <v>0</v>
      </c>
      <c r="U5" s="15">
        <f>VLOOKUP(V5,[1]Sheet1!$A$370:$U$382,21,FALSE)/100</f>
        <v>0</v>
      </c>
      <c r="V5" s="67" t="s">
        <v>121</v>
      </c>
    </row>
    <row r="6" spans="1:22" x14ac:dyDescent="0.25">
      <c r="A6" s="16" t="s">
        <v>42</v>
      </c>
      <c r="B6" s="22">
        <f>VLOOKUP(V6,[1]Sheet1!$A$370:$U$382,2,FALSE)</f>
        <v>77</v>
      </c>
      <c r="C6" s="14">
        <f>VLOOKUP(V6,[1]Sheet1!$A$370:$U$382,3,FALSE)/100</f>
        <v>7.2443315457710036E-3</v>
      </c>
      <c r="D6" s="22">
        <f>VLOOKUP(V6,[1]Sheet1!$A$370:$U$382,4,FALSE)</f>
        <v>77</v>
      </c>
      <c r="E6" s="14">
        <f>VLOOKUP(V6,[1]Sheet1!$A$370:$U$382,5,FALSE)/100</f>
        <v>7.2443315457710036E-3</v>
      </c>
      <c r="F6" s="22">
        <f>VLOOKUP(V6,[1]Sheet1!$A$370:$U$382,6,FALSE)</f>
        <v>0</v>
      </c>
      <c r="G6" s="14">
        <f>VLOOKUP(V6,[1]Sheet1!$A$370:$U$382,7,FALSE)/100</f>
        <v>0</v>
      </c>
      <c r="H6" s="22">
        <f>VLOOKUP(V6,[1]Sheet1!$A$370:$U$382,8,FALSE)</f>
        <v>0</v>
      </c>
      <c r="I6" s="14">
        <f>VLOOKUP(V6,[1]Sheet1!$A$370:$U$382,9,FALSE)/100</f>
        <v>0</v>
      </c>
      <c r="J6" s="22">
        <f>VLOOKUP(V6,[1]Sheet1!$A$370:$U$382,10,FALSE)</f>
        <v>0</v>
      </c>
      <c r="K6" s="14">
        <f>VLOOKUP(V6,[1]Sheet1!$A$370:$U$382,11,FALSE)/100</f>
        <v>0</v>
      </c>
      <c r="L6" s="22">
        <f>VLOOKUP(V6,[1]Sheet1!$A$370:$U$382,12,FALSE)</f>
        <v>0</v>
      </c>
      <c r="M6" s="14">
        <f>VLOOKUP(V6,[1]Sheet1!$A$370:$U$3821,13,FALSE)/100</f>
        <v>0</v>
      </c>
      <c r="N6" s="22">
        <f>VLOOKUP(V6,[1]Sheet1!$A$370:$U$382,14,FALSE)</f>
        <v>0</v>
      </c>
      <c r="O6" s="14">
        <f>VLOOKUP(V6,[1]Sheet1!$A$370:$U$382,15,FALSE)/100</f>
        <v>0</v>
      </c>
      <c r="P6" s="22">
        <f>VLOOKUP(V6,[1]Sheet1!$A$370:$U$382,16,FALSE)</f>
        <v>0</v>
      </c>
      <c r="Q6" s="14">
        <f>VLOOKUP(V6,[1]Sheet1!$A$370:$U$382,17,FALSE)/100</f>
        <v>0</v>
      </c>
      <c r="R6" s="22">
        <f>VLOOKUP(V6,[1]Sheet1!$A$370:$U$382,18,FALSE)</f>
        <v>0</v>
      </c>
      <c r="S6" s="14">
        <f>VLOOKUP(V6,[1]Sheet1!$A$370:$U$382,19,FALSE)/100</f>
        <v>0</v>
      </c>
      <c r="T6" s="22">
        <f>VLOOKUP(V6,[1]Sheet1!$A$370:$U$382,20,FALSE)</f>
        <v>0</v>
      </c>
      <c r="U6" s="15">
        <f>VLOOKUP(V6,[1]Sheet1!$A$370:$U$382,21,FALSE)/100</f>
        <v>0</v>
      </c>
      <c r="V6" s="67" t="s">
        <v>122</v>
      </c>
    </row>
    <row r="7" spans="1:22" x14ac:dyDescent="0.25">
      <c r="A7" s="16" t="s">
        <v>43</v>
      </c>
      <c r="B7" s="22">
        <f>VLOOKUP(V7,[1]Sheet1!$A$370:$U$382,2,FALSE)</f>
        <v>50</v>
      </c>
      <c r="C7" s="14">
        <f>VLOOKUP(V7,[1]Sheet1!$A$370:$U$382,3,FALSE)/100</f>
        <v>4.7041113933577947E-3</v>
      </c>
      <c r="D7" s="22">
        <f>VLOOKUP(V7,[1]Sheet1!$A$370:$U$382,4,FALSE)</f>
        <v>50</v>
      </c>
      <c r="E7" s="14">
        <f>VLOOKUP(V7,[1]Sheet1!$A$370:$U$382,5,FALSE)/100</f>
        <v>4.7041113933577947E-3</v>
      </c>
      <c r="F7" s="22">
        <f>VLOOKUP(V7,[1]Sheet1!$A$370:$U$382,6,FALSE)</f>
        <v>0</v>
      </c>
      <c r="G7" s="14">
        <f>VLOOKUP(V7,[1]Sheet1!$A$370:$U$382,7,FALSE)/100</f>
        <v>0</v>
      </c>
      <c r="H7" s="22">
        <f>VLOOKUP(V7,[1]Sheet1!$A$370:$U$382,8,FALSE)</f>
        <v>0</v>
      </c>
      <c r="I7" s="14">
        <f>VLOOKUP(V7,[1]Sheet1!$A$370:$U$382,9,FALSE)/100</f>
        <v>0</v>
      </c>
      <c r="J7" s="22">
        <f>VLOOKUP(V7,[1]Sheet1!$A$370:$U$382,10,FALSE)</f>
        <v>0</v>
      </c>
      <c r="K7" s="14">
        <f>VLOOKUP(V7,[1]Sheet1!$A$370:$U$382,11,FALSE)/100</f>
        <v>0</v>
      </c>
      <c r="L7" s="22">
        <f>VLOOKUP(V7,[1]Sheet1!$A$370:$U$382,12,FALSE)</f>
        <v>0</v>
      </c>
      <c r="M7" s="14">
        <f>VLOOKUP(V7,[1]Sheet1!$A$370:$U$3821,13,FALSE)/100</f>
        <v>0</v>
      </c>
      <c r="N7" s="22">
        <f>VLOOKUP(V7,[1]Sheet1!$A$370:$U$382,14,FALSE)</f>
        <v>0</v>
      </c>
      <c r="O7" s="14">
        <f>VLOOKUP(V7,[1]Sheet1!$A$370:$U$382,15,FALSE)/100</f>
        <v>0</v>
      </c>
      <c r="P7" s="22">
        <f>VLOOKUP(V7,[1]Sheet1!$A$370:$U$382,16,FALSE)</f>
        <v>0</v>
      </c>
      <c r="Q7" s="14">
        <f>VLOOKUP(V7,[1]Sheet1!$A$370:$U$382,17,FALSE)/100</f>
        <v>0</v>
      </c>
      <c r="R7" s="22">
        <f>VLOOKUP(V7,[1]Sheet1!$A$370:$U$382,18,FALSE)</f>
        <v>0</v>
      </c>
      <c r="S7" s="14">
        <f>VLOOKUP(V7,[1]Sheet1!$A$370:$U$382,19,FALSE)/100</f>
        <v>0</v>
      </c>
      <c r="T7" s="22">
        <f>VLOOKUP(V7,[1]Sheet1!$A$370:$U$382,20,FALSE)</f>
        <v>0</v>
      </c>
      <c r="U7" s="15">
        <f>VLOOKUP(V7,[1]Sheet1!$A$370:$U$382,21,FALSE)/100</f>
        <v>0</v>
      </c>
      <c r="V7" s="67" t="s">
        <v>123</v>
      </c>
    </row>
    <row r="8" spans="1:22" x14ac:dyDescent="0.25">
      <c r="A8" s="16" t="s">
        <v>44</v>
      </c>
      <c r="B8" s="22">
        <f>VLOOKUP(V8,[1]Sheet1!$A$370:$U$382,2,FALSE)</f>
        <v>59</v>
      </c>
      <c r="C8" s="14">
        <f>VLOOKUP(V8,[1]Sheet1!$A$370:$U$382,3,FALSE)/100</f>
        <v>5.5508514441621973E-3</v>
      </c>
      <c r="D8" s="22">
        <f>VLOOKUP(V8,[1]Sheet1!$A$370:$U$382,4,FALSE)</f>
        <v>59</v>
      </c>
      <c r="E8" s="14">
        <f>VLOOKUP(V8,[1]Sheet1!$A$370:$U$382,5,FALSE)/100</f>
        <v>5.5508514441621973E-3</v>
      </c>
      <c r="F8" s="22">
        <f>VLOOKUP(V8,[1]Sheet1!$A$370:$U$382,6,FALSE)</f>
        <v>0</v>
      </c>
      <c r="G8" s="14">
        <f>VLOOKUP(V8,[1]Sheet1!$A$370:$U$382,7,FALSE)/100</f>
        <v>0</v>
      </c>
      <c r="H8" s="22">
        <f>VLOOKUP(V8,[1]Sheet1!$A$370:$U$382,8,FALSE)</f>
        <v>0</v>
      </c>
      <c r="I8" s="14">
        <f>VLOOKUP(V8,[1]Sheet1!$A$370:$U$382,9,FALSE)/100</f>
        <v>0</v>
      </c>
      <c r="J8" s="22">
        <f>VLOOKUP(V8,[1]Sheet1!$A$370:$U$382,10,FALSE)</f>
        <v>0</v>
      </c>
      <c r="K8" s="14">
        <f>VLOOKUP(V8,[1]Sheet1!$A$370:$U$382,11,FALSE)/100</f>
        <v>0</v>
      </c>
      <c r="L8" s="22">
        <f>VLOOKUP(V8,[1]Sheet1!$A$370:$U$382,12,FALSE)</f>
        <v>0</v>
      </c>
      <c r="M8" s="14">
        <f>VLOOKUP(V8,[1]Sheet1!$A$370:$U$3821,13,FALSE)/100</f>
        <v>0</v>
      </c>
      <c r="N8" s="22">
        <f>VLOOKUP(V8,[1]Sheet1!$A$370:$U$382,14,FALSE)</f>
        <v>0</v>
      </c>
      <c r="O8" s="14">
        <f>VLOOKUP(V8,[1]Sheet1!$A$370:$U$382,15,FALSE)/100</f>
        <v>0</v>
      </c>
      <c r="P8" s="22">
        <f>VLOOKUP(V8,[1]Sheet1!$A$370:$U$382,16,FALSE)</f>
        <v>0</v>
      </c>
      <c r="Q8" s="14">
        <f>VLOOKUP(V8,[1]Sheet1!$A$370:$U$382,17,FALSE)/100</f>
        <v>0</v>
      </c>
      <c r="R8" s="22">
        <f>VLOOKUP(V8,[1]Sheet1!$A$370:$U$382,18,FALSE)</f>
        <v>0</v>
      </c>
      <c r="S8" s="14">
        <f>VLOOKUP(V8,[1]Sheet1!$A$370:$U$382,19,FALSE)/100</f>
        <v>0</v>
      </c>
      <c r="T8" s="22">
        <f>VLOOKUP(V8,[1]Sheet1!$A$370:$U$382,20,FALSE)</f>
        <v>0</v>
      </c>
      <c r="U8" s="15">
        <f>VLOOKUP(V8,[1]Sheet1!$A$370:$U$382,21,FALSE)/100</f>
        <v>0</v>
      </c>
      <c r="V8" s="67" t="s">
        <v>124</v>
      </c>
    </row>
    <row r="9" spans="1:22" x14ac:dyDescent="0.25">
      <c r="A9" s="16" t="s">
        <v>45</v>
      </c>
      <c r="B9" s="22">
        <f>VLOOKUP(V9,[1]Sheet1!$A$370:$U$382,2,FALSE)</f>
        <v>165</v>
      </c>
      <c r="C9" s="14">
        <f>VLOOKUP(V9,[1]Sheet1!$A$370:$U$382,3,FALSE)/100</f>
        <v>1.5523567598080722E-2</v>
      </c>
      <c r="D9" s="22">
        <f>VLOOKUP(V9,[1]Sheet1!$A$370:$U$382,4,FALSE)</f>
        <v>165</v>
      </c>
      <c r="E9" s="14">
        <f>VLOOKUP(V9,[1]Sheet1!$A$370:$U$382,5,FALSE)/100</f>
        <v>1.5523567598080722E-2</v>
      </c>
      <c r="F9" s="22">
        <f>VLOOKUP(V9,[1]Sheet1!$A$370:$U$382,6,FALSE)</f>
        <v>0</v>
      </c>
      <c r="G9" s="14">
        <f>VLOOKUP(V9,[1]Sheet1!$A$370:$U$382,7,FALSE)/100</f>
        <v>0</v>
      </c>
      <c r="H9" s="22">
        <f>VLOOKUP(V9,[1]Sheet1!$A$370:$U$382,8,FALSE)</f>
        <v>0</v>
      </c>
      <c r="I9" s="14">
        <f>VLOOKUP(V9,[1]Sheet1!$A$370:$U$382,9,FALSE)/100</f>
        <v>0</v>
      </c>
      <c r="J9" s="22">
        <f>VLOOKUP(V9,[1]Sheet1!$A$370:$U$382,10,FALSE)</f>
        <v>0</v>
      </c>
      <c r="K9" s="14">
        <f>VLOOKUP(V9,[1]Sheet1!$A$370:$U$382,11,FALSE)/100</f>
        <v>0</v>
      </c>
      <c r="L9" s="22">
        <f>VLOOKUP(V9,[1]Sheet1!$A$370:$U$382,12,FALSE)</f>
        <v>0</v>
      </c>
      <c r="M9" s="14">
        <f>VLOOKUP(V9,[1]Sheet1!$A$370:$U$3821,13,FALSE)/100</f>
        <v>0</v>
      </c>
      <c r="N9" s="22">
        <f>VLOOKUP(V9,[1]Sheet1!$A$370:$U$382,14,FALSE)</f>
        <v>0</v>
      </c>
      <c r="O9" s="14">
        <f>VLOOKUP(V9,[1]Sheet1!$A$370:$U$382,15,FALSE)/100</f>
        <v>0</v>
      </c>
      <c r="P9" s="22">
        <f>VLOOKUP(V9,[1]Sheet1!$A$370:$U$382,16,FALSE)</f>
        <v>0</v>
      </c>
      <c r="Q9" s="14">
        <f>VLOOKUP(V9,[1]Sheet1!$A$370:$U$382,17,FALSE)/100</f>
        <v>0</v>
      </c>
      <c r="R9" s="22">
        <f>VLOOKUP(V9,[1]Sheet1!$A$370:$U$382,18,FALSE)</f>
        <v>0</v>
      </c>
      <c r="S9" s="14">
        <f>VLOOKUP(V9,[1]Sheet1!$A$370:$U$382,19,FALSE)/100</f>
        <v>0</v>
      </c>
      <c r="T9" s="22">
        <f>VLOOKUP(V9,[1]Sheet1!$A$370:$U$382,20,FALSE)</f>
        <v>0</v>
      </c>
      <c r="U9" s="15">
        <f>VLOOKUP(V9,[1]Sheet1!$A$370:$U$382,21,FALSE)/100</f>
        <v>0</v>
      </c>
      <c r="V9" s="67" t="s">
        <v>125</v>
      </c>
    </row>
    <row r="10" spans="1:22" x14ac:dyDescent="0.25">
      <c r="A10" s="16" t="s">
        <v>46</v>
      </c>
      <c r="B10" s="22">
        <f>VLOOKUP(V10,[1]Sheet1!$A$370:$U$382,2,FALSE)</f>
        <v>113</v>
      </c>
      <c r="C10" s="14">
        <f>VLOOKUP(V10,[1]Sheet1!$A$370:$U$382,3,FALSE)/100</f>
        <v>1.0631291748988615E-2</v>
      </c>
      <c r="D10" s="22">
        <f>VLOOKUP(V10,[1]Sheet1!$A$370:$U$382,4,FALSE)</f>
        <v>113</v>
      </c>
      <c r="E10" s="14">
        <f>VLOOKUP(V10,[1]Sheet1!$A$370:$U$382,5,FALSE)/100</f>
        <v>1.0631291748988615E-2</v>
      </c>
      <c r="F10" s="22">
        <f>VLOOKUP(V10,[1]Sheet1!$A$370:$U$382,6,FALSE)</f>
        <v>0</v>
      </c>
      <c r="G10" s="14">
        <f>VLOOKUP(V10,[1]Sheet1!$A$370:$U$382,7,FALSE)/100</f>
        <v>0</v>
      </c>
      <c r="H10" s="22">
        <f>VLOOKUP(V10,[1]Sheet1!$A$370:$U$382,8,FALSE)</f>
        <v>0</v>
      </c>
      <c r="I10" s="14">
        <f>VLOOKUP(V10,[1]Sheet1!$A$370:$U$382,9,FALSE)/100</f>
        <v>0</v>
      </c>
      <c r="J10" s="22">
        <f>VLOOKUP(V10,[1]Sheet1!$A$370:$U$382,10,FALSE)</f>
        <v>0</v>
      </c>
      <c r="K10" s="14">
        <f>VLOOKUP(V10,[1]Sheet1!$A$370:$U$382,11,FALSE)/100</f>
        <v>0</v>
      </c>
      <c r="L10" s="22">
        <f>VLOOKUP(V10,[1]Sheet1!$A$370:$U$382,12,FALSE)</f>
        <v>0</v>
      </c>
      <c r="M10" s="14">
        <f>VLOOKUP(V10,[1]Sheet1!$A$370:$U$3821,13,FALSE)/100</f>
        <v>0</v>
      </c>
      <c r="N10" s="22">
        <f>VLOOKUP(V10,[1]Sheet1!$A$370:$U$382,14,FALSE)</f>
        <v>0</v>
      </c>
      <c r="O10" s="14">
        <f>VLOOKUP(V10,[1]Sheet1!$A$370:$U$382,15,FALSE)/100</f>
        <v>0</v>
      </c>
      <c r="P10" s="22">
        <f>VLOOKUP(V10,[1]Sheet1!$A$370:$U$382,16,FALSE)</f>
        <v>0</v>
      </c>
      <c r="Q10" s="14">
        <f>VLOOKUP(V10,[1]Sheet1!$A$370:$U$382,17,FALSE)/100</f>
        <v>0</v>
      </c>
      <c r="R10" s="22">
        <f>VLOOKUP(V10,[1]Sheet1!$A$370:$U$382,18,FALSE)</f>
        <v>0</v>
      </c>
      <c r="S10" s="14">
        <f>VLOOKUP(V10,[1]Sheet1!$A$370:$U$382,19,FALSE)/100</f>
        <v>0</v>
      </c>
      <c r="T10" s="22">
        <f>VLOOKUP(V10,[1]Sheet1!$A$370:$U$382,20,FALSE)</f>
        <v>0</v>
      </c>
      <c r="U10" s="15">
        <f>VLOOKUP(V10,[1]Sheet1!$A$370:$U$382,21,FALSE)/100</f>
        <v>0</v>
      </c>
      <c r="V10" s="67" t="s">
        <v>126</v>
      </c>
    </row>
    <row r="11" spans="1:22" x14ac:dyDescent="0.25">
      <c r="A11" s="16" t="s">
        <v>47</v>
      </c>
      <c r="B11" s="22">
        <f>VLOOKUP(V11,[1]Sheet1!$A$370:$U$382,2,FALSE)</f>
        <v>67</v>
      </c>
      <c r="C11" s="14">
        <f>VLOOKUP(V11,[1]Sheet1!$A$370:$U$382,3,FALSE)/100</f>
        <v>6.3035092670994438E-3</v>
      </c>
      <c r="D11" s="22">
        <f>VLOOKUP(V11,[1]Sheet1!$A$370:$U$382,4,FALSE)</f>
        <v>67</v>
      </c>
      <c r="E11" s="14">
        <f>VLOOKUP(V11,[1]Sheet1!$A$370:$U$382,5,FALSE)/100</f>
        <v>6.3035092670994438E-3</v>
      </c>
      <c r="F11" s="22">
        <f>VLOOKUP(V11,[1]Sheet1!$A$370:$U$382,6,FALSE)</f>
        <v>0</v>
      </c>
      <c r="G11" s="14">
        <f>VLOOKUP(V11,[1]Sheet1!$A$370:$U$382,7,FALSE)/100</f>
        <v>0</v>
      </c>
      <c r="H11" s="22">
        <f>VLOOKUP(V11,[1]Sheet1!$A$370:$U$382,8,FALSE)</f>
        <v>0</v>
      </c>
      <c r="I11" s="14">
        <f>VLOOKUP(V11,[1]Sheet1!$A$370:$U$382,9,FALSE)/100</f>
        <v>0</v>
      </c>
      <c r="J11" s="22">
        <f>VLOOKUP(V11,[1]Sheet1!$A$370:$U$382,10,FALSE)</f>
        <v>0</v>
      </c>
      <c r="K11" s="14">
        <f>VLOOKUP(V11,[1]Sheet1!$A$370:$U$382,11,FALSE)/100</f>
        <v>0</v>
      </c>
      <c r="L11" s="22">
        <f>VLOOKUP(V11,[1]Sheet1!$A$370:$U$382,12,FALSE)</f>
        <v>0</v>
      </c>
      <c r="M11" s="14">
        <f>VLOOKUP(V11,[1]Sheet1!$A$370:$U$3821,13,FALSE)/100</f>
        <v>0</v>
      </c>
      <c r="N11" s="22">
        <f>VLOOKUP(V11,[1]Sheet1!$A$370:$U$382,14,FALSE)</f>
        <v>0</v>
      </c>
      <c r="O11" s="14">
        <f>VLOOKUP(V11,[1]Sheet1!$A$370:$U$382,15,FALSE)/100</f>
        <v>0</v>
      </c>
      <c r="P11" s="22">
        <f>VLOOKUP(V11,[1]Sheet1!$A$370:$U$382,16,FALSE)</f>
        <v>0</v>
      </c>
      <c r="Q11" s="14">
        <f>VLOOKUP(V11,[1]Sheet1!$A$370:$U$382,17,FALSE)/100</f>
        <v>0</v>
      </c>
      <c r="R11" s="22">
        <f>VLOOKUP(V11,[1]Sheet1!$A$370:$U$382,18,FALSE)</f>
        <v>0</v>
      </c>
      <c r="S11" s="14">
        <f>VLOOKUP(V11,[1]Sheet1!$A$370:$U$382,19,FALSE)/100</f>
        <v>0</v>
      </c>
      <c r="T11" s="22">
        <f>VLOOKUP(V11,[1]Sheet1!$A$370:$U$382,20,FALSE)</f>
        <v>0</v>
      </c>
      <c r="U11" s="15">
        <f>VLOOKUP(V11,[1]Sheet1!$A$370:$U$382,21,FALSE)/100</f>
        <v>0</v>
      </c>
      <c r="V11" s="67" t="s">
        <v>127</v>
      </c>
    </row>
    <row r="12" spans="1:22" x14ac:dyDescent="0.25">
      <c r="A12" s="16" t="s">
        <v>48</v>
      </c>
      <c r="B12" s="22">
        <f>VLOOKUP(V12,[1]Sheet1!$A$370:$U$382,2,FALSE)</f>
        <v>120</v>
      </c>
      <c r="C12" s="14">
        <f>VLOOKUP(V12,[1]Sheet1!$A$370:$U$382,3,FALSE)/100</f>
        <v>1.1289867344058705E-2</v>
      </c>
      <c r="D12" s="22">
        <f>VLOOKUP(V12,[1]Sheet1!$A$370:$U$382,4,FALSE)</f>
        <v>120</v>
      </c>
      <c r="E12" s="14">
        <f>VLOOKUP(V12,[1]Sheet1!$A$370:$U$382,5,FALSE)/100</f>
        <v>1.1289867344058705E-2</v>
      </c>
      <c r="F12" s="22">
        <f>VLOOKUP(V12,[1]Sheet1!$A$370:$U$382,6,FALSE)</f>
        <v>0</v>
      </c>
      <c r="G12" s="14">
        <f>VLOOKUP(V12,[1]Sheet1!$A$370:$U$382,7,FALSE)/100</f>
        <v>0</v>
      </c>
      <c r="H12" s="22">
        <f>VLOOKUP(V12,[1]Sheet1!$A$370:$U$382,8,FALSE)</f>
        <v>0</v>
      </c>
      <c r="I12" s="14">
        <f>VLOOKUP(V12,[1]Sheet1!$A$370:$U$382,9,FALSE)/100</f>
        <v>0</v>
      </c>
      <c r="J12" s="22">
        <f>VLOOKUP(V12,[1]Sheet1!$A$370:$U$382,10,FALSE)</f>
        <v>0</v>
      </c>
      <c r="K12" s="14">
        <f>VLOOKUP(V12,[1]Sheet1!$A$370:$U$382,11,FALSE)/100</f>
        <v>0</v>
      </c>
      <c r="L12" s="22">
        <f>VLOOKUP(V12,[1]Sheet1!$A$370:$U$382,12,FALSE)</f>
        <v>0</v>
      </c>
      <c r="M12" s="14">
        <f>VLOOKUP(V12,[1]Sheet1!$A$370:$U$3821,13,FALSE)/100</f>
        <v>0</v>
      </c>
      <c r="N12" s="22">
        <f>VLOOKUP(V12,[1]Sheet1!$A$370:$U$382,14,FALSE)</f>
        <v>0</v>
      </c>
      <c r="O12" s="14">
        <f>VLOOKUP(V12,[1]Sheet1!$A$370:$U$382,15,FALSE)/100</f>
        <v>0</v>
      </c>
      <c r="P12" s="22">
        <f>VLOOKUP(V12,[1]Sheet1!$A$370:$U$382,16,FALSE)</f>
        <v>0</v>
      </c>
      <c r="Q12" s="14">
        <f>VLOOKUP(V12,[1]Sheet1!$A$370:$U$382,17,FALSE)/100</f>
        <v>0</v>
      </c>
      <c r="R12" s="22">
        <f>VLOOKUP(V12,[1]Sheet1!$A$370:$U$382,18,FALSE)</f>
        <v>0</v>
      </c>
      <c r="S12" s="14">
        <f>VLOOKUP(V12,[1]Sheet1!$A$370:$U$382,19,FALSE)/100</f>
        <v>0</v>
      </c>
      <c r="T12" s="22">
        <f>VLOOKUP(V12,[1]Sheet1!$A$370:$U$382,20,FALSE)</f>
        <v>0</v>
      </c>
      <c r="U12" s="15">
        <f>VLOOKUP(V12,[1]Sheet1!$A$370:$U$382,21,FALSE)/100</f>
        <v>0</v>
      </c>
      <c r="V12" s="67" t="s">
        <v>128</v>
      </c>
    </row>
    <row r="13" spans="1:22" x14ac:dyDescent="0.25">
      <c r="A13" s="30" t="s">
        <v>49</v>
      </c>
      <c r="B13" s="22">
        <f>VLOOKUP(V13,[1]Sheet1!$A$370:$U$382,2,FALSE)</f>
        <v>424</v>
      </c>
      <c r="C13" s="14">
        <f>VLOOKUP(V13,[1]Sheet1!$A$370:$U$382,3,FALSE)/100</f>
        <v>3.98908646156741E-2</v>
      </c>
      <c r="D13" s="22">
        <f>VLOOKUP(V13,[1]Sheet1!$A$370:$U$382,4,FALSE)</f>
        <v>424</v>
      </c>
      <c r="E13" s="14">
        <f>VLOOKUP(V13,[1]Sheet1!$A$370:$U$382,5,FALSE)/100</f>
        <v>3.98908646156741E-2</v>
      </c>
      <c r="F13" s="22">
        <f>VLOOKUP(V13,[1]Sheet1!$A$370:$U$382,6,FALSE)</f>
        <v>0</v>
      </c>
      <c r="G13" s="14">
        <f>VLOOKUP(V13,[1]Sheet1!$A$370:$U$382,7,FALSE)/100</f>
        <v>0</v>
      </c>
      <c r="H13" s="22">
        <f>VLOOKUP(V13,[1]Sheet1!$A$370:$U$382,8,FALSE)</f>
        <v>0</v>
      </c>
      <c r="I13" s="14">
        <f>VLOOKUP(V13,[1]Sheet1!$A$370:$U$382,9,FALSE)/100</f>
        <v>0</v>
      </c>
      <c r="J13" s="22">
        <f>VLOOKUP(V13,[1]Sheet1!$A$370:$U$382,10,FALSE)</f>
        <v>0</v>
      </c>
      <c r="K13" s="14">
        <f>VLOOKUP(V13,[1]Sheet1!$A$370:$U$382,11,FALSE)/100</f>
        <v>0</v>
      </c>
      <c r="L13" s="22">
        <f>VLOOKUP(V13,[1]Sheet1!$A$370:$U$382,12,FALSE)</f>
        <v>0</v>
      </c>
      <c r="M13" s="14">
        <f>VLOOKUP(V13,[1]Sheet1!$A$370:$U$3821,13,FALSE)/100</f>
        <v>0</v>
      </c>
      <c r="N13" s="22">
        <f>VLOOKUP(V13,[1]Sheet1!$A$370:$U$382,14,FALSE)</f>
        <v>0</v>
      </c>
      <c r="O13" s="14">
        <f>VLOOKUP(V13,[1]Sheet1!$A$370:$U$382,15,FALSE)/100</f>
        <v>0</v>
      </c>
      <c r="P13" s="22">
        <f>VLOOKUP(V13,[1]Sheet1!$A$370:$U$382,16,FALSE)</f>
        <v>0</v>
      </c>
      <c r="Q13" s="14">
        <f>VLOOKUP(V13,[1]Sheet1!$A$370:$U$382,17,FALSE)/100</f>
        <v>0</v>
      </c>
      <c r="R13" s="22">
        <f>VLOOKUP(V13,[1]Sheet1!$A$370:$U$382,18,FALSE)</f>
        <v>0</v>
      </c>
      <c r="S13" s="14">
        <f>VLOOKUP(V13,[1]Sheet1!$A$370:$U$382,19,FALSE)/100</f>
        <v>0</v>
      </c>
      <c r="T13" s="22">
        <f>VLOOKUP(V13,[1]Sheet1!$A$370:$U$382,20,FALSE)</f>
        <v>0</v>
      </c>
      <c r="U13" s="15">
        <f>VLOOKUP(V13,[1]Sheet1!$A$370:$U$382,21,FALSE)/100</f>
        <v>0</v>
      </c>
      <c r="V13" s="67" t="s">
        <v>129</v>
      </c>
    </row>
    <row r="14" spans="1:22" x14ac:dyDescent="0.25">
      <c r="A14" s="31" t="s">
        <v>50</v>
      </c>
      <c r="B14" s="22">
        <f>VLOOKUP(V14,[1]Sheet1!$A$370:$U$382,2,FALSE)</f>
        <v>421</v>
      </c>
      <c r="C14" s="14">
        <f>VLOOKUP(V14,[1]Sheet1!$A$370:$U$382,3,FALSE)/100</f>
        <v>3.9608617932072633E-2</v>
      </c>
      <c r="D14" s="22">
        <f>VLOOKUP(V14,[1]Sheet1!$A$370:$U$382,4,FALSE)</f>
        <v>421</v>
      </c>
      <c r="E14" s="14">
        <f>VLOOKUP(V14,[1]Sheet1!$A$370:$U$382,5,FALSE)/100</f>
        <v>3.9608617932072633E-2</v>
      </c>
      <c r="F14" s="22">
        <f>VLOOKUP(V14,[1]Sheet1!$A$370:$U$382,6,FALSE)</f>
        <v>0</v>
      </c>
      <c r="G14" s="14">
        <f>VLOOKUP(V14,[1]Sheet1!$A$370:$U$382,7,FALSE)/100</f>
        <v>0</v>
      </c>
      <c r="H14" s="22">
        <f>VLOOKUP(V14,[1]Sheet1!$A$370:$U$382,8,FALSE)</f>
        <v>0</v>
      </c>
      <c r="I14" s="14">
        <f>VLOOKUP(V14,[1]Sheet1!$A$370:$U$382,9,FALSE)/100</f>
        <v>0</v>
      </c>
      <c r="J14" s="22">
        <f>VLOOKUP(V14,[1]Sheet1!$A$370:$U$382,10,FALSE)</f>
        <v>0</v>
      </c>
      <c r="K14" s="14">
        <f>VLOOKUP(V14,[1]Sheet1!$A$370:$U$382,11,FALSE)/100</f>
        <v>0</v>
      </c>
      <c r="L14" s="22">
        <f>VLOOKUP(V14,[1]Sheet1!$A$370:$U$382,12,FALSE)</f>
        <v>0</v>
      </c>
      <c r="M14" s="14">
        <f>VLOOKUP(V14,[1]Sheet1!$A$370:$U$3821,13,FALSE)/100</f>
        <v>0</v>
      </c>
      <c r="N14" s="22">
        <f>VLOOKUP(V14,[1]Sheet1!$A$370:$U$382,14,FALSE)</f>
        <v>0</v>
      </c>
      <c r="O14" s="14">
        <f>VLOOKUP(V14,[1]Sheet1!$A$370:$U$382,15,FALSE)/100</f>
        <v>0</v>
      </c>
      <c r="P14" s="22">
        <f>VLOOKUP(V14,[1]Sheet1!$A$370:$U$382,16,FALSE)</f>
        <v>0</v>
      </c>
      <c r="Q14" s="14">
        <f>VLOOKUP(V14,[1]Sheet1!$A$370:$U$382,17,FALSE)/100</f>
        <v>0</v>
      </c>
      <c r="R14" s="22">
        <f>VLOOKUP(V14,[1]Sheet1!$A$370:$U$382,18,FALSE)</f>
        <v>0</v>
      </c>
      <c r="S14" s="14">
        <f>VLOOKUP(V14,[1]Sheet1!$A$370:$U$382,19,FALSE)/100</f>
        <v>0</v>
      </c>
      <c r="T14" s="22">
        <f>VLOOKUP(V14,[1]Sheet1!$A$370:$U$382,20,FALSE)</f>
        <v>0</v>
      </c>
      <c r="U14" s="15">
        <f>VLOOKUP(V14,[1]Sheet1!$A$370:$U$382,21,FALSE)/100</f>
        <v>0</v>
      </c>
      <c r="V14" s="67" t="s">
        <v>130</v>
      </c>
    </row>
    <row r="15" spans="1:22" x14ac:dyDescent="0.25">
      <c r="A15" s="31" t="s">
        <v>51</v>
      </c>
      <c r="B15" s="22">
        <f>VLOOKUP(V15,[1]Sheet1!$A$370:$U$382,2,FALSE)</f>
        <v>207</v>
      </c>
      <c r="C15" s="14">
        <f>VLOOKUP(V15,[1]Sheet1!$A$370:$U$382,3,FALSE)/100</f>
        <v>1.9475021168501271E-2</v>
      </c>
      <c r="D15" s="22">
        <f>VLOOKUP(V15,[1]Sheet1!$A$370:$U$382,4,FALSE)</f>
        <v>207</v>
      </c>
      <c r="E15" s="14">
        <f>VLOOKUP(V15,[1]Sheet1!$A$370:$U$382,5,FALSE)/100</f>
        <v>1.9475021168501271E-2</v>
      </c>
      <c r="F15" s="22">
        <f>VLOOKUP(V15,[1]Sheet1!$A$370:$U$382,6,FALSE)</f>
        <v>0</v>
      </c>
      <c r="G15" s="14">
        <f>VLOOKUP(V15,[1]Sheet1!$A$370:$U$382,7,FALSE)/100</f>
        <v>0</v>
      </c>
      <c r="H15" s="22">
        <f>VLOOKUP(V15,[1]Sheet1!$A$370:$U$382,8,FALSE)</f>
        <v>0</v>
      </c>
      <c r="I15" s="14">
        <f>VLOOKUP(V15,[1]Sheet1!$A$370:$U$382,9,FALSE)/100</f>
        <v>0</v>
      </c>
      <c r="J15" s="22">
        <f>VLOOKUP(V15,[1]Sheet1!$A$370:$U$382,10,FALSE)</f>
        <v>0</v>
      </c>
      <c r="K15" s="14">
        <f>VLOOKUP(V15,[1]Sheet1!$A$370:$U$382,11,FALSE)/100</f>
        <v>0</v>
      </c>
      <c r="L15" s="22">
        <f>VLOOKUP(V15,[1]Sheet1!$A$370:$U$382,12,FALSE)</f>
        <v>0</v>
      </c>
      <c r="M15" s="14">
        <f>VLOOKUP(V15,[1]Sheet1!$A$370:$U$3821,13,FALSE)/100</f>
        <v>0</v>
      </c>
      <c r="N15" s="22">
        <f>VLOOKUP(V15,[1]Sheet1!$A$370:$U$382,14,FALSE)</f>
        <v>0</v>
      </c>
      <c r="O15" s="14">
        <f>VLOOKUP(V15,[1]Sheet1!$A$370:$U$382,15,FALSE)/100</f>
        <v>0</v>
      </c>
      <c r="P15" s="22">
        <f>VLOOKUP(V15,[1]Sheet1!$A$370:$U$382,16,FALSE)</f>
        <v>0</v>
      </c>
      <c r="Q15" s="14">
        <f>VLOOKUP(V15,[1]Sheet1!$A$370:$U$382,17,FALSE)/100</f>
        <v>0</v>
      </c>
      <c r="R15" s="22">
        <f>VLOOKUP(V15,[1]Sheet1!$A$370:$U$382,18,FALSE)</f>
        <v>0</v>
      </c>
      <c r="S15" s="14">
        <f>VLOOKUP(V15,[1]Sheet1!$A$370:$U$382,19,FALSE)/100</f>
        <v>0</v>
      </c>
      <c r="T15" s="22">
        <f>VLOOKUP(V15,[1]Sheet1!$A$370:$U$382,20,FALSE)</f>
        <v>0</v>
      </c>
      <c r="U15" s="15">
        <f>VLOOKUP(V15,[1]Sheet1!$A$370:$U$382,21,FALSE)/100</f>
        <v>0</v>
      </c>
      <c r="V15" s="67" t="s">
        <v>131</v>
      </c>
    </row>
    <row r="16" spans="1:22" ht="15.75" thickBot="1" x14ac:dyDescent="0.3">
      <c r="A16" s="17" t="s">
        <v>27</v>
      </c>
      <c r="B16" s="25">
        <f>VLOOKUP(V16,[1]Sheet1!$A$370:$U$382,2,FALSE)</f>
        <v>8005</v>
      </c>
      <c r="C16" s="18">
        <f>VLOOKUP(V16,[1]Sheet1!$A$370:$U$382,3,FALSE)/100</f>
        <v>0.7531282340765828</v>
      </c>
      <c r="D16" s="25">
        <f>VLOOKUP(V16,[1]Sheet1!$A$370:$U$382,4,FALSE)</f>
        <v>8005</v>
      </c>
      <c r="E16" s="18">
        <f>VLOOKUP(V16,[1]Sheet1!$A$370:$U$382,5,FALSE)/100</f>
        <v>0.7531282340765828</v>
      </c>
      <c r="F16" s="25">
        <f>VLOOKUP(V16,[1]Sheet1!$A$370:$U$382,6,FALSE)</f>
        <v>0</v>
      </c>
      <c r="G16" s="18">
        <f>VLOOKUP(V16,[1]Sheet1!$A$370:$U$382,7,FALSE)/100</f>
        <v>0</v>
      </c>
      <c r="H16" s="25">
        <f>VLOOKUP(V16,[1]Sheet1!$A$370:$U$382,8,FALSE)</f>
        <v>0</v>
      </c>
      <c r="I16" s="18">
        <f>VLOOKUP(V16,[1]Sheet1!$A$370:$U$382,9,FALSE)/100</f>
        <v>0</v>
      </c>
      <c r="J16" s="25">
        <f>VLOOKUP(V16,[1]Sheet1!$A$370:$U$382,10,FALSE)</f>
        <v>0</v>
      </c>
      <c r="K16" s="18">
        <f>VLOOKUP(V16,[1]Sheet1!$A$370:$U$382,11,FALSE)/100</f>
        <v>0</v>
      </c>
      <c r="L16" s="25">
        <f>VLOOKUP(V16,[1]Sheet1!$A$370:$U$382,12,FALSE)</f>
        <v>0</v>
      </c>
      <c r="M16" s="18">
        <f>VLOOKUP(V16,[1]Sheet1!$A$370:$U$3821,13,FALSE)/100</f>
        <v>0</v>
      </c>
      <c r="N16" s="25">
        <f>VLOOKUP(V16,[1]Sheet1!$A$370:$U$382,14,FALSE)</f>
        <v>0</v>
      </c>
      <c r="O16" s="18">
        <f>VLOOKUP(V16,[1]Sheet1!$A$370:$U$382,15,FALSE)/100</f>
        <v>0</v>
      </c>
      <c r="P16" s="25">
        <f>VLOOKUP(V16,[1]Sheet1!$A$370:$U$382,16,FALSE)</f>
        <v>0</v>
      </c>
      <c r="Q16" s="18">
        <f>VLOOKUP(V16,[1]Sheet1!$A$370:$U$382,17,FALSE)/100</f>
        <v>0</v>
      </c>
      <c r="R16" s="25">
        <f>VLOOKUP(V16,[1]Sheet1!$A$370:$U$382,18,FALSE)</f>
        <v>0</v>
      </c>
      <c r="S16" s="18">
        <f>VLOOKUP(V16,[1]Sheet1!$A$370:$U$382,19,FALSE)/100</f>
        <v>0</v>
      </c>
      <c r="T16" s="25">
        <f>VLOOKUP(V16,[1]Sheet1!$A$370:$U$382,20,FALSE)</f>
        <v>0</v>
      </c>
      <c r="U16" s="19">
        <f>VLOOKUP(V16,[1]Sheet1!$A$370:$U$382,21,FALSE)/100</f>
        <v>0</v>
      </c>
      <c r="V16" s="67" t="s">
        <v>132</v>
      </c>
    </row>
    <row r="17" spans="1:22" ht="15.75" thickBot="1" x14ac:dyDescent="0.3">
      <c r="A17" s="20" t="s">
        <v>32</v>
      </c>
      <c r="B17" s="23">
        <f>VLOOKUP(V17,[1]Sheet1!$A$370:$U$382,2,FALSE)</f>
        <v>10629</v>
      </c>
      <c r="C17" s="7">
        <f>VLOOKUP(V17,[1]Sheet1!$A$370:$U$382,3,FALSE)/100</f>
        <v>1</v>
      </c>
      <c r="D17" s="23">
        <f>VLOOKUP(V17,[1]Sheet1!$A$370:$U$382,4,FALSE)</f>
        <v>10629</v>
      </c>
      <c r="E17" s="7">
        <f>VLOOKUP(V17,[1]Sheet1!$A$370:$U$382,5,FALSE)/100</f>
        <v>1</v>
      </c>
      <c r="F17" s="23">
        <f>VLOOKUP(V17,[1]Sheet1!$A$370:$U$382,6,FALSE)</f>
        <v>0</v>
      </c>
      <c r="G17" s="7">
        <f>VLOOKUP(V17,[1]Sheet1!$A$370:$U$382,7,FALSE)/100</f>
        <v>0</v>
      </c>
      <c r="H17" s="23">
        <f>VLOOKUP(V17,[1]Sheet1!$A$370:$U$382,8,FALSE)</f>
        <v>0</v>
      </c>
      <c r="I17" s="7">
        <f>VLOOKUP(V17,[1]Sheet1!$A$370:$U$382,9,FALSE)/100</f>
        <v>0</v>
      </c>
      <c r="J17" s="23">
        <f>VLOOKUP(V17,[1]Sheet1!$A$370:$U$382,10,FALSE)</f>
        <v>0</v>
      </c>
      <c r="K17" s="7">
        <f>VLOOKUP(V17,[1]Sheet1!$A$370:$U$382,11,FALSE)/100</f>
        <v>0</v>
      </c>
      <c r="L17" s="23">
        <f>VLOOKUP(V17,[1]Sheet1!$A$370:$U$382,12,FALSE)</f>
        <v>0</v>
      </c>
      <c r="M17" s="7">
        <f>VLOOKUP(V17,[1]Sheet1!$A$370:$U$3821,13,FALSE)/100</f>
        <v>0</v>
      </c>
      <c r="N17" s="23">
        <f>VLOOKUP(V17,[1]Sheet1!$A$370:$U$382,14,FALSE)</f>
        <v>0</v>
      </c>
      <c r="O17" s="7">
        <f>VLOOKUP(V17,[1]Sheet1!$A$370:$U$382,15,FALSE)/100</f>
        <v>0</v>
      </c>
      <c r="P17" s="23">
        <f>VLOOKUP(V17,[1]Sheet1!$A$370:$U$382,16,FALSE)</f>
        <v>0</v>
      </c>
      <c r="Q17" s="7">
        <f>VLOOKUP(V17,[1]Sheet1!$A$370:$U$382,17,FALSE)/100</f>
        <v>0</v>
      </c>
      <c r="R17" s="23">
        <f>VLOOKUP(V17,[1]Sheet1!$A$370:$U$382,18,FALSE)</f>
        <v>0</v>
      </c>
      <c r="S17" s="7">
        <f>VLOOKUP(V17,[1]Sheet1!$A$370:$U$382,19,FALSE)/100</f>
        <v>0</v>
      </c>
      <c r="T17" s="23">
        <f>VLOOKUP(V17,[1]Sheet1!$A$370:$U$382,20,FALSE)</f>
        <v>0</v>
      </c>
      <c r="U17" s="8">
        <f>VLOOKUP(V17,[1]Sheet1!$A$370:$U$382,21,FALSE)/100</f>
        <v>0</v>
      </c>
      <c r="V17" s="68" t="s">
        <v>32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B1:V589"/>
  <sheetViews>
    <sheetView topLeftCell="C1" workbookViewId="0">
      <selection activeCell="C7" sqref="C7:U14"/>
    </sheetView>
  </sheetViews>
  <sheetFormatPr defaultColWidth="9.140625" defaultRowHeight="15" x14ac:dyDescent="0.25"/>
  <cols>
    <col min="1" max="1" width="2.7109375" style="71" customWidth="1"/>
    <col min="2" max="2" width="15.7109375" style="70" customWidth="1"/>
    <col min="3" max="21" width="13.140625" style="70" customWidth="1"/>
    <col min="22" max="22" width="11.42578125" style="79" customWidth="1"/>
    <col min="23" max="16384" width="9.140625" style="71"/>
  </cols>
  <sheetData>
    <row r="1" spans="2:21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2:21" ht="22.15" customHeight="1" thickTop="1" thickBot="1" x14ac:dyDescent="0.3">
      <c r="B2" s="301" t="s">
        <v>271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3"/>
    </row>
    <row r="3" spans="2:21" ht="22.15" customHeight="1" thickTop="1" thickBot="1" x14ac:dyDescent="0.3">
      <c r="B3" s="304" t="s">
        <v>349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6"/>
    </row>
    <row r="4" spans="2:21" ht="22.15" customHeight="1" thickTop="1" x14ac:dyDescent="0.25">
      <c r="B4" s="307" t="s">
        <v>289</v>
      </c>
      <c r="C4" s="346">
        <v>2014</v>
      </c>
      <c r="D4" s="347"/>
      <c r="E4" s="348">
        <v>2015</v>
      </c>
      <c r="F4" s="347"/>
      <c r="G4" s="348">
        <v>2016</v>
      </c>
      <c r="H4" s="347"/>
      <c r="I4" s="348">
        <v>2017</v>
      </c>
      <c r="J4" s="347"/>
      <c r="K4" s="375">
        <v>2018</v>
      </c>
      <c r="L4" s="375"/>
      <c r="M4" s="375">
        <v>2019</v>
      </c>
      <c r="N4" s="375"/>
      <c r="O4" s="375">
        <v>2020</v>
      </c>
      <c r="P4" s="348"/>
      <c r="Q4" s="375">
        <v>2021</v>
      </c>
      <c r="R4" s="348"/>
      <c r="S4" s="375">
        <v>2022</v>
      </c>
      <c r="T4" s="376"/>
      <c r="U4" s="337" t="s">
        <v>343</v>
      </c>
    </row>
    <row r="5" spans="2:21" ht="22.15" customHeight="1" x14ac:dyDescent="0.25">
      <c r="B5" s="308"/>
      <c r="C5" s="379"/>
      <c r="D5" s="374"/>
      <c r="E5" s="373"/>
      <c r="F5" s="374"/>
      <c r="G5" s="373"/>
      <c r="H5" s="374"/>
      <c r="I5" s="373"/>
      <c r="J5" s="374"/>
      <c r="K5" s="377"/>
      <c r="L5" s="377"/>
      <c r="M5" s="377"/>
      <c r="N5" s="377"/>
      <c r="O5" s="377"/>
      <c r="P5" s="373"/>
      <c r="Q5" s="377"/>
      <c r="R5" s="373"/>
      <c r="S5" s="377"/>
      <c r="T5" s="378"/>
      <c r="U5" s="338"/>
    </row>
    <row r="6" spans="2:21" ht="22.15" customHeight="1" thickBot="1" x14ac:dyDescent="0.3">
      <c r="B6" s="309"/>
      <c r="C6" s="269" t="s">
        <v>206</v>
      </c>
      <c r="D6" s="270" t="s">
        <v>2</v>
      </c>
      <c r="E6" s="271" t="s">
        <v>206</v>
      </c>
      <c r="F6" s="270" t="s">
        <v>2</v>
      </c>
      <c r="G6" s="271" t="s">
        <v>206</v>
      </c>
      <c r="H6" s="270" t="s">
        <v>2</v>
      </c>
      <c r="I6" s="271" t="s">
        <v>206</v>
      </c>
      <c r="J6" s="272" t="s">
        <v>2</v>
      </c>
      <c r="K6" s="271" t="s">
        <v>206</v>
      </c>
      <c r="L6" s="272" t="s">
        <v>2</v>
      </c>
      <c r="M6" s="271" t="s">
        <v>206</v>
      </c>
      <c r="N6" s="272" t="s">
        <v>2</v>
      </c>
      <c r="O6" s="271" t="s">
        <v>206</v>
      </c>
      <c r="P6" s="272" t="s">
        <v>2</v>
      </c>
      <c r="Q6" s="271" t="s">
        <v>206</v>
      </c>
      <c r="R6" s="272" t="s">
        <v>2</v>
      </c>
      <c r="S6" s="271" t="s">
        <v>206</v>
      </c>
      <c r="T6" s="273" t="s">
        <v>2</v>
      </c>
      <c r="U6" s="339"/>
    </row>
    <row r="7" spans="2:21" ht="22.15" customHeight="1" thickTop="1" x14ac:dyDescent="0.25">
      <c r="B7" s="161" t="s">
        <v>264</v>
      </c>
      <c r="C7" s="133">
        <v>1981</v>
      </c>
      <c r="D7" s="234">
        <v>0.21776409805430361</v>
      </c>
      <c r="E7" s="135">
        <v>2280</v>
      </c>
      <c r="F7" s="234">
        <v>0.24025289778714437</v>
      </c>
      <c r="G7" s="135">
        <v>2064</v>
      </c>
      <c r="H7" s="234">
        <v>0.21095666394112839</v>
      </c>
      <c r="I7" s="135">
        <v>2126</v>
      </c>
      <c r="J7" s="87">
        <v>0.20001881644557343</v>
      </c>
      <c r="K7" s="135">
        <v>2489</v>
      </c>
      <c r="L7" s="87">
        <v>0.23592417061611373</v>
      </c>
      <c r="M7" s="135">
        <v>2247</v>
      </c>
      <c r="N7" s="87">
        <v>0.19621026894865526</v>
      </c>
      <c r="O7" s="135">
        <v>1494</v>
      </c>
      <c r="P7" s="87">
        <v>0.2112257882086809</v>
      </c>
      <c r="Q7" s="135">
        <v>1891</v>
      </c>
      <c r="R7" s="87">
        <v>0.23086314247344647</v>
      </c>
      <c r="S7" s="135">
        <v>1988</v>
      </c>
      <c r="T7" s="87">
        <v>0.20147967974054931</v>
      </c>
      <c r="U7" s="141">
        <v>5.129561078794289E-2</v>
      </c>
    </row>
    <row r="8" spans="2:21" ht="22.15" customHeight="1" x14ac:dyDescent="0.25">
      <c r="B8" s="161" t="s">
        <v>265</v>
      </c>
      <c r="C8" s="133">
        <v>1973</v>
      </c>
      <c r="D8" s="234">
        <v>0.21688468725953611</v>
      </c>
      <c r="E8" s="135">
        <v>2061</v>
      </c>
      <c r="F8" s="234">
        <v>0.21717597471022129</v>
      </c>
      <c r="G8" s="135">
        <v>1990</v>
      </c>
      <c r="H8" s="234">
        <v>0.20339329517579721</v>
      </c>
      <c r="I8" s="135">
        <v>2460</v>
      </c>
      <c r="J8" s="87">
        <v>0.23144228055320351</v>
      </c>
      <c r="K8" s="135">
        <v>2154</v>
      </c>
      <c r="L8" s="87">
        <v>0.20417061611374407</v>
      </c>
      <c r="M8" s="135">
        <v>2612</v>
      </c>
      <c r="N8" s="87">
        <v>0.22808243101641634</v>
      </c>
      <c r="O8" s="135">
        <v>1433</v>
      </c>
      <c r="P8" s="87">
        <v>0.20260144210377493</v>
      </c>
      <c r="Q8" s="135">
        <v>1838</v>
      </c>
      <c r="R8" s="87">
        <v>0.22439262605298499</v>
      </c>
      <c r="S8" s="135">
        <v>2043</v>
      </c>
      <c r="T8" s="87">
        <v>0.20705381574946793</v>
      </c>
      <c r="U8" s="142">
        <v>0.11153427638737759</v>
      </c>
    </row>
    <row r="9" spans="2:21" ht="22.15" customHeight="1" x14ac:dyDescent="0.25">
      <c r="B9" s="161" t="s">
        <v>266</v>
      </c>
      <c r="C9" s="133">
        <v>1609</v>
      </c>
      <c r="D9" s="234">
        <v>0.1768714960976146</v>
      </c>
      <c r="E9" s="135">
        <v>1636</v>
      </c>
      <c r="F9" s="234">
        <v>0.17239199157007376</v>
      </c>
      <c r="G9" s="135">
        <v>1831</v>
      </c>
      <c r="H9" s="234">
        <v>0.18714227309893705</v>
      </c>
      <c r="I9" s="135">
        <v>1813</v>
      </c>
      <c r="J9" s="87">
        <v>0.17057107912315364</v>
      </c>
      <c r="K9" s="135">
        <v>1760</v>
      </c>
      <c r="L9" s="87">
        <v>0.16682464454976303</v>
      </c>
      <c r="M9" s="135">
        <v>1964</v>
      </c>
      <c r="N9" s="87">
        <v>0.17149842822214462</v>
      </c>
      <c r="O9" s="135">
        <v>1243</v>
      </c>
      <c r="P9" s="87">
        <v>0.17573872472783825</v>
      </c>
      <c r="Q9" s="135">
        <v>1430</v>
      </c>
      <c r="R9" s="87">
        <v>0.1745818581369796</v>
      </c>
      <c r="S9" s="135">
        <v>1679</v>
      </c>
      <c r="T9" s="87">
        <v>0.17016317016317017</v>
      </c>
      <c r="U9" s="142">
        <v>0.17412587412587413</v>
      </c>
    </row>
    <row r="10" spans="2:21" ht="22.15" customHeight="1" x14ac:dyDescent="0.25">
      <c r="B10" s="161" t="s">
        <v>267</v>
      </c>
      <c r="C10" s="133">
        <v>1634</v>
      </c>
      <c r="D10" s="234">
        <v>0.17961965483126305</v>
      </c>
      <c r="E10" s="135">
        <v>1875</v>
      </c>
      <c r="F10" s="234">
        <v>0.19757639620653319</v>
      </c>
      <c r="G10" s="135">
        <v>1963</v>
      </c>
      <c r="H10" s="234">
        <v>0.20063368765331152</v>
      </c>
      <c r="I10" s="135">
        <v>2238</v>
      </c>
      <c r="J10" s="87">
        <v>0.2105560259666949</v>
      </c>
      <c r="K10" s="135">
        <v>2053</v>
      </c>
      <c r="L10" s="87">
        <v>0.19459715639810427</v>
      </c>
      <c r="M10" s="135">
        <v>2304</v>
      </c>
      <c r="N10" s="87">
        <v>0.20118756549074399</v>
      </c>
      <c r="O10" s="135">
        <v>1383</v>
      </c>
      <c r="P10" s="87">
        <v>0.19553230595221263</v>
      </c>
      <c r="Q10" s="135">
        <v>1388</v>
      </c>
      <c r="R10" s="87">
        <v>0.16945427908680258</v>
      </c>
      <c r="S10" s="135">
        <v>1930</v>
      </c>
      <c r="T10" s="87">
        <v>0.19560149994932605</v>
      </c>
      <c r="U10" s="142">
        <v>0.39048991354466861</v>
      </c>
    </row>
    <row r="11" spans="2:21" ht="22.15" customHeight="1" x14ac:dyDescent="0.25">
      <c r="B11" s="161" t="s">
        <v>268</v>
      </c>
      <c r="C11" s="133">
        <v>1494</v>
      </c>
      <c r="D11" s="234">
        <v>0.16422996592283171</v>
      </c>
      <c r="E11" s="135">
        <v>1247</v>
      </c>
      <c r="F11" s="234">
        <v>0.13140147523709167</v>
      </c>
      <c r="G11" s="135">
        <v>1545</v>
      </c>
      <c r="H11" s="234">
        <v>0.15791087489779232</v>
      </c>
      <c r="I11" s="135">
        <v>1538</v>
      </c>
      <c r="J11" s="87">
        <v>0.14469846645968579</v>
      </c>
      <c r="K11" s="135">
        <v>1718</v>
      </c>
      <c r="L11" s="87">
        <v>0.1628436018957346</v>
      </c>
      <c r="M11" s="135">
        <v>1929</v>
      </c>
      <c r="N11" s="87">
        <v>0.16844219350331821</v>
      </c>
      <c r="O11" s="135">
        <v>1210</v>
      </c>
      <c r="P11" s="87">
        <v>0.17107309486780714</v>
      </c>
      <c r="Q11" s="135">
        <v>1226</v>
      </c>
      <c r="R11" s="87">
        <v>0.14967647417897692</v>
      </c>
      <c r="S11" s="135">
        <v>1801</v>
      </c>
      <c r="T11" s="87">
        <v>0.18252761731022601</v>
      </c>
      <c r="U11" s="142">
        <v>0.46900489396411094</v>
      </c>
    </row>
    <row r="12" spans="2:21" ht="22.15" customHeight="1" x14ac:dyDescent="0.25">
      <c r="B12" s="161" t="s">
        <v>269</v>
      </c>
      <c r="C12" s="133">
        <v>232</v>
      </c>
      <c r="D12" s="234">
        <v>2.5502913048257667E-2</v>
      </c>
      <c r="E12" s="135">
        <v>199</v>
      </c>
      <c r="F12" s="234">
        <v>2.0969441517386722E-2</v>
      </c>
      <c r="G12" s="135">
        <v>227</v>
      </c>
      <c r="H12" s="234">
        <v>2.3201144726083402E-2</v>
      </c>
      <c r="I12" s="135">
        <v>226</v>
      </c>
      <c r="J12" s="87">
        <v>2.126258349797723E-2</v>
      </c>
      <c r="K12" s="135">
        <v>190</v>
      </c>
      <c r="L12" s="87">
        <v>1.8009478672985781E-2</v>
      </c>
      <c r="M12" s="135">
        <v>238</v>
      </c>
      <c r="N12" s="87">
        <v>2.0782396088019559E-2</v>
      </c>
      <c r="O12" s="135">
        <v>166</v>
      </c>
      <c r="P12" s="87">
        <v>2.3469532023186766E-2</v>
      </c>
      <c r="Q12" s="135">
        <v>235</v>
      </c>
      <c r="R12" s="87">
        <v>2.8690025637895251E-2</v>
      </c>
      <c r="S12" s="135">
        <v>211</v>
      </c>
      <c r="T12" s="87">
        <v>2.1384412688760516E-2</v>
      </c>
      <c r="U12" s="142">
        <v>-0.10212765957446808</v>
      </c>
    </row>
    <row r="13" spans="2:21" ht="22.15" customHeight="1" thickBot="1" x14ac:dyDescent="0.3">
      <c r="B13" s="161" t="s">
        <v>270</v>
      </c>
      <c r="C13" s="133">
        <v>174</v>
      </c>
      <c r="D13" s="234">
        <v>1.9127184786193251E-2</v>
      </c>
      <c r="E13" s="135">
        <v>192</v>
      </c>
      <c r="F13" s="234">
        <v>2.0231822971548998E-2</v>
      </c>
      <c r="G13" s="135">
        <v>164</v>
      </c>
      <c r="H13" s="234">
        <v>1.6762060506950123E-2</v>
      </c>
      <c r="I13" s="135">
        <v>228</v>
      </c>
      <c r="J13" s="87">
        <v>2.1450747953711543E-2</v>
      </c>
      <c r="K13" s="135">
        <v>186</v>
      </c>
      <c r="L13" s="87">
        <v>1.7630331753554503E-2</v>
      </c>
      <c r="M13" s="135">
        <v>158</v>
      </c>
      <c r="N13" s="87">
        <v>1.379671673070206E-2</v>
      </c>
      <c r="O13" s="135">
        <v>144</v>
      </c>
      <c r="P13" s="87">
        <v>2.0359112116499364E-2</v>
      </c>
      <c r="Q13" s="135">
        <v>183</v>
      </c>
      <c r="R13" s="87">
        <v>2.2341594432914173E-2</v>
      </c>
      <c r="S13" s="135">
        <v>215</v>
      </c>
      <c r="T13" s="87">
        <v>2.1789804398500052E-2</v>
      </c>
      <c r="U13" s="142">
        <v>0.17486338797814208</v>
      </c>
    </row>
    <row r="14" spans="2:21" ht="22.15" customHeight="1" thickTop="1" thickBot="1" x14ac:dyDescent="0.3">
      <c r="B14" s="98" t="s">
        <v>207</v>
      </c>
      <c r="C14" s="134">
        <v>9097</v>
      </c>
      <c r="D14" s="235">
        <v>1</v>
      </c>
      <c r="E14" s="136">
        <v>9490</v>
      </c>
      <c r="F14" s="235">
        <v>1</v>
      </c>
      <c r="G14" s="136">
        <v>9784</v>
      </c>
      <c r="H14" s="235">
        <v>1</v>
      </c>
      <c r="I14" s="136">
        <v>10629</v>
      </c>
      <c r="J14" s="90">
        <v>1</v>
      </c>
      <c r="K14" s="136">
        <v>10550</v>
      </c>
      <c r="L14" s="90">
        <v>1</v>
      </c>
      <c r="M14" s="136">
        <v>11452</v>
      </c>
      <c r="N14" s="90">
        <v>1</v>
      </c>
      <c r="O14" s="136">
        <v>7073</v>
      </c>
      <c r="P14" s="90">
        <v>0.99999999999999989</v>
      </c>
      <c r="Q14" s="136">
        <v>8191</v>
      </c>
      <c r="R14" s="90">
        <v>0.99999999999999989</v>
      </c>
      <c r="S14" s="136">
        <v>9867</v>
      </c>
      <c r="T14" s="90">
        <v>1.0000000000000002</v>
      </c>
      <c r="U14" s="159">
        <v>0.20461482114515933</v>
      </c>
    </row>
    <row r="15" spans="2:21" ht="15.75" thickTop="1" x14ac:dyDescent="0.25">
      <c r="B15" s="102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</row>
    <row r="16" spans="2:21" x14ac:dyDescent="0.25">
      <c r="B16" s="71"/>
      <c r="C16" s="71"/>
      <c r="D16" s="71"/>
      <c r="E16" s="71"/>
      <c r="F16" s="71"/>
      <c r="G16" s="71"/>
      <c r="H16" s="71"/>
      <c r="I16" s="80"/>
      <c r="J16" s="71"/>
      <c r="K16" s="80"/>
      <c r="L16" s="71"/>
      <c r="M16" s="71"/>
      <c r="N16" s="71"/>
      <c r="O16" s="80"/>
      <c r="P16" s="71"/>
      <c r="Q16" s="80"/>
      <c r="R16" s="71"/>
      <c r="S16" s="80"/>
      <c r="T16" s="71"/>
      <c r="U16" s="71"/>
    </row>
    <row r="17" spans="2:21" x14ac:dyDescent="0.2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</row>
    <row r="18" spans="2:21" x14ac:dyDescent="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2:21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2:21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2:21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2:21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2:21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2:21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2:21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2:21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2:21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2:21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2:21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2:21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2:21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2:21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2:21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2:21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2:21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2:21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2:21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2:21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2:21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2:21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2:21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2:21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2:21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2:21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2:21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2:21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2:21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2:21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2:21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2:21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2:21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2:21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2:21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2:21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2:21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2:21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2:21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2:21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2:21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2:21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2:21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2:21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2:21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2:21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2:21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2:21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2:21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2:21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2:21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2:21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2:21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2:21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2:21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2:21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2:21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2:21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2:21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2:21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2:21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2:21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2:21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2:21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2:21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2:21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2:21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2:21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2:21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2:21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2:21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2:21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2:21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2:21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2:21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2:21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2:21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2:21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2:21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2:21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2:21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2:21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2:21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2:21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2:21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2:21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2:21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2:21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2:21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2:21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2:21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2:21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2:21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2:21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2:21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2:21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2:21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2:21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2:21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2:21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2:21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2:21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2:21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2:21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2:21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2:21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2:21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2:21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2:21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2:21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2:21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2:21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2:21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2:21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2:21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2:21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2:21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2:21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2:21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2:21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2:21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2:21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2:21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2:21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2:21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2:21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2:21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2:21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2:21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2:21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2:21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2:21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2:21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2:21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2:21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2:21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2:21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2:21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2:21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2:21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2:21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2:21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2:21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2:21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2:21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2:21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2:21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2:21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</row>
    <row r="176" spans="2:21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</row>
    <row r="177" spans="2:21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</row>
    <row r="178" spans="2:21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</row>
    <row r="179" spans="2:21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</row>
    <row r="180" spans="2:21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</row>
    <row r="181" spans="2:21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</row>
    <row r="182" spans="2:21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</row>
    <row r="183" spans="2:21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</row>
    <row r="184" spans="2:21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</row>
    <row r="185" spans="2:21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</row>
    <row r="186" spans="2:21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</row>
    <row r="187" spans="2:21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</row>
    <row r="188" spans="2:21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</row>
    <row r="189" spans="2:21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</row>
    <row r="190" spans="2:21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</row>
    <row r="191" spans="2:21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</row>
    <row r="192" spans="2:21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</row>
    <row r="193" spans="2:21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</row>
    <row r="194" spans="2:21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</row>
    <row r="195" spans="2:21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</row>
    <row r="196" spans="2:21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</row>
    <row r="197" spans="2:21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</row>
    <row r="198" spans="2:21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</row>
    <row r="199" spans="2:21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</row>
    <row r="200" spans="2:21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</row>
    <row r="201" spans="2:21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</row>
    <row r="202" spans="2:21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</row>
    <row r="203" spans="2:21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</row>
    <row r="204" spans="2:21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</row>
    <row r="205" spans="2:21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</row>
    <row r="206" spans="2:21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</row>
    <row r="207" spans="2:21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</row>
    <row r="208" spans="2:21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</row>
    <row r="209" spans="2:21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</row>
    <row r="210" spans="2:21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</row>
    <row r="211" spans="2:21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</row>
    <row r="212" spans="2:21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</row>
    <row r="213" spans="2:21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</row>
    <row r="214" spans="2:21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</row>
    <row r="215" spans="2:21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</row>
    <row r="216" spans="2:21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</row>
    <row r="217" spans="2:21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</row>
    <row r="218" spans="2:21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</row>
    <row r="219" spans="2:21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</row>
    <row r="220" spans="2:21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</row>
    <row r="221" spans="2:21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</row>
    <row r="222" spans="2:21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</row>
    <row r="223" spans="2:21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</row>
    <row r="224" spans="2:21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</row>
    <row r="225" spans="2:21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</row>
    <row r="226" spans="2:21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</row>
    <row r="227" spans="2:21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</row>
    <row r="228" spans="2:21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</row>
    <row r="229" spans="2:21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</row>
    <row r="230" spans="2:21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</row>
    <row r="231" spans="2:21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</row>
    <row r="232" spans="2:21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</row>
    <row r="233" spans="2:21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</row>
    <row r="234" spans="2:21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</row>
    <row r="235" spans="2:21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</row>
    <row r="236" spans="2:21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</row>
    <row r="237" spans="2:21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</row>
    <row r="238" spans="2:21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</row>
    <row r="239" spans="2:21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</row>
    <row r="240" spans="2:21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</row>
    <row r="241" spans="2:21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</row>
    <row r="242" spans="2:21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</row>
    <row r="243" spans="2:21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</row>
    <row r="244" spans="2:21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</row>
    <row r="245" spans="2:21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</row>
    <row r="246" spans="2:21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</row>
    <row r="247" spans="2:21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</row>
    <row r="248" spans="2:21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</row>
    <row r="249" spans="2:21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</row>
    <row r="250" spans="2:21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</row>
    <row r="251" spans="2:21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</row>
    <row r="252" spans="2:21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</row>
    <row r="253" spans="2:21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</row>
    <row r="254" spans="2:21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</row>
    <row r="255" spans="2:21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</row>
    <row r="256" spans="2:21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</row>
    <row r="257" spans="2:21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</row>
    <row r="258" spans="2:21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</row>
    <row r="259" spans="2:21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</row>
    <row r="260" spans="2:21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</row>
    <row r="261" spans="2:21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</row>
    <row r="262" spans="2:21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</row>
    <row r="263" spans="2:21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</row>
    <row r="264" spans="2:21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</row>
    <row r="265" spans="2:21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</row>
    <row r="266" spans="2:21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</row>
    <row r="267" spans="2:21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</row>
    <row r="268" spans="2:21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</row>
    <row r="269" spans="2:21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</row>
    <row r="270" spans="2:21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</row>
    <row r="271" spans="2:21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</row>
    <row r="272" spans="2:21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</row>
    <row r="273" spans="2:21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</row>
    <row r="274" spans="2:21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</row>
    <row r="275" spans="2:21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</row>
    <row r="276" spans="2:21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</row>
    <row r="277" spans="2:21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</row>
    <row r="278" spans="2:21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</row>
    <row r="279" spans="2:21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</row>
    <row r="280" spans="2:21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</row>
    <row r="281" spans="2:21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</row>
    <row r="282" spans="2:21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</row>
    <row r="283" spans="2:21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</row>
    <row r="284" spans="2:21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</row>
    <row r="285" spans="2:21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</row>
    <row r="286" spans="2:21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</row>
    <row r="287" spans="2:21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</row>
    <row r="288" spans="2:21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</row>
    <row r="289" spans="2:21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</row>
    <row r="290" spans="2:21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</row>
    <row r="291" spans="2:21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</row>
    <row r="292" spans="2:21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</row>
    <row r="293" spans="2:21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</row>
    <row r="294" spans="2:21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</row>
    <row r="295" spans="2:21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</row>
    <row r="296" spans="2:21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</row>
    <row r="297" spans="2:21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</row>
    <row r="298" spans="2:21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</row>
    <row r="299" spans="2:21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</row>
    <row r="300" spans="2:21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</row>
    <row r="301" spans="2:21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</row>
    <row r="302" spans="2:21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</row>
    <row r="303" spans="2:21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</row>
    <row r="304" spans="2:21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</row>
    <row r="305" spans="2:21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</row>
    <row r="306" spans="2:21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</row>
    <row r="307" spans="2:21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</row>
    <row r="308" spans="2:21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</row>
    <row r="309" spans="2:21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</row>
    <row r="310" spans="2:21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</row>
    <row r="311" spans="2:21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</row>
    <row r="312" spans="2:21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</row>
    <row r="313" spans="2:21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</row>
    <row r="314" spans="2:21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</row>
    <row r="315" spans="2:21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</row>
    <row r="316" spans="2:21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</row>
    <row r="317" spans="2:21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</row>
    <row r="318" spans="2:21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</row>
    <row r="319" spans="2:21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</row>
    <row r="320" spans="2:21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</row>
    <row r="321" spans="2:21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</row>
    <row r="322" spans="2:21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</row>
    <row r="323" spans="2:21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</row>
    <row r="324" spans="2:21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</row>
    <row r="325" spans="2:21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</row>
    <row r="326" spans="2:21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</row>
    <row r="327" spans="2:21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</row>
    <row r="328" spans="2:21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</row>
    <row r="329" spans="2:21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</row>
    <row r="330" spans="2:21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</row>
    <row r="331" spans="2:21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</row>
    <row r="332" spans="2:21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</row>
    <row r="333" spans="2:21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</row>
    <row r="334" spans="2:21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</row>
    <row r="335" spans="2:21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</row>
    <row r="336" spans="2:21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</row>
    <row r="337" spans="2:21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</row>
    <row r="338" spans="2:21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</row>
    <row r="339" spans="2:21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</row>
    <row r="340" spans="2:21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</row>
    <row r="341" spans="2:21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</row>
    <row r="342" spans="2:21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</row>
    <row r="343" spans="2:21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</row>
    <row r="344" spans="2:21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</row>
    <row r="345" spans="2:21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</row>
    <row r="346" spans="2:21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</row>
    <row r="347" spans="2:21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</row>
    <row r="348" spans="2:21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</row>
    <row r="349" spans="2:21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</row>
    <row r="350" spans="2:21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</row>
    <row r="351" spans="2:21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</row>
    <row r="352" spans="2:21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</row>
    <row r="353" spans="2:21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</row>
    <row r="354" spans="2:21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</row>
    <row r="355" spans="2:21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</row>
    <row r="356" spans="2:21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</row>
    <row r="357" spans="2:21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</row>
    <row r="358" spans="2:21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</row>
    <row r="359" spans="2:21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</row>
    <row r="360" spans="2:21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</row>
    <row r="361" spans="2:21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</row>
    <row r="362" spans="2:21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</row>
    <row r="363" spans="2:21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</row>
    <row r="364" spans="2:21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</row>
    <row r="365" spans="2:21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</row>
    <row r="366" spans="2:21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</row>
    <row r="367" spans="2:21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</row>
    <row r="368" spans="2:21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</row>
    <row r="369" spans="2:21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</row>
    <row r="370" spans="2:21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</row>
    <row r="371" spans="2:21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</row>
    <row r="372" spans="2:21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</row>
    <row r="373" spans="2:21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</row>
    <row r="374" spans="2:21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</row>
    <row r="375" spans="2:21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</row>
    <row r="376" spans="2:21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</row>
    <row r="377" spans="2:21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</row>
    <row r="378" spans="2:21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</row>
    <row r="379" spans="2:21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</row>
    <row r="380" spans="2:21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</row>
    <row r="381" spans="2:21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</row>
    <row r="382" spans="2:21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</row>
    <row r="383" spans="2:21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</row>
    <row r="384" spans="2:21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</row>
    <row r="385" spans="2:21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</row>
    <row r="386" spans="2:21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</row>
    <row r="387" spans="2:21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</row>
    <row r="388" spans="2:21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</row>
    <row r="389" spans="2:21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</row>
    <row r="390" spans="2:21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</row>
    <row r="391" spans="2:21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</row>
    <row r="392" spans="2:21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</row>
    <row r="393" spans="2:21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</row>
    <row r="394" spans="2:21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</row>
    <row r="395" spans="2:21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</row>
    <row r="396" spans="2:21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</row>
    <row r="397" spans="2:21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</row>
    <row r="398" spans="2:21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</row>
    <row r="399" spans="2:21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</row>
    <row r="400" spans="2:21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</row>
    <row r="401" spans="2:21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</row>
    <row r="402" spans="2:21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</row>
    <row r="403" spans="2:21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</row>
    <row r="404" spans="2:21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</row>
    <row r="405" spans="2:21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</row>
    <row r="406" spans="2:21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</row>
    <row r="407" spans="2:21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</row>
    <row r="408" spans="2:21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</row>
    <row r="409" spans="2:21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</row>
    <row r="410" spans="2:21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</row>
    <row r="411" spans="2:21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</row>
    <row r="412" spans="2:21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</row>
    <row r="413" spans="2:21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</row>
    <row r="414" spans="2:21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</row>
    <row r="415" spans="2:21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</row>
    <row r="416" spans="2:21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</row>
    <row r="417" spans="2:21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</row>
    <row r="418" spans="2:21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</row>
    <row r="419" spans="2:21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</row>
    <row r="420" spans="2:21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</row>
    <row r="421" spans="2:21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</row>
    <row r="422" spans="2:21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</row>
    <row r="423" spans="2:21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</row>
    <row r="424" spans="2:21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</row>
    <row r="425" spans="2:21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</row>
    <row r="426" spans="2:21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</row>
    <row r="427" spans="2:21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</row>
    <row r="428" spans="2:21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</row>
    <row r="429" spans="2:21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</row>
    <row r="430" spans="2:21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</row>
    <row r="431" spans="2:21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</row>
    <row r="432" spans="2:21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</row>
    <row r="433" spans="2:21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</row>
    <row r="434" spans="2:21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</row>
    <row r="435" spans="2:21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</row>
    <row r="436" spans="2:21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</row>
    <row r="437" spans="2:21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</row>
    <row r="438" spans="2:21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</row>
    <row r="439" spans="2:21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</row>
    <row r="440" spans="2:21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</row>
    <row r="441" spans="2:21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</row>
    <row r="442" spans="2:21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</row>
    <row r="443" spans="2:21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</row>
    <row r="444" spans="2:21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</row>
    <row r="445" spans="2:21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</row>
    <row r="446" spans="2:21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</row>
    <row r="447" spans="2:21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</row>
    <row r="448" spans="2:21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</row>
    <row r="449" spans="2:21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</row>
    <row r="450" spans="2:21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</row>
    <row r="451" spans="2:21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</row>
    <row r="452" spans="2:21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</row>
    <row r="453" spans="2:21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</row>
    <row r="454" spans="2:21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</row>
    <row r="455" spans="2:21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</row>
    <row r="456" spans="2:21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</row>
    <row r="457" spans="2:21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</row>
    <row r="458" spans="2:21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</row>
    <row r="459" spans="2:21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</row>
    <row r="460" spans="2:21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</row>
    <row r="461" spans="2:21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</row>
    <row r="462" spans="2:21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</row>
    <row r="463" spans="2:21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</row>
    <row r="464" spans="2:21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</row>
    <row r="465" spans="2:21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</row>
    <row r="466" spans="2:21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</row>
    <row r="467" spans="2:21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</row>
    <row r="468" spans="2:21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</row>
    <row r="469" spans="2:21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</row>
    <row r="470" spans="2:21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</row>
    <row r="471" spans="2:21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</row>
    <row r="472" spans="2:21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</row>
    <row r="473" spans="2:21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</row>
    <row r="474" spans="2:21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</row>
    <row r="475" spans="2:21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</row>
    <row r="476" spans="2:21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</row>
    <row r="477" spans="2:21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</row>
    <row r="478" spans="2:21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</row>
    <row r="479" spans="2:21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</row>
    <row r="480" spans="2:21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</row>
    <row r="481" spans="2:21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</row>
    <row r="482" spans="2:21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</row>
    <row r="483" spans="2:21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</row>
    <row r="484" spans="2:21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</row>
    <row r="485" spans="2:21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</row>
    <row r="486" spans="2:21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</row>
    <row r="487" spans="2:21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</row>
    <row r="488" spans="2:21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</row>
    <row r="489" spans="2:21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</row>
    <row r="490" spans="2:21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</row>
    <row r="491" spans="2:21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</row>
    <row r="492" spans="2:21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</row>
    <row r="493" spans="2:21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</row>
    <row r="494" spans="2:21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</row>
    <row r="495" spans="2:21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</row>
    <row r="496" spans="2:21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</row>
    <row r="497" spans="2:21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</row>
    <row r="498" spans="2:21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</row>
    <row r="499" spans="2:21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</row>
    <row r="500" spans="2:21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</row>
    <row r="501" spans="2:21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</row>
    <row r="502" spans="2:21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</row>
    <row r="503" spans="2:21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</row>
    <row r="504" spans="2:21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</row>
    <row r="505" spans="2:21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</row>
    <row r="506" spans="2:21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</row>
    <row r="507" spans="2:21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</row>
    <row r="508" spans="2:21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</row>
    <row r="509" spans="2:21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</row>
    <row r="510" spans="2:21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</row>
    <row r="511" spans="2:21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</row>
    <row r="512" spans="2:21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</row>
    <row r="513" spans="2:21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</row>
    <row r="514" spans="2:21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</row>
    <row r="515" spans="2:21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</row>
    <row r="516" spans="2:21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</row>
    <row r="517" spans="2:21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</row>
    <row r="518" spans="2:21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</row>
    <row r="519" spans="2:21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</row>
    <row r="520" spans="2:21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</row>
    <row r="521" spans="2:21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</row>
    <row r="522" spans="2:21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</row>
    <row r="523" spans="2:21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</row>
    <row r="524" spans="2:21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</row>
    <row r="525" spans="2:21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</row>
    <row r="526" spans="2:21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</row>
    <row r="527" spans="2:21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</row>
    <row r="528" spans="2:21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</row>
    <row r="529" spans="2:21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</row>
    <row r="530" spans="2:21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</row>
    <row r="531" spans="2:21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</row>
    <row r="532" spans="2:21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</row>
    <row r="533" spans="2:21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</row>
    <row r="534" spans="2:21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</row>
    <row r="535" spans="2:21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</row>
    <row r="536" spans="2:21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</row>
    <row r="537" spans="2:21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</row>
    <row r="538" spans="2:21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</row>
    <row r="539" spans="2:21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</row>
    <row r="540" spans="2:21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</row>
    <row r="541" spans="2:21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</row>
    <row r="542" spans="2:21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</row>
    <row r="543" spans="2:21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</row>
    <row r="544" spans="2:21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</row>
    <row r="545" spans="2:21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</row>
    <row r="546" spans="2:21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</row>
    <row r="547" spans="2:21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</row>
    <row r="548" spans="2:21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</row>
    <row r="549" spans="2:21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</row>
    <row r="550" spans="2:21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</row>
    <row r="551" spans="2:21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</row>
    <row r="552" spans="2:21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</row>
    <row r="553" spans="2:21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</row>
    <row r="554" spans="2:21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</row>
    <row r="555" spans="2:21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</row>
    <row r="556" spans="2:21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</row>
    <row r="557" spans="2:21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</row>
    <row r="558" spans="2:21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</row>
    <row r="559" spans="2:21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</row>
    <row r="560" spans="2:21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</row>
    <row r="561" spans="2:21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</row>
    <row r="562" spans="2:21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</row>
    <row r="563" spans="2:21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</row>
    <row r="564" spans="2:21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</row>
    <row r="565" spans="2:21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</row>
    <row r="566" spans="2:21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</row>
    <row r="567" spans="2:21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</row>
    <row r="568" spans="2:21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</row>
    <row r="569" spans="2:21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</row>
    <row r="570" spans="2:21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</row>
    <row r="571" spans="2:21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</row>
    <row r="572" spans="2:21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</row>
    <row r="573" spans="2:21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</row>
    <row r="574" spans="2:21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</row>
    <row r="575" spans="2:21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</row>
    <row r="576" spans="2:21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</row>
    <row r="577" spans="2:21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</row>
    <row r="578" spans="2:21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</row>
    <row r="579" spans="2:21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</row>
    <row r="580" spans="2:21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</row>
    <row r="581" spans="2:21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</row>
    <row r="582" spans="2:21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</row>
    <row r="583" spans="2:21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</row>
    <row r="584" spans="2:21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</row>
    <row r="585" spans="2:21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</row>
    <row r="586" spans="2:21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</row>
    <row r="587" spans="2:21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</row>
    <row r="588" spans="2:21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</row>
    <row r="589" spans="2:21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</row>
  </sheetData>
  <mergeCells count="13">
    <mergeCell ref="G4:H5"/>
    <mergeCell ref="S4:T5"/>
    <mergeCell ref="U4:U6"/>
    <mergeCell ref="O4:P5"/>
    <mergeCell ref="B2:U2"/>
    <mergeCell ref="B3:U3"/>
    <mergeCell ref="B4:B6"/>
    <mergeCell ref="C4:D5"/>
    <mergeCell ref="I4:J5"/>
    <mergeCell ref="K4:L5"/>
    <mergeCell ref="M4:N5"/>
    <mergeCell ref="E4:F5"/>
    <mergeCell ref="Q4:R5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EV494"/>
  <sheetViews>
    <sheetView workbookViewId="0">
      <selection activeCell="C6" sqref="C6:L13"/>
    </sheetView>
  </sheetViews>
  <sheetFormatPr defaultColWidth="9.140625" defaultRowHeight="15" x14ac:dyDescent="0.25"/>
  <cols>
    <col min="1" max="1" width="2.7109375" style="71" customWidth="1"/>
    <col min="2" max="2" width="21.28515625" style="70" customWidth="1"/>
    <col min="3" max="12" width="11.140625" style="70" customWidth="1"/>
    <col min="13" max="152" width="11.42578125" style="71" customWidth="1"/>
    <col min="153" max="16384" width="9.140625" style="70"/>
  </cols>
  <sheetData>
    <row r="1" spans="2:13" s="71" customFormat="1" ht="15.75" thickBot="1" x14ac:dyDescent="0.3"/>
    <row r="2" spans="2:13" ht="22.15" customHeight="1" thickTop="1" thickBot="1" x14ac:dyDescent="0.3">
      <c r="B2" s="304" t="s">
        <v>350</v>
      </c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2:13" ht="22.15" customHeight="1" thickTop="1" thickBot="1" x14ac:dyDescent="0.3">
      <c r="B3" s="307" t="s">
        <v>289</v>
      </c>
      <c r="C3" s="315" t="s">
        <v>235</v>
      </c>
      <c r="D3" s="315"/>
      <c r="E3" s="315"/>
      <c r="F3" s="315"/>
      <c r="G3" s="315"/>
      <c r="H3" s="315"/>
      <c r="I3" s="315"/>
      <c r="J3" s="315"/>
      <c r="K3" s="316" t="s">
        <v>207</v>
      </c>
      <c r="L3" s="298"/>
    </row>
    <row r="4" spans="2:13" ht="22.15" customHeight="1" thickTop="1" thickBot="1" x14ac:dyDescent="0.3">
      <c r="B4" s="308"/>
      <c r="C4" s="346" t="s">
        <v>236</v>
      </c>
      <c r="D4" s="347"/>
      <c r="E4" s="348" t="s">
        <v>237</v>
      </c>
      <c r="F4" s="347"/>
      <c r="G4" s="348" t="s">
        <v>238</v>
      </c>
      <c r="H4" s="347"/>
      <c r="I4" s="349" t="s">
        <v>239</v>
      </c>
      <c r="J4" s="380"/>
      <c r="K4" s="317"/>
      <c r="L4" s="300"/>
    </row>
    <row r="5" spans="2:13" ht="22.15" customHeight="1" thickTop="1" thickBot="1" x14ac:dyDescent="0.3">
      <c r="B5" s="309"/>
      <c r="C5" s="269" t="s">
        <v>206</v>
      </c>
      <c r="D5" s="270" t="s">
        <v>2</v>
      </c>
      <c r="E5" s="271" t="s">
        <v>206</v>
      </c>
      <c r="F5" s="270" t="s">
        <v>2</v>
      </c>
      <c r="G5" s="271" t="s">
        <v>206</v>
      </c>
      <c r="H5" s="270" t="s">
        <v>2</v>
      </c>
      <c r="I5" s="271" t="s">
        <v>206</v>
      </c>
      <c r="J5" s="272" t="s">
        <v>2</v>
      </c>
      <c r="K5" s="94" t="s">
        <v>206</v>
      </c>
      <c r="L5" s="156" t="s">
        <v>2</v>
      </c>
    </row>
    <row r="6" spans="2:13" ht="22.15" customHeight="1" thickTop="1" x14ac:dyDescent="0.25">
      <c r="B6" s="161" t="s">
        <v>264</v>
      </c>
      <c r="C6" s="95">
        <v>552</v>
      </c>
      <c r="D6" s="234">
        <v>0.19574468085106383</v>
      </c>
      <c r="E6" s="169">
        <v>1355</v>
      </c>
      <c r="F6" s="234">
        <v>0.20379004361558128</v>
      </c>
      <c r="G6" s="169">
        <v>81</v>
      </c>
      <c r="H6" s="234">
        <v>0.2066326530612245</v>
      </c>
      <c r="I6" s="169">
        <v>0</v>
      </c>
      <c r="J6" s="236">
        <v>0</v>
      </c>
      <c r="K6" s="106">
        <v>1988</v>
      </c>
      <c r="L6" s="88">
        <v>0.20147967974054931</v>
      </c>
      <c r="M6" s="79"/>
    </row>
    <row r="7" spans="2:13" ht="22.15" customHeight="1" x14ac:dyDescent="0.25">
      <c r="B7" s="161" t="s">
        <v>265</v>
      </c>
      <c r="C7" s="95">
        <v>571</v>
      </c>
      <c r="D7" s="234">
        <v>0.20248226950354609</v>
      </c>
      <c r="E7" s="169">
        <v>1385</v>
      </c>
      <c r="F7" s="234">
        <v>0.20830200030079712</v>
      </c>
      <c r="G7" s="169">
        <v>85</v>
      </c>
      <c r="H7" s="234">
        <v>0.21683673469387754</v>
      </c>
      <c r="I7" s="169">
        <v>2</v>
      </c>
      <c r="J7" s="236">
        <v>0.33333333333333331</v>
      </c>
      <c r="K7" s="106">
        <v>2043</v>
      </c>
      <c r="L7" s="88">
        <v>0.20705381574946793</v>
      </c>
      <c r="M7" s="79"/>
    </row>
    <row r="8" spans="2:13" ht="22.15" customHeight="1" x14ac:dyDescent="0.25">
      <c r="B8" s="161" t="s">
        <v>266</v>
      </c>
      <c r="C8" s="95">
        <v>466</v>
      </c>
      <c r="D8" s="234">
        <v>0.1652482269503546</v>
      </c>
      <c r="E8" s="169">
        <v>1149</v>
      </c>
      <c r="F8" s="234">
        <v>0.17280794104376598</v>
      </c>
      <c r="G8" s="169">
        <v>63</v>
      </c>
      <c r="H8" s="234">
        <v>0.16071428571428573</v>
      </c>
      <c r="I8" s="169">
        <v>1</v>
      </c>
      <c r="J8" s="236">
        <v>0.16666666666666666</v>
      </c>
      <c r="K8" s="106">
        <v>1679</v>
      </c>
      <c r="L8" s="88">
        <v>0.17016317016317017</v>
      </c>
      <c r="M8" s="79"/>
    </row>
    <row r="9" spans="2:13" ht="22.15" customHeight="1" x14ac:dyDescent="0.25">
      <c r="B9" s="161" t="s">
        <v>267</v>
      </c>
      <c r="C9" s="95">
        <v>534</v>
      </c>
      <c r="D9" s="234">
        <v>0.18936170212765957</v>
      </c>
      <c r="E9" s="169">
        <v>1329</v>
      </c>
      <c r="F9" s="234">
        <v>0.19987968115506091</v>
      </c>
      <c r="G9" s="169">
        <v>66</v>
      </c>
      <c r="H9" s="234">
        <v>0.1683673469387755</v>
      </c>
      <c r="I9" s="169">
        <v>1</v>
      </c>
      <c r="J9" s="236">
        <v>0.16666666666666666</v>
      </c>
      <c r="K9" s="106">
        <v>1930</v>
      </c>
      <c r="L9" s="88">
        <v>0.19560149994932605</v>
      </c>
      <c r="M9" s="79"/>
    </row>
    <row r="10" spans="2:13" ht="22.15" customHeight="1" x14ac:dyDescent="0.25">
      <c r="B10" s="161" t="s">
        <v>268</v>
      </c>
      <c r="C10" s="95">
        <v>623</v>
      </c>
      <c r="D10" s="234">
        <v>0.22092198581560285</v>
      </c>
      <c r="E10" s="169">
        <v>1105</v>
      </c>
      <c r="F10" s="234">
        <v>0.16619040457211612</v>
      </c>
      <c r="G10" s="169">
        <v>72</v>
      </c>
      <c r="H10" s="234">
        <v>0.18367346938775511</v>
      </c>
      <c r="I10" s="169">
        <v>1</v>
      </c>
      <c r="J10" s="236">
        <v>0.16666666666666666</v>
      </c>
      <c r="K10" s="106">
        <v>1801</v>
      </c>
      <c r="L10" s="88">
        <v>0.18252761731022601</v>
      </c>
      <c r="M10" s="79"/>
    </row>
    <row r="11" spans="2:13" ht="22.15" customHeight="1" x14ac:dyDescent="0.25">
      <c r="B11" s="161" t="s">
        <v>269</v>
      </c>
      <c r="C11" s="95">
        <v>44</v>
      </c>
      <c r="D11" s="234">
        <v>1.5602836879432624E-2</v>
      </c>
      <c r="E11" s="169">
        <v>153</v>
      </c>
      <c r="F11" s="234">
        <v>2.3010979094600693E-2</v>
      </c>
      <c r="G11" s="169">
        <v>14</v>
      </c>
      <c r="H11" s="234">
        <v>3.5714285714285712E-2</v>
      </c>
      <c r="I11" s="169">
        <v>0</v>
      </c>
      <c r="J11" s="236">
        <v>0</v>
      </c>
      <c r="K11" s="106">
        <v>211</v>
      </c>
      <c r="L11" s="88">
        <v>2.1384412688760516E-2</v>
      </c>
      <c r="M11" s="79"/>
    </row>
    <row r="12" spans="2:13" ht="22.15" customHeight="1" thickBot="1" x14ac:dyDescent="0.3">
      <c r="B12" s="161" t="s">
        <v>270</v>
      </c>
      <c r="C12" s="95">
        <v>30</v>
      </c>
      <c r="D12" s="234">
        <v>1.0638297872340425E-2</v>
      </c>
      <c r="E12" s="169">
        <v>173</v>
      </c>
      <c r="F12" s="234">
        <v>2.6018950218077905E-2</v>
      </c>
      <c r="G12" s="169">
        <v>11</v>
      </c>
      <c r="H12" s="234">
        <v>2.8061224489795918E-2</v>
      </c>
      <c r="I12" s="169">
        <v>1</v>
      </c>
      <c r="J12" s="236">
        <v>0.16666666666666666</v>
      </c>
      <c r="K12" s="106">
        <v>215</v>
      </c>
      <c r="L12" s="88">
        <v>2.1789804398500052E-2</v>
      </c>
      <c r="M12" s="79"/>
    </row>
    <row r="13" spans="2:13" ht="22.15" customHeight="1" thickTop="1" thickBot="1" x14ac:dyDescent="0.3">
      <c r="B13" s="98" t="s">
        <v>207</v>
      </c>
      <c r="C13" s="96">
        <v>2820</v>
      </c>
      <c r="D13" s="235">
        <v>1</v>
      </c>
      <c r="E13" s="206">
        <v>6649</v>
      </c>
      <c r="F13" s="235">
        <v>1</v>
      </c>
      <c r="G13" s="206">
        <v>392</v>
      </c>
      <c r="H13" s="235">
        <v>0.99999999999999989</v>
      </c>
      <c r="I13" s="206">
        <v>6</v>
      </c>
      <c r="J13" s="90">
        <v>0.99999999999999989</v>
      </c>
      <c r="K13" s="96">
        <v>9867</v>
      </c>
      <c r="L13" s="93">
        <v>1.0000000000000002</v>
      </c>
      <c r="M13" s="79"/>
    </row>
    <row r="14" spans="2:13" s="71" customFormat="1" ht="22.15" customHeight="1" thickTop="1" thickBot="1" x14ac:dyDescent="0.3">
      <c r="B14" s="99"/>
      <c r="C14" s="100"/>
      <c r="D14" s="101"/>
      <c r="E14" s="100"/>
      <c r="F14" s="101"/>
      <c r="G14" s="100"/>
      <c r="H14" s="101"/>
      <c r="I14" s="100"/>
      <c r="J14" s="101"/>
      <c r="K14" s="100"/>
      <c r="L14" s="101"/>
    </row>
    <row r="15" spans="2:13" ht="22.15" customHeight="1" thickTop="1" x14ac:dyDescent="0.25">
      <c r="B15" s="112" t="s">
        <v>233</v>
      </c>
      <c r="C15" s="107"/>
      <c r="D15" s="108"/>
      <c r="E15" s="102"/>
      <c r="F15" s="158"/>
      <c r="G15" s="102"/>
      <c r="H15" s="102"/>
      <c r="I15" s="102"/>
      <c r="J15" s="158"/>
      <c r="K15" s="115"/>
      <c r="L15" s="102"/>
    </row>
    <row r="16" spans="2:13" ht="22.15" customHeight="1" thickBot="1" x14ac:dyDescent="0.3">
      <c r="B16" s="109" t="s">
        <v>234</v>
      </c>
      <c r="C16" s="110"/>
      <c r="D16" s="111"/>
      <c r="E16" s="102"/>
      <c r="F16" s="102"/>
      <c r="G16" s="102"/>
      <c r="H16" s="102"/>
      <c r="I16" s="102"/>
      <c r="J16" s="102"/>
      <c r="K16" s="102"/>
      <c r="L16" s="102"/>
    </row>
    <row r="17" spans="2:12" s="71" customFormat="1" ht="15.75" thickTop="1" x14ac:dyDescent="0.2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 s="71" customFormat="1" x14ac:dyDescent="0.25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2:12" s="71" customFormat="1" x14ac:dyDescent="0.25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2:12" s="71" customFormat="1" x14ac:dyDescent="0.25"/>
    <row r="21" spans="2:12" s="71" customFormat="1" x14ac:dyDescent="0.25"/>
    <row r="22" spans="2:12" s="71" customFormat="1" x14ac:dyDescent="0.25"/>
    <row r="23" spans="2:12" s="71" customFormat="1" x14ac:dyDescent="0.25"/>
    <row r="24" spans="2:12" s="71" customFormat="1" x14ac:dyDescent="0.25"/>
    <row r="25" spans="2:12" s="71" customFormat="1" x14ac:dyDescent="0.25"/>
    <row r="26" spans="2:12" s="71" customFormat="1" x14ac:dyDescent="0.25"/>
    <row r="27" spans="2:12" s="71" customFormat="1" x14ac:dyDescent="0.25"/>
    <row r="28" spans="2:12" s="71" customFormat="1" x14ac:dyDescent="0.25"/>
    <row r="29" spans="2:12" s="71" customFormat="1" x14ac:dyDescent="0.25"/>
    <row r="30" spans="2:12" s="71" customFormat="1" x14ac:dyDescent="0.25"/>
    <row r="31" spans="2:12" s="71" customFormat="1" x14ac:dyDescent="0.25"/>
    <row r="32" spans="2:12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DI626"/>
  <sheetViews>
    <sheetView topLeftCell="B1" workbookViewId="0">
      <selection activeCell="C8" sqref="C8:X15"/>
    </sheetView>
  </sheetViews>
  <sheetFormatPr defaultColWidth="9.140625" defaultRowHeight="15" x14ac:dyDescent="0.25"/>
  <cols>
    <col min="1" max="1" width="2.7109375" style="71" customWidth="1"/>
    <col min="2" max="2" width="15.7109375" style="70" customWidth="1"/>
    <col min="3" max="24" width="10.85546875" style="70" customWidth="1"/>
    <col min="25" max="113" width="11.42578125" style="71" customWidth="1"/>
    <col min="114" max="16384" width="9.140625" style="70"/>
  </cols>
  <sheetData>
    <row r="1" spans="2:25" s="71" customFormat="1" ht="15.75" thickBot="1" x14ac:dyDescent="0.3"/>
    <row r="2" spans="2:25" ht="22.15" customHeight="1" thickTop="1" thickBot="1" x14ac:dyDescent="0.3">
      <c r="B2" s="304" t="s">
        <v>369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2"/>
    </row>
    <row r="3" spans="2:25" ht="22.15" customHeight="1" thickTop="1" thickBot="1" x14ac:dyDescent="0.3">
      <c r="B3" s="307" t="s">
        <v>289</v>
      </c>
      <c r="C3" s="384" t="s">
        <v>367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22"/>
      <c r="W3" s="385" t="s">
        <v>207</v>
      </c>
      <c r="X3" s="298"/>
    </row>
    <row r="4" spans="2:25" ht="22.15" customHeight="1" thickTop="1" thickBot="1" x14ac:dyDescent="0.3">
      <c r="B4" s="383"/>
      <c r="C4" s="384" t="s">
        <v>241</v>
      </c>
      <c r="D4" s="355"/>
      <c r="E4" s="355"/>
      <c r="F4" s="355"/>
      <c r="G4" s="355"/>
      <c r="H4" s="355"/>
      <c r="I4" s="355"/>
      <c r="J4" s="355"/>
      <c r="K4" s="355"/>
      <c r="L4" s="356"/>
      <c r="M4" s="315" t="s">
        <v>242</v>
      </c>
      <c r="N4" s="315"/>
      <c r="O4" s="315"/>
      <c r="P4" s="315"/>
      <c r="Q4" s="315"/>
      <c r="R4" s="315"/>
      <c r="S4" s="315"/>
      <c r="T4" s="315"/>
      <c r="U4" s="315"/>
      <c r="V4" s="322"/>
      <c r="W4" s="386"/>
      <c r="X4" s="299"/>
    </row>
    <row r="5" spans="2:25" ht="22.15" customHeight="1" thickTop="1" thickBot="1" x14ac:dyDescent="0.3">
      <c r="B5" s="383"/>
      <c r="C5" s="384" t="s">
        <v>235</v>
      </c>
      <c r="D5" s="315"/>
      <c r="E5" s="315"/>
      <c r="F5" s="315"/>
      <c r="G5" s="315"/>
      <c r="H5" s="315"/>
      <c r="I5" s="315"/>
      <c r="J5" s="315"/>
      <c r="K5" s="346" t="s">
        <v>207</v>
      </c>
      <c r="L5" s="380"/>
      <c r="M5" s="384" t="s">
        <v>235</v>
      </c>
      <c r="N5" s="315"/>
      <c r="O5" s="315"/>
      <c r="P5" s="315"/>
      <c r="Q5" s="315"/>
      <c r="R5" s="315"/>
      <c r="S5" s="315"/>
      <c r="T5" s="315"/>
      <c r="U5" s="346" t="s">
        <v>207</v>
      </c>
      <c r="V5" s="380"/>
      <c r="W5" s="386"/>
      <c r="X5" s="299"/>
    </row>
    <row r="6" spans="2:25" ht="22.15" customHeight="1" thickTop="1" thickBot="1" x14ac:dyDescent="0.3">
      <c r="B6" s="383"/>
      <c r="C6" s="346" t="s">
        <v>236</v>
      </c>
      <c r="D6" s="347"/>
      <c r="E6" s="348" t="s">
        <v>237</v>
      </c>
      <c r="F6" s="347"/>
      <c r="G6" s="348" t="s">
        <v>238</v>
      </c>
      <c r="H6" s="347"/>
      <c r="I6" s="388" t="s">
        <v>239</v>
      </c>
      <c r="J6" s="388"/>
      <c r="K6" s="379"/>
      <c r="L6" s="387"/>
      <c r="M6" s="346" t="s">
        <v>236</v>
      </c>
      <c r="N6" s="347"/>
      <c r="O6" s="348" t="s">
        <v>237</v>
      </c>
      <c r="P6" s="347"/>
      <c r="Q6" s="348" t="s">
        <v>238</v>
      </c>
      <c r="R6" s="347"/>
      <c r="S6" s="388" t="s">
        <v>239</v>
      </c>
      <c r="T6" s="388"/>
      <c r="U6" s="379"/>
      <c r="V6" s="387"/>
      <c r="W6" s="386"/>
      <c r="X6" s="299"/>
    </row>
    <row r="7" spans="2:25" ht="22.15" customHeight="1" thickTop="1" thickBot="1" x14ac:dyDescent="0.3">
      <c r="B7" s="344"/>
      <c r="C7" s="269" t="s">
        <v>206</v>
      </c>
      <c r="D7" s="270" t="s">
        <v>2</v>
      </c>
      <c r="E7" s="271" t="s">
        <v>206</v>
      </c>
      <c r="F7" s="270" t="s">
        <v>2</v>
      </c>
      <c r="G7" s="271" t="s">
        <v>206</v>
      </c>
      <c r="H7" s="270" t="s">
        <v>2</v>
      </c>
      <c r="I7" s="271" t="s">
        <v>206</v>
      </c>
      <c r="J7" s="272" t="s">
        <v>2</v>
      </c>
      <c r="K7" s="269" t="s">
        <v>206</v>
      </c>
      <c r="L7" s="273" t="s">
        <v>2</v>
      </c>
      <c r="M7" s="269" t="s">
        <v>206</v>
      </c>
      <c r="N7" s="270" t="s">
        <v>2</v>
      </c>
      <c r="O7" s="271" t="s">
        <v>206</v>
      </c>
      <c r="P7" s="270" t="s">
        <v>2</v>
      </c>
      <c r="Q7" s="271" t="s">
        <v>206</v>
      </c>
      <c r="R7" s="270" t="s">
        <v>2</v>
      </c>
      <c r="S7" s="271" t="s">
        <v>206</v>
      </c>
      <c r="T7" s="272" t="s">
        <v>2</v>
      </c>
      <c r="U7" s="269" t="s">
        <v>206</v>
      </c>
      <c r="V7" s="273" t="s">
        <v>2</v>
      </c>
      <c r="W7" s="94" t="s">
        <v>206</v>
      </c>
      <c r="X7" s="160" t="s">
        <v>2</v>
      </c>
    </row>
    <row r="8" spans="2:25" ht="22.15" customHeight="1" thickTop="1" x14ac:dyDescent="0.25">
      <c r="B8" s="161" t="s">
        <v>264</v>
      </c>
      <c r="C8" s="95">
        <v>407</v>
      </c>
      <c r="D8" s="227">
        <v>0.20597165991902833</v>
      </c>
      <c r="E8" s="169">
        <v>818</v>
      </c>
      <c r="F8" s="227">
        <v>0.19873663751214771</v>
      </c>
      <c r="G8" s="169">
        <v>56</v>
      </c>
      <c r="H8" s="227">
        <v>0.224</v>
      </c>
      <c r="I8" s="237">
        <v>0</v>
      </c>
      <c r="J8" s="238">
        <v>0</v>
      </c>
      <c r="K8" s="95">
        <v>1281</v>
      </c>
      <c r="L8" s="119">
        <v>0.20189125295508276</v>
      </c>
      <c r="M8" s="95">
        <v>145</v>
      </c>
      <c r="N8" s="227">
        <v>0.17180094786729858</v>
      </c>
      <c r="O8" s="169">
        <v>537</v>
      </c>
      <c r="P8" s="227">
        <v>0.212001579155152</v>
      </c>
      <c r="Q8" s="169">
        <v>25</v>
      </c>
      <c r="R8" s="227">
        <v>0.176056338028169</v>
      </c>
      <c r="S8" s="169">
        <v>0</v>
      </c>
      <c r="T8" s="117">
        <v>0</v>
      </c>
      <c r="U8" s="106">
        <v>707</v>
      </c>
      <c r="V8" s="119">
        <v>0.20073821692220328</v>
      </c>
      <c r="W8" s="106">
        <v>1988</v>
      </c>
      <c r="X8" s="119">
        <v>0.20147967974054931</v>
      </c>
      <c r="Y8" s="79"/>
    </row>
    <row r="9" spans="2:25" ht="22.15" customHeight="1" x14ac:dyDescent="0.25">
      <c r="B9" s="161" t="s">
        <v>265</v>
      </c>
      <c r="C9" s="95">
        <v>399</v>
      </c>
      <c r="D9" s="227">
        <v>0.20192307692307693</v>
      </c>
      <c r="E9" s="169">
        <v>883</v>
      </c>
      <c r="F9" s="227">
        <v>0.21452866861030126</v>
      </c>
      <c r="G9" s="169">
        <v>57</v>
      </c>
      <c r="H9" s="227">
        <v>0.22800000000000001</v>
      </c>
      <c r="I9" s="237">
        <v>1</v>
      </c>
      <c r="J9" s="238">
        <v>0.33333333333333331</v>
      </c>
      <c r="K9" s="95">
        <v>1340</v>
      </c>
      <c r="L9" s="119">
        <v>0.21118991331757289</v>
      </c>
      <c r="M9" s="95">
        <v>172</v>
      </c>
      <c r="N9" s="227">
        <v>0.20379146919431279</v>
      </c>
      <c r="O9" s="169">
        <v>502</v>
      </c>
      <c r="P9" s="227">
        <v>0.19818397157520726</v>
      </c>
      <c r="Q9" s="169">
        <v>28</v>
      </c>
      <c r="R9" s="227">
        <v>0.19718309859154928</v>
      </c>
      <c r="S9" s="169">
        <v>1</v>
      </c>
      <c r="T9" s="117">
        <v>0.33333333333333331</v>
      </c>
      <c r="U9" s="106">
        <v>703</v>
      </c>
      <c r="V9" s="119">
        <v>0.19960249858035206</v>
      </c>
      <c r="W9" s="106">
        <v>2043</v>
      </c>
      <c r="X9" s="119">
        <v>0.20705381574946793</v>
      </c>
      <c r="Y9" s="79"/>
    </row>
    <row r="10" spans="2:25" ht="22.15" customHeight="1" x14ac:dyDescent="0.25">
      <c r="B10" s="161" t="s">
        <v>266</v>
      </c>
      <c r="C10" s="95">
        <v>319</v>
      </c>
      <c r="D10" s="227">
        <v>0.16143724696356276</v>
      </c>
      <c r="E10" s="169">
        <v>730</v>
      </c>
      <c r="F10" s="227">
        <v>0.17735665694849367</v>
      </c>
      <c r="G10" s="169">
        <v>39</v>
      </c>
      <c r="H10" s="227">
        <v>0.156</v>
      </c>
      <c r="I10" s="237">
        <v>1</v>
      </c>
      <c r="J10" s="238">
        <v>0.33333333333333331</v>
      </c>
      <c r="K10" s="95">
        <v>1089</v>
      </c>
      <c r="L10" s="119">
        <v>0.17163120567375886</v>
      </c>
      <c r="M10" s="95">
        <v>147</v>
      </c>
      <c r="N10" s="227">
        <v>0.17417061611374407</v>
      </c>
      <c r="O10" s="169">
        <v>419</v>
      </c>
      <c r="P10" s="227">
        <v>0.16541650217133833</v>
      </c>
      <c r="Q10" s="169">
        <v>24</v>
      </c>
      <c r="R10" s="227">
        <v>0.16901408450704225</v>
      </c>
      <c r="S10" s="169">
        <v>0</v>
      </c>
      <c r="T10" s="117">
        <v>0</v>
      </c>
      <c r="U10" s="106">
        <v>590</v>
      </c>
      <c r="V10" s="119">
        <v>0.16751845542305507</v>
      </c>
      <c r="W10" s="106">
        <v>1679</v>
      </c>
      <c r="X10" s="119">
        <v>0.17016317016317017</v>
      </c>
      <c r="Y10" s="79"/>
    </row>
    <row r="11" spans="2:25" ht="22.15" customHeight="1" x14ac:dyDescent="0.25">
      <c r="B11" s="161" t="s">
        <v>267</v>
      </c>
      <c r="C11" s="95">
        <v>382</v>
      </c>
      <c r="D11" s="227">
        <v>0.19331983805668015</v>
      </c>
      <c r="E11" s="169">
        <v>853</v>
      </c>
      <c r="F11" s="227">
        <v>0.20724003887269193</v>
      </c>
      <c r="G11" s="169">
        <v>43</v>
      </c>
      <c r="H11" s="227">
        <v>0.17199999999999999</v>
      </c>
      <c r="I11" s="237">
        <v>0</v>
      </c>
      <c r="J11" s="238">
        <v>0</v>
      </c>
      <c r="K11" s="95">
        <v>1278</v>
      </c>
      <c r="L11" s="119">
        <v>0.20141843971631207</v>
      </c>
      <c r="M11" s="95">
        <v>152</v>
      </c>
      <c r="N11" s="227">
        <v>0.18009478672985782</v>
      </c>
      <c r="O11" s="169">
        <v>476</v>
      </c>
      <c r="P11" s="227">
        <v>0.18791946308724833</v>
      </c>
      <c r="Q11" s="169">
        <v>23</v>
      </c>
      <c r="R11" s="227">
        <v>0.1619718309859155</v>
      </c>
      <c r="S11" s="169">
        <v>1</v>
      </c>
      <c r="T11" s="117">
        <v>0.33333333333333331</v>
      </c>
      <c r="U11" s="106">
        <v>652</v>
      </c>
      <c r="V11" s="119">
        <v>0.18512208972174901</v>
      </c>
      <c r="W11" s="106">
        <v>1930</v>
      </c>
      <c r="X11" s="119">
        <v>0.19560149994932605</v>
      </c>
      <c r="Y11" s="79"/>
    </row>
    <row r="12" spans="2:25" ht="22.15" customHeight="1" x14ac:dyDescent="0.25">
      <c r="B12" s="161" t="s">
        <v>268</v>
      </c>
      <c r="C12" s="95">
        <v>426</v>
      </c>
      <c r="D12" s="227">
        <v>0.21558704453441296</v>
      </c>
      <c r="E12" s="169">
        <v>684</v>
      </c>
      <c r="F12" s="227">
        <v>0.16618075801749271</v>
      </c>
      <c r="G12" s="169">
        <v>42</v>
      </c>
      <c r="H12" s="227">
        <v>0.16800000000000001</v>
      </c>
      <c r="I12" s="237">
        <v>1</v>
      </c>
      <c r="J12" s="238">
        <v>0.33333333333333331</v>
      </c>
      <c r="K12" s="95">
        <v>1153</v>
      </c>
      <c r="L12" s="119">
        <v>0.18171788810086684</v>
      </c>
      <c r="M12" s="95">
        <v>197</v>
      </c>
      <c r="N12" s="227">
        <v>0.23341232227488151</v>
      </c>
      <c r="O12" s="169">
        <v>421</v>
      </c>
      <c r="P12" s="227">
        <v>0.16620607974733517</v>
      </c>
      <c r="Q12" s="169">
        <v>30</v>
      </c>
      <c r="R12" s="227">
        <v>0.21126760563380281</v>
      </c>
      <c r="S12" s="169">
        <v>0</v>
      </c>
      <c r="T12" s="117">
        <v>0</v>
      </c>
      <c r="U12" s="106">
        <v>648</v>
      </c>
      <c r="V12" s="119">
        <v>0.18398637137989779</v>
      </c>
      <c r="W12" s="106">
        <v>1801</v>
      </c>
      <c r="X12" s="119">
        <v>0.18252761731022601</v>
      </c>
      <c r="Y12" s="79"/>
    </row>
    <row r="13" spans="2:25" ht="22.15" customHeight="1" x14ac:dyDescent="0.25">
      <c r="B13" s="161" t="s">
        <v>269</v>
      </c>
      <c r="C13" s="95">
        <v>25</v>
      </c>
      <c r="D13" s="227">
        <v>1.2651821862348178E-2</v>
      </c>
      <c r="E13" s="169">
        <v>68</v>
      </c>
      <c r="F13" s="227">
        <v>1.6520894071914479E-2</v>
      </c>
      <c r="G13" s="169">
        <v>8</v>
      </c>
      <c r="H13" s="227">
        <v>3.2000000000000001E-2</v>
      </c>
      <c r="I13" s="237">
        <v>0</v>
      </c>
      <c r="J13" s="238">
        <v>0</v>
      </c>
      <c r="K13" s="95">
        <v>101</v>
      </c>
      <c r="L13" s="119">
        <v>1.5918045705279747E-2</v>
      </c>
      <c r="M13" s="95">
        <v>19</v>
      </c>
      <c r="N13" s="227">
        <v>2.2511848341232227E-2</v>
      </c>
      <c r="O13" s="169">
        <v>85</v>
      </c>
      <c r="P13" s="227">
        <v>3.3557046979865772E-2</v>
      </c>
      <c r="Q13" s="169">
        <v>6</v>
      </c>
      <c r="R13" s="227">
        <v>4.2253521126760563E-2</v>
      </c>
      <c r="S13" s="169">
        <v>0</v>
      </c>
      <c r="T13" s="117">
        <v>0</v>
      </c>
      <c r="U13" s="106">
        <v>110</v>
      </c>
      <c r="V13" s="119">
        <v>3.1232254400908575E-2</v>
      </c>
      <c r="W13" s="106">
        <v>211</v>
      </c>
      <c r="X13" s="119">
        <v>2.1384412688760516E-2</v>
      </c>
      <c r="Y13" s="79"/>
    </row>
    <row r="14" spans="2:25" ht="22.15" customHeight="1" thickBot="1" x14ac:dyDescent="0.3">
      <c r="B14" s="161" t="s">
        <v>270</v>
      </c>
      <c r="C14" s="95">
        <v>18</v>
      </c>
      <c r="D14" s="227">
        <v>9.1093117408906875E-3</v>
      </c>
      <c r="E14" s="169">
        <v>80</v>
      </c>
      <c r="F14" s="227">
        <v>1.9436345966958212E-2</v>
      </c>
      <c r="G14" s="169">
        <v>5</v>
      </c>
      <c r="H14" s="227">
        <v>0.02</v>
      </c>
      <c r="I14" s="237">
        <v>0</v>
      </c>
      <c r="J14" s="238">
        <v>0</v>
      </c>
      <c r="K14" s="95">
        <v>103</v>
      </c>
      <c r="L14" s="119">
        <v>1.6233254531126871E-2</v>
      </c>
      <c r="M14" s="95">
        <v>12</v>
      </c>
      <c r="N14" s="227">
        <v>1.4218009478672985E-2</v>
      </c>
      <c r="O14" s="169">
        <v>93</v>
      </c>
      <c r="P14" s="227">
        <v>3.6715357283853139E-2</v>
      </c>
      <c r="Q14" s="169">
        <v>6</v>
      </c>
      <c r="R14" s="227">
        <v>4.2253521126760563E-2</v>
      </c>
      <c r="S14" s="169">
        <v>1</v>
      </c>
      <c r="T14" s="117">
        <v>0.33333333333333331</v>
      </c>
      <c r="U14" s="106">
        <v>112</v>
      </c>
      <c r="V14" s="119">
        <v>3.1800113571834182E-2</v>
      </c>
      <c r="W14" s="106">
        <v>215</v>
      </c>
      <c r="X14" s="119">
        <v>2.1789804398500052E-2</v>
      </c>
      <c r="Y14" s="79"/>
    </row>
    <row r="15" spans="2:25" ht="22.15" customHeight="1" thickTop="1" thickBot="1" x14ac:dyDescent="0.3">
      <c r="B15" s="98" t="s">
        <v>207</v>
      </c>
      <c r="C15" s="96">
        <v>1976</v>
      </c>
      <c r="D15" s="180">
        <v>1</v>
      </c>
      <c r="E15" s="206">
        <v>4116</v>
      </c>
      <c r="F15" s="180">
        <v>0.99999999999999989</v>
      </c>
      <c r="G15" s="206">
        <v>250</v>
      </c>
      <c r="H15" s="180">
        <v>1</v>
      </c>
      <c r="I15" s="239">
        <v>3</v>
      </c>
      <c r="J15" s="240">
        <v>1</v>
      </c>
      <c r="K15" s="96">
        <v>6345</v>
      </c>
      <c r="L15" s="121">
        <v>1</v>
      </c>
      <c r="M15" s="96">
        <v>844</v>
      </c>
      <c r="N15" s="180">
        <v>1</v>
      </c>
      <c r="O15" s="206">
        <v>2533</v>
      </c>
      <c r="P15" s="180">
        <v>0.99999999999999989</v>
      </c>
      <c r="Q15" s="206">
        <v>142</v>
      </c>
      <c r="R15" s="180">
        <v>0.99999999999999978</v>
      </c>
      <c r="S15" s="206">
        <v>3</v>
      </c>
      <c r="T15" s="120">
        <v>1</v>
      </c>
      <c r="U15" s="96">
        <v>3522</v>
      </c>
      <c r="V15" s="121">
        <v>1</v>
      </c>
      <c r="W15" s="96">
        <v>9867</v>
      </c>
      <c r="X15" s="121">
        <v>1.0000000000000002</v>
      </c>
      <c r="Y15" s="79"/>
    </row>
    <row r="16" spans="2:25" s="71" customFormat="1" ht="22.15" customHeight="1" thickTop="1" thickBot="1" x14ac:dyDescent="0.3">
      <c r="B16" s="99"/>
      <c r="C16" s="100"/>
      <c r="D16" s="113"/>
      <c r="E16" s="100"/>
      <c r="F16" s="113"/>
      <c r="G16" s="100"/>
      <c r="H16" s="113"/>
      <c r="I16" s="100"/>
      <c r="J16" s="100"/>
      <c r="K16" s="100"/>
      <c r="L16" s="113"/>
      <c r="M16" s="100"/>
      <c r="N16" s="113"/>
      <c r="O16" s="100"/>
      <c r="P16" s="113"/>
      <c r="Q16" s="100"/>
      <c r="R16" s="113"/>
      <c r="S16" s="100"/>
      <c r="T16" s="113"/>
      <c r="U16" s="100"/>
      <c r="V16" s="113"/>
      <c r="W16" s="100"/>
      <c r="X16" s="113"/>
    </row>
    <row r="17" spans="2:24" ht="22.15" customHeight="1" thickTop="1" x14ac:dyDescent="0.25">
      <c r="B17" s="112" t="s">
        <v>233</v>
      </c>
      <c r="C17" s="107"/>
      <c r="D17" s="107"/>
      <c r="E17" s="108"/>
      <c r="F17" s="102"/>
      <c r="G17" s="102"/>
      <c r="H17" s="102"/>
      <c r="I17" s="102"/>
      <c r="J17" s="102"/>
      <c r="K17" s="103"/>
      <c r="L17" s="102"/>
      <c r="M17" s="102"/>
      <c r="N17" s="102"/>
      <c r="O17" s="102"/>
      <c r="P17" s="102"/>
      <c r="Q17" s="102"/>
      <c r="R17" s="102"/>
      <c r="S17" s="102"/>
      <c r="T17" s="102"/>
      <c r="U17" s="103"/>
      <c r="V17" s="102"/>
      <c r="W17" s="102"/>
      <c r="X17" s="102"/>
    </row>
    <row r="18" spans="2:24" ht="22.15" customHeight="1" thickBot="1" x14ac:dyDescent="0.3">
      <c r="B18" s="109" t="s">
        <v>234</v>
      </c>
      <c r="C18" s="110"/>
      <c r="D18" s="110"/>
      <c r="E18" s="111"/>
      <c r="F18" s="102"/>
      <c r="G18" s="102"/>
      <c r="H18" s="102"/>
      <c r="I18" s="102"/>
      <c r="J18" s="102"/>
      <c r="K18" s="103"/>
      <c r="L18" s="102"/>
      <c r="M18" s="102"/>
      <c r="N18" s="102"/>
      <c r="O18" s="102"/>
      <c r="P18" s="102"/>
      <c r="Q18" s="102"/>
      <c r="R18" s="102"/>
      <c r="S18" s="102"/>
      <c r="T18" s="102"/>
      <c r="U18" s="103"/>
      <c r="V18" s="102"/>
      <c r="W18" s="102"/>
      <c r="X18" s="102"/>
    </row>
    <row r="19" spans="2:24" s="71" customFormat="1" ht="15.75" thickTop="1" x14ac:dyDescent="0.25"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102"/>
      <c r="M19" s="102"/>
      <c r="N19" s="102"/>
      <c r="O19" s="102"/>
      <c r="P19" s="102"/>
      <c r="Q19" s="102"/>
      <c r="R19" s="102"/>
      <c r="S19" s="102"/>
      <c r="T19" s="102"/>
      <c r="U19" s="103"/>
      <c r="V19" s="102"/>
      <c r="W19" s="102"/>
      <c r="X19" s="102"/>
    </row>
    <row r="20" spans="2:24" s="71" customFormat="1" x14ac:dyDescent="0.25"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2"/>
      <c r="M20" s="102"/>
      <c r="N20" s="102"/>
      <c r="O20" s="102"/>
      <c r="P20" s="102"/>
      <c r="Q20" s="102"/>
      <c r="R20" s="102"/>
      <c r="S20" s="102"/>
      <c r="T20" s="102"/>
      <c r="U20" s="103"/>
      <c r="V20" s="102"/>
      <c r="W20" s="102"/>
      <c r="X20" s="102"/>
    </row>
    <row r="21" spans="2:24" s="71" customFormat="1" x14ac:dyDescent="0.25"/>
    <row r="22" spans="2:24" s="71" customFormat="1" x14ac:dyDescent="0.25"/>
    <row r="23" spans="2:24" s="71" customFormat="1" x14ac:dyDescent="0.25"/>
    <row r="24" spans="2:24" s="71" customFormat="1" x14ac:dyDescent="0.25"/>
    <row r="25" spans="2:24" s="71" customFormat="1" x14ac:dyDescent="0.25"/>
    <row r="26" spans="2:24" s="71" customFormat="1" x14ac:dyDescent="0.25"/>
    <row r="27" spans="2:24" s="71" customFormat="1" x14ac:dyDescent="0.25"/>
    <row r="28" spans="2:24" s="71" customFormat="1" x14ac:dyDescent="0.25"/>
    <row r="29" spans="2:24" s="71" customFormat="1" x14ac:dyDescent="0.25"/>
    <row r="30" spans="2:24" s="71" customFormat="1" x14ac:dyDescent="0.25"/>
    <row r="31" spans="2:24" s="71" customFormat="1" x14ac:dyDescent="0.25"/>
    <row r="32" spans="2:24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</sheetData>
  <mergeCells count="18">
    <mergeCell ref="Q6:R6"/>
    <mergeCell ref="I6:J6"/>
    <mergeCell ref="B2:X2"/>
    <mergeCell ref="B3:B7"/>
    <mergeCell ref="C3:V3"/>
    <mergeCell ref="W3:X6"/>
    <mergeCell ref="C4:L4"/>
    <mergeCell ref="M4:V4"/>
    <mergeCell ref="K5:L6"/>
    <mergeCell ref="M5:T5"/>
    <mergeCell ref="U5:V6"/>
    <mergeCell ref="C5:J5"/>
    <mergeCell ref="S6:T6"/>
    <mergeCell ref="C6:D6"/>
    <mergeCell ref="E6:F6"/>
    <mergeCell ref="G6:H6"/>
    <mergeCell ref="M6:N6"/>
    <mergeCell ref="O6:P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EM769"/>
  <sheetViews>
    <sheetView topLeftCell="B1" workbookViewId="0">
      <selection activeCell="C7" sqref="C7:R14"/>
    </sheetView>
  </sheetViews>
  <sheetFormatPr defaultColWidth="9.140625" defaultRowHeight="15" x14ac:dyDescent="0.25"/>
  <cols>
    <col min="1" max="1" width="2.7109375" style="71" customWidth="1"/>
    <col min="2" max="2" width="15.5703125" style="70" customWidth="1"/>
    <col min="3" max="18" width="15.7109375" style="70" customWidth="1"/>
    <col min="19" max="143" width="11.42578125" style="71" customWidth="1"/>
    <col min="144" max="16384" width="9.140625" style="70"/>
  </cols>
  <sheetData>
    <row r="1" spans="1:19" s="71" customFormat="1" ht="15.75" thickBot="1" x14ac:dyDescent="0.3"/>
    <row r="2" spans="1:19" ht="22.15" customHeight="1" thickTop="1" thickBot="1" x14ac:dyDescent="0.3">
      <c r="B2" s="304" t="s">
        <v>351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1:19" ht="22.15" customHeight="1" thickTop="1" thickBot="1" x14ac:dyDescent="0.3">
      <c r="B3" s="307" t="s">
        <v>289</v>
      </c>
      <c r="C3" s="384" t="s">
        <v>243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22"/>
      <c r="R3" s="298" t="s">
        <v>207</v>
      </c>
    </row>
    <row r="4" spans="1:19" ht="22.15" customHeight="1" thickTop="1" thickBot="1" x14ac:dyDescent="0.3">
      <c r="B4" s="320"/>
      <c r="C4" s="384" t="s">
        <v>244</v>
      </c>
      <c r="D4" s="315"/>
      <c r="E4" s="315"/>
      <c r="F4" s="315"/>
      <c r="G4" s="322"/>
      <c r="H4" s="384" t="s">
        <v>245</v>
      </c>
      <c r="I4" s="315"/>
      <c r="J4" s="315"/>
      <c r="K4" s="315"/>
      <c r="L4" s="322"/>
      <c r="M4" s="384" t="s">
        <v>246</v>
      </c>
      <c r="N4" s="315"/>
      <c r="O4" s="315"/>
      <c r="P4" s="315"/>
      <c r="Q4" s="322"/>
      <c r="R4" s="299"/>
    </row>
    <row r="5" spans="1:19" ht="22.15" customHeight="1" thickTop="1" x14ac:dyDescent="0.25">
      <c r="B5" s="320"/>
      <c r="C5" s="389" t="s">
        <v>235</v>
      </c>
      <c r="D5" s="390"/>
      <c r="E5" s="390"/>
      <c r="F5" s="391"/>
      <c r="G5" s="307" t="s">
        <v>207</v>
      </c>
      <c r="H5" s="389" t="s">
        <v>235</v>
      </c>
      <c r="I5" s="390"/>
      <c r="J5" s="390"/>
      <c r="K5" s="391"/>
      <c r="L5" s="307" t="s">
        <v>207</v>
      </c>
      <c r="M5" s="389" t="s">
        <v>235</v>
      </c>
      <c r="N5" s="390"/>
      <c r="O5" s="390"/>
      <c r="P5" s="391"/>
      <c r="Q5" s="307" t="s">
        <v>207</v>
      </c>
      <c r="R5" s="299"/>
    </row>
    <row r="6" spans="1:19" ht="22.15" customHeight="1" thickBot="1" x14ac:dyDescent="0.3">
      <c r="B6" s="321"/>
      <c r="C6" s="283" t="s">
        <v>236</v>
      </c>
      <c r="D6" s="284" t="s">
        <v>237</v>
      </c>
      <c r="E6" s="284" t="s">
        <v>272</v>
      </c>
      <c r="F6" s="264" t="s">
        <v>239</v>
      </c>
      <c r="G6" s="309"/>
      <c r="H6" s="283" t="s">
        <v>236</v>
      </c>
      <c r="I6" s="284" t="s">
        <v>237</v>
      </c>
      <c r="J6" s="284" t="s">
        <v>272</v>
      </c>
      <c r="K6" s="264" t="s">
        <v>239</v>
      </c>
      <c r="L6" s="309"/>
      <c r="M6" s="283" t="s">
        <v>236</v>
      </c>
      <c r="N6" s="284" t="s">
        <v>237</v>
      </c>
      <c r="O6" s="284" t="s">
        <v>238</v>
      </c>
      <c r="P6" s="264" t="s">
        <v>239</v>
      </c>
      <c r="Q6" s="309"/>
      <c r="R6" s="300"/>
    </row>
    <row r="7" spans="1:19" ht="22.15" customHeight="1" thickTop="1" x14ac:dyDescent="0.25">
      <c r="B7" s="161" t="s">
        <v>264</v>
      </c>
      <c r="C7" s="97">
        <v>26</v>
      </c>
      <c r="D7" s="241">
        <v>68</v>
      </c>
      <c r="E7" s="241">
        <v>2</v>
      </c>
      <c r="F7" s="221">
        <v>0</v>
      </c>
      <c r="G7" s="168">
        <v>96</v>
      </c>
      <c r="H7" s="95">
        <v>342</v>
      </c>
      <c r="I7" s="169">
        <v>850</v>
      </c>
      <c r="J7" s="169">
        <v>41</v>
      </c>
      <c r="K7" s="86">
        <v>0</v>
      </c>
      <c r="L7" s="168">
        <v>1233</v>
      </c>
      <c r="M7" s="95">
        <v>184</v>
      </c>
      <c r="N7" s="169">
        <v>437</v>
      </c>
      <c r="O7" s="169">
        <v>38</v>
      </c>
      <c r="P7" s="86">
        <v>0</v>
      </c>
      <c r="Q7" s="168">
        <v>659</v>
      </c>
      <c r="R7" s="168">
        <v>1988</v>
      </c>
      <c r="S7" s="162"/>
    </row>
    <row r="8" spans="1:19" ht="22.15" customHeight="1" x14ac:dyDescent="0.25">
      <c r="A8" s="71" t="s">
        <v>202</v>
      </c>
      <c r="B8" s="161" t="s">
        <v>265</v>
      </c>
      <c r="C8" s="95">
        <v>18</v>
      </c>
      <c r="D8" s="169">
        <v>81</v>
      </c>
      <c r="E8" s="169">
        <v>1</v>
      </c>
      <c r="F8" s="86">
        <v>0</v>
      </c>
      <c r="G8" s="168">
        <v>100</v>
      </c>
      <c r="H8" s="95">
        <v>352</v>
      </c>
      <c r="I8" s="169">
        <v>836</v>
      </c>
      <c r="J8" s="169">
        <v>39</v>
      </c>
      <c r="K8" s="86">
        <v>1</v>
      </c>
      <c r="L8" s="168">
        <v>1228</v>
      </c>
      <c r="M8" s="95">
        <v>201</v>
      </c>
      <c r="N8" s="169">
        <v>468</v>
      </c>
      <c r="O8" s="169">
        <v>45</v>
      </c>
      <c r="P8" s="86">
        <v>1</v>
      </c>
      <c r="Q8" s="168">
        <v>715</v>
      </c>
      <c r="R8" s="168">
        <v>2043</v>
      </c>
      <c r="S8" s="162"/>
    </row>
    <row r="9" spans="1:19" ht="22.15" customHeight="1" x14ac:dyDescent="0.25">
      <c r="B9" s="161" t="s">
        <v>266</v>
      </c>
      <c r="C9" s="95">
        <v>15</v>
      </c>
      <c r="D9" s="169">
        <v>75</v>
      </c>
      <c r="E9" s="169">
        <v>0</v>
      </c>
      <c r="F9" s="86">
        <v>0</v>
      </c>
      <c r="G9" s="168">
        <v>90</v>
      </c>
      <c r="H9" s="95">
        <v>269</v>
      </c>
      <c r="I9" s="169">
        <v>669</v>
      </c>
      <c r="J9" s="169">
        <v>27</v>
      </c>
      <c r="K9" s="86">
        <v>1</v>
      </c>
      <c r="L9" s="168">
        <v>966</v>
      </c>
      <c r="M9" s="95">
        <v>182</v>
      </c>
      <c r="N9" s="169">
        <v>405</v>
      </c>
      <c r="O9" s="169">
        <v>36</v>
      </c>
      <c r="P9" s="86">
        <v>0</v>
      </c>
      <c r="Q9" s="168">
        <v>623</v>
      </c>
      <c r="R9" s="168">
        <v>1679</v>
      </c>
      <c r="S9" s="162"/>
    </row>
    <row r="10" spans="1:19" ht="22.15" customHeight="1" x14ac:dyDescent="0.25">
      <c r="B10" s="161" t="s">
        <v>267</v>
      </c>
      <c r="C10" s="95">
        <v>16</v>
      </c>
      <c r="D10" s="169">
        <v>81</v>
      </c>
      <c r="E10" s="169">
        <v>2</v>
      </c>
      <c r="F10" s="86">
        <v>0</v>
      </c>
      <c r="G10" s="168">
        <v>99</v>
      </c>
      <c r="H10" s="95">
        <v>339</v>
      </c>
      <c r="I10" s="169">
        <v>819</v>
      </c>
      <c r="J10" s="169">
        <v>31</v>
      </c>
      <c r="K10" s="86">
        <v>1</v>
      </c>
      <c r="L10" s="168">
        <v>1190</v>
      </c>
      <c r="M10" s="95">
        <v>179</v>
      </c>
      <c r="N10" s="169">
        <v>429</v>
      </c>
      <c r="O10" s="169">
        <v>33</v>
      </c>
      <c r="P10" s="86">
        <v>0</v>
      </c>
      <c r="Q10" s="168">
        <v>641</v>
      </c>
      <c r="R10" s="168">
        <v>1930</v>
      </c>
      <c r="S10" s="162"/>
    </row>
    <row r="11" spans="1:19" ht="22.15" customHeight="1" x14ac:dyDescent="0.25">
      <c r="B11" s="161" t="s">
        <v>268</v>
      </c>
      <c r="C11" s="95">
        <v>28</v>
      </c>
      <c r="D11" s="169">
        <v>61</v>
      </c>
      <c r="E11" s="169">
        <v>0</v>
      </c>
      <c r="F11" s="86">
        <v>0</v>
      </c>
      <c r="G11" s="168">
        <v>89</v>
      </c>
      <c r="H11" s="95">
        <v>410</v>
      </c>
      <c r="I11" s="169">
        <v>662</v>
      </c>
      <c r="J11" s="169">
        <v>33</v>
      </c>
      <c r="K11" s="86">
        <v>1</v>
      </c>
      <c r="L11" s="168">
        <v>1106</v>
      </c>
      <c r="M11" s="95">
        <v>185</v>
      </c>
      <c r="N11" s="169">
        <v>382</v>
      </c>
      <c r="O11" s="169">
        <v>39</v>
      </c>
      <c r="P11" s="86">
        <v>0</v>
      </c>
      <c r="Q11" s="168">
        <v>606</v>
      </c>
      <c r="R11" s="168">
        <v>1801</v>
      </c>
      <c r="S11" s="162"/>
    </row>
    <row r="12" spans="1:19" ht="22.15" customHeight="1" x14ac:dyDescent="0.25">
      <c r="B12" s="161" t="s">
        <v>269</v>
      </c>
      <c r="C12" s="95">
        <v>1</v>
      </c>
      <c r="D12" s="169">
        <v>19</v>
      </c>
      <c r="E12" s="169">
        <v>0</v>
      </c>
      <c r="F12" s="86">
        <v>0</v>
      </c>
      <c r="G12" s="168">
        <v>20</v>
      </c>
      <c r="H12" s="95">
        <v>25</v>
      </c>
      <c r="I12" s="169">
        <v>88</v>
      </c>
      <c r="J12" s="169">
        <v>8</v>
      </c>
      <c r="K12" s="86">
        <v>0</v>
      </c>
      <c r="L12" s="168">
        <v>121</v>
      </c>
      <c r="M12" s="95">
        <v>18</v>
      </c>
      <c r="N12" s="169">
        <v>46</v>
      </c>
      <c r="O12" s="169">
        <v>6</v>
      </c>
      <c r="P12" s="86">
        <v>0</v>
      </c>
      <c r="Q12" s="168">
        <v>70</v>
      </c>
      <c r="R12" s="168">
        <v>211</v>
      </c>
      <c r="S12" s="162"/>
    </row>
    <row r="13" spans="1:19" ht="22.15" customHeight="1" thickBot="1" x14ac:dyDescent="0.3">
      <c r="B13" s="161" t="s">
        <v>270</v>
      </c>
      <c r="C13" s="95">
        <v>2</v>
      </c>
      <c r="D13" s="169">
        <v>9</v>
      </c>
      <c r="E13" s="169">
        <v>0</v>
      </c>
      <c r="F13" s="86">
        <v>0</v>
      </c>
      <c r="G13" s="168">
        <v>11</v>
      </c>
      <c r="H13" s="95">
        <v>14</v>
      </c>
      <c r="I13" s="169">
        <v>120</v>
      </c>
      <c r="J13" s="169">
        <v>2</v>
      </c>
      <c r="K13" s="86">
        <v>0</v>
      </c>
      <c r="L13" s="168">
        <v>136</v>
      </c>
      <c r="M13" s="95">
        <v>14</v>
      </c>
      <c r="N13" s="169">
        <v>44</v>
      </c>
      <c r="O13" s="169">
        <v>9</v>
      </c>
      <c r="P13" s="86">
        <v>1</v>
      </c>
      <c r="Q13" s="168">
        <v>68</v>
      </c>
      <c r="R13" s="168">
        <v>215</v>
      </c>
      <c r="S13" s="162"/>
    </row>
    <row r="14" spans="1:19" ht="22.15" customHeight="1" thickTop="1" thickBot="1" x14ac:dyDescent="0.3">
      <c r="B14" s="98" t="s">
        <v>207</v>
      </c>
      <c r="C14" s="134">
        <v>106</v>
      </c>
      <c r="D14" s="136">
        <v>394</v>
      </c>
      <c r="E14" s="136">
        <v>5</v>
      </c>
      <c r="F14" s="166">
        <v>0</v>
      </c>
      <c r="G14" s="132">
        <v>505</v>
      </c>
      <c r="H14" s="134">
        <v>1751</v>
      </c>
      <c r="I14" s="136">
        <v>4044</v>
      </c>
      <c r="J14" s="136">
        <v>181</v>
      </c>
      <c r="K14" s="166">
        <v>4</v>
      </c>
      <c r="L14" s="132">
        <v>5980</v>
      </c>
      <c r="M14" s="134">
        <v>963</v>
      </c>
      <c r="N14" s="136">
        <v>2211</v>
      </c>
      <c r="O14" s="136">
        <v>206</v>
      </c>
      <c r="P14" s="166">
        <v>2</v>
      </c>
      <c r="Q14" s="132">
        <v>3382</v>
      </c>
      <c r="R14" s="132">
        <v>9867</v>
      </c>
      <c r="S14" s="79"/>
    </row>
    <row r="15" spans="1:19" s="71" customFormat="1" ht="22.15" customHeight="1" thickTop="1" thickBot="1" x14ac:dyDescent="0.3">
      <c r="B15" s="99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</row>
    <row r="16" spans="1:19" ht="22.15" customHeight="1" thickTop="1" x14ac:dyDescent="0.25">
      <c r="B16" s="112" t="s">
        <v>233</v>
      </c>
      <c r="C16" s="107"/>
      <c r="D16" s="12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2:18" ht="22.15" customHeight="1" thickBot="1" x14ac:dyDescent="0.3">
      <c r="B17" s="163" t="s">
        <v>240</v>
      </c>
      <c r="C17" s="164"/>
      <c r="D17" s="165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2:18" s="71" customFormat="1" ht="15.75" thickTop="1" x14ac:dyDescent="0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15"/>
      <c r="O18" s="102"/>
      <c r="P18" s="102"/>
      <c r="Q18" s="102"/>
      <c r="R18" s="102"/>
    </row>
    <row r="19" spans="2:18" s="71" customFormat="1" x14ac:dyDescent="0.25"/>
    <row r="20" spans="2:18" s="71" customFormat="1" x14ac:dyDescent="0.25"/>
    <row r="21" spans="2:18" s="71" customFormat="1" x14ac:dyDescent="0.25"/>
    <row r="22" spans="2:18" s="71" customFormat="1" x14ac:dyDescent="0.25"/>
    <row r="23" spans="2:18" s="71" customFormat="1" x14ac:dyDescent="0.25"/>
    <row r="24" spans="2:18" s="71" customFormat="1" x14ac:dyDescent="0.25"/>
    <row r="25" spans="2:18" s="71" customFormat="1" x14ac:dyDescent="0.25"/>
    <row r="26" spans="2:18" s="71" customFormat="1" x14ac:dyDescent="0.25"/>
    <row r="27" spans="2:18" s="71" customFormat="1" x14ac:dyDescent="0.25"/>
    <row r="28" spans="2:18" s="71" customFormat="1" x14ac:dyDescent="0.25"/>
    <row r="29" spans="2:18" s="71" customFormat="1" x14ac:dyDescent="0.25"/>
    <row r="30" spans="2:18" s="71" customFormat="1" x14ac:dyDescent="0.25"/>
    <row r="31" spans="2:18" s="71" customFormat="1" x14ac:dyDescent="0.25"/>
    <row r="32" spans="2:18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  <row r="744" s="71" customFormat="1" x14ac:dyDescent="0.25"/>
    <row r="745" s="71" customFormat="1" x14ac:dyDescent="0.25"/>
    <row r="746" s="71" customFormat="1" x14ac:dyDescent="0.25"/>
    <row r="747" s="71" customFormat="1" x14ac:dyDescent="0.25"/>
    <row r="748" s="71" customFormat="1" x14ac:dyDescent="0.25"/>
    <row r="749" s="71" customFormat="1" x14ac:dyDescent="0.25"/>
    <row r="750" s="71" customFormat="1" x14ac:dyDescent="0.25"/>
    <row r="751" s="71" customFormat="1" x14ac:dyDescent="0.25"/>
    <row r="752" s="71" customFormat="1" x14ac:dyDescent="0.25"/>
    <row r="753" s="71" customFormat="1" x14ac:dyDescent="0.25"/>
    <row r="754" s="71" customFormat="1" x14ac:dyDescent="0.25"/>
    <row r="755" s="71" customFormat="1" x14ac:dyDescent="0.25"/>
    <row r="756" s="71" customFormat="1" x14ac:dyDescent="0.25"/>
    <row r="757" s="71" customFormat="1" x14ac:dyDescent="0.25"/>
    <row r="758" s="71" customFormat="1" x14ac:dyDescent="0.25"/>
    <row r="759" s="71" customFormat="1" x14ac:dyDescent="0.25"/>
    <row r="760" s="71" customFormat="1" x14ac:dyDescent="0.25"/>
    <row r="761" s="71" customFormat="1" x14ac:dyDescent="0.25"/>
    <row r="762" s="71" customFormat="1" x14ac:dyDescent="0.25"/>
    <row r="763" s="71" customFormat="1" x14ac:dyDescent="0.25"/>
    <row r="764" s="71" customFormat="1" x14ac:dyDescent="0.25"/>
    <row r="765" s="71" customFormat="1" x14ac:dyDescent="0.25"/>
    <row r="766" s="71" customFormat="1" x14ac:dyDescent="0.25"/>
    <row r="767" s="71" customFormat="1" x14ac:dyDescent="0.25"/>
    <row r="768" s="71" customFormat="1" x14ac:dyDescent="0.25"/>
    <row r="769" s="71" customFormat="1" x14ac:dyDescent="0.25"/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1:S595"/>
  <sheetViews>
    <sheetView workbookViewId="0">
      <selection activeCell="C7" sqref="C7:S14"/>
    </sheetView>
  </sheetViews>
  <sheetFormatPr defaultColWidth="9.140625" defaultRowHeight="15" x14ac:dyDescent="0.25"/>
  <cols>
    <col min="1" max="1" width="2.7109375" style="71" customWidth="1"/>
    <col min="2" max="18" width="15.7109375" style="70" customWidth="1"/>
    <col min="19" max="16384" width="9.140625" style="71"/>
  </cols>
  <sheetData>
    <row r="1" spans="2:19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9" ht="22.15" customHeight="1" thickTop="1" thickBot="1" x14ac:dyDescent="0.3">
      <c r="B2" s="304" t="s">
        <v>352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2:19" ht="22.15" customHeight="1" thickTop="1" thickBot="1" x14ac:dyDescent="0.3">
      <c r="B3" s="307" t="s">
        <v>289</v>
      </c>
      <c r="C3" s="384" t="s">
        <v>243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22"/>
      <c r="R3" s="298" t="s">
        <v>207</v>
      </c>
    </row>
    <row r="4" spans="2:19" ht="22.15" customHeight="1" thickTop="1" thickBot="1" x14ac:dyDescent="0.3">
      <c r="B4" s="320"/>
      <c r="C4" s="384" t="s">
        <v>244</v>
      </c>
      <c r="D4" s="315"/>
      <c r="E4" s="315"/>
      <c r="F4" s="315"/>
      <c r="G4" s="322"/>
      <c r="H4" s="384" t="s">
        <v>245</v>
      </c>
      <c r="I4" s="315"/>
      <c r="J4" s="315"/>
      <c r="K4" s="315"/>
      <c r="L4" s="322"/>
      <c r="M4" s="384" t="s">
        <v>246</v>
      </c>
      <c r="N4" s="315"/>
      <c r="O4" s="315"/>
      <c r="P4" s="315"/>
      <c r="Q4" s="322"/>
      <c r="R4" s="299"/>
    </row>
    <row r="5" spans="2:19" ht="22.15" customHeight="1" thickTop="1" x14ac:dyDescent="0.25">
      <c r="B5" s="320"/>
      <c r="C5" s="389" t="s">
        <v>235</v>
      </c>
      <c r="D5" s="390"/>
      <c r="E5" s="390"/>
      <c r="F5" s="391"/>
      <c r="G5" s="307" t="s">
        <v>207</v>
      </c>
      <c r="H5" s="389" t="s">
        <v>235</v>
      </c>
      <c r="I5" s="390"/>
      <c r="J5" s="390"/>
      <c r="K5" s="391"/>
      <c r="L5" s="307" t="s">
        <v>207</v>
      </c>
      <c r="M5" s="389" t="s">
        <v>29</v>
      </c>
      <c r="N5" s="390"/>
      <c r="O5" s="390"/>
      <c r="P5" s="391"/>
      <c r="Q5" s="307" t="s">
        <v>207</v>
      </c>
      <c r="R5" s="299"/>
    </row>
    <row r="6" spans="2:19" ht="22.15" customHeight="1" thickBot="1" x14ac:dyDescent="0.3">
      <c r="B6" s="321"/>
      <c r="C6" s="283" t="s">
        <v>236</v>
      </c>
      <c r="D6" s="284" t="s">
        <v>237</v>
      </c>
      <c r="E6" s="284" t="s">
        <v>238</v>
      </c>
      <c r="F6" s="264" t="s">
        <v>239</v>
      </c>
      <c r="G6" s="309"/>
      <c r="H6" s="283" t="s">
        <v>236</v>
      </c>
      <c r="I6" s="284" t="s">
        <v>237</v>
      </c>
      <c r="J6" s="284" t="s">
        <v>238</v>
      </c>
      <c r="K6" s="264" t="s">
        <v>239</v>
      </c>
      <c r="L6" s="309"/>
      <c r="M6" s="283" t="s">
        <v>236</v>
      </c>
      <c r="N6" s="284" t="s">
        <v>237</v>
      </c>
      <c r="O6" s="284" t="s">
        <v>238</v>
      </c>
      <c r="P6" s="264" t="s">
        <v>239</v>
      </c>
      <c r="Q6" s="309"/>
      <c r="R6" s="300"/>
    </row>
    <row r="7" spans="2:19" ht="22.15" customHeight="1" thickTop="1" x14ac:dyDescent="0.25">
      <c r="B7" s="161" t="s">
        <v>264</v>
      </c>
      <c r="C7" s="177">
        <v>0.24528301886792453</v>
      </c>
      <c r="D7" s="179">
        <v>0.17258883248730963</v>
      </c>
      <c r="E7" s="179">
        <v>0.4</v>
      </c>
      <c r="F7" s="179">
        <v>0</v>
      </c>
      <c r="G7" s="175">
        <v>0.1900990099009901</v>
      </c>
      <c r="H7" s="177">
        <v>0.19531696173615076</v>
      </c>
      <c r="I7" s="179">
        <v>0.21018793273986153</v>
      </c>
      <c r="J7" s="179">
        <v>0.22651933701657459</v>
      </c>
      <c r="K7" s="174">
        <v>0</v>
      </c>
      <c r="L7" s="175">
        <v>0.20618729096989966</v>
      </c>
      <c r="M7" s="177">
        <v>0.19106957424714435</v>
      </c>
      <c r="N7" s="179">
        <v>0.19764812302125734</v>
      </c>
      <c r="O7" s="179">
        <v>0.18446601941747573</v>
      </c>
      <c r="P7" s="179">
        <v>0</v>
      </c>
      <c r="Q7" s="242">
        <v>0.19485511531638083</v>
      </c>
      <c r="R7" s="243">
        <v>0.20147967974054931</v>
      </c>
      <c r="S7" s="433" t="s">
        <v>133</v>
      </c>
    </row>
    <row r="8" spans="2:19" ht="22.15" customHeight="1" x14ac:dyDescent="0.25">
      <c r="B8" s="161" t="s">
        <v>265</v>
      </c>
      <c r="C8" s="177">
        <v>0.16981132075471697</v>
      </c>
      <c r="D8" s="179">
        <v>0.20558375634517767</v>
      </c>
      <c r="E8" s="179">
        <v>0.2</v>
      </c>
      <c r="F8" s="174">
        <v>0</v>
      </c>
      <c r="G8" s="175">
        <v>0.19801980198019803</v>
      </c>
      <c r="H8" s="177">
        <v>0.20102798400913763</v>
      </c>
      <c r="I8" s="179">
        <v>0.20672601384767555</v>
      </c>
      <c r="J8" s="179">
        <v>0.21546961325966851</v>
      </c>
      <c r="K8" s="174">
        <v>0.25</v>
      </c>
      <c r="L8" s="175">
        <v>0.20535117056856186</v>
      </c>
      <c r="M8" s="177">
        <v>0.2087227414330218</v>
      </c>
      <c r="N8" s="179">
        <v>0.21166892808683854</v>
      </c>
      <c r="O8" s="179">
        <v>0.21844660194174756</v>
      </c>
      <c r="P8" s="179">
        <v>0.5</v>
      </c>
      <c r="Q8" s="242">
        <v>0.21141336487285631</v>
      </c>
      <c r="R8" s="175">
        <v>0.20705381574946793</v>
      </c>
      <c r="S8" s="433" t="s">
        <v>134</v>
      </c>
    </row>
    <row r="9" spans="2:19" ht="22.15" customHeight="1" x14ac:dyDescent="0.25">
      <c r="B9" s="161" t="s">
        <v>266</v>
      </c>
      <c r="C9" s="177">
        <v>0.14150943396226415</v>
      </c>
      <c r="D9" s="179">
        <v>0.19035532994923857</v>
      </c>
      <c r="E9" s="179">
        <v>0</v>
      </c>
      <c r="F9" s="174">
        <v>0</v>
      </c>
      <c r="G9" s="175">
        <v>0.17821782178217821</v>
      </c>
      <c r="H9" s="177">
        <v>0.15362649914334667</v>
      </c>
      <c r="I9" s="179">
        <v>0.16543026706231453</v>
      </c>
      <c r="J9" s="179">
        <v>0.14917127071823205</v>
      </c>
      <c r="K9" s="174">
        <v>0.25</v>
      </c>
      <c r="L9" s="175">
        <v>0.16153846153846155</v>
      </c>
      <c r="M9" s="177">
        <v>0.18899273104880582</v>
      </c>
      <c r="N9" s="179">
        <v>0.18317503392130258</v>
      </c>
      <c r="O9" s="179">
        <v>0.17475728155339806</v>
      </c>
      <c r="P9" s="179">
        <v>0</v>
      </c>
      <c r="Q9" s="242">
        <v>0.18421052631578946</v>
      </c>
      <c r="R9" s="175">
        <v>0.17016317016317017</v>
      </c>
      <c r="S9" s="433" t="s">
        <v>135</v>
      </c>
    </row>
    <row r="10" spans="2:19" ht="22.15" customHeight="1" x14ac:dyDescent="0.25">
      <c r="B10" s="161" t="s">
        <v>267</v>
      </c>
      <c r="C10" s="177">
        <v>0.15094339622641509</v>
      </c>
      <c r="D10" s="179">
        <v>0.20558375634517767</v>
      </c>
      <c r="E10" s="179">
        <v>0.4</v>
      </c>
      <c r="F10" s="174">
        <v>0</v>
      </c>
      <c r="G10" s="175">
        <v>0.19603960396039605</v>
      </c>
      <c r="H10" s="177">
        <v>0.19360365505425473</v>
      </c>
      <c r="I10" s="179">
        <v>0.20252225519287834</v>
      </c>
      <c r="J10" s="179">
        <v>0.17127071823204421</v>
      </c>
      <c r="K10" s="174">
        <v>0.25</v>
      </c>
      <c r="L10" s="175">
        <v>0.19899665551839466</v>
      </c>
      <c r="M10" s="177">
        <v>0.18587746625129803</v>
      </c>
      <c r="N10" s="179">
        <v>0.19402985074626866</v>
      </c>
      <c r="O10" s="179">
        <v>0.16019417475728157</v>
      </c>
      <c r="P10" s="179">
        <v>0</v>
      </c>
      <c r="Q10" s="242">
        <v>0.18953282081608516</v>
      </c>
      <c r="R10" s="175">
        <v>0.19560149994932605</v>
      </c>
      <c r="S10" s="433" t="s">
        <v>136</v>
      </c>
    </row>
    <row r="11" spans="2:19" ht="22.15" customHeight="1" x14ac:dyDescent="0.25">
      <c r="B11" s="161" t="s">
        <v>268</v>
      </c>
      <c r="C11" s="177">
        <v>0.26415094339622641</v>
      </c>
      <c r="D11" s="179">
        <v>0.1548223350253807</v>
      </c>
      <c r="E11" s="179">
        <v>0</v>
      </c>
      <c r="F11" s="174">
        <v>0</v>
      </c>
      <c r="G11" s="175">
        <v>0.17623762376237623</v>
      </c>
      <c r="H11" s="177">
        <v>0.23415191319246145</v>
      </c>
      <c r="I11" s="179">
        <v>0.16369930761622156</v>
      </c>
      <c r="J11" s="179">
        <v>0.18232044198895028</v>
      </c>
      <c r="K11" s="174">
        <v>0.25</v>
      </c>
      <c r="L11" s="175">
        <v>0.18494983277591973</v>
      </c>
      <c r="M11" s="177">
        <v>0.19210799584631361</v>
      </c>
      <c r="N11" s="179">
        <v>0.17277250113071008</v>
      </c>
      <c r="O11" s="179">
        <v>0.18932038834951456</v>
      </c>
      <c r="P11" s="179">
        <v>0</v>
      </c>
      <c r="Q11" s="242">
        <v>0.17918391484328799</v>
      </c>
      <c r="R11" s="175">
        <v>0.18252761731022601</v>
      </c>
      <c r="S11" s="433" t="s">
        <v>137</v>
      </c>
    </row>
    <row r="12" spans="2:19" ht="22.15" customHeight="1" x14ac:dyDescent="0.25">
      <c r="B12" s="161" t="s">
        <v>269</v>
      </c>
      <c r="C12" s="177">
        <v>9.433962264150943E-3</v>
      </c>
      <c r="D12" s="179">
        <v>4.8223350253807105E-2</v>
      </c>
      <c r="E12" s="179">
        <v>0</v>
      </c>
      <c r="F12" s="174">
        <v>0</v>
      </c>
      <c r="G12" s="175">
        <v>3.9603960396039604E-2</v>
      </c>
      <c r="H12" s="177">
        <v>1.4277555682467162E-2</v>
      </c>
      <c r="I12" s="179">
        <v>2.1760633036597428E-2</v>
      </c>
      <c r="J12" s="179">
        <v>4.4198895027624308E-2</v>
      </c>
      <c r="K12" s="174">
        <v>0</v>
      </c>
      <c r="L12" s="175">
        <v>2.0234113712374581E-2</v>
      </c>
      <c r="M12" s="177">
        <v>1.8691588785046728E-2</v>
      </c>
      <c r="N12" s="179">
        <v>2.0805065581184983E-2</v>
      </c>
      <c r="O12" s="179">
        <v>2.9126213592233011E-2</v>
      </c>
      <c r="P12" s="179">
        <v>0</v>
      </c>
      <c r="Q12" s="242">
        <v>2.0697811945594322E-2</v>
      </c>
      <c r="R12" s="175">
        <v>2.1384412688760516E-2</v>
      </c>
      <c r="S12" s="433" t="s">
        <v>138</v>
      </c>
    </row>
    <row r="13" spans="2:19" ht="22.15" customHeight="1" thickBot="1" x14ac:dyDescent="0.3">
      <c r="B13" s="161" t="s">
        <v>270</v>
      </c>
      <c r="C13" s="177">
        <v>1.8867924528301886E-2</v>
      </c>
      <c r="D13" s="179">
        <v>2.2842639593908629E-2</v>
      </c>
      <c r="E13" s="179">
        <v>0</v>
      </c>
      <c r="F13" s="174">
        <v>0</v>
      </c>
      <c r="G13" s="175">
        <v>2.1782178217821781E-2</v>
      </c>
      <c r="H13" s="177">
        <v>7.9954311821816108E-3</v>
      </c>
      <c r="I13" s="179">
        <v>2.967359050445104E-2</v>
      </c>
      <c r="J13" s="179">
        <v>1.1049723756906077E-2</v>
      </c>
      <c r="K13" s="174">
        <v>0</v>
      </c>
      <c r="L13" s="175">
        <v>2.2742474916387961E-2</v>
      </c>
      <c r="M13" s="177">
        <v>1.4537902388369679E-2</v>
      </c>
      <c r="N13" s="179">
        <v>1.9900497512437811E-2</v>
      </c>
      <c r="O13" s="179">
        <v>4.3689320388349516E-2</v>
      </c>
      <c r="P13" s="179">
        <v>0.5</v>
      </c>
      <c r="Q13" s="242">
        <v>2.0106445890005913E-2</v>
      </c>
      <c r="R13" s="244">
        <v>2.1789804398500052E-2</v>
      </c>
      <c r="S13" s="433" t="s">
        <v>139</v>
      </c>
    </row>
    <row r="14" spans="2:19" ht="22.15" customHeight="1" thickTop="1" thickBot="1" x14ac:dyDescent="0.3">
      <c r="B14" s="167" t="s">
        <v>28</v>
      </c>
      <c r="C14" s="178">
        <v>0.99999999999999989</v>
      </c>
      <c r="D14" s="181">
        <v>0.99999999999999989</v>
      </c>
      <c r="E14" s="181">
        <v>1</v>
      </c>
      <c r="F14" s="120">
        <v>0</v>
      </c>
      <c r="G14" s="176">
        <v>1</v>
      </c>
      <c r="H14" s="178">
        <v>0.99999999999999989</v>
      </c>
      <c r="I14" s="181">
        <v>1</v>
      </c>
      <c r="J14" s="181">
        <v>0.99999999999999989</v>
      </c>
      <c r="K14" s="120">
        <v>1</v>
      </c>
      <c r="L14" s="176">
        <v>0.99999999999999989</v>
      </c>
      <c r="M14" s="178">
        <v>1</v>
      </c>
      <c r="N14" s="181">
        <v>1</v>
      </c>
      <c r="O14" s="181">
        <v>1</v>
      </c>
      <c r="P14" s="120">
        <v>1</v>
      </c>
      <c r="Q14" s="176">
        <v>0.99999999999999989</v>
      </c>
      <c r="R14" s="245">
        <v>1</v>
      </c>
      <c r="S14" s="434" t="s">
        <v>32</v>
      </c>
    </row>
    <row r="15" spans="2:19" ht="22.15" customHeight="1" thickTop="1" thickBot="1" x14ac:dyDescent="0.3">
      <c r="B15" s="9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2:19" ht="22.15" customHeight="1" thickTop="1" x14ac:dyDescent="0.25">
      <c r="B16" s="112" t="s">
        <v>233</v>
      </c>
      <c r="C16" s="172"/>
      <c r="D16" s="123"/>
      <c r="E16" s="114"/>
      <c r="F16" s="114"/>
      <c r="G16" s="99"/>
      <c r="H16" s="114"/>
      <c r="I16" s="114"/>
      <c r="J16" s="114"/>
      <c r="K16" s="114"/>
      <c r="L16" s="99"/>
      <c r="M16" s="114"/>
      <c r="N16" s="114"/>
      <c r="O16" s="114"/>
      <c r="P16" s="114"/>
      <c r="Q16" s="99"/>
      <c r="R16" s="138"/>
    </row>
    <row r="17" spans="2:18" ht="22.15" customHeight="1" thickBot="1" x14ac:dyDescent="0.3">
      <c r="B17" s="163" t="s">
        <v>240</v>
      </c>
      <c r="C17" s="173"/>
      <c r="D17" s="165"/>
      <c r="E17" s="114"/>
      <c r="F17" s="114"/>
      <c r="G17" s="99"/>
      <c r="H17" s="114"/>
      <c r="I17" s="114"/>
      <c r="J17" s="114"/>
      <c r="K17" s="114"/>
      <c r="L17" s="99"/>
      <c r="M17" s="114"/>
      <c r="N17" s="114"/>
      <c r="O17" s="114"/>
      <c r="P17" s="114"/>
      <c r="Q17" s="99"/>
      <c r="R17" s="102"/>
    </row>
    <row r="18" spans="2:18" ht="15.75" thickTop="1" x14ac:dyDescent="0.25">
      <c r="B18" s="102"/>
      <c r="C18" s="171"/>
      <c r="D18" s="114"/>
      <c r="E18" s="114"/>
      <c r="F18" s="114"/>
      <c r="G18" s="99"/>
      <c r="H18" s="114"/>
      <c r="I18" s="114"/>
      <c r="J18" s="114"/>
      <c r="K18" s="114"/>
      <c r="L18" s="99"/>
      <c r="M18" s="114"/>
      <c r="N18" s="114"/>
      <c r="O18" s="114"/>
      <c r="P18" s="114"/>
      <c r="Q18" s="99"/>
      <c r="R18" s="102"/>
    </row>
    <row r="19" spans="2:18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2:18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2:18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2:18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2:18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2:18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2:18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18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2:18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18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2:18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2:18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2:18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2:18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2:18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2:18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2:18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2:18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2:18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2:18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2:18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2:18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2:18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2:18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2:18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2:18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2:18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2:18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2:18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2:18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2:18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2:18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2:18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2:18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2:18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2:18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2:18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2:18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2:18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2:18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2:18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2:18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2:18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2:18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2:18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2:18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2:18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2:18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2:18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2:18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2:18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2:18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2:18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2:18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2:18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2:18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2:18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2:18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2:18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2:18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2:18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2:18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2:18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2:18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2:18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2:18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2:18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2:18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2:18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2:18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2:18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2:18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2:18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2:18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2:18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2:18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2:18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2:18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2:18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2:18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2:18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2:18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2:18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2:18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2:18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2:18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2:18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2:18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2:18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2:18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2:18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2:18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2:18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2:18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2:18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2:18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2:18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2:18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  <row r="203" spans="2:18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2:18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2:18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2:18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2:18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2:18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2:18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2:18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2:18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2:18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2:18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2:18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</row>
    <row r="215" spans="2:18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2:18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2:18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2:18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2:18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2:18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2:18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</row>
    <row r="222" spans="2:18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</row>
    <row r="223" spans="2:18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</row>
    <row r="224" spans="2:18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2:18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</row>
    <row r="226" spans="2:18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spans="2:18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2:18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2:18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2:18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2:18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2:18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2:18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2:18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2:18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2:18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</row>
    <row r="237" spans="2:18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</row>
    <row r="238" spans="2:18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</row>
    <row r="239" spans="2:18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2:18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2:18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2:18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</row>
    <row r="243" spans="2:18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2:18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2:18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2:18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2:18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2:18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2:18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2:18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2:18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2:18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</row>
    <row r="253" spans="2:18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2:18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2:18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2:18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2:18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2:18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2:18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2:18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2:18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2:18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2:18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2:18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2:18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2:18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2:18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2:18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2:18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spans="2:18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2:18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2:18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2:18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2:18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2:18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spans="2:18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2:18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spans="2:18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2:18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</row>
    <row r="280" spans="2:18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</row>
    <row r="281" spans="2:18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</row>
    <row r="282" spans="2:18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</row>
    <row r="283" spans="2:18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</row>
    <row r="284" spans="2:18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</row>
    <row r="285" spans="2:18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</row>
    <row r="286" spans="2:18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2:18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</row>
    <row r="288" spans="2:18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</row>
    <row r="289" spans="2:18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</row>
    <row r="290" spans="2:18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</row>
    <row r="291" spans="2:18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</row>
    <row r="292" spans="2:18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</row>
    <row r="293" spans="2:18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</row>
    <row r="294" spans="2:18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</row>
    <row r="295" spans="2:18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</row>
    <row r="296" spans="2:18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</row>
    <row r="297" spans="2:18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</row>
    <row r="298" spans="2:18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</row>
    <row r="299" spans="2:18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</row>
    <row r="300" spans="2:18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</row>
    <row r="301" spans="2:18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</row>
    <row r="302" spans="2:18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</row>
    <row r="303" spans="2:18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</row>
    <row r="304" spans="2:18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2:18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2:18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2:18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</row>
    <row r="308" spans="2:18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</row>
    <row r="309" spans="2:18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2:18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  <row r="311" spans="2:18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</row>
    <row r="312" spans="2:18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spans="2:18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spans="2:18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spans="2:18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spans="2:18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</row>
    <row r="317" spans="2:18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</row>
    <row r="318" spans="2:18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spans="2:18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2:18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spans="2:18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spans="2:18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</row>
    <row r="323" spans="2:18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2:18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2:18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  <row r="326" spans="2:18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</row>
    <row r="327" spans="2:18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</row>
    <row r="328" spans="2:18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</row>
    <row r="329" spans="2:18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</row>
    <row r="330" spans="2:18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</row>
    <row r="331" spans="2:18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</row>
    <row r="332" spans="2:18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</row>
    <row r="333" spans="2:18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</row>
    <row r="334" spans="2:18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</row>
    <row r="335" spans="2:18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</row>
    <row r="336" spans="2:18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2:18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</row>
    <row r="338" spans="2:18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</row>
    <row r="339" spans="2:18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2:18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2:18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2:18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2:18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2:18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2:18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2:18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2:18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2:18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2:18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2:18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2:18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2:18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2:18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2:18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2:18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2:18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2:18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2:18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2:18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2:18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2:18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2:18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2:18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2:18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2:18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2:18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2:18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2:18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2:18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2:18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2:18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2:18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2:18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2:18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2:18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2:18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2:18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2:18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2:18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2:18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2:18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2:18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2:18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2:18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2:18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2:18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2:18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2:18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2:18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2:18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2:18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2:18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2:18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2:18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2:18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2:18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2:18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2:18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2:18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2:18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2:18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2:18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2:18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2:18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2:18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2:18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2:18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2:18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2:18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2:18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2:18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2:18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2:18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2:18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2:18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2:18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2:18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2:18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2:18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2:18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2:18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2:18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2:18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2:18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2:18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2:18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2:18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2:18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2:18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2:18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2:18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2:18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2:18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2:18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2:18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2:18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2:18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2:18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2:18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2:18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2:18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2:18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2:18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2:18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2:18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2:18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2:18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2:18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2:18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2:18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2:18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2:18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2:18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2:18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2:18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2:18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2:18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2:18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2:18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2:18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2:18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2:18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2:18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2:18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2:18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2:18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2:18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2:18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2:18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2:18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2:18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2:18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2:18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2:18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2:18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2:18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2:18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2:18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2:18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2:18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2:18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2:18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2:18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2:18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2:18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2:18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2:18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2:18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2:18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2:18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2:18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2:18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2:18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2:18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2:18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2:18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2:18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2:18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2:18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2:18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2:18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2:18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2:18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2:18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2:18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2:18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2:18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2:18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2:18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2:18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2:18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2:18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2:18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2:18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2:18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2:18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2:18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2:18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2:18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2:18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2:18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2:18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2:18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2:18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2:18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2:18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2:18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2:18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2:18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2:18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2:18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2:18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2:18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2:18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2:18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2:18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2:18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2:18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2:18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2:18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2:18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2:18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2:18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2:18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2:18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2:18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2:18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2:18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2:18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2:18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2:18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2:18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2:18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2:18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2:18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2:18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2:18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2:18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2:18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2:18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2:18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2:18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2:18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2:18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2:18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2:18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2:18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2:18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2:18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2:18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2:18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2:18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2:18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2:18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2:18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2:18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2:18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2:18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2:18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2:18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2:18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2:18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2:18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2:18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2:18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2:18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2:18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2:18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2:18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2:18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2:18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2:18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2:18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2:18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2:18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CV589"/>
  <sheetViews>
    <sheetView workbookViewId="0">
      <selection activeCell="C6" sqref="C6:P13"/>
    </sheetView>
  </sheetViews>
  <sheetFormatPr defaultColWidth="9.140625" defaultRowHeight="15" x14ac:dyDescent="0.25"/>
  <cols>
    <col min="1" max="1" width="2.7109375" style="71" customWidth="1"/>
    <col min="2" max="2" width="16" style="70" customWidth="1"/>
    <col min="3" max="16" width="12.7109375" style="70" customWidth="1"/>
    <col min="17" max="100" width="11.42578125" style="71" customWidth="1"/>
    <col min="101" max="16384" width="9.140625" style="70"/>
  </cols>
  <sheetData>
    <row r="1" spans="2:17" s="71" customFormat="1" ht="15.75" thickBot="1" x14ac:dyDescent="0.3"/>
    <row r="2" spans="2:17" ht="22.15" customHeight="1" thickTop="1" thickBot="1" x14ac:dyDescent="0.3">
      <c r="B2" s="304" t="s">
        <v>353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</row>
    <row r="3" spans="2:17" ht="22.15" customHeight="1" thickTop="1" thickBot="1" x14ac:dyDescent="0.3">
      <c r="B3" s="307" t="s">
        <v>289</v>
      </c>
      <c r="C3" s="315" t="s">
        <v>248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22"/>
    </row>
    <row r="4" spans="2:17" ht="22.15" customHeight="1" thickTop="1" x14ac:dyDescent="0.25">
      <c r="B4" s="320"/>
      <c r="C4" s="346" t="s">
        <v>250</v>
      </c>
      <c r="D4" s="347"/>
      <c r="E4" s="348" t="s">
        <v>273</v>
      </c>
      <c r="F4" s="347"/>
      <c r="G4" s="348" t="s">
        <v>252</v>
      </c>
      <c r="H4" s="347"/>
      <c r="I4" s="348" t="s">
        <v>253</v>
      </c>
      <c r="J4" s="347"/>
      <c r="K4" s="348" t="s">
        <v>166</v>
      </c>
      <c r="L4" s="347"/>
      <c r="M4" s="349" t="s">
        <v>254</v>
      </c>
      <c r="N4" s="380"/>
      <c r="O4" s="316" t="s">
        <v>207</v>
      </c>
      <c r="P4" s="298"/>
    </row>
    <row r="5" spans="2:17" ht="22.15" customHeight="1" thickBot="1" x14ac:dyDescent="0.3">
      <c r="B5" s="321"/>
      <c r="C5" s="269" t="s">
        <v>206</v>
      </c>
      <c r="D5" s="270" t="s">
        <v>2</v>
      </c>
      <c r="E5" s="271" t="s">
        <v>206</v>
      </c>
      <c r="F5" s="270" t="s">
        <v>2</v>
      </c>
      <c r="G5" s="271" t="s">
        <v>206</v>
      </c>
      <c r="H5" s="270" t="s">
        <v>2</v>
      </c>
      <c r="I5" s="271" t="s">
        <v>206</v>
      </c>
      <c r="J5" s="270" t="s">
        <v>2</v>
      </c>
      <c r="K5" s="271" t="s">
        <v>206</v>
      </c>
      <c r="L5" s="270" t="s">
        <v>2</v>
      </c>
      <c r="M5" s="271" t="s">
        <v>249</v>
      </c>
      <c r="N5" s="272" t="s">
        <v>2</v>
      </c>
      <c r="O5" s="269" t="s">
        <v>206</v>
      </c>
      <c r="P5" s="273" t="s">
        <v>2</v>
      </c>
    </row>
    <row r="6" spans="2:17" ht="22.15" customHeight="1" thickTop="1" x14ac:dyDescent="0.25">
      <c r="B6" s="161" t="s">
        <v>264</v>
      </c>
      <c r="C6" s="95">
        <v>57</v>
      </c>
      <c r="D6" s="227">
        <v>0.2087912087912088</v>
      </c>
      <c r="E6" s="169">
        <v>1033</v>
      </c>
      <c r="F6" s="227">
        <v>0.20179722602070718</v>
      </c>
      <c r="G6" s="169">
        <v>207</v>
      </c>
      <c r="H6" s="227">
        <v>0.19418386491557224</v>
      </c>
      <c r="I6" s="169">
        <v>498</v>
      </c>
      <c r="J6" s="227">
        <v>0.20434961017644646</v>
      </c>
      <c r="K6" s="169">
        <v>18</v>
      </c>
      <c r="L6" s="227">
        <v>0.24657534246575341</v>
      </c>
      <c r="M6" s="169">
        <v>175</v>
      </c>
      <c r="N6" s="116">
        <v>0.19466073414905449</v>
      </c>
      <c r="O6" s="95">
        <v>1988</v>
      </c>
      <c r="P6" s="119">
        <v>0.20147967974054931</v>
      </c>
      <c r="Q6" s="162"/>
    </row>
    <row r="7" spans="2:17" ht="22.15" customHeight="1" x14ac:dyDescent="0.25">
      <c r="B7" s="161" t="s">
        <v>265</v>
      </c>
      <c r="C7" s="95">
        <v>51</v>
      </c>
      <c r="D7" s="227">
        <v>0.18681318681318682</v>
      </c>
      <c r="E7" s="169">
        <v>1077</v>
      </c>
      <c r="F7" s="227">
        <v>0.21039265481539363</v>
      </c>
      <c r="G7" s="169">
        <v>223</v>
      </c>
      <c r="H7" s="227">
        <v>0.20919324577861162</v>
      </c>
      <c r="I7" s="169">
        <v>480</v>
      </c>
      <c r="J7" s="227">
        <v>0.19696347968814115</v>
      </c>
      <c r="K7" s="169">
        <v>18</v>
      </c>
      <c r="L7" s="227">
        <v>0.24657534246575341</v>
      </c>
      <c r="M7" s="169">
        <v>194</v>
      </c>
      <c r="N7" s="116">
        <v>0.21579532814238042</v>
      </c>
      <c r="O7" s="95">
        <v>2043</v>
      </c>
      <c r="P7" s="119">
        <v>0.20705381574946793</v>
      </c>
      <c r="Q7" s="162"/>
    </row>
    <row r="8" spans="2:17" ht="22.15" customHeight="1" x14ac:dyDescent="0.25">
      <c r="B8" s="161" t="s">
        <v>266</v>
      </c>
      <c r="C8" s="95">
        <v>43</v>
      </c>
      <c r="D8" s="227">
        <v>0.1575091575091575</v>
      </c>
      <c r="E8" s="169">
        <v>885</v>
      </c>
      <c r="F8" s="227">
        <v>0.1728853291658527</v>
      </c>
      <c r="G8" s="169">
        <v>178</v>
      </c>
      <c r="H8" s="227">
        <v>0.16697936210131331</v>
      </c>
      <c r="I8" s="169">
        <v>406</v>
      </c>
      <c r="J8" s="227">
        <v>0.16659827656955273</v>
      </c>
      <c r="K8" s="169">
        <v>6</v>
      </c>
      <c r="L8" s="227">
        <v>8.2191780821917804E-2</v>
      </c>
      <c r="M8" s="169">
        <v>161</v>
      </c>
      <c r="N8" s="116">
        <v>0.17908787541713014</v>
      </c>
      <c r="O8" s="95">
        <v>1679</v>
      </c>
      <c r="P8" s="119">
        <v>0.17016317016317017</v>
      </c>
      <c r="Q8" s="79"/>
    </row>
    <row r="9" spans="2:17" ht="22.15" customHeight="1" x14ac:dyDescent="0.25">
      <c r="B9" s="161" t="s">
        <v>267</v>
      </c>
      <c r="C9" s="95">
        <v>47</v>
      </c>
      <c r="D9" s="227">
        <v>0.17216117216117216</v>
      </c>
      <c r="E9" s="169">
        <v>972</v>
      </c>
      <c r="F9" s="227">
        <v>0.18988083610080095</v>
      </c>
      <c r="G9" s="169">
        <v>214</v>
      </c>
      <c r="H9" s="227">
        <v>0.20075046904315197</v>
      </c>
      <c r="I9" s="169">
        <v>504</v>
      </c>
      <c r="J9" s="227">
        <v>0.20681165367254822</v>
      </c>
      <c r="K9" s="169">
        <v>10</v>
      </c>
      <c r="L9" s="227">
        <v>0.13698630136986301</v>
      </c>
      <c r="M9" s="169">
        <v>183</v>
      </c>
      <c r="N9" s="116">
        <v>0.20355951056729699</v>
      </c>
      <c r="O9" s="95">
        <v>1930</v>
      </c>
      <c r="P9" s="119">
        <v>0.19560149994932605</v>
      </c>
    </row>
    <row r="10" spans="2:17" ht="22.15" customHeight="1" x14ac:dyDescent="0.25">
      <c r="B10" s="161" t="s">
        <v>268</v>
      </c>
      <c r="C10" s="95">
        <v>45</v>
      </c>
      <c r="D10" s="227">
        <v>0.16483516483516483</v>
      </c>
      <c r="E10" s="169">
        <v>951</v>
      </c>
      <c r="F10" s="227">
        <v>0.18577847235788239</v>
      </c>
      <c r="G10" s="169">
        <v>181</v>
      </c>
      <c r="H10" s="227">
        <v>0.16979362101313319</v>
      </c>
      <c r="I10" s="169">
        <v>438</v>
      </c>
      <c r="J10" s="227">
        <v>0.1797291752154288</v>
      </c>
      <c r="K10" s="169">
        <v>16</v>
      </c>
      <c r="L10" s="227">
        <v>0.21917808219178081</v>
      </c>
      <c r="M10" s="169">
        <v>170</v>
      </c>
      <c r="N10" s="116">
        <v>0.18909899888765294</v>
      </c>
      <c r="O10" s="95">
        <v>1801</v>
      </c>
      <c r="P10" s="119">
        <v>0.18252761731022601</v>
      </c>
    </row>
    <row r="11" spans="2:17" ht="22.15" customHeight="1" x14ac:dyDescent="0.25">
      <c r="B11" s="161" t="s">
        <v>269</v>
      </c>
      <c r="C11" s="95">
        <v>12</v>
      </c>
      <c r="D11" s="227">
        <v>4.3956043956043959E-2</v>
      </c>
      <c r="E11" s="169">
        <v>104</v>
      </c>
      <c r="F11" s="227">
        <v>2.0316468060168003E-2</v>
      </c>
      <c r="G11" s="169">
        <v>33</v>
      </c>
      <c r="H11" s="227">
        <v>3.095684803001876E-2</v>
      </c>
      <c r="I11" s="169">
        <v>48</v>
      </c>
      <c r="J11" s="227">
        <v>1.9696347968814115E-2</v>
      </c>
      <c r="K11" s="169">
        <v>3</v>
      </c>
      <c r="L11" s="227">
        <v>4.1095890410958902E-2</v>
      </c>
      <c r="M11" s="169">
        <v>11</v>
      </c>
      <c r="N11" s="116">
        <v>1.2235817575083427E-2</v>
      </c>
      <c r="O11" s="95">
        <v>211</v>
      </c>
      <c r="P11" s="119">
        <v>2.1384412688760516E-2</v>
      </c>
    </row>
    <row r="12" spans="2:17" ht="22.15" customHeight="1" thickBot="1" x14ac:dyDescent="0.3">
      <c r="B12" s="161" t="s">
        <v>270</v>
      </c>
      <c r="C12" s="95">
        <v>18</v>
      </c>
      <c r="D12" s="227">
        <v>6.5934065934065936E-2</v>
      </c>
      <c r="E12" s="169">
        <v>97</v>
      </c>
      <c r="F12" s="227">
        <v>1.8949013479195156E-2</v>
      </c>
      <c r="G12" s="169">
        <v>30</v>
      </c>
      <c r="H12" s="227">
        <v>2.8142589118198873E-2</v>
      </c>
      <c r="I12" s="169">
        <v>63</v>
      </c>
      <c r="J12" s="227">
        <v>2.5851456709068528E-2</v>
      </c>
      <c r="K12" s="169">
        <v>2</v>
      </c>
      <c r="L12" s="227">
        <v>2.7397260273972601E-2</v>
      </c>
      <c r="M12" s="169">
        <v>5</v>
      </c>
      <c r="N12" s="116">
        <v>5.5617352614015575E-3</v>
      </c>
      <c r="O12" s="95">
        <v>215</v>
      </c>
      <c r="P12" s="119">
        <v>2.1789804398500052E-2</v>
      </c>
    </row>
    <row r="13" spans="2:17" ht="22.15" customHeight="1" thickTop="1" thickBot="1" x14ac:dyDescent="0.3">
      <c r="B13" s="98" t="s">
        <v>207</v>
      </c>
      <c r="C13" s="96">
        <v>273</v>
      </c>
      <c r="D13" s="180">
        <v>1</v>
      </c>
      <c r="E13" s="206">
        <v>5119</v>
      </c>
      <c r="F13" s="180">
        <v>1</v>
      </c>
      <c r="G13" s="206">
        <v>1066</v>
      </c>
      <c r="H13" s="180">
        <v>1</v>
      </c>
      <c r="I13" s="206">
        <v>2437</v>
      </c>
      <c r="J13" s="180">
        <v>1.0000000000000002</v>
      </c>
      <c r="K13" s="206">
        <v>73</v>
      </c>
      <c r="L13" s="180">
        <v>0.99999999999999989</v>
      </c>
      <c r="M13" s="206">
        <v>899</v>
      </c>
      <c r="N13" s="120">
        <v>1</v>
      </c>
      <c r="O13" s="96">
        <v>9867</v>
      </c>
      <c r="P13" s="121">
        <v>1.0000000000000002</v>
      </c>
    </row>
    <row r="14" spans="2:17" s="71" customFormat="1" ht="22.15" customHeight="1" thickTop="1" thickBot="1" x14ac:dyDescent="0.3">
      <c r="B14" s="99"/>
      <c r="C14" s="100"/>
      <c r="D14" s="113"/>
      <c r="E14" s="100"/>
      <c r="F14" s="113"/>
      <c r="G14" s="100"/>
      <c r="H14" s="113"/>
      <c r="I14" s="100"/>
      <c r="J14" s="113"/>
      <c r="K14" s="100"/>
      <c r="L14" s="113"/>
      <c r="M14" s="100"/>
      <c r="N14" s="113"/>
      <c r="O14" s="100"/>
      <c r="P14" s="113"/>
    </row>
    <row r="15" spans="2:17" ht="22.15" customHeight="1" thickTop="1" x14ac:dyDescent="0.25">
      <c r="B15" s="112" t="s">
        <v>233</v>
      </c>
      <c r="C15" s="157"/>
      <c r="D15" s="157"/>
      <c r="E15" s="184"/>
      <c r="F15" s="149"/>
      <c r="G15" s="149"/>
      <c r="H15" s="149"/>
      <c r="I15" s="149"/>
      <c r="J15" s="149"/>
      <c r="K15" s="150"/>
      <c r="L15" s="149"/>
      <c r="M15" s="149"/>
      <c r="N15" s="149"/>
      <c r="O15" s="149"/>
      <c r="P15" s="149"/>
    </row>
    <row r="16" spans="2:17" ht="22.15" customHeight="1" thickBot="1" x14ac:dyDescent="0.3">
      <c r="B16" s="163" t="s">
        <v>240</v>
      </c>
      <c r="C16" s="185"/>
      <c r="D16" s="185"/>
      <c r="E16" s="186"/>
      <c r="F16" s="149"/>
      <c r="G16" s="149"/>
      <c r="H16" s="149"/>
      <c r="I16" s="149"/>
      <c r="J16" s="149"/>
      <c r="K16" s="150"/>
      <c r="L16" s="149"/>
      <c r="M16" s="149"/>
      <c r="N16" s="149"/>
      <c r="O16" s="149"/>
      <c r="P16" s="149"/>
    </row>
    <row r="17" spans="2:16" s="71" customFormat="1" ht="15.75" thickTop="1" x14ac:dyDescent="0.25">
      <c r="B17" s="102"/>
      <c r="C17" s="102"/>
      <c r="D17" s="102"/>
      <c r="E17" s="102"/>
      <c r="F17" s="102"/>
      <c r="G17" s="102"/>
      <c r="H17" s="102"/>
      <c r="I17" s="102"/>
      <c r="J17" s="102"/>
      <c r="K17" s="103"/>
      <c r="L17" s="102"/>
      <c r="M17" s="102"/>
      <c r="N17" s="102"/>
      <c r="O17" s="102"/>
      <c r="P17" s="102"/>
    </row>
    <row r="18" spans="2:16" s="71" customFormat="1" x14ac:dyDescent="0.25">
      <c r="B18" s="102"/>
      <c r="C18" s="182"/>
      <c r="D18" s="182"/>
      <c r="E18" s="182"/>
      <c r="F18" s="182"/>
      <c r="G18" s="182"/>
      <c r="H18" s="182" t="s">
        <v>202</v>
      </c>
      <c r="I18" s="182"/>
      <c r="J18" s="182"/>
      <c r="K18" s="183"/>
      <c r="L18" s="182"/>
      <c r="M18" s="182"/>
      <c r="N18" s="102"/>
      <c r="O18" s="102"/>
      <c r="P18" s="102"/>
    </row>
    <row r="19" spans="2:16" s="71" customFormat="1" x14ac:dyDescent="0.25">
      <c r="H19" s="71" t="s">
        <v>202</v>
      </c>
    </row>
    <row r="20" spans="2:16" s="71" customFormat="1" x14ac:dyDescent="0.25"/>
    <row r="21" spans="2:16" s="71" customFormat="1" x14ac:dyDescent="0.25"/>
    <row r="22" spans="2:16" s="71" customFormat="1" x14ac:dyDescent="0.25"/>
    <row r="23" spans="2:16" s="71" customFormat="1" x14ac:dyDescent="0.25"/>
    <row r="24" spans="2:16" s="71" customFormat="1" x14ac:dyDescent="0.25"/>
    <row r="25" spans="2:16" s="71" customFormat="1" x14ac:dyDescent="0.25"/>
    <row r="26" spans="2:16" s="71" customFormat="1" x14ac:dyDescent="0.25"/>
    <row r="27" spans="2:16" s="71" customFormat="1" x14ac:dyDescent="0.25"/>
    <row r="28" spans="2:16" s="71" customFormat="1" x14ac:dyDescent="0.25"/>
    <row r="29" spans="2:16" s="71" customFormat="1" x14ac:dyDescent="0.25"/>
    <row r="30" spans="2:16" s="71" customFormat="1" x14ac:dyDescent="0.25"/>
    <row r="31" spans="2:16" s="71" customFormat="1" x14ac:dyDescent="0.25"/>
    <row r="32" spans="2:16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U679"/>
  <sheetViews>
    <sheetView workbookViewId="0">
      <selection activeCell="C6" sqref="C6:T13"/>
    </sheetView>
  </sheetViews>
  <sheetFormatPr defaultColWidth="9.140625" defaultRowHeight="15" x14ac:dyDescent="0.25"/>
  <cols>
    <col min="1" max="1" width="2.7109375" style="71" customWidth="1"/>
    <col min="2" max="2" width="15.7109375" style="70" customWidth="1"/>
    <col min="3" max="20" width="10.85546875" style="70" customWidth="1"/>
    <col min="21" max="16384" width="9.140625" style="71"/>
  </cols>
  <sheetData>
    <row r="1" spans="2:21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1" ht="22.15" customHeight="1" thickTop="1" thickBot="1" x14ac:dyDescent="0.3">
      <c r="B2" s="304" t="s">
        <v>354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53"/>
      <c r="P2" s="353"/>
      <c r="Q2" s="353"/>
      <c r="R2" s="353"/>
      <c r="S2" s="353"/>
      <c r="T2" s="354"/>
    </row>
    <row r="3" spans="2:21" ht="22.15" customHeight="1" thickTop="1" thickBot="1" x14ac:dyDescent="0.3">
      <c r="B3" s="307" t="s">
        <v>289</v>
      </c>
      <c r="C3" s="315" t="s">
        <v>256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26"/>
    </row>
    <row r="4" spans="2:21" ht="22.15" customHeight="1" thickTop="1" x14ac:dyDescent="0.25">
      <c r="B4" s="320"/>
      <c r="C4" s="346" t="s">
        <v>257</v>
      </c>
      <c r="D4" s="347"/>
      <c r="E4" s="348" t="s">
        <v>258</v>
      </c>
      <c r="F4" s="347"/>
      <c r="G4" s="348" t="s">
        <v>259</v>
      </c>
      <c r="H4" s="347"/>
      <c r="I4" s="349" t="s">
        <v>260</v>
      </c>
      <c r="J4" s="349"/>
      <c r="K4" s="348" t="s">
        <v>261</v>
      </c>
      <c r="L4" s="347"/>
      <c r="M4" s="349" t="s">
        <v>274</v>
      </c>
      <c r="N4" s="349"/>
      <c r="O4" s="348" t="s">
        <v>263</v>
      </c>
      <c r="P4" s="347"/>
      <c r="Q4" s="349" t="s">
        <v>238</v>
      </c>
      <c r="R4" s="349"/>
      <c r="S4" s="316" t="s">
        <v>207</v>
      </c>
      <c r="T4" s="298"/>
    </row>
    <row r="5" spans="2:21" ht="22.15" customHeight="1" thickBot="1" x14ac:dyDescent="0.3">
      <c r="B5" s="321"/>
      <c r="C5" s="265" t="s">
        <v>206</v>
      </c>
      <c r="D5" s="266" t="s">
        <v>2</v>
      </c>
      <c r="E5" s="267" t="s">
        <v>206</v>
      </c>
      <c r="F5" s="266" t="s">
        <v>2</v>
      </c>
      <c r="G5" s="267" t="s">
        <v>206</v>
      </c>
      <c r="H5" s="285" t="s">
        <v>2</v>
      </c>
      <c r="I5" s="267" t="s">
        <v>206</v>
      </c>
      <c r="J5" s="286" t="s">
        <v>2</v>
      </c>
      <c r="K5" s="267" t="s">
        <v>206</v>
      </c>
      <c r="L5" s="266" t="s">
        <v>2</v>
      </c>
      <c r="M5" s="267" t="s">
        <v>206</v>
      </c>
      <c r="N5" s="286" t="s">
        <v>2</v>
      </c>
      <c r="O5" s="267" t="s">
        <v>206</v>
      </c>
      <c r="P5" s="266" t="s">
        <v>2</v>
      </c>
      <c r="Q5" s="267" t="s">
        <v>206</v>
      </c>
      <c r="R5" s="286" t="s">
        <v>2</v>
      </c>
      <c r="S5" s="265" t="s">
        <v>206</v>
      </c>
      <c r="T5" s="268" t="s">
        <v>2</v>
      </c>
    </row>
    <row r="6" spans="2:21" ht="22.15" customHeight="1" thickTop="1" x14ac:dyDescent="0.25">
      <c r="B6" s="161" t="s">
        <v>264</v>
      </c>
      <c r="C6" s="133">
        <v>554</v>
      </c>
      <c r="D6" s="234">
        <v>0.19534555712270804</v>
      </c>
      <c r="E6" s="135">
        <v>325</v>
      </c>
      <c r="F6" s="234">
        <v>0.18656716417910449</v>
      </c>
      <c r="G6" s="135">
        <v>353</v>
      </c>
      <c r="H6" s="234">
        <v>0.2828525641025641</v>
      </c>
      <c r="I6" s="135">
        <v>203</v>
      </c>
      <c r="J6" s="87">
        <v>0.17015926236378875</v>
      </c>
      <c r="K6" s="135">
        <v>162</v>
      </c>
      <c r="L6" s="234">
        <v>0.1997533908754624</v>
      </c>
      <c r="M6" s="135">
        <v>225</v>
      </c>
      <c r="N6" s="87">
        <v>0.19100169779286927</v>
      </c>
      <c r="O6" s="135">
        <v>85</v>
      </c>
      <c r="P6" s="234">
        <v>0.18201284796573874</v>
      </c>
      <c r="Q6" s="135">
        <v>81</v>
      </c>
      <c r="R6" s="87">
        <v>0.2066326530612245</v>
      </c>
      <c r="S6" s="133">
        <v>1988</v>
      </c>
      <c r="T6" s="88">
        <v>0.20147967974054931</v>
      </c>
      <c r="U6" s="162"/>
    </row>
    <row r="7" spans="2:21" ht="22.15" customHeight="1" x14ac:dyDescent="0.25">
      <c r="B7" s="161" t="s">
        <v>265</v>
      </c>
      <c r="C7" s="133">
        <v>576</v>
      </c>
      <c r="D7" s="234">
        <v>0.20310296191819463</v>
      </c>
      <c r="E7" s="135">
        <v>384</v>
      </c>
      <c r="F7" s="234">
        <v>0.22043628013777267</v>
      </c>
      <c r="G7" s="135">
        <v>254</v>
      </c>
      <c r="H7" s="234">
        <v>0.20352564102564102</v>
      </c>
      <c r="I7" s="135">
        <v>256</v>
      </c>
      <c r="J7" s="87">
        <v>0.2145850796311819</v>
      </c>
      <c r="K7" s="135">
        <v>169</v>
      </c>
      <c r="L7" s="234">
        <v>0.20838471023427868</v>
      </c>
      <c r="M7" s="135">
        <v>237</v>
      </c>
      <c r="N7" s="87">
        <v>0.20118845500848898</v>
      </c>
      <c r="O7" s="135">
        <v>82</v>
      </c>
      <c r="P7" s="234">
        <v>0.17558886509635974</v>
      </c>
      <c r="Q7" s="135">
        <v>85</v>
      </c>
      <c r="R7" s="87">
        <v>0.21683673469387754</v>
      </c>
      <c r="S7" s="133">
        <v>2043</v>
      </c>
      <c r="T7" s="88">
        <v>0.20705381574946793</v>
      </c>
      <c r="U7" s="162"/>
    </row>
    <row r="8" spans="2:21" ht="22.15" customHeight="1" x14ac:dyDescent="0.25">
      <c r="B8" s="161" t="s">
        <v>266</v>
      </c>
      <c r="C8" s="133">
        <v>469</v>
      </c>
      <c r="D8" s="234">
        <v>0.16537376586741889</v>
      </c>
      <c r="E8" s="135">
        <v>364</v>
      </c>
      <c r="F8" s="234">
        <v>0.20895522388059701</v>
      </c>
      <c r="G8" s="135">
        <v>162</v>
      </c>
      <c r="H8" s="234">
        <v>0.12980769230769232</v>
      </c>
      <c r="I8" s="135">
        <v>193</v>
      </c>
      <c r="J8" s="87">
        <v>0.16177703269069574</v>
      </c>
      <c r="K8" s="135">
        <v>122</v>
      </c>
      <c r="L8" s="234">
        <v>0.1504315659679408</v>
      </c>
      <c r="M8" s="135">
        <v>212</v>
      </c>
      <c r="N8" s="87">
        <v>0.17996604414261461</v>
      </c>
      <c r="O8" s="135">
        <v>94</v>
      </c>
      <c r="P8" s="234">
        <v>0.2012847965738758</v>
      </c>
      <c r="Q8" s="135">
        <v>63</v>
      </c>
      <c r="R8" s="87">
        <v>0.16071428571428573</v>
      </c>
      <c r="S8" s="133">
        <v>1679</v>
      </c>
      <c r="T8" s="88">
        <v>0.17016317016317017</v>
      </c>
      <c r="U8" s="162"/>
    </row>
    <row r="9" spans="2:21" ht="22.15" customHeight="1" x14ac:dyDescent="0.25">
      <c r="B9" s="161" t="s">
        <v>267</v>
      </c>
      <c r="C9" s="133">
        <v>537</v>
      </c>
      <c r="D9" s="234">
        <v>0.18935119887165022</v>
      </c>
      <c r="E9" s="135">
        <v>363</v>
      </c>
      <c r="F9" s="234">
        <v>0.20838117106773824</v>
      </c>
      <c r="G9" s="135">
        <v>226</v>
      </c>
      <c r="H9" s="234">
        <v>0.18108974358974358</v>
      </c>
      <c r="I9" s="135">
        <v>257</v>
      </c>
      <c r="J9" s="87">
        <v>0.21542330259849121</v>
      </c>
      <c r="K9" s="135">
        <v>159</v>
      </c>
      <c r="L9" s="234">
        <v>0.19605425400739829</v>
      </c>
      <c r="M9" s="135">
        <v>230</v>
      </c>
      <c r="N9" s="87">
        <v>0.19524617996604415</v>
      </c>
      <c r="O9" s="135">
        <v>92</v>
      </c>
      <c r="P9" s="234">
        <v>0.19700214132762311</v>
      </c>
      <c r="Q9" s="135">
        <v>66</v>
      </c>
      <c r="R9" s="87">
        <v>0.1683673469387755</v>
      </c>
      <c r="S9" s="133">
        <v>1930</v>
      </c>
      <c r="T9" s="88">
        <v>0.19560149994932605</v>
      </c>
      <c r="U9" s="162"/>
    </row>
    <row r="10" spans="2:21" ht="22.15" customHeight="1" x14ac:dyDescent="0.25">
      <c r="B10" s="161" t="s">
        <v>268</v>
      </c>
      <c r="C10" s="133">
        <v>625</v>
      </c>
      <c r="D10" s="234">
        <v>0.22038081805359661</v>
      </c>
      <c r="E10" s="135">
        <v>258</v>
      </c>
      <c r="F10" s="234">
        <v>0.14810562571756603</v>
      </c>
      <c r="G10" s="135">
        <v>186</v>
      </c>
      <c r="H10" s="234">
        <v>0.14903846153846154</v>
      </c>
      <c r="I10" s="135">
        <v>218</v>
      </c>
      <c r="J10" s="87">
        <v>0.18273260687342832</v>
      </c>
      <c r="K10" s="135">
        <v>158</v>
      </c>
      <c r="L10" s="234">
        <v>0.19482120838471023</v>
      </c>
      <c r="M10" s="135">
        <v>200</v>
      </c>
      <c r="N10" s="87">
        <v>0.1697792869269949</v>
      </c>
      <c r="O10" s="135">
        <v>84</v>
      </c>
      <c r="P10" s="234">
        <v>0.17987152034261242</v>
      </c>
      <c r="Q10" s="135">
        <v>72</v>
      </c>
      <c r="R10" s="87">
        <v>0.18367346938775511</v>
      </c>
      <c r="S10" s="133">
        <v>1801</v>
      </c>
      <c r="T10" s="88">
        <v>0.18252761731022601</v>
      </c>
      <c r="U10" s="162"/>
    </row>
    <row r="11" spans="2:21" ht="22.15" customHeight="1" x14ac:dyDescent="0.25">
      <c r="B11" s="161" t="s">
        <v>269</v>
      </c>
      <c r="C11" s="133">
        <v>44</v>
      </c>
      <c r="D11" s="234">
        <v>1.5514809590973202E-2</v>
      </c>
      <c r="E11" s="135">
        <v>25</v>
      </c>
      <c r="F11" s="234">
        <v>1.4351320321469576E-2</v>
      </c>
      <c r="G11" s="135">
        <v>26</v>
      </c>
      <c r="H11" s="234">
        <v>2.0833333333333332E-2</v>
      </c>
      <c r="I11" s="135">
        <v>31</v>
      </c>
      <c r="J11" s="87">
        <v>2.5984911986588432E-2</v>
      </c>
      <c r="K11" s="135">
        <v>18</v>
      </c>
      <c r="L11" s="234">
        <v>2.2194821208384709E-2</v>
      </c>
      <c r="M11" s="135">
        <v>34</v>
      </c>
      <c r="N11" s="87">
        <v>2.8862478777589132E-2</v>
      </c>
      <c r="O11" s="135">
        <v>19</v>
      </c>
      <c r="P11" s="234">
        <v>4.068522483940043E-2</v>
      </c>
      <c r="Q11" s="135">
        <v>14</v>
      </c>
      <c r="R11" s="87">
        <v>3.5714285714285712E-2</v>
      </c>
      <c r="S11" s="133">
        <v>211</v>
      </c>
      <c r="T11" s="88">
        <v>2.1384412688760516E-2</v>
      </c>
      <c r="U11" s="162"/>
    </row>
    <row r="12" spans="2:21" ht="22.15" customHeight="1" thickBot="1" x14ac:dyDescent="0.3">
      <c r="B12" s="161" t="s">
        <v>270</v>
      </c>
      <c r="C12" s="133">
        <v>31</v>
      </c>
      <c r="D12" s="234">
        <v>1.0930888575458392E-2</v>
      </c>
      <c r="E12" s="135">
        <v>23</v>
      </c>
      <c r="F12" s="234">
        <v>1.3203214695752009E-2</v>
      </c>
      <c r="G12" s="135">
        <v>41</v>
      </c>
      <c r="H12" s="234">
        <v>3.2852564102564104E-2</v>
      </c>
      <c r="I12" s="135">
        <v>35</v>
      </c>
      <c r="J12" s="87">
        <v>2.9337803855825649E-2</v>
      </c>
      <c r="K12" s="135">
        <v>23</v>
      </c>
      <c r="L12" s="234">
        <v>2.8360049321824909E-2</v>
      </c>
      <c r="M12" s="135">
        <v>40</v>
      </c>
      <c r="N12" s="87">
        <v>3.3955857385398983E-2</v>
      </c>
      <c r="O12" s="135">
        <v>11</v>
      </c>
      <c r="P12" s="234">
        <v>2.3554603854389723E-2</v>
      </c>
      <c r="Q12" s="135">
        <v>11</v>
      </c>
      <c r="R12" s="87">
        <v>2.8061224489795918E-2</v>
      </c>
      <c r="S12" s="133">
        <v>215</v>
      </c>
      <c r="T12" s="88">
        <v>2.1789804398500052E-2</v>
      </c>
      <c r="U12" s="162"/>
    </row>
    <row r="13" spans="2:21" ht="22.15" customHeight="1" thickTop="1" thickBot="1" x14ac:dyDescent="0.3">
      <c r="B13" s="98" t="s">
        <v>207</v>
      </c>
      <c r="C13" s="134">
        <v>2836</v>
      </c>
      <c r="D13" s="246">
        <v>1</v>
      </c>
      <c r="E13" s="136">
        <v>1742</v>
      </c>
      <c r="F13" s="246">
        <v>1</v>
      </c>
      <c r="G13" s="136">
        <v>1248</v>
      </c>
      <c r="H13" s="246">
        <v>1.0000000000000002</v>
      </c>
      <c r="I13" s="136">
        <v>1193</v>
      </c>
      <c r="J13" s="189">
        <v>1</v>
      </c>
      <c r="K13" s="136">
        <v>811</v>
      </c>
      <c r="L13" s="246">
        <v>0.99999999999999989</v>
      </c>
      <c r="M13" s="136">
        <v>1178</v>
      </c>
      <c r="N13" s="189">
        <v>1.0000000000000002</v>
      </c>
      <c r="O13" s="136">
        <v>467</v>
      </c>
      <c r="P13" s="246">
        <v>0.99999999999999989</v>
      </c>
      <c r="Q13" s="136">
        <v>392</v>
      </c>
      <c r="R13" s="189">
        <v>0.99999999999999989</v>
      </c>
      <c r="S13" s="134">
        <v>9867</v>
      </c>
      <c r="T13" s="91">
        <v>1.0000000000000002</v>
      </c>
      <c r="U13" s="79"/>
    </row>
    <row r="14" spans="2:21" ht="15.75" thickTop="1" x14ac:dyDescent="0.25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1"/>
    </row>
    <row r="15" spans="2:21" x14ac:dyDescent="0.2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21" x14ac:dyDescent="0.2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x14ac:dyDescent="0.2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x14ac:dyDescent="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2:20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2:20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2:20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2:20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2:20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2:20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2:20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2:20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2:20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2:20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2:20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2:20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2:20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2:20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2:20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2:20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2:20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2:20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2:20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2:20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2:20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2:20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2:20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2:20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2:20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2:20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2:20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2:20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2:20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2:20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2:20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2:20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2:20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2:20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2:20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</row>
    <row r="369" spans="2:20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</row>
    <row r="370" spans="2:20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</row>
    <row r="371" spans="2:20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2:20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</row>
    <row r="373" spans="2:20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</row>
    <row r="374" spans="2:20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</row>
    <row r="375" spans="2:20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</row>
    <row r="376" spans="2:20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2:20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</row>
    <row r="378" spans="2:20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2:20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2:20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</row>
    <row r="381" spans="2:20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2:20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2:20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</row>
    <row r="384" spans="2:20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</row>
    <row r="385" spans="2:20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</row>
    <row r="386" spans="2:20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</row>
    <row r="387" spans="2:20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</row>
    <row r="388" spans="2:20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2:20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2:20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</row>
    <row r="391" spans="2:20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</row>
    <row r="392" spans="2:20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</row>
    <row r="393" spans="2:20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</row>
    <row r="394" spans="2:20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</row>
    <row r="395" spans="2:20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</row>
    <row r="396" spans="2:20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</row>
    <row r="397" spans="2:20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</row>
    <row r="398" spans="2:20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</row>
    <row r="399" spans="2:20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</row>
    <row r="400" spans="2:20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</row>
    <row r="401" spans="2:20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</row>
    <row r="402" spans="2:20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</row>
    <row r="403" spans="2:20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</row>
    <row r="404" spans="2:20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2:20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</row>
    <row r="406" spans="2:20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</row>
    <row r="407" spans="2:20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</row>
    <row r="408" spans="2:20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</row>
    <row r="409" spans="2:20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</row>
    <row r="410" spans="2:20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</row>
    <row r="411" spans="2:20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</row>
    <row r="412" spans="2:20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</row>
    <row r="413" spans="2:20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</row>
    <row r="414" spans="2:20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</row>
    <row r="415" spans="2:20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</row>
    <row r="416" spans="2:20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</row>
    <row r="417" spans="2:20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</row>
    <row r="418" spans="2:20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</row>
    <row r="419" spans="2:20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</row>
    <row r="420" spans="2:20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</row>
    <row r="421" spans="2:20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</row>
    <row r="422" spans="2:20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</row>
    <row r="423" spans="2:20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</row>
    <row r="424" spans="2:20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</row>
    <row r="425" spans="2:20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</row>
    <row r="426" spans="2:20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</row>
    <row r="427" spans="2:20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</row>
    <row r="428" spans="2:20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</row>
    <row r="429" spans="2:20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2:20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</row>
    <row r="431" spans="2:20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2:20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2:20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</row>
    <row r="434" spans="2:20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</row>
    <row r="435" spans="2:20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2:20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</row>
    <row r="437" spans="2:20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</row>
    <row r="438" spans="2:20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</row>
    <row r="439" spans="2:20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2:20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</row>
    <row r="441" spans="2:20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</row>
    <row r="442" spans="2:20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</row>
    <row r="443" spans="2:20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</row>
    <row r="444" spans="2:20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</row>
    <row r="445" spans="2:20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</row>
    <row r="446" spans="2:20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</row>
    <row r="447" spans="2:20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</row>
    <row r="448" spans="2:20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</row>
    <row r="449" spans="2:20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</row>
    <row r="450" spans="2:20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</row>
    <row r="451" spans="2:20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</row>
    <row r="452" spans="2:20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</row>
    <row r="453" spans="2:20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</row>
    <row r="454" spans="2:20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</row>
    <row r="455" spans="2:20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</row>
    <row r="456" spans="2:20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</row>
    <row r="457" spans="2:20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</row>
    <row r="458" spans="2:20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</row>
    <row r="459" spans="2:20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</row>
    <row r="460" spans="2:20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</row>
    <row r="461" spans="2:20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</row>
    <row r="462" spans="2:20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</row>
    <row r="463" spans="2:20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</row>
    <row r="464" spans="2:20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</row>
    <row r="465" spans="2:20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</row>
    <row r="466" spans="2:20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</row>
    <row r="467" spans="2:20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</row>
    <row r="468" spans="2:20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</row>
    <row r="469" spans="2:20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</row>
    <row r="470" spans="2:20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</row>
    <row r="471" spans="2:20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</row>
    <row r="472" spans="2:20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</row>
    <row r="473" spans="2:20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</row>
    <row r="474" spans="2:20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</row>
    <row r="475" spans="2:20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</row>
    <row r="476" spans="2:20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</row>
    <row r="477" spans="2:20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</row>
    <row r="478" spans="2:20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</row>
    <row r="479" spans="2:20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</row>
    <row r="480" spans="2:20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</row>
    <row r="481" spans="2:20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</row>
    <row r="482" spans="2:20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2:20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</row>
    <row r="484" spans="2:20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2:20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2:20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</row>
    <row r="487" spans="2:20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2:20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2:20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</row>
    <row r="490" spans="2:20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2:20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</row>
    <row r="492" spans="2:20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</row>
    <row r="493" spans="2:20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</row>
    <row r="494" spans="2:20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</row>
    <row r="495" spans="2:20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</row>
    <row r="496" spans="2:20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2:20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</row>
    <row r="498" spans="2:20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</row>
    <row r="499" spans="2:20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</row>
    <row r="500" spans="2:20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2:20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</row>
    <row r="502" spans="2:20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</row>
    <row r="503" spans="2:20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</row>
    <row r="504" spans="2:20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</row>
    <row r="505" spans="2:20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</row>
    <row r="506" spans="2:20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</row>
    <row r="507" spans="2:20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</row>
    <row r="508" spans="2:20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2:20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</row>
    <row r="510" spans="2:20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</row>
    <row r="511" spans="2:20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</row>
    <row r="512" spans="2:20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</row>
    <row r="513" spans="2:20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</row>
    <row r="514" spans="2:20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</row>
    <row r="515" spans="2:20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</row>
    <row r="516" spans="2:20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</row>
    <row r="517" spans="2:20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</row>
    <row r="518" spans="2:20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</row>
    <row r="519" spans="2:20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</row>
    <row r="520" spans="2:20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</row>
    <row r="521" spans="2:20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</row>
    <row r="522" spans="2:20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</row>
    <row r="523" spans="2:20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</row>
    <row r="524" spans="2:20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</row>
    <row r="525" spans="2:20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</row>
    <row r="526" spans="2:20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</row>
    <row r="527" spans="2:20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</row>
    <row r="528" spans="2:20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</row>
    <row r="529" spans="2:20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</row>
    <row r="530" spans="2:20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</row>
    <row r="531" spans="2:20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2:20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</row>
    <row r="533" spans="2:20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</row>
    <row r="534" spans="2:20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</row>
    <row r="535" spans="2:20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</row>
    <row r="536" spans="2:20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</row>
    <row r="537" spans="2:20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</row>
    <row r="538" spans="2:20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</row>
    <row r="539" spans="2:20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</row>
    <row r="540" spans="2:20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</row>
    <row r="541" spans="2:20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</row>
    <row r="542" spans="2:20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</row>
    <row r="543" spans="2:20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</row>
    <row r="544" spans="2:20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</row>
    <row r="545" spans="2:20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</row>
    <row r="546" spans="2:20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</row>
    <row r="547" spans="2:20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</row>
    <row r="548" spans="2:20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</row>
    <row r="549" spans="2:20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</row>
    <row r="550" spans="2:20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</row>
    <row r="551" spans="2:20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</row>
    <row r="552" spans="2:20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</row>
    <row r="553" spans="2:20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</row>
    <row r="554" spans="2:20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</row>
    <row r="555" spans="2:20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</row>
    <row r="556" spans="2:20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</row>
    <row r="557" spans="2:20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</row>
    <row r="558" spans="2:20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</row>
    <row r="559" spans="2:20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</row>
    <row r="560" spans="2:20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</row>
    <row r="561" spans="2:20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</row>
    <row r="562" spans="2:20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</row>
    <row r="563" spans="2:20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</row>
    <row r="564" spans="2:20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</row>
    <row r="565" spans="2:20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</row>
    <row r="566" spans="2:20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</row>
    <row r="567" spans="2:20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</row>
    <row r="568" spans="2:20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</row>
    <row r="569" spans="2:20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</row>
    <row r="570" spans="2:20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</row>
    <row r="571" spans="2:20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</row>
    <row r="572" spans="2:20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</row>
    <row r="573" spans="2:20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</row>
    <row r="574" spans="2:20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</row>
    <row r="575" spans="2:20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</row>
    <row r="576" spans="2:20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</row>
    <row r="577" spans="2:20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</row>
    <row r="578" spans="2:20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</row>
    <row r="579" spans="2:20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</row>
    <row r="580" spans="2:20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</row>
    <row r="581" spans="2:20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</row>
    <row r="582" spans="2:20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</row>
    <row r="583" spans="2:20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</row>
    <row r="584" spans="2:20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</row>
    <row r="585" spans="2:20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</row>
    <row r="586" spans="2:20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</row>
    <row r="587" spans="2:20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</row>
    <row r="588" spans="2:20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</row>
    <row r="589" spans="2:20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</row>
    <row r="590" spans="2:20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</row>
    <row r="591" spans="2:20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</row>
    <row r="592" spans="2:20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</row>
    <row r="593" spans="2:20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</row>
    <row r="594" spans="2:20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</row>
    <row r="595" spans="2:20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</row>
    <row r="596" spans="2:20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</row>
    <row r="597" spans="2:20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</row>
    <row r="598" spans="2:20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</row>
    <row r="599" spans="2:20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</row>
    <row r="600" spans="2:20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</row>
    <row r="601" spans="2:20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</row>
    <row r="602" spans="2:20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</row>
    <row r="603" spans="2:20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</row>
    <row r="604" spans="2:20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</row>
    <row r="605" spans="2:20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</row>
    <row r="606" spans="2:20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</row>
    <row r="607" spans="2:20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</row>
    <row r="608" spans="2:20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</row>
    <row r="609" spans="2:20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</row>
    <row r="610" spans="2:20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</row>
    <row r="611" spans="2:20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</row>
    <row r="612" spans="2:20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</row>
    <row r="613" spans="2:20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</row>
    <row r="614" spans="2:20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</row>
    <row r="615" spans="2:20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</row>
    <row r="616" spans="2:20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</row>
    <row r="617" spans="2:20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</row>
    <row r="618" spans="2:20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</row>
    <row r="619" spans="2:20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</row>
    <row r="620" spans="2:20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</row>
    <row r="621" spans="2:20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</row>
    <row r="622" spans="2:20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</row>
    <row r="623" spans="2:20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</row>
    <row r="624" spans="2:20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</row>
    <row r="625" spans="2:20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</row>
    <row r="626" spans="2:20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</row>
    <row r="627" spans="2:20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</row>
    <row r="628" spans="2:20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</row>
    <row r="629" spans="2:20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</row>
    <row r="630" spans="2:20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</row>
    <row r="631" spans="2:20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</row>
    <row r="632" spans="2:20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</row>
    <row r="633" spans="2:20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</row>
    <row r="634" spans="2:20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</row>
    <row r="635" spans="2:20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</row>
    <row r="636" spans="2:20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</row>
    <row r="637" spans="2:20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</row>
    <row r="638" spans="2:20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</row>
    <row r="639" spans="2:20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</row>
    <row r="640" spans="2:20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</row>
    <row r="641" spans="2:20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</row>
    <row r="642" spans="2:20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</row>
    <row r="643" spans="2:20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</row>
    <row r="644" spans="2:20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</row>
    <row r="645" spans="2:20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</row>
    <row r="646" spans="2:20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</row>
    <row r="647" spans="2:20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</row>
    <row r="648" spans="2:20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</row>
    <row r="649" spans="2:20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</row>
    <row r="650" spans="2:20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</row>
    <row r="651" spans="2:20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</row>
    <row r="652" spans="2:20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</row>
    <row r="653" spans="2:20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</row>
    <row r="654" spans="2:20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</row>
    <row r="655" spans="2:20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</row>
    <row r="656" spans="2:20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</row>
    <row r="657" spans="2:20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</row>
    <row r="658" spans="2:20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</row>
    <row r="659" spans="2:20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</row>
    <row r="660" spans="2:20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</row>
    <row r="661" spans="2:20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</row>
    <row r="662" spans="2:20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</row>
    <row r="663" spans="2:20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</row>
    <row r="664" spans="2:20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</row>
    <row r="665" spans="2:20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</row>
    <row r="666" spans="2:20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</row>
    <row r="667" spans="2:20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</row>
    <row r="668" spans="2:20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</row>
    <row r="669" spans="2:20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</row>
    <row r="670" spans="2:20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</row>
    <row r="671" spans="2:20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</row>
    <row r="672" spans="2:20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</row>
    <row r="673" spans="2:20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</row>
    <row r="674" spans="2:20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</row>
    <row r="675" spans="2:20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</row>
    <row r="676" spans="2:20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</row>
    <row r="677" spans="2:20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</row>
    <row r="678" spans="2:20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</row>
    <row r="679" spans="2:20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</row>
  </sheetData>
  <mergeCells count="12">
    <mergeCell ref="S4:T4"/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V12"/>
  <sheetViews>
    <sheetView topLeftCell="F1" workbookViewId="0">
      <selection activeCell="K28" sqref="K28"/>
    </sheetView>
  </sheetViews>
  <sheetFormatPr defaultColWidth="9.140625" defaultRowHeight="15" x14ac:dyDescent="0.25"/>
  <cols>
    <col min="1" max="1" width="15.7109375" style="63" customWidth="1"/>
    <col min="2" max="21" width="10.140625" style="63" customWidth="1"/>
    <col min="22" max="16384" width="9.140625" style="63"/>
  </cols>
  <sheetData>
    <row r="1" spans="1:22" ht="25.15" customHeight="1" thickTop="1" thickBot="1" x14ac:dyDescent="0.3">
      <c r="A1" s="357" t="s">
        <v>94</v>
      </c>
      <c r="B1" s="358"/>
      <c r="C1" s="358"/>
      <c r="D1" s="358"/>
      <c r="E1" s="358"/>
      <c r="F1" s="358"/>
      <c r="G1" s="358"/>
      <c r="H1" s="358"/>
      <c r="I1" s="358"/>
      <c r="J1" s="358"/>
      <c r="K1" s="359"/>
      <c r="L1" s="360"/>
      <c r="M1" s="360"/>
      <c r="N1" s="360"/>
      <c r="O1" s="360"/>
      <c r="P1" s="360"/>
      <c r="Q1" s="360"/>
      <c r="R1" s="360"/>
      <c r="S1" s="360"/>
      <c r="T1" s="360"/>
      <c r="U1" s="361"/>
    </row>
    <row r="2" spans="1:22" ht="25.15" customHeight="1" thickTop="1" thickBot="1" x14ac:dyDescent="0.3">
      <c r="A2" s="362" t="s">
        <v>59</v>
      </c>
      <c r="B2" s="365" t="s">
        <v>33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</row>
    <row r="3" spans="1:22" ht="25.15" customHeight="1" x14ac:dyDescent="0.25">
      <c r="A3" s="392"/>
      <c r="B3" s="368">
        <v>0</v>
      </c>
      <c r="C3" s="371"/>
      <c r="D3" s="370" t="s">
        <v>34</v>
      </c>
      <c r="E3" s="371"/>
      <c r="F3" s="372" t="s">
        <v>35</v>
      </c>
      <c r="G3" s="369"/>
      <c r="H3" s="370" t="s">
        <v>36</v>
      </c>
      <c r="I3" s="371"/>
      <c r="J3" s="372" t="s">
        <v>37</v>
      </c>
      <c r="K3" s="369"/>
      <c r="L3" s="370" t="s">
        <v>38</v>
      </c>
      <c r="M3" s="371"/>
      <c r="N3" s="372" t="s">
        <v>39</v>
      </c>
      <c r="O3" s="369"/>
      <c r="P3" s="370" t="s">
        <v>40</v>
      </c>
      <c r="Q3" s="371"/>
      <c r="R3" s="372" t="s">
        <v>30</v>
      </c>
      <c r="S3" s="369"/>
      <c r="T3" s="370" t="s">
        <v>32</v>
      </c>
      <c r="U3" s="371"/>
    </row>
    <row r="4" spans="1:22" ht="25.15" customHeight="1" thickBot="1" x14ac:dyDescent="0.3">
      <c r="A4" s="393"/>
      <c r="B4" s="9" t="s">
        <v>1</v>
      </c>
      <c r="C4" s="11" t="s">
        <v>2</v>
      </c>
      <c r="D4" s="9" t="s">
        <v>1</v>
      </c>
      <c r="E4" s="11" t="s">
        <v>2</v>
      </c>
      <c r="F4" s="12" t="s">
        <v>1</v>
      </c>
      <c r="G4" s="10" t="s">
        <v>2</v>
      </c>
      <c r="H4" s="9" t="s">
        <v>1</v>
      </c>
      <c r="I4" s="11" t="s">
        <v>2</v>
      </c>
      <c r="J4" s="12" t="s">
        <v>1</v>
      </c>
      <c r="K4" s="10" t="s">
        <v>2</v>
      </c>
      <c r="L4" s="9" t="s">
        <v>1</v>
      </c>
      <c r="M4" s="11" t="s">
        <v>2</v>
      </c>
      <c r="N4" s="12" t="s">
        <v>1</v>
      </c>
      <c r="O4" s="10" t="s">
        <v>2</v>
      </c>
      <c r="P4" s="9" t="s">
        <v>1</v>
      </c>
      <c r="Q4" s="11" t="s">
        <v>2</v>
      </c>
      <c r="R4" s="12" t="s">
        <v>1</v>
      </c>
      <c r="S4" s="10" t="s">
        <v>2</v>
      </c>
      <c r="T4" s="9" t="s">
        <v>1</v>
      </c>
      <c r="U4" s="11" t="s">
        <v>2</v>
      </c>
    </row>
    <row r="5" spans="1:22" x14ac:dyDescent="0.25">
      <c r="A5" s="1" t="s">
        <v>60</v>
      </c>
      <c r="B5" s="24">
        <f>VLOOKUP(V5,[1]Sheet1!$A$475:$U$482,2,FALSE)</f>
        <v>2126</v>
      </c>
      <c r="C5" s="15">
        <f>VLOOKUP(V5,[1]Sheet1!$A$475:$U$482,3,FALSE)/100</f>
        <v>0.20001881644557343</v>
      </c>
      <c r="D5" s="24">
        <f>VLOOKUP(V5,[1]Sheet1!$A$475:$U$482,4,FALSE)</f>
        <v>2126</v>
      </c>
      <c r="E5" s="15">
        <f>VLOOKUP(V5,[1]Sheet1!$A$475:$U$482,5,FALSE)/100</f>
        <v>0.20001881644557343</v>
      </c>
      <c r="F5" s="26">
        <f>VLOOKUP(V5,[1]Sheet1!$A$475:$U$482,6,FALSE)</f>
        <v>0</v>
      </c>
      <c r="G5" s="14">
        <f>VLOOKUP(V5,[1]Sheet1!$A$475:$U$482,7,FALSE)/100</f>
        <v>0</v>
      </c>
      <c r="H5" s="24">
        <f>VLOOKUP(V5,[1]Sheet1!$A$475:$U$482,8,FALSE)</f>
        <v>0</v>
      </c>
      <c r="I5" s="15">
        <f>VLOOKUP(V5,[1]Sheet1!$A$475:$U$482,9,FALSE)/100</f>
        <v>0</v>
      </c>
      <c r="J5" s="26">
        <f>VLOOKUP(V5,[1]Sheet1!$A$475:$U$482,10,FALSE)</f>
        <v>0</v>
      </c>
      <c r="K5" s="14">
        <f>VLOOKUP(V5,[1]Sheet1!$A$475:$U$482,11,FALSE)/100</f>
        <v>0</v>
      </c>
      <c r="L5" s="24">
        <f>VLOOKUP(V5,[1]Sheet1!$A$475:$U$482,12,FALSE)</f>
        <v>0</v>
      </c>
      <c r="M5" s="15">
        <f>VLOOKUP(V5,[1]Sheet1!$A$475:$U$482,13,FALSE)/100</f>
        <v>0</v>
      </c>
      <c r="N5" s="26">
        <f>VLOOKUP(V5,[1]Sheet1!$A$475:$U$482,14,FALSE)</f>
        <v>0</v>
      </c>
      <c r="O5" s="14">
        <f>VLOOKUP(V5,[1]Sheet1!$A$475:$U$482,15,FALSE)/100</f>
        <v>0</v>
      </c>
      <c r="P5" s="24">
        <f>VLOOKUP(V5,[1]Sheet1!$A$475:$U$482,16,FALSE)</f>
        <v>0</v>
      </c>
      <c r="Q5" s="15">
        <f>VLOOKUP(V5,[1]Sheet1!$A$475:$U$482,17,FALSE)/100</f>
        <v>0</v>
      </c>
      <c r="R5" s="26">
        <f>VLOOKUP(V5,[1]Sheet1!$A$475:$U$482,18,FALSE)</f>
        <v>0</v>
      </c>
      <c r="S5" s="14">
        <f>VLOOKUP(V5,[1]Sheet1!$A$475:$U$482,19,FALSE)/100</f>
        <v>0</v>
      </c>
      <c r="T5" s="24">
        <f>VLOOKUP(V5,[1]Sheet1!$A$475:$U$482,20,FALSE)</f>
        <v>0</v>
      </c>
      <c r="U5" s="15">
        <f>VLOOKUP(V5,[1]Sheet1!$A$475:$U$482,21,FALSE)/100</f>
        <v>0</v>
      </c>
      <c r="V5" s="67" t="s">
        <v>133</v>
      </c>
    </row>
    <row r="6" spans="1:22" x14ac:dyDescent="0.25">
      <c r="A6" s="2" t="s">
        <v>53</v>
      </c>
      <c r="B6" s="22">
        <f>VLOOKUP(V6,[1]Sheet1!$A$475:$U$482,2,FALSE)</f>
        <v>2460</v>
      </c>
      <c r="C6" s="15">
        <f>VLOOKUP(V6,[1]Sheet1!$A$475:$U$482,3,FALSE)/100</f>
        <v>0.23144228055320351</v>
      </c>
      <c r="D6" s="22">
        <f>VLOOKUP(V6,[1]Sheet1!$A$475:$U$482,4,FALSE)</f>
        <v>2460</v>
      </c>
      <c r="E6" s="15">
        <f>VLOOKUP(V6,[1]Sheet1!$A$475:$U$482,5,FALSE)/100</f>
        <v>0.23144228055320351</v>
      </c>
      <c r="F6" s="27">
        <f>VLOOKUP(V6,[1]Sheet1!$A$475:$U$482,6,FALSE)</f>
        <v>0</v>
      </c>
      <c r="G6" s="14">
        <f>VLOOKUP(V6,[1]Sheet1!$A$475:$U$482,7,FALSE)/100</f>
        <v>0</v>
      </c>
      <c r="H6" s="22">
        <f>VLOOKUP(V6,[1]Sheet1!$A$475:$U$482,8,FALSE)</f>
        <v>0</v>
      </c>
      <c r="I6" s="15">
        <f>VLOOKUP(V6,[1]Sheet1!$A$475:$U$482,9,FALSE)/100</f>
        <v>0</v>
      </c>
      <c r="J6" s="27">
        <f>VLOOKUP(V6,[1]Sheet1!$A$475:$U$482,10,FALSE)</f>
        <v>0</v>
      </c>
      <c r="K6" s="14">
        <f>VLOOKUP(V6,[1]Sheet1!$A$475:$U$482,11,FALSE)/100</f>
        <v>0</v>
      </c>
      <c r="L6" s="22">
        <f>VLOOKUP(V6,[1]Sheet1!$A$475:$U$482,12,FALSE)</f>
        <v>0</v>
      </c>
      <c r="M6" s="15">
        <f>VLOOKUP(V6,[1]Sheet1!$A$475:$U$482,13,FALSE)/100</f>
        <v>0</v>
      </c>
      <c r="N6" s="27">
        <f>VLOOKUP(V6,[1]Sheet1!$A$475:$U$482,14,FALSE)</f>
        <v>0</v>
      </c>
      <c r="O6" s="14">
        <f>VLOOKUP(V6,[1]Sheet1!$A$475:$U$482,15,FALSE)/100</f>
        <v>0</v>
      </c>
      <c r="P6" s="22">
        <f>VLOOKUP(V6,[1]Sheet1!$A$475:$U$482,16,FALSE)</f>
        <v>0</v>
      </c>
      <c r="Q6" s="15">
        <f>VLOOKUP(V6,[1]Sheet1!$A$475:$U$482,17,FALSE)/100</f>
        <v>0</v>
      </c>
      <c r="R6" s="27">
        <f>VLOOKUP(V6,[1]Sheet1!$A$475:$U$482,18,FALSE)</f>
        <v>0</v>
      </c>
      <c r="S6" s="14">
        <f>VLOOKUP(V6,[1]Sheet1!$A$475:$U$482,19,FALSE)/100</f>
        <v>0</v>
      </c>
      <c r="T6" s="22">
        <f>VLOOKUP(V6,[1]Sheet1!$A$475:$U$482,20,FALSE)</f>
        <v>0</v>
      </c>
      <c r="U6" s="15">
        <f>VLOOKUP(V6,[1]Sheet1!$A$475:$U$482,21,FALSE)/100</f>
        <v>0</v>
      </c>
      <c r="V6" s="67" t="s">
        <v>134</v>
      </c>
    </row>
    <row r="7" spans="1:22" x14ac:dyDescent="0.25">
      <c r="A7" s="2" t="s">
        <v>54</v>
      </c>
      <c r="B7" s="22">
        <f>VLOOKUP(V7,[1]Sheet1!$A$475:$U$482,2,FALSE)</f>
        <v>1813</v>
      </c>
      <c r="C7" s="15">
        <f>VLOOKUP(V7,[1]Sheet1!$A$475:$U$482,3,FALSE)/100</f>
        <v>0.17057107912315364</v>
      </c>
      <c r="D7" s="22">
        <f>VLOOKUP(V7,[1]Sheet1!$A$475:$U$482,4,FALSE)</f>
        <v>1813</v>
      </c>
      <c r="E7" s="15">
        <f>VLOOKUP(V7,[1]Sheet1!$A$475:$U$482,5,FALSE)/100</f>
        <v>0.17057107912315364</v>
      </c>
      <c r="F7" s="27">
        <f>VLOOKUP(V7,[1]Sheet1!$A$475:$U$482,6,FALSE)</f>
        <v>0</v>
      </c>
      <c r="G7" s="14">
        <f>VLOOKUP(V7,[1]Sheet1!$A$475:$U$482,7,FALSE)/100</f>
        <v>0</v>
      </c>
      <c r="H7" s="22">
        <f>VLOOKUP(V7,[1]Sheet1!$A$475:$U$482,8,FALSE)</f>
        <v>0</v>
      </c>
      <c r="I7" s="15">
        <f>VLOOKUP(V7,[1]Sheet1!$A$475:$U$482,9,FALSE)/100</f>
        <v>0</v>
      </c>
      <c r="J7" s="27">
        <f>VLOOKUP(V7,[1]Sheet1!$A$475:$U$482,10,FALSE)</f>
        <v>0</v>
      </c>
      <c r="K7" s="14">
        <f>VLOOKUP(V7,[1]Sheet1!$A$475:$U$482,11,FALSE)/100</f>
        <v>0</v>
      </c>
      <c r="L7" s="22">
        <f>VLOOKUP(V7,[1]Sheet1!$A$475:$U$482,12,FALSE)</f>
        <v>0</v>
      </c>
      <c r="M7" s="15">
        <f>VLOOKUP(V7,[1]Sheet1!$A$475:$U$482,13,FALSE)/100</f>
        <v>0</v>
      </c>
      <c r="N7" s="27">
        <f>VLOOKUP(V7,[1]Sheet1!$A$475:$U$482,14,FALSE)</f>
        <v>0</v>
      </c>
      <c r="O7" s="14">
        <f>VLOOKUP(V7,[1]Sheet1!$A$475:$U$482,15,FALSE)/100</f>
        <v>0</v>
      </c>
      <c r="P7" s="22">
        <f>VLOOKUP(V7,[1]Sheet1!$A$475:$U$482,16,FALSE)</f>
        <v>0</v>
      </c>
      <c r="Q7" s="15">
        <f>VLOOKUP(V7,[1]Sheet1!$A$475:$U$482,17,FALSE)/100</f>
        <v>0</v>
      </c>
      <c r="R7" s="27">
        <f>VLOOKUP(V7,[1]Sheet1!$A$475:$U$482,18,FALSE)</f>
        <v>0</v>
      </c>
      <c r="S7" s="14">
        <f>VLOOKUP(V7,[1]Sheet1!$A$475:$U$482,19,FALSE)/100</f>
        <v>0</v>
      </c>
      <c r="T7" s="22">
        <f>VLOOKUP(V7,[1]Sheet1!$A$475:$U$482,20,FALSE)</f>
        <v>0</v>
      </c>
      <c r="U7" s="15">
        <f>VLOOKUP(V7,[1]Sheet1!$A$475:$U$482,21,FALSE)/100</f>
        <v>0</v>
      </c>
      <c r="V7" s="67" t="s">
        <v>135</v>
      </c>
    </row>
    <row r="8" spans="1:22" x14ac:dyDescent="0.25">
      <c r="A8" s="2" t="s">
        <v>55</v>
      </c>
      <c r="B8" s="22">
        <f>VLOOKUP(V8,[1]Sheet1!$A$475:$U$482,2,FALSE)</f>
        <v>2238</v>
      </c>
      <c r="C8" s="15">
        <f>VLOOKUP(V8,[1]Sheet1!$A$475:$U$482,3,FALSE)/100</f>
        <v>0.2105560259666949</v>
      </c>
      <c r="D8" s="22">
        <f>VLOOKUP(V8,[1]Sheet1!$A$475:$U$482,4,FALSE)</f>
        <v>2238</v>
      </c>
      <c r="E8" s="15">
        <f>VLOOKUP(V8,[1]Sheet1!$A$475:$U$482,5,FALSE)/100</f>
        <v>0.2105560259666949</v>
      </c>
      <c r="F8" s="27">
        <f>VLOOKUP(V8,[1]Sheet1!$A$475:$U$482,6,FALSE)</f>
        <v>0</v>
      </c>
      <c r="G8" s="14">
        <f>VLOOKUP(V8,[1]Sheet1!$A$475:$U$482,7,FALSE)/100</f>
        <v>0</v>
      </c>
      <c r="H8" s="22">
        <f>VLOOKUP(V8,[1]Sheet1!$A$475:$U$482,8,FALSE)</f>
        <v>0</v>
      </c>
      <c r="I8" s="15">
        <f>VLOOKUP(V8,[1]Sheet1!$A$475:$U$482,9,FALSE)/100</f>
        <v>0</v>
      </c>
      <c r="J8" s="27">
        <f>VLOOKUP(V8,[1]Sheet1!$A$475:$U$482,10,FALSE)</f>
        <v>0</v>
      </c>
      <c r="K8" s="14">
        <f>VLOOKUP(V8,[1]Sheet1!$A$475:$U$482,11,FALSE)/100</f>
        <v>0</v>
      </c>
      <c r="L8" s="22">
        <f>VLOOKUP(V8,[1]Sheet1!$A$475:$U$482,12,FALSE)</f>
        <v>0</v>
      </c>
      <c r="M8" s="15">
        <f>VLOOKUP(V8,[1]Sheet1!$A$475:$U$482,13,FALSE)/100</f>
        <v>0</v>
      </c>
      <c r="N8" s="27">
        <f>VLOOKUP(V8,[1]Sheet1!$A$475:$U$482,14,FALSE)</f>
        <v>0</v>
      </c>
      <c r="O8" s="14">
        <f>VLOOKUP(V8,[1]Sheet1!$A$475:$U$482,15,FALSE)/100</f>
        <v>0</v>
      </c>
      <c r="P8" s="22">
        <f>VLOOKUP(V8,[1]Sheet1!$A$475:$U$482,16,FALSE)</f>
        <v>0</v>
      </c>
      <c r="Q8" s="15">
        <f>VLOOKUP(V8,[1]Sheet1!$A$475:$U$482,17,FALSE)/100</f>
        <v>0</v>
      </c>
      <c r="R8" s="27">
        <f>VLOOKUP(V8,[1]Sheet1!$A$475:$U$482,18,FALSE)</f>
        <v>0</v>
      </c>
      <c r="S8" s="14">
        <f>VLOOKUP(V8,[1]Sheet1!$A$475:$U$482,19,FALSE)/100</f>
        <v>0</v>
      </c>
      <c r="T8" s="22">
        <f>VLOOKUP(V8,[1]Sheet1!$A$475:$U$482,20,FALSE)</f>
        <v>0</v>
      </c>
      <c r="U8" s="15">
        <f>VLOOKUP(V8,[1]Sheet1!$A$475:$U$482,21,FALSE)/100</f>
        <v>0</v>
      </c>
      <c r="V8" s="67" t="s">
        <v>136</v>
      </c>
    </row>
    <row r="9" spans="1:22" x14ac:dyDescent="0.25">
      <c r="A9" s="2" t="s">
        <v>56</v>
      </c>
      <c r="B9" s="22">
        <f>VLOOKUP(V9,[1]Sheet1!$A$475:$U$482,2,FALSE)</f>
        <v>1538</v>
      </c>
      <c r="C9" s="15">
        <f>VLOOKUP(V9,[1]Sheet1!$A$475:$U$482,3,FALSE)/100</f>
        <v>0.14469846645968579</v>
      </c>
      <c r="D9" s="22">
        <f>VLOOKUP(V9,[1]Sheet1!$A$475:$U$482,4,FALSE)</f>
        <v>1538</v>
      </c>
      <c r="E9" s="15">
        <f>VLOOKUP(V9,[1]Sheet1!$A$475:$U$482,5,FALSE)/100</f>
        <v>0.14469846645968579</v>
      </c>
      <c r="F9" s="27">
        <f>VLOOKUP(V9,[1]Sheet1!$A$475:$U$482,6,FALSE)</f>
        <v>0</v>
      </c>
      <c r="G9" s="14">
        <f>VLOOKUP(V9,[1]Sheet1!$A$475:$U$482,7,FALSE)/100</f>
        <v>0</v>
      </c>
      <c r="H9" s="22">
        <f>VLOOKUP(V9,[1]Sheet1!$A$475:$U$482,8,FALSE)</f>
        <v>0</v>
      </c>
      <c r="I9" s="15">
        <f>VLOOKUP(V9,[1]Sheet1!$A$475:$U$482,9,FALSE)/100</f>
        <v>0</v>
      </c>
      <c r="J9" s="27">
        <f>VLOOKUP(V9,[1]Sheet1!$A$475:$U$482,10,FALSE)</f>
        <v>0</v>
      </c>
      <c r="K9" s="14">
        <f>VLOOKUP(V9,[1]Sheet1!$A$475:$U$482,11,FALSE)/100</f>
        <v>0</v>
      </c>
      <c r="L9" s="22">
        <f>VLOOKUP(V9,[1]Sheet1!$A$475:$U$482,12,FALSE)</f>
        <v>0</v>
      </c>
      <c r="M9" s="15">
        <f>VLOOKUP(V9,[1]Sheet1!$A$475:$U$482,13,FALSE)/100</f>
        <v>0</v>
      </c>
      <c r="N9" s="27">
        <f>VLOOKUP(V9,[1]Sheet1!$A$475:$U$482,14,FALSE)</f>
        <v>0</v>
      </c>
      <c r="O9" s="14">
        <f>VLOOKUP(V9,[1]Sheet1!$A$475:$U$482,15,FALSE)/100</f>
        <v>0</v>
      </c>
      <c r="P9" s="22">
        <f>VLOOKUP(V9,[1]Sheet1!$A$475:$U$482,16,FALSE)</f>
        <v>0</v>
      </c>
      <c r="Q9" s="15">
        <f>VLOOKUP(V9,[1]Sheet1!$A$475:$U$482,17,FALSE)/100</f>
        <v>0</v>
      </c>
      <c r="R9" s="27">
        <f>VLOOKUP(V9,[1]Sheet1!$A$475:$U$482,18,FALSE)</f>
        <v>0</v>
      </c>
      <c r="S9" s="14">
        <f>VLOOKUP(V9,[1]Sheet1!$A$475:$U$482,19,FALSE)/100</f>
        <v>0</v>
      </c>
      <c r="T9" s="22">
        <f>VLOOKUP(V9,[1]Sheet1!$A$475:$U$482,20,FALSE)</f>
        <v>0</v>
      </c>
      <c r="U9" s="15">
        <f>VLOOKUP(V9,[1]Sheet1!$A$475:$U$482,21,FALSE)/100</f>
        <v>0</v>
      </c>
      <c r="V9" s="67" t="s">
        <v>137</v>
      </c>
    </row>
    <row r="10" spans="1:22" x14ac:dyDescent="0.25">
      <c r="A10" s="2" t="s">
        <v>57</v>
      </c>
      <c r="B10" s="22">
        <f>VLOOKUP(V10,[1]Sheet1!$A$475:$U$482,2,FALSE)</f>
        <v>226</v>
      </c>
      <c r="C10" s="15">
        <f>VLOOKUP(V10,[1]Sheet1!$A$475:$U$482,3,FALSE)/100</f>
        <v>2.126258349797723E-2</v>
      </c>
      <c r="D10" s="22">
        <f>VLOOKUP(V10,[1]Sheet1!$A$475:$U$482,4,FALSE)</f>
        <v>226</v>
      </c>
      <c r="E10" s="15">
        <f>VLOOKUP(V10,[1]Sheet1!$A$475:$U$482,5,FALSE)/100</f>
        <v>2.126258349797723E-2</v>
      </c>
      <c r="F10" s="27">
        <f>VLOOKUP(V10,[1]Sheet1!$A$475:$U$482,6,FALSE)</f>
        <v>0</v>
      </c>
      <c r="G10" s="14">
        <f>VLOOKUP(V10,[1]Sheet1!$A$475:$U$482,7,FALSE)/100</f>
        <v>0</v>
      </c>
      <c r="H10" s="22">
        <f>VLOOKUP(V10,[1]Sheet1!$A$475:$U$482,8,FALSE)</f>
        <v>0</v>
      </c>
      <c r="I10" s="15">
        <f>VLOOKUP(V10,[1]Sheet1!$A$475:$U$482,9,FALSE)/100</f>
        <v>0</v>
      </c>
      <c r="J10" s="27">
        <f>VLOOKUP(V10,[1]Sheet1!$A$475:$U$482,10,FALSE)</f>
        <v>0</v>
      </c>
      <c r="K10" s="14">
        <f>VLOOKUP(V10,[1]Sheet1!$A$475:$U$482,11,FALSE)/100</f>
        <v>0</v>
      </c>
      <c r="L10" s="22">
        <f>VLOOKUP(V10,[1]Sheet1!$A$475:$U$482,12,FALSE)</f>
        <v>0</v>
      </c>
      <c r="M10" s="15">
        <f>VLOOKUP(V10,[1]Sheet1!$A$475:$U$482,13,FALSE)/100</f>
        <v>0</v>
      </c>
      <c r="N10" s="27">
        <f>VLOOKUP(V10,[1]Sheet1!$A$475:$U$482,14,FALSE)</f>
        <v>0</v>
      </c>
      <c r="O10" s="14">
        <f>VLOOKUP(V10,[1]Sheet1!$A$475:$U$482,15,FALSE)/100</f>
        <v>0</v>
      </c>
      <c r="P10" s="22">
        <f>VLOOKUP(V10,[1]Sheet1!$A$475:$U$482,16,FALSE)</f>
        <v>0</v>
      </c>
      <c r="Q10" s="15">
        <f>VLOOKUP(V10,[1]Sheet1!$A$475:$U$482,17,FALSE)/100</f>
        <v>0</v>
      </c>
      <c r="R10" s="27">
        <f>VLOOKUP(V10,[1]Sheet1!$A$475:$U$482,18,FALSE)</f>
        <v>0</v>
      </c>
      <c r="S10" s="14">
        <f>VLOOKUP(V10,[1]Sheet1!$A$475:$U$482,19,FALSE)/100</f>
        <v>0</v>
      </c>
      <c r="T10" s="22">
        <f>VLOOKUP(V10,[1]Sheet1!$A$475:$U$482,20,FALSE)</f>
        <v>0</v>
      </c>
      <c r="U10" s="15">
        <f>VLOOKUP(V10,[1]Sheet1!$A$475:$U$482,21,FALSE)/100</f>
        <v>0</v>
      </c>
      <c r="V10" s="67" t="s">
        <v>138</v>
      </c>
    </row>
    <row r="11" spans="1:22" ht="15.75" thickBot="1" x14ac:dyDescent="0.3">
      <c r="A11" s="3" t="s">
        <v>58</v>
      </c>
      <c r="B11" s="25">
        <f>VLOOKUP(V11,[1]Sheet1!$A$475:$U$482,2,FALSE)</f>
        <v>228</v>
      </c>
      <c r="C11" s="19">
        <f>VLOOKUP(V11,[1]Sheet1!$A$475:$U$482,3,FALSE)/100</f>
        <v>2.1450747953711543E-2</v>
      </c>
      <c r="D11" s="25">
        <f>VLOOKUP(V11,[1]Sheet1!$A$475:$U$482,4,FALSE)</f>
        <v>228</v>
      </c>
      <c r="E11" s="19">
        <f>VLOOKUP(V11,[1]Sheet1!$A$475:$U$482,5,FALSE)/100</f>
        <v>2.1450747953711543E-2</v>
      </c>
      <c r="F11" s="28">
        <f>VLOOKUP(V11,[1]Sheet1!$A$475:$U$482,6,FALSE)</f>
        <v>0</v>
      </c>
      <c r="G11" s="18">
        <f>VLOOKUP(V11,[1]Sheet1!$A$475:$U$482,7,FALSE)/100</f>
        <v>0</v>
      </c>
      <c r="H11" s="25">
        <f>VLOOKUP(V11,[1]Sheet1!$A$475:$U$482,8,FALSE)</f>
        <v>0</v>
      </c>
      <c r="I11" s="19">
        <f>VLOOKUP(V11,[1]Sheet1!$A$475:$U$482,9,FALSE)/100</f>
        <v>0</v>
      </c>
      <c r="J11" s="28">
        <f>VLOOKUP(V11,[1]Sheet1!$A$475:$U$482,10,FALSE)</f>
        <v>0</v>
      </c>
      <c r="K11" s="18">
        <f>VLOOKUP(V11,[1]Sheet1!$A$475:$U$482,11,FALSE)/100</f>
        <v>0</v>
      </c>
      <c r="L11" s="25">
        <f>VLOOKUP(V11,[1]Sheet1!$A$475:$U$482,12,FALSE)</f>
        <v>0</v>
      </c>
      <c r="M11" s="19">
        <f>VLOOKUP(V11,[1]Sheet1!$A$475:$U$482,13,FALSE)/100</f>
        <v>0</v>
      </c>
      <c r="N11" s="28">
        <f>VLOOKUP(V11,[1]Sheet1!$A$475:$U$482,14,FALSE)</f>
        <v>0</v>
      </c>
      <c r="O11" s="18">
        <f>VLOOKUP(V11,[1]Sheet1!$A$475:$U$482,15,FALSE)/100</f>
        <v>0</v>
      </c>
      <c r="P11" s="25">
        <f>VLOOKUP(V11,[1]Sheet1!$A$475:$U$482,16,FALSE)</f>
        <v>0</v>
      </c>
      <c r="Q11" s="19">
        <f>VLOOKUP(V11,[1]Sheet1!$A$475:$U$482,17,FALSE)/100</f>
        <v>0</v>
      </c>
      <c r="R11" s="28">
        <f>VLOOKUP(V11,[1]Sheet1!$A$475:$U$482,18,FALSE)</f>
        <v>0</v>
      </c>
      <c r="S11" s="18">
        <f>VLOOKUP(V11,[1]Sheet1!$A$475:$U$482,19,FALSE)/100</f>
        <v>0</v>
      </c>
      <c r="T11" s="25">
        <f>VLOOKUP(V11,[1]Sheet1!$A$475:$U$482,20,FALSE)</f>
        <v>0</v>
      </c>
      <c r="U11" s="19">
        <f>VLOOKUP(V11,[1]Sheet1!$A$475:$U$482,21,FALSE)/100</f>
        <v>0</v>
      </c>
      <c r="V11" s="67" t="s">
        <v>139</v>
      </c>
    </row>
    <row r="12" spans="1:22" ht="15.75" thickBot="1" x14ac:dyDescent="0.3">
      <c r="A12" s="6" t="s">
        <v>32</v>
      </c>
      <c r="B12" s="23">
        <f>VLOOKUP(V12,[1]Sheet1!$A$475:$U$482,2,FALSE)</f>
        <v>10629</v>
      </c>
      <c r="C12" s="8">
        <f>VLOOKUP(V12,[1]Sheet1!$A$475:$U$482,3,FALSE)/100</f>
        <v>1</v>
      </c>
      <c r="D12" s="23">
        <f>VLOOKUP(V12,[1]Sheet1!$A$475:$U$482,4,FALSE)</f>
        <v>10629</v>
      </c>
      <c r="E12" s="8">
        <f>VLOOKUP(V12,[1]Sheet1!$A$475:$U$482,5,FALSE)/100</f>
        <v>1</v>
      </c>
      <c r="F12" s="29">
        <f>VLOOKUP(V12,[1]Sheet1!$A$475:$U$482,6,FALSE)</f>
        <v>0</v>
      </c>
      <c r="G12" s="7">
        <f>VLOOKUP(V12,[1]Sheet1!$A$475:$U$482,7,FALSE)/100</f>
        <v>0</v>
      </c>
      <c r="H12" s="23">
        <f>VLOOKUP(V12,[1]Sheet1!$A$475:$U$482,8,FALSE)</f>
        <v>0</v>
      </c>
      <c r="I12" s="8">
        <f>VLOOKUP(V12,[1]Sheet1!$A$475:$U$482,9,FALSE)/100</f>
        <v>0</v>
      </c>
      <c r="J12" s="29">
        <f>VLOOKUP(V12,[1]Sheet1!$A$475:$U$482,10,FALSE)</f>
        <v>0</v>
      </c>
      <c r="K12" s="7">
        <f>VLOOKUP(V12,[1]Sheet1!$A$475:$U$482,11,FALSE)/100</f>
        <v>0</v>
      </c>
      <c r="L12" s="23">
        <f>VLOOKUP(V12,[1]Sheet1!$A$475:$U$482,12,FALSE)</f>
        <v>0</v>
      </c>
      <c r="M12" s="8">
        <f>VLOOKUP(V12,[1]Sheet1!$A$475:$U$482,13,FALSE)/100</f>
        <v>0</v>
      </c>
      <c r="N12" s="29">
        <f>VLOOKUP(V12,[1]Sheet1!$A$475:$U$482,14,FALSE)</f>
        <v>0</v>
      </c>
      <c r="O12" s="7">
        <f>VLOOKUP(V12,[1]Sheet1!$A$475:$U$482,15,FALSE)/100</f>
        <v>0</v>
      </c>
      <c r="P12" s="23">
        <f>VLOOKUP(V12,[1]Sheet1!$A$475:$U$482,16,FALSE)</f>
        <v>0</v>
      </c>
      <c r="Q12" s="8">
        <f>VLOOKUP(V12,[1]Sheet1!$A$475:$U$482,17,FALSE)/100</f>
        <v>0</v>
      </c>
      <c r="R12" s="29">
        <f>VLOOKUP(V12,[1]Sheet1!$A$475:$U$482,18,FALSE)</f>
        <v>0</v>
      </c>
      <c r="S12" s="7">
        <f>VLOOKUP(V12,[1]Sheet1!$A$475:$U$482,19,FALSE)/100</f>
        <v>0</v>
      </c>
      <c r="T12" s="23">
        <f>VLOOKUP(V12,[1]Sheet1!$A$475:$U$482,20,FALSE)</f>
        <v>0</v>
      </c>
      <c r="U12" s="8">
        <f>VLOOKUP(V12,[1]Sheet1!$A$475:$U$482,21,FALSE)/100</f>
        <v>0</v>
      </c>
      <c r="V12" s="68" t="s">
        <v>32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B1:V663"/>
  <sheetViews>
    <sheetView topLeftCell="B1" workbookViewId="0">
      <selection activeCell="C7" sqref="C7:U19"/>
    </sheetView>
  </sheetViews>
  <sheetFormatPr defaultColWidth="9.140625" defaultRowHeight="15" x14ac:dyDescent="0.25"/>
  <cols>
    <col min="1" max="1" width="2.7109375" style="71" customWidth="1"/>
    <col min="2" max="2" width="15.7109375" style="70" customWidth="1"/>
    <col min="3" max="21" width="12.7109375" style="70" customWidth="1"/>
    <col min="22" max="16384" width="9.140625" style="71"/>
  </cols>
  <sheetData>
    <row r="1" spans="2:22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2:22" ht="22.15" customHeight="1" thickTop="1" thickBot="1" x14ac:dyDescent="0.3">
      <c r="B2" s="301" t="s">
        <v>288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3"/>
    </row>
    <row r="3" spans="2:22" ht="22.15" customHeight="1" thickTop="1" thickBot="1" x14ac:dyDescent="0.3">
      <c r="B3" s="304" t="s">
        <v>355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6"/>
    </row>
    <row r="4" spans="2:22" ht="22.15" customHeight="1" thickTop="1" x14ac:dyDescent="0.25">
      <c r="B4" s="307" t="s">
        <v>275</v>
      </c>
      <c r="C4" s="346">
        <v>2014</v>
      </c>
      <c r="D4" s="347"/>
      <c r="E4" s="348">
        <v>2015</v>
      </c>
      <c r="F4" s="347"/>
      <c r="G4" s="348">
        <v>2016</v>
      </c>
      <c r="H4" s="347"/>
      <c r="I4" s="349">
        <v>2017</v>
      </c>
      <c r="J4" s="349"/>
      <c r="K4" s="348">
        <v>2018</v>
      </c>
      <c r="L4" s="349"/>
      <c r="M4" s="348">
        <v>2019</v>
      </c>
      <c r="N4" s="347"/>
      <c r="O4" s="349">
        <v>2020</v>
      </c>
      <c r="P4" s="349"/>
      <c r="Q4" s="348">
        <v>2021</v>
      </c>
      <c r="R4" s="349"/>
      <c r="S4" s="348">
        <v>2022</v>
      </c>
      <c r="T4" s="380"/>
      <c r="U4" s="337" t="s">
        <v>343</v>
      </c>
    </row>
    <row r="5" spans="2:22" ht="22.15" customHeight="1" x14ac:dyDescent="0.25">
      <c r="B5" s="308"/>
      <c r="C5" s="379"/>
      <c r="D5" s="374"/>
      <c r="E5" s="373"/>
      <c r="F5" s="374"/>
      <c r="G5" s="373"/>
      <c r="H5" s="374"/>
      <c r="I5" s="388"/>
      <c r="J5" s="388"/>
      <c r="K5" s="373"/>
      <c r="L5" s="388"/>
      <c r="M5" s="373"/>
      <c r="N5" s="374"/>
      <c r="O5" s="388"/>
      <c r="P5" s="388"/>
      <c r="Q5" s="373"/>
      <c r="R5" s="388"/>
      <c r="S5" s="373"/>
      <c r="T5" s="387"/>
      <c r="U5" s="338"/>
    </row>
    <row r="6" spans="2:22" ht="22.15" customHeight="1" thickBot="1" x14ac:dyDescent="0.3">
      <c r="B6" s="309"/>
      <c r="C6" s="269" t="s">
        <v>206</v>
      </c>
      <c r="D6" s="270" t="s">
        <v>2</v>
      </c>
      <c r="E6" s="271" t="s">
        <v>206</v>
      </c>
      <c r="F6" s="270" t="s">
        <v>2</v>
      </c>
      <c r="G6" s="271" t="s">
        <v>206</v>
      </c>
      <c r="H6" s="270" t="s">
        <v>2</v>
      </c>
      <c r="I6" s="271" t="s">
        <v>206</v>
      </c>
      <c r="J6" s="272" t="s">
        <v>2</v>
      </c>
      <c r="K6" s="271" t="s">
        <v>206</v>
      </c>
      <c r="L6" s="272" t="s">
        <v>2</v>
      </c>
      <c r="M6" s="271" t="s">
        <v>206</v>
      </c>
      <c r="N6" s="270" t="s">
        <v>2</v>
      </c>
      <c r="O6" s="270" t="s">
        <v>206</v>
      </c>
      <c r="P6" s="272" t="s">
        <v>2</v>
      </c>
      <c r="Q6" s="271" t="s">
        <v>206</v>
      </c>
      <c r="R6" s="272" t="s">
        <v>2</v>
      </c>
      <c r="S6" s="271" t="s">
        <v>206</v>
      </c>
      <c r="T6" s="273" t="s">
        <v>2</v>
      </c>
      <c r="U6" s="339"/>
    </row>
    <row r="7" spans="2:22" ht="22.15" customHeight="1" thickTop="1" x14ac:dyDescent="0.25">
      <c r="B7" s="161" t="s">
        <v>276</v>
      </c>
      <c r="C7" s="133">
        <v>1064</v>
      </c>
      <c r="D7" s="234">
        <v>0.11696163570407826</v>
      </c>
      <c r="E7" s="135">
        <v>1116</v>
      </c>
      <c r="F7" s="234">
        <v>0.11759747102212856</v>
      </c>
      <c r="G7" s="135">
        <v>1145</v>
      </c>
      <c r="H7" s="234">
        <v>0.1170278004905969</v>
      </c>
      <c r="I7" s="135">
        <v>1557</v>
      </c>
      <c r="J7" s="87">
        <v>0.14648602878916173</v>
      </c>
      <c r="K7" s="135">
        <v>951</v>
      </c>
      <c r="L7" s="87">
        <v>9.0142180094786736E-2</v>
      </c>
      <c r="M7" s="135">
        <v>2046</v>
      </c>
      <c r="N7" s="87">
        <v>0.17865874956339503</v>
      </c>
      <c r="O7" s="135">
        <v>1192</v>
      </c>
      <c r="P7" s="87">
        <v>0.16852820585324474</v>
      </c>
      <c r="Q7" s="135">
        <v>924</v>
      </c>
      <c r="R7" s="87">
        <v>0.11280673910389452</v>
      </c>
      <c r="S7" s="135">
        <v>927</v>
      </c>
      <c r="T7" s="87">
        <v>9.3949528732137425E-2</v>
      </c>
      <c r="U7" s="142">
        <v>3.246753246753247E-3</v>
      </c>
      <c r="V7" s="162"/>
    </row>
    <row r="8" spans="2:22" ht="22.15" customHeight="1" x14ac:dyDescent="0.25">
      <c r="B8" s="161" t="s">
        <v>277</v>
      </c>
      <c r="C8" s="133">
        <v>796</v>
      </c>
      <c r="D8" s="234">
        <v>8.7501374079366825E-2</v>
      </c>
      <c r="E8" s="135">
        <v>978</v>
      </c>
      <c r="F8" s="234">
        <v>0.10305584826132771</v>
      </c>
      <c r="G8" s="135">
        <v>996</v>
      </c>
      <c r="H8" s="234">
        <v>0.10179885527391661</v>
      </c>
      <c r="I8" s="135">
        <v>830</v>
      </c>
      <c r="J8" s="87">
        <v>7.8088249129739398E-2</v>
      </c>
      <c r="K8" s="135">
        <v>976</v>
      </c>
      <c r="L8" s="87">
        <v>9.2511848341232231E-2</v>
      </c>
      <c r="M8" s="135">
        <v>955</v>
      </c>
      <c r="N8" s="87">
        <v>8.3391547327977641E-2</v>
      </c>
      <c r="O8" s="135">
        <v>864</v>
      </c>
      <c r="P8" s="87">
        <v>0.12215467269899619</v>
      </c>
      <c r="Q8" s="135">
        <v>898</v>
      </c>
      <c r="R8" s="87">
        <v>0.10963252350140398</v>
      </c>
      <c r="S8" s="135">
        <v>644</v>
      </c>
      <c r="T8" s="87">
        <v>6.5268065268065265E-2</v>
      </c>
      <c r="U8" s="142">
        <v>-0.2828507795100223</v>
      </c>
      <c r="V8" s="162"/>
    </row>
    <row r="9" spans="2:22" ht="22.15" customHeight="1" x14ac:dyDescent="0.25">
      <c r="B9" s="161" t="s">
        <v>278</v>
      </c>
      <c r="C9" s="133">
        <v>738</v>
      </c>
      <c r="D9" s="234">
        <v>8.1125645817302403E-2</v>
      </c>
      <c r="E9" s="135">
        <v>878</v>
      </c>
      <c r="F9" s="234">
        <v>9.2518440463645948E-2</v>
      </c>
      <c r="G9" s="135">
        <v>742</v>
      </c>
      <c r="H9" s="234">
        <v>7.5838103025347506E-2</v>
      </c>
      <c r="I9" s="135">
        <v>849</v>
      </c>
      <c r="J9" s="87">
        <v>7.9875811459215351E-2</v>
      </c>
      <c r="K9" s="135">
        <v>1372</v>
      </c>
      <c r="L9" s="87">
        <v>0.1300473933649289</v>
      </c>
      <c r="M9" s="135">
        <v>778</v>
      </c>
      <c r="N9" s="87">
        <v>6.7935731749912673E-2</v>
      </c>
      <c r="O9" s="135">
        <v>529</v>
      </c>
      <c r="P9" s="87">
        <v>7.4791460483528915E-2</v>
      </c>
      <c r="Q9" s="135">
        <v>573</v>
      </c>
      <c r="R9" s="87">
        <v>6.9954828470272248E-2</v>
      </c>
      <c r="S9" s="135">
        <v>772</v>
      </c>
      <c r="T9" s="87">
        <v>7.8240599979730416E-2</v>
      </c>
      <c r="U9" s="142">
        <v>0.34729493891797558</v>
      </c>
      <c r="V9" s="162"/>
    </row>
    <row r="10" spans="2:22" ht="22.15" customHeight="1" x14ac:dyDescent="0.25">
      <c r="B10" s="161" t="s">
        <v>279</v>
      </c>
      <c r="C10" s="133">
        <v>624</v>
      </c>
      <c r="D10" s="234">
        <v>6.8594041991865445E-2</v>
      </c>
      <c r="E10" s="135">
        <v>599</v>
      </c>
      <c r="F10" s="234">
        <v>6.3119072708113802E-2</v>
      </c>
      <c r="G10" s="135">
        <v>760</v>
      </c>
      <c r="H10" s="234">
        <v>7.76778413736713E-2</v>
      </c>
      <c r="I10" s="135">
        <v>601</v>
      </c>
      <c r="J10" s="87">
        <v>5.6543418948160701E-2</v>
      </c>
      <c r="K10" s="135">
        <v>660</v>
      </c>
      <c r="L10" s="87">
        <v>6.2559241706161131E-2</v>
      </c>
      <c r="M10" s="135">
        <v>660</v>
      </c>
      <c r="N10" s="87">
        <v>5.763185469786937E-2</v>
      </c>
      <c r="O10" s="135">
        <v>199</v>
      </c>
      <c r="P10" s="87">
        <v>2.8135161883217869E-2</v>
      </c>
      <c r="Q10" s="135">
        <v>449</v>
      </c>
      <c r="R10" s="87">
        <v>5.4816261750701992E-2</v>
      </c>
      <c r="S10" s="135">
        <v>581</v>
      </c>
      <c r="T10" s="87">
        <v>5.8883145839667576E-2</v>
      </c>
      <c r="U10" s="142">
        <v>0.29398663697104677</v>
      </c>
      <c r="V10" s="162"/>
    </row>
    <row r="11" spans="2:22" ht="22.15" customHeight="1" x14ac:dyDescent="0.25">
      <c r="B11" s="161" t="s">
        <v>280</v>
      </c>
      <c r="C11" s="133">
        <v>744</v>
      </c>
      <c r="D11" s="234">
        <v>8.1785203913378041E-2</v>
      </c>
      <c r="E11" s="135">
        <v>701</v>
      </c>
      <c r="F11" s="234">
        <v>7.3867228661749204E-2</v>
      </c>
      <c r="G11" s="135">
        <v>797</v>
      </c>
      <c r="H11" s="234">
        <v>8.1459525756336873E-2</v>
      </c>
      <c r="I11" s="135">
        <v>887</v>
      </c>
      <c r="J11" s="87">
        <v>8.3450936118167285E-2</v>
      </c>
      <c r="K11" s="135">
        <v>862</v>
      </c>
      <c r="L11" s="87">
        <v>8.1706161137440753E-2</v>
      </c>
      <c r="M11" s="135">
        <v>848</v>
      </c>
      <c r="N11" s="87">
        <v>7.4048201187565485E-2</v>
      </c>
      <c r="O11" s="135">
        <v>353</v>
      </c>
      <c r="P11" s="87">
        <v>4.9908101230029693E-2</v>
      </c>
      <c r="Q11" s="135">
        <v>543</v>
      </c>
      <c r="R11" s="87">
        <v>6.629227200586009E-2</v>
      </c>
      <c r="S11" s="135">
        <v>968</v>
      </c>
      <c r="T11" s="87">
        <v>9.8104793756967665E-2</v>
      </c>
      <c r="U11" s="142">
        <v>0.78268876611418048</v>
      </c>
      <c r="V11" s="162"/>
    </row>
    <row r="12" spans="2:22" ht="22.15" customHeight="1" x14ac:dyDescent="0.25">
      <c r="B12" s="161" t="s">
        <v>281</v>
      </c>
      <c r="C12" s="133">
        <v>735</v>
      </c>
      <c r="D12" s="234">
        <v>8.079586676926459E-2</v>
      </c>
      <c r="E12" s="135">
        <v>835</v>
      </c>
      <c r="F12" s="234">
        <v>8.7987355110642776E-2</v>
      </c>
      <c r="G12" s="135">
        <v>846</v>
      </c>
      <c r="H12" s="234">
        <v>8.6467702371218313E-2</v>
      </c>
      <c r="I12" s="135">
        <v>855</v>
      </c>
      <c r="J12" s="87">
        <v>8.0440304826418285E-2</v>
      </c>
      <c r="K12" s="135">
        <v>810</v>
      </c>
      <c r="L12" s="87">
        <v>7.6777251184834125E-2</v>
      </c>
      <c r="M12" s="135">
        <v>800</v>
      </c>
      <c r="N12" s="87">
        <v>6.9856793573174994E-2</v>
      </c>
      <c r="O12" s="135">
        <v>583</v>
      </c>
      <c r="P12" s="87">
        <v>8.2426127527216175E-2</v>
      </c>
      <c r="Q12" s="135">
        <v>746</v>
      </c>
      <c r="R12" s="87">
        <v>9.1075570748382365E-2</v>
      </c>
      <c r="S12" s="135">
        <v>870</v>
      </c>
      <c r="T12" s="87">
        <v>8.817269686834904E-2</v>
      </c>
      <c r="U12" s="142">
        <v>0.16621983914209115</v>
      </c>
      <c r="V12" s="162"/>
    </row>
    <row r="13" spans="2:22" ht="22.15" customHeight="1" x14ac:dyDescent="0.25">
      <c r="B13" s="161" t="s">
        <v>282</v>
      </c>
      <c r="C13" s="133">
        <v>476</v>
      </c>
      <c r="D13" s="234">
        <v>5.232494228866659E-2</v>
      </c>
      <c r="E13" s="135">
        <v>453</v>
      </c>
      <c r="F13" s="234">
        <v>4.7734457323498417E-2</v>
      </c>
      <c r="G13" s="135">
        <v>369</v>
      </c>
      <c r="H13" s="234">
        <v>3.7714636140637775E-2</v>
      </c>
      <c r="I13" s="135">
        <v>431</v>
      </c>
      <c r="J13" s="87">
        <v>4.0549440210744192E-2</v>
      </c>
      <c r="K13" s="135">
        <v>513</v>
      </c>
      <c r="L13" s="87">
        <v>4.862559241706161E-2</v>
      </c>
      <c r="M13" s="135">
        <v>497</v>
      </c>
      <c r="N13" s="87">
        <v>4.3398533007334962E-2</v>
      </c>
      <c r="O13" s="135">
        <v>362</v>
      </c>
      <c r="P13" s="87">
        <v>5.1180545737310901E-2</v>
      </c>
      <c r="Q13" s="135">
        <v>323</v>
      </c>
      <c r="R13" s="87">
        <v>3.9433524600170917E-2</v>
      </c>
      <c r="S13" s="135">
        <v>317</v>
      </c>
      <c r="T13" s="87">
        <v>3.2127292996858216E-2</v>
      </c>
      <c r="U13" s="142">
        <v>-1.8575851393188854E-2</v>
      </c>
      <c r="V13" s="162"/>
    </row>
    <row r="14" spans="2:22" ht="22.15" customHeight="1" x14ac:dyDescent="0.25">
      <c r="B14" s="161" t="s">
        <v>283</v>
      </c>
      <c r="C14" s="133">
        <v>428</v>
      </c>
      <c r="D14" s="234">
        <v>4.7048477520061562E-2</v>
      </c>
      <c r="E14" s="135">
        <v>497</v>
      </c>
      <c r="F14" s="234">
        <v>5.23709167544784E-2</v>
      </c>
      <c r="G14" s="135">
        <v>522</v>
      </c>
      <c r="H14" s="234">
        <v>5.3352412101390023E-2</v>
      </c>
      <c r="I14" s="135">
        <v>530</v>
      </c>
      <c r="J14" s="87">
        <v>4.9863580769592623E-2</v>
      </c>
      <c r="K14" s="135">
        <v>528</v>
      </c>
      <c r="L14" s="87">
        <v>5.0047393364928909E-2</v>
      </c>
      <c r="M14" s="135">
        <v>527</v>
      </c>
      <c r="N14" s="87">
        <v>4.6018162766329022E-2</v>
      </c>
      <c r="O14" s="135">
        <v>387</v>
      </c>
      <c r="P14" s="87">
        <v>5.4715113813092041E-2</v>
      </c>
      <c r="Q14" s="135">
        <v>362</v>
      </c>
      <c r="R14" s="87">
        <v>4.4194848003906724E-2</v>
      </c>
      <c r="S14" s="135">
        <v>578</v>
      </c>
      <c r="T14" s="87">
        <v>5.8579102057362928E-2</v>
      </c>
      <c r="U14" s="142">
        <v>0.59668508287292821</v>
      </c>
      <c r="V14" s="162"/>
    </row>
    <row r="15" spans="2:22" ht="22.15" customHeight="1" x14ac:dyDescent="0.25">
      <c r="B15" s="161" t="s">
        <v>284</v>
      </c>
      <c r="C15" s="133">
        <v>831</v>
      </c>
      <c r="D15" s="234">
        <v>9.1348796306474661E-2</v>
      </c>
      <c r="E15" s="135">
        <v>962</v>
      </c>
      <c r="F15" s="234">
        <v>0.10136986301369863</v>
      </c>
      <c r="G15" s="135">
        <v>894</v>
      </c>
      <c r="H15" s="234">
        <v>9.1373671300081769E-2</v>
      </c>
      <c r="I15" s="135">
        <v>862</v>
      </c>
      <c r="J15" s="87">
        <v>8.1098880421488384E-2</v>
      </c>
      <c r="K15" s="135">
        <v>962</v>
      </c>
      <c r="L15" s="87">
        <v>9.1184834123222744E-2</v>
      </c>
      <c r="M15" s="135">
        <v>977</v>
      </c>
      <c r="N15" s="87">
        <v>8.5312609151239963E-2</v>
      </c>
      <c r="O15" s="135">
        <v>867</v>
      </c>
      <c r="P15" s="87">
        <v>0.12257882086808992</v>
      </c>
      <c r="Q15" s="135">
        <v>886</v>
      </c>
      <c r="R15" s="87">
        <v>0.10816750091563912</v>
      </c>
      <c r="S15" s="135">
        <v>1042</v>
      </c>
      <c r="T15" s="87">
        <v>0.10560454038714909</v>
      </c>
      <c r="U15" s="142">
        <v>0.17607223476297967</v>
      </c>
      <c r="V15" s="162"/>
    </row>
    <row r="16" spans="2:22" ht="22.15" customHeight="1" x14ac:dyDescent="0.25">
      <c r="B16" s="161" t="s">
        <v>285</v>
      </c>
      <c r="C16" s="133">
        <v>866</v>
      </c>
      <c r="D16" s="234">
        <v>9.5196218533582497E-2</v>
      </c>
      <c r="E16" s="135">
        <v>943</v>
      </c>
      <c r="F16" s="234">
        <v>9.9367755532139099E-2</v>
      </c>
      <c r="G16" s="135">
        <v>913</v>
      </c>
      <c r="H16" s="234">
        <v>9.3315617334423548E-2</v>
      </c>
      <c r="I16" s="135">
        <v>1074</v>
      </c>
      <c r="J16" s="87">
        <v>0.10104431272932542</v>
      </c>
      <c r="K16" s="135">
        <v>1078</v>
      </c>
      <c r="L16" s="87">
        <v>0.10218009478672986</v>
      </c>
      <c r="M16" s="135">
        <v>1153</v>
      </c>
      <c r="N16" s="87">
        <v>0.10068110373733846</v>
      </c>
      <c r="O16" s="135">
        <v>737</v>
      </c>
      <c r="P16" s="87">
        <v>0.104199066874028</v>
      </c>
      <c r="Q16" s="135">
        <v>964</v>
      </c>
      <c r="R16" s="87">
        <v>0.11769014772311073</v>
      </c>
      <c r="S16" s="135">
        <v>1074</v>
      </c>
      <c r="T16" s="87">
        <v>0.10884767406506538</v>
      </c>
      <c r="U16" s="142">
        <v>0.11410788381742738</v>
      </c>
      <c r="V16" s="162"/>
    </row>
    <row r="17" spans="2:22" ht="22.15" customHeight="1" x14ac:dyDescent="0.25">
      <c r="B17" s="161" t="s">
        <v>286</v>
      </c>
      <c r="C17" s="133">
        <v>788</v>
      </c>
      <c r="D17" s="234">
        <v>8.6621963284599313E-2</v>
      </c>
      <c r="E17" s="135">
        <v>875</v>
      </c>
      <c r="F17" s="234">
        <v>9.2202318229715488E-2</v>
      </c>
      <c r="G17" s="135">
        <v>869</v>
      </c>
      <c r="H17" s="234">
        <v>8.8818479149632049E-2</v>
      </c>
      <c r="I17" s="135">
        <v>1120</v>
      </c>
      <c r="J17" s="87">
        <v>0.10537209521121461</v>
      </c>
      <c r="K17" s="135">
        <v>1060</v>
      </c>
      <c r="L17" s="87">
        <v>0.1004739336492891</v>
      </c>
      <c r="M17" s="135">
        <v>1034</v>
      </c>
      <c r="N17" s="87">
        <v>9.0289905693328676E-2</v>
      </c>
      <c r="O17" s="135">
        <v>432</v>
      </c>
      <c r="P17" s="87">
        <v>6.1077336349498093E-2</v>
      </c>
      <c r="Q17" s="135">
        <v>897</v>
      </c>
      <c r="R17" s="87">
        <v>0.10951043828592358</v>
      </c>
      <c r="S17" s="135">
        <v>1015</v>
      </c>
      <c r="T17" s="87">
        <v>0.10286814634640722</v>
      </c>
      <c r="U17" s="142">
        <v>0.13154960981047936</v>
      </c>
      <c r="V17" s="162"/>
    </row>
    <row r="18" spans="2:22" ht="22.15" customHeight="1" thickBot="1" x14ac:dyDescent="0.3">
      <c r="B18" s="161" t="s">
        <v>287</v>
      </c>
      <c r="C18" s="133">
        <v>1007</v>
      </c>
      <c r="D18" s="234">
        <v>0.11069583379135979</v>
      </c>
      <c r="E18" s="135">
        <v>653</v>
      </c>
      <c r="F18" s="234">
        <v>6.8809272918861963E-2</v>
      </c>
      <c r="G18" s="135">
        <v>931</v>
      </c>
      <c r="H18" s="234">
        <v>9.5155355682747342E-2</v>
      </c>
      <c r="I18" s="135">
        <v>1033</v>
      </c>
      <c r="J18" s="87">
        <v>9.7186941386772044E-2</v>
      </c>
      <c r="K18" s="135">
        <v>778</v>
      </c>
      <c r="L18" s="87">
        <v>7.3744075829383887E-2</v>
      </c>
      <c r="M18" s="135">
        <v>1177</v>
      </c>
      <c r="N18" s="87">
        <v>0.10277680754453371</v>
      </c>
      <c r="O18" s="135">
        <v>568</v>
      </c>
      <c r="P18" s="87">
        <v>8.0305386681747484E-2</v>
      </c>
      <c r="Q18" s="135">
        <v>626</v>
      </c>
      <c r="R18" s="87">
        <v>7.6425344890733729E-2</v>
      </c>
      <c r="S18" s="135">
        <v>1079</v>
      </c>
      <c r="T18" s="87">
        <v>0.10935441370223979</v>
      </c>
      <c r="U18" s="142">
        <v>0.72364217252396168</v>
      </c>
      <c r="V18" s="162"/>
    </row>
    <row r="19" spans="2:22" ht="22.15" customHeight="1" thickTop="1" thickBot="1" x14ac:dyDescent="0.3">
      <c r="B19" s="98" t="s">
        <v>207</v>
      </c>
      <c r="C19" s="134">
        <v>9097</v>
      </c>
      <c r="D19" s="235">
        <v>1</v>
      </c>
      <c r="E19" s="136">
        <v>9490</v>
      </c>
      <c r="F19" s="235">
        <v>1</v>
      </c>
      <c r="G19" s="136">
        <v>9784</v>
      </c>
      <c r="H19" s="235">
        <v>1</v>
      </c>
      <c r="I19" s="136">
        <v>10629</v>
      </c>
      <c r="J19" s="90">
        <v>1</v>
      </c>
      <c r="K19" s="136">
        <v>10550</v>
      </c>
      <c r="L19" s="90">
        <v>1</v>
      </c>
      <c r="M19" s="136">
        <v>11452</v>
      </c>
      <c r="N19" s="90">
        <v>0.99999999999999978</v>
      </c>
      <c r="O19" s="136">
        <v>7073</v>
      </c>
      <c r="P19" s="90">
        <v>1</v>
      </c>
      <c r="Q19" s="136">
        <v>8191</v>
      </c>
      <c r="R19" s="90">
        <v>0.99999999999999989</v>
      </c>
      <c r="S19" s="136">
        <v>9867</v>
      </c>
      <c r="T19" s="90">
        <v>0.99999999999999989</v>
      </c>
      <c r="U19" s="159">
        <v>0.20461482114515933</v>
      </c>
      <c r="V19" s="79"/>
    </row>
    <row r="20" spans="2:22" ht="15.75" thickTop="1" x14ac:dyDescent="0.2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58"/>
    </row>
    <row r="21" spans="2:22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2:22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2:22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2:22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2:22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2:22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2:22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2:22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2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2:22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2:22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2:22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2:21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2:21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2:21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2:21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2:21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2:21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2:21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2:21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2:21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2:21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2:21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2:21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2:21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2:21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2:21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2:21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2:21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2:21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2:21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2:21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2:21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2:21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2:21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2:21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2:21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2:21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2:21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2:21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2:21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2:21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2:21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2:21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2:21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2:21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2:21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2:21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2:21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2:21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2:21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2:21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2:21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2:21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2:21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2:21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2:21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2:21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2:21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2:21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2:21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2:21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2:21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2:21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2:21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2:21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2:21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2:21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2:21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2:21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2:21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2:21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2:21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2:21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2:21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2:21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2:21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2:21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2:21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2:21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2:21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2:21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2:21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2:21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2:21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2:21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2:21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2:21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2:21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2:21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2:21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2:21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2:21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2:21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2:21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2:21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2:21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2:21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2:21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2:21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2:21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2:21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2:21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2:21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2:21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2:21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2:21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2:21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2:21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2:21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2:21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2:21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2:21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2:21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2:21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2:21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2:21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2:21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2:21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2:21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2:21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2:21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2:21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2:21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2:21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2:21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2:21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2:21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2:21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2:21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2:21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2:21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2:21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2:21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2:21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2:21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2:21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2:21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2:21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2:21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2:21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2:21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2:21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2:21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2:21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2:21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2:21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</row>
    <row r="176" spans="2:21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</row>
    <row r="177" spans="2:21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</row>
    <row r="178" spans="2:21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</row>
    <row r="179" spans="2:21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</row>
    <row r="180" spans="2:21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</row>
    <row r="181" spans="2:21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</row>
    <row r="182" spans="2:21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</row>
    <row r="183" spans="2:21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</row>
    <row r="184" spans="2:21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</row>
    <row r="185" spans="2:21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</row>
    <row r="186" spans="2:21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</row>
    <row r="187" spans="2:21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</row>
    <row r="188" spans="2:21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</row>
    <row r="189" spans="2:21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</row>
    <row r="190" spans="2:21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</row>
    <row r="191" spans="2:21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</row>
    <row r="192" spans="2:21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</row>
    <row r="193" spans="2:21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</row>
    <row r="194" spans="2:21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</row>
    <row r="195" spans="2:21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</row>
    <row r="196" spans="2:21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</row>
    <row r="197" spans="2:21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</row>
    <row r="198" spans="2:21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</row>
    <row r="199" spans="2:21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</row>
    <row r="200" spans="2:21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</row>
    <row r="201" spans="2:21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</row>
    <row r="202" spans="2:21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</row>
    <row r="203" spans="2:21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</row>
    <row r="204" spans="2:21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</row>
    <row r="205" spans="2:21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</row>
    <row r="206" spans="2:21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</row>
    <row r="207" spans="2:21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</row>
    <row r="208" spans="2:21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</row>
    <row r="209" spans="2:21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</row>
    <row r="210" spans="2:21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</row>
    <row r="211" spans="2:21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</row>
    <row r="212" spans="2:21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</row>
    <row r="213" spans="2:21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</row>
    <row r="214" spans="2:21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</row>
    <row r="215" spans="2:21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</row>
    <row r="216" spans="2:21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</row>
    <row r="217" spans="2:21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</row>
    <row r="218" spans="2:21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</row>
    <row r="219" spans="2:21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</row>
    <row r="220" spans="2:21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</row>
    <row r="221" spans="2:21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</row>
    <row r="222" spans="2:21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</row>
    <row r="223" spans="2:21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</row>
    <row r="224" spans="2:21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</row>
    <row r="225" spans="2:21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</row>
    <row r="226" spans="2:21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</row>
    <row r="227" spans="2:21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</row>
    <row r="228" spans="2:21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</row>
    <row r="229" spans="2:21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</row>
    <row r="230" spans="2:21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</row>
    <row r="231" spans="2:21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</row>
    <row r="232" spans="2:21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</row>
    <row r="233" spans="2:21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</row>
    <row r="234" spans="2:21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</row>
    <row r="235" spans="2:21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</row>
    <row r="236" spans="2:21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</row>
    <row r="237" spans="2:21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</row>
    <row r="238" spans="2:21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</row>
    <row r="239" spans="2:21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</row>
    <row r="240" spans="2:21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</row>
    <row r="241" spans="2:21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</row>
    <row r="242" spans="2:21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</row>
    <row r="243" spans="2:21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</row>
    <row r="244" spans="2:21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</row>
    <row r="245" spans="2:21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</row>
    <row r="246" spans="2:21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</row>
    <row r="247" spans="2:21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</row>
    <row r="248" spans="2:21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</row>
    <row r="249" spans="2:21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</row>
    <row r="250" spans="2:21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</row>
    <row r="251" spans="2:21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</row>
    <row r="252" spans="2:21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</row>
    <row r="253" spans="2:21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</row>
    <row r="254" spans="2:21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</row>
    <row r="255" spans="2:21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</row>
    <row r="256" spans="2:21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</row>
    <row r="257" spans="2:21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</row>
    <row r="258" spans="2:21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</row>
    <row r="259" spans="2:21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</row>
    <row r="260" spans="2:21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</row>
    <row r="261" spans="2:21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</row>
    <row r="262" spans="2:21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</row>
    <row r="263" spans="2:21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</row>
    <row r="264" spans="2:21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</row>
    <row r="265" spans="2:21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</row>
    <row r="266" spans="2:21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</row>
    <row r="267" spans="2:21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</row>
    <row r="268" spans="2:21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</row>
    <row r="269" spans="2:21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</row>
    <row r="270" spans="2:21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</row>
    <row r="271" spans="2:21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</row>
    <row r="272" spans="2:21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</row>
    <row r="273" spans="2:21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</row>
    <row r="274" spans="2:21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</row>
    <row r="275" spans="2:21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</row>
    <row r="276" spans="2:21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</row>
    <row r="277" spans="2:21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</row>
    <row r="278" spans="2:21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</row>
    <row r="279" spans="2:21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</row>
    <row r="280" spans="2:21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</row>
    <row r="281" spans="2:21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</row>
    <row r="282" spans="2:21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</row>
    <row r="283" spans="2:21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</row>
    <row r="284" spans="2:21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</row>
    <row r="285" spans="2:21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</row>
    <row r="286" spans="2:21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</row>
    <row r="287" spans="2:21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</row>
    <row r="288" spans="2:21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</row>
    <row r="289" spans="2:21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</row>
    <row r="290" spans="2:21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</row>
    <row r="291" spans="2:21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</row>
    <row r="292" spans="2:21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</row>
    <row r="293" spans="2:21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</row>
    <row r="294" spans="2:21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</row>
    <row r="295" spans="2:21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</row>
    <row r="296" spans="2:21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</row>
    <row r="297" spans="2:21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</row>
    <row r="298" spans="2:21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</row>
    <row r="299" spans="2:21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</row>
    <row r="300" spans="2:21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</row>
    <row r="301" spans="2:21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</row>
    <row r="302" spans="2:21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</row>
    <row r="303" spans="2:21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</row>
    <row r="304" spans="2:21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</row>
    <row r="305" spans="2:21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</row>
    <row r="306" spans="2:21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</row>
    <row r="307" spans="2:21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</row>
    <row r="308" spans="2:21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</row>
    <row r="309" spans="2:21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</row>
    <row r="310" spans="2:21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</row>
    <row r="311" spans="2:21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</row>
    <row r="312" spans="2:21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</row>
    <row r="313" spans="2:21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</row>
    <row r="314" spans="2:21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</row>
    <row r="315" spans="2:21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</row>
    <row r="316" spans="2:21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</row>
    <row r="317" spans="2:21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</row>
    <row r="318" spans="2:21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</row>
    <row r="319" spans="2:21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</row>
    <row r="320" spans="2:21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</row>
    <row r="321" spans="2:21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</row>
    <row r="322" spans="2:21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</row>
    <row r="323" spans="2:21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</row>
    <row r="324" spans="2:21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</row>
    <row r="325" spans="2:21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</row>
    <row r="326" spans="2:21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</row>
    <row r="327" spans="2:21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</row>
    <row r="328" spans="2:21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</row>
    <row r="329" spans="2:21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</row>
    <row r="330" spans="2:21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</row>
    <row r="331" spans="2:21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</row>
    <row r="332" spans="2:21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</row>
    <row r="333" spans="2:21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</row>
    <row r="334" spans="2:21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</row>
    <row r="335" spans="2:21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</row>
    <row r="336" spans="2:21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</row>
    <row r="337" spans="2:21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</row>
    <row r="338" spans="2:21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</row>
    <row r="339" spans="2:21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</row>
    <row r="340" spans="2:21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</row>
    <row r="341" spans="2:21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</row>
    <row r="342" spans="2:21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</row>
    <row r="343" spans="2:21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</row>
    <row r="344" spans="2:21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</row>
    <row r="345" spans="2:21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</row>
    <row r="346" spans="2:21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</row>
    <row r="347" spans="2:21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</row>
    <row r="348" spans="2:21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</row>
    <row r="349" spans="2:21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</row>
    <row r="350" spans="2:21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</row>
    <row r="351" spans="2:21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</row>
    <row r="352" spans="2:21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</row>
    <row r="353" spans="2:21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</row>
    <row r="354" spans="2:21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</row>
    <row r="355" spans="2:21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</row>
    <row r="356" spans="2:21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</row>
    <row r="357" spans="2:21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</row>
    <row r="358" spans="2:21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</row>
    <row r="359" spans="2:21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</row>
    <row r="360" spans="2:21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</row>
    <row r="361" spans="2:21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</row>
    <row r="362" spans="2:21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</row>
    <row r="363" spans="2:21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</row>
    <row r="364" spans="2:21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</row>
    <row r="365" spans="2:21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</row>
    <row r="366" spans="2:21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</row>
    <row r="367" spans="2:21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</row>
    <row r="368" spans="2:21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</row>
    <row r="369" spans="2:21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</row>
    <row r="370" spans="2:21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</row>
    <row r="371" spans="2:21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</row>
    <row r="372" spans="2:21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</row>
    <row r="373" spans="2:21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</row>
    <row r="374" spans="2:21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</row>
    <row r="375" spans="2:21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</row>
    <row r="376" spans="2:21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</row>
    <row r="377" spans="2:21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</row>
    <row r="378" spans="2:21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</row>
    <row r="379" spans="2:21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</row>
    <row r="380" spans="2:21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</row>
    <row r="381" spans="2:21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</row>
    <row r="382" spans="2:21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</row>
    <row r="383" spans="2:21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</row>
    <row r="384" spans="2:21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</row>
    <row r="385" spans="2:21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</row>
    <row r="386" spans="2:21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</row>
    <row r="387" spans="2:21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</row>
    <row r="388" spans="2:21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</row>
    <row r="389" spans="2:21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</row>
    <row r="390" spans="2:21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</row>
    <row r="391" spans="2:21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</row>
    <row r="392" spans="2:21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</row>
    <row r="393" spans="2:21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</row>
    <row r="394" spans="2:21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</row>
    <row r="395" spans="2:21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</row>
    <row r="396" spans="2:21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</row>
    <row r="397" spans="2:21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</row>
    <row r="398" spans="2:21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</row>
    <row r="399" spans="2:21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</row>
    <row r="400" spans="2:21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</row>
    <row r="401" spans="2:21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</row>
    <row r="402" spans="2:21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</row>
    <row r="403" spans="2:21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</row>
    <row r="404" spans="2:21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</row>
    <row r="405" spans="2:21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</row>
    <row r="406" spans="2:21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</row>
    <row r="407" spans="2:21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</row>
    <row r="408" spans="2:21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</row>
    <row r="409" spans="2:21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</row>
    <row r="410" spans="2:21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</row>
    <row r="411" spans="2:21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</row>
    <row r="412" spans="2:21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</row>
    <row r="413" spans="2:21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</row>
    <row r="414" spans="2:21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</row>
    <row r="415" spans="2:21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</row>
    <row r="416" spans="2:21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</row>
    <row r="417" spans="2:21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</row>
    <row r="418" spans="2:21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</row>
    <row r="419" spans="2:21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</row>
    <row r="420" spans="2:21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</row>
    <row r="421" spans="2:21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</row>
    <row r="422" spans="2:21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</row>
    <row r="423" spans="2:21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</row>
    <row r="424" spans="2:21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</row>
    <row r="425" spans="2:21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</row>
    <row r="426" spans="2:21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</row>
    <row r="427" spans="2:21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</row>
    <row r="428" spans="2:21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</row>
    <row r="429" spans="2:21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</row>
    <row r="430" spans="2:21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</row>
    <row r="431" spans="2:21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</row>
    <row r="432" spans="2:21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</row>
    <row r="433" spans="2:21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</row>
    <row r="434" spans="2:21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</row>
    <row r="435" spans="2:21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</row>
    <row r="436" spans="2:21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</row>
    <row r="437" spans="2:21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</row>
    <row r="438" spans="2:21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</row>
    <row r="439" spans="2:21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</row>
    <row r="440" spans="2:21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</row>
    <row r="441" spans="2:21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</row>
    <row r="442" spans="2:21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</row>
    <row r="443" spans="2:21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</row>
    <row r="444" spans="2:21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</row>
    <row r="445" spans="2:21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</row>
    <row r="446" spans="2:21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</row>
    <row r="447" spans="2:21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</row>
    <row r="448" spans="2:21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</row>
    <row r="449" spans="2:21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</row>
    <row r="450" spans="2:21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</row>
    <row r="451" spans="2:21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</row>
    <row r="452" spans="2:21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</row>
    <row r="453" spans="2:21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</row>
    <row r="454" spans="2:21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</row>
    <row r="455" spans="2:21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</row>
    <row r="456" spans="2:21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</row>
    <row r="457" spans="2:21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</row>
    <row r="458" spans="2:21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</row>
    <row r="459" spans="2:21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</row>
    <row r="460" spans="2:21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</row>
    <row r="461" spans="2:21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</row>
    <row r="462" spans="2:21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</row>
    <row r="463" spans="2:21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</row>
    <row r="464" spans="2:21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</row>
    <row r="465" spans="2:21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</row>
    <row r="466" spans="2:21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</row>
    <row r="467" spans="2:21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</row>
    <row r="468" spans="2:21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</row>
    <row r="469" spans="2:21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</row>
    <row r="470" spans="2:21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</row>
    <row r="471" spans="2:21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</row>
    <row r="472" spans="2:21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</row>
    <row r="473" spans="2:21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</row>
    <row r="474" spans="2:21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</row>
    <row r="475" spans="2:21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</row>
    <row r="476" spans="2:21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</row>
    <row r="477" spans="2:21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</row>
    <row r="478" spans="2:21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</row>
    <row r="479" spans="2:21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</row>
    <row r="480" spans="2:21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</row>
    <row r="481" spans="2:21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</row>
    <row r="482" spans="2:21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</row>
    <row r="483" spans="2:21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</row>
    <row r="484" spans="2:21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</row>
    <row r="485" spans="2:21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</row>
    <row r="486" spans="2:21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</row>
    <row r="487" spans="2:21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</row>
    <row r="488" spans="2:21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</row>
    <row r="489" spans="2:21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</row>
    <row r="490" spans="2:21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</row>
    <row r="491" spans="2:21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</row>
    <row r="492" spans="2:21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</row>
    <row r="493" spans="2:21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</row>
    <row r="494" spans="2:21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</row>
    <row r="495" spans="2:21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</row>
    <row r="496" spans="2:21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</row>
    <row r="497" spans="2:21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</row>
    <row r="498" spans="2:21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</row>
    <row r="499" spans="2:21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</row>
    <row r="500" spans="2:21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</row>
    <row r="501" spans="2:21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</row>
    <row r="502" spans="2:21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</row>
    <row r="503" spans="2:21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</row>
    <row r="504" spans="2:21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</row>
    <row r="505" spans="2:21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</row>
    <row r="506" spans="2:21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</row>
    <row r="507" spans="2:21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</row>
    <row r="508" spans="2:21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</row>
    <row r="509" spans="2:21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</row>
    <row r="510" spans="2:21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</row>
    <row r="511" spans="2:21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</row>
    <row r="512" spans="2:21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</row>
    <row r="513" spans="2:21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</row>
    <row r="514" spans="2:21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</row>
    <row r="515" spans="2:21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</row>
    <row r="516" spans="2:21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</row>
    <row r="517" spans="2:21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</row>
    <row r="518" spans="2:21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</row>
    <row r="519" spans="2:21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</row>
    <row r="520" spans="2:21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</row>
    <row r="521" spans="2:21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</row>
    <row r="522" spans="2:21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</row>
    <row r="523" spans="2:21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</row>
    <row r="524" spans="2:21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</row>
    <row r="525" spans="2:21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</row>
    <row r="526" spans="2:21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</row>
    <row r="527" spans="2:21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</row>
    <row r="528" spans="2:21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</row>
    <row r="529" spans="2:21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</row>
    <row r="530" spans="2:21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</row>
    <row r="531" spans="2:21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</row>
    <row r="532" spans="2:21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</row>
    <row r="533" spans="2:21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</row>
    <row r="534" spans="2:21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</row>
    <row r="535" spans="2:21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</row>
    <row r="536" spans="2:21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</row>
    <row r="537" spans="2:21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</row>
    <row r="538" spans="2:21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</row>
    <row r="539" spans="2:21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</row>
    <row r="540" spans="2:21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</row>
    <row r="541" spans="2:21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</row>
    <row r="542" spans="2:21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</row>
    <row r="543" spans="2:21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</row>
    <row r="544" spans="2:21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</row>
    <row r="545" spans="2:21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</row>
    <row r="546" spans="2:21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</row>
    <row r="547" spans="2:21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</row>
    <row r="548" spans="2:21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</row>
    <row r="549" spans="2:21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</row>
    <row r="550" spans="2:21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</row>
    <row r="551" spans="2:21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</row>
    <row r="552" spans="2:21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</row>
    <row r="553" spans="2:21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</row>
    <row r="554" spans="2:21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</row>
    <row r="555" spans="2:21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</row>
    <row r="556" spans="2:21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</row>
    <row r="557" spans="2:21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</row>
    <row r="558" spans="2:21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</row>
    <row r="559" spans="2:21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</row>
    <row r="560" spans="2:21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</row>
    <row r="561" spans="2:21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</row>
    <row r="562" spans="2:21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</row>
    <row r="563" spans="2:21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</row>
    <row r="564" spans="2:21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</row>
    <row r="565" spans="2:21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</row>
    <row r="566" spans="2:21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</row>
    <row r="567" spans="2:21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</row>
    <row r="568" spans="2:21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</row>
    <row r="569" spans="2:21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</row>
    <row r="570" spans="2:21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</row>
    <row r="571" spans="2:21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</row>
    <row r="572" spans="2:21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</row>
    <row r="573" spans="2:21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</row>
    <row r="574" spans="2:21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</row>
    <row r="575" spans="2:21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</row>
    <row r="576" spans="2:21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</row>
    <row r="577" spans="2:21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</row>
    <row r="578" spans="2:21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</row>
    <row r="579" spans="2:21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</row>
    <row r="580" spans="2:21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</row>
    <row r="581" spans="2:21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</row>
    <row r="582" spans="2:21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</row>
    <row r="583" spans="2:21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</row>
    <row r="584" spans="2:21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</row>
    <row r="585" spans="2:21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</row>
    <row r="586" spans="2:21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</row>
    <row r="587" spans="2:21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</row>
    <row r="588" spans="2:21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</row>
    <row r="589" spans="2:21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</row>
    <row r="590" spans="2:21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</row>
    <row r="591" spans="2:21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</row>
    <row r="592" spans="2:21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</row>
    <row r="593" spans="2:21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</row>
    <row r="594" spans="2:21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</row>
    <row r="595" spans="2:21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</row>
    <row r="596" spans="2:21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</row>
    <row r="597" spans="2:21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</row>
    <row r="598" spans="2:21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</row>
    <row r="599" spans="2:21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</row>
    <row r="600" spans="2:21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</row>
    <row r="601" spans="2:21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</row>
    <row r="602" spans="2:21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</row>
    <row r="603" spans="2:21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</row>
    <row r="604" spans="2:21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</row>
    <row r="605" spans="2:21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</row>
    <row r="606" spans="2:21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</row>
    <row r="607" spans="2:21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</row>
    <row r="608" spans="2:21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</row>
    <row r="609" spans="2:21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</row>
    <row r="610" spans="2:21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</row>
    <row r="611" spans="2:21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</row>
    <row r="612" spans="2:21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</row>
    <row r="613" spans="2:21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</row>
    <row r="614" spans="2:21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</row>
    <row r="615" spans="2:21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</row>
    <row r="616" spans="2:21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</row>
    <row r="617" spans="2:21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</row>
    <row r="618" spans="2:21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</row>
    <row r="619" spans="2:21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</row>
    <row r="620" spans="2:21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</row>
    <row r="621" spans="2:21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</row>
    <row r="622" spans="2:21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</row>
    <row r="623" spans="2:21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</row>
    <row r="624" spans="2:21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</row>
    <row r="625" spans="2:21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</row>
    <row r="626" spans="2:21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</row>
    <row r="627" spans="2:21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</row>
    <row r="628" spans="2:21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</row>
    <row r="629" spans="2:21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</row>
    <row r="630" spans="2:21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</row>
    <row r="631" spans="2:21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</row>
    <row r="632" spans="2:21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</row>
    <row r="633" spans="2:21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</row>
    <row r="634" spans="2:21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</row>
    <row r="635" spans="2:21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</row>
    <row r="636" spans="2:21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</row>
    <row r="637" spans="2:21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</row>
    <row r="638" spans="2:21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</row>
    <row r="639" spans="2:21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</row>
    <row r="640" spans="2:21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</row>
    <row r="641" spans="2:21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</row>
    <row r="642" spans="2:21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</row>
    <row r="643" spans="2:21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</row>
    <row r="644" spans="2:21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</row>
    <row r="645" spans="2:21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</row>
    <row r="646" spans="2:21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</row>
    <row r="647" spans="2:21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</row>
    <row r="648" spans="2:21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</row>
    <row r="649" spans="2:21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</row>
    <row r="650" spans="2:21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</row>
    <row r="651" spans="2:21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</row>
    <row r="652" spans="2:21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</row>
    <row r="653" spans="2:21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</row>
    <row r="654" spans="2:21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</row>
    <row r="655" spans="2:21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</row>
    <row r="656" spans="2:21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</row>
    <row r="657" spans="2:21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</row>
    <row r="658" spans="2:21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</row>
    <row r="659" spans="2:21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</row>
    <row r="660" spans="2:21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</row>
    <row r="661" spans="2:21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</row>
    <row r="662" spans="2:21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</row>
    <row r="663" spans="2:21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</row>
  </sheetData>
  <mergeCells count="13">
    <mergeCell ref="G4:H5"/>
    <mergeCell ref="S4:T5"/>
    <mergeCell ref="U4:U6"/>
    <mergeCell ref="O4:P5"/>
    <mergeCell ref="B2:U2"/>
    <mergeCell ref="B3:U3"/>
    <mergeCell ref="B4:B6"/>
    <mergeCell ref="C4:D5"/>
    <mergeCell ref="I4:J5"/>
    <mergeCell ref="K4:L5"/>
    <mergeCell ref="M4:N5"/>
    <mergeCell ref="E4:F5"/>
    <mergeCell ref="Q4:R5"/>
  </mergeCells>
  <printOptions horizontalCentered="1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AD952"/>
  <sheetViews>
    <sheetView showGridLines="0" tabSelected="1" topLeftCell="C3" zoomScale="80" zoomScaleNormal="80" workbookViewId="0">
      <selection activeCell="C7" sqref="C7:S32"/>
    </sheetView>
  </sheetViews>
  <sheetFormatPr defaultColWidth="9.140625" defaultRowHeight="15" x14ac:dyDescent="0.25"/>
  <cols>
    <col min="1" max="1" width="2.7109375" style="71" customWidth="1"/>
    <col min="2" max="2" width="16" style="70" customWidth="1"/>
    <col min="3" max="19" width="15.7109375" style="70" customWidth="1"/>
    <col min="20" max="21" width="11.42578125" style="71" customWidth="1"/>
    <col min="22" max="22" width="10.5703125" style="71" customWidth="1"/>
    <col min="23" max="16384" width="9.140625" style="71"/>
  </cols>
  <sheetData>
    <row r="1" spans="2:26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26" ht="22.15" customHeight="1" thickTop="1" thickBot="1" x14ac:dyDescent="0.3">
      <c r="B2" s="301" t="s">
        <v>204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3"/>
    </row>
    <row r="3" spans="2:26" ht="22.15" customHeight="1" thickTop="1" thickBot="1" x14ac:dyDescent="0.3">
      <c r="B3" s="304" t="s">
        <v>342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6"/>
    </row>
    <row r="4" spans="2:26" ht="22.15" customHeight="1" thickTop="1" thickBot="1" x14ac:dyDescent="0.3">
      <c r="B4" s="307" t="s">
        <v>205</v>
      </c>
      <c r="C4" s="310" t="s">
        <v>312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1"/>
      <c r="S4" s="298" t="s">
        <v>343</v>
      </c>
    </row>
    <row r="5" spans="2:26" ht="22.15" customHeight="1" thickTop="1" x14ac:dyDescent="0.25">
      <c r="B5" s="308"/>
      <c r="C5" s="310">
        <v>2015</v>
      </c>
      <c r="D5" s="311"/>
      <c r="E5" s="310">
        <v>2016</v>
      </c>
      <c r="F5" s="311"/>
      <c r="G5" s="310">
        <v>2017</v>
      </c>
      <c r="H5" s="311"/>
      <c r="I5" s="310">
        <v>2018</v>
      </c>
      <c r="J5" s="311"/>
      <c r="K5" s="310">
        <v>2019</v>
      </c>
      <c r="L5" s="311"/>
      <c r="M5" s="310">
        <v>2020</v>
      </c>
      <c r="N5" s="311"/>
      <c r="O5" s="310">
        <v>2021</v>
      </c>
      <c r="P5" s="311"/>
      <c r="Q5" s="310">
        <v>2022</v>
      </c>
      <c r="R5" s="311"/>
      <c r="S5" s="299"/>
      <c r="V5" s="80"/>
      <c r="W5" s="81"/>
    </row>
    <row r="6" spans="2:26" ht="22.15" customHeight="1" thickBot="1" x14ac:dyDescent="0.3">
      <c r="B6" s="309"/>
      <c r="C6" s="274" t="s">
        <v>206</v>
      </c>
      <c r="D6" s="275" t="s">
        <v>2</v>
      </c>
      <c r="E6" s="274" t="s">
        <v>206</v>
      </c>
      <c r="F6" s="275" t="s">
        <v>2</v>
      </c>
      <c r="G6" s="274" t="s">
        <v>206</v>
      </c>
      <c r="H6" s="275" t="s">
        <v>2</v>
      </c>
      <c r="I6" s="274" t="s">
        <v>206</v>
      </c>
      <c r="J6" s="275" t="s">
        <v>2</v>
      </c>
      <c r="K6" s="274" t="s">
        <v>206</v>
      </c>
      <c r="L6" s="275" t="s">
        <v>2</v>
      </c>
      <c r="M6" s="274" t="s">
        <v>206</v>
      </c>
      <c r="N6" s="275" t="s">
        <v>2</v>
      </c>
      <c r="O6" s="274" t="s">
        <v>206</v>
      </c>
      <c r="P6" s="275" t="s">
        <v>2</v>
      </c>
      <c r="Q6" s="274" t="s">
        <v>206</v>
      </c>
      <c r="R6" s="275" t="s">
        <v>2</v>
      </c>
      <c r="S6" s="300"/>
      <c r="V6" s="81"/>
      <c r="W6" s="81"/>
    </row>
    <row r="7" spans="2:26" ht="22.15" customHeight="1" thickTop="1" x14ac:dyDescent="0.25">
      <c r="B7" s="92" t="s">
        <v>209</v>
      </c>
      <c r="C7" s="422">
        <v>18</v>
      </c>
      <c r="D7" s="222">
        <v>1.8967334035827187E-3</v>
      </c>
      <c r="E7" s="422">
        <v>19</v>
      </c>
      <c r="F7" s="222">
        <v>1.9419460343417824E-3</v>
      </c>
      <c r="G7" s="422">
        <v>20</v>
      </c>
      <c r="H7" s="222">
        <v>1.8816445573431179E-3</v>
      </c>
      <c r="I7" s="422">
        <v>21</v>
      </c>
      <c r="J7" s="222">
        <v>1.9905213270142181E-3</v>
      </c>
      <c r="K7" s="422">
        <v>367</v>
      </c>
      <c r="L7" s="222">
        <v>3.2046804051694029E-2</v>
      </c>
      <c r="M7" s="422">
        <v>15</v>
      </c>
      <c r="N7" s="222">
        <v>2.1207408454686836E-3</v>
      </c>
      <c r="O7" s="422">
        <v>24</v>
      </c>
      <c r="P7" s="222">
        <v>2.930045171529728E-3</v>
      </c>
      <c r="Q7" s="422">
        <v>24</v>
      </c>
      <c r="R7" s="222">
        <v>2.432350258437215E-3</v>
      </c>
      <c r="S7" s="222">
        <v>0</v>
      </c>
      <c r="U7" s="82"/>
      <c r="V7" s="83"/>
      <c r="W7" s="81"/>
    </row>
    <row r="8" spans="2:26" ht="22.15" customHeight="1" x14ac:dyDescent="0.25">
      <c r="B8" s="92" t="s">
        <v>210</v>
      </c>
      <c r="C8" s="422">
        <v>3</v>
      </c>
      <c r="D8" s="222">
        <v>3.1612223393045309E-4</v>
      </c>
      <c r="E8" s="422">
        <v>2</v>
      </c>
      <c r="F8" s="222">
        <v>2.0441537203597711E-4</v>
      </c>
      <c r="G8" s="422">
        <v>7</v>
      </c>
      <c r="H8" s="222">
        <v>6.585755950700913E-4</v>
      </c>
      <c r="I8" s="422">
        <v>7</v>
      </c>
      <c r="J8" s="222">
        <v>6.6350710900473929E-4</v>
      </c>
      <c r="K8" s="422">
        <v>8</v>
      </c>
      <c r="L8" s="222">
        <v>6.9856793573174988E-4</v>
      </c>
      <c r="M8" s="422">
        <v>9</v>
      </c>
      <c r="N8" s="222">
        <v>1.2724445072812103E-3</v>
      </c>
      <c r="O8" s="422">
        <v>6</v>
      </c>
      <c r="P8" s="222">
        <v>7.3251129288243199E-4</v>
      </c>
      <c r="Q8" s="422">
        <v>6</v>
      </c>
      <c r="R8" s="222">
        <v>6.0808756460930375E-4</v>
      </c>
      <c r="S8" s="222">
        <v>0</v>
      </c>
      <c r="U8" s="82"/>
      <c r="V8" s="83"/>
      <c r="W8" s="81"/>
    </row>
    <row r="9" spans="2:26" ht="22.15" customHeight="1" x14ac:dyDescent="0.25">
      <c r="B9" s="92" t="s">
        <v>211</v>
      </c>
      <c r="C9" s="422">
        <v>4</v>
      </c>
      <c r="D9" s="222">
        <v>4.2149631190727084E-4</v>
      </c>
      <c r="E9" s="422">
        <v>6</v>
      </c>
      <c r="F9" s="222">
        <v>6.1324611610793134E-4</v>
      </c>
      <c r="G9" s="422">
        <v>5</v>
      </c>
      <c r="H9" s="222">
        <v>4.7041113933577947E-4</v>
      </c>
      <c r="I9" s="422">
        <v>5</v>
      </c>
      <c r="J9" s="222">
        <v>4.7393364928909954E-4</v>
      </c>
      <c r="K9" s="422">
        <v>4</v>
      </c>
      <c r="L9" s="222">
        <v>3.4928396786587494E-4</v>
      </c>
      <c r="M9" s="422">
        <v>1</v>
      </c>
      <c r="N9" s="222">
        <v>1.4138272303124559E-4</v>
      </c>
      <c r="O9" s="422">
        <v>3</v>
      </c>
      <c r="P9" s="222">
        <v>3.66255646441216E-4</v>
      </c>
      <c r="Q9" s="422">
        <v>7</v>
      </c>
      <c r="R9" s="222">
        <v>7.0943549204418774E-4</v>
      </c>
      <c r="S9" s="222">
        <v>1.3333333333333333</v>
      </c>
      <c r="U9" s="82"/>
      <c r="V9" s="83"/>
      <c r="W9" s="81"/>
    </row>
    <row r="10" spans="2:26" ht="22.15" customHeight="1" x14ac:dyDescent="0.25">
      <c r="B10" s="92" t="s">
        <v>212</v>
      </c>
      <c r="C10" s="422">
        <v>3</v>
      </c>
      <c r="D10" s="222">
        <v>3.1612223393045309E-4</v>
      </c>
      <c r="E10" s="422">
        <v>8</v>
      </c>
      <c r="F10" s="222">
        <v>8.1766148814390845E-4</v>
      </c>
      <c r="G10" s="422">
        <v>9</v>
      </c>
      <c r="H10" s="222">
        <v>8.4674005080440302E-4</v>
      </c>
      <c r="I10" s="422">
        <v>9</v>
      </c>
      <c r="J10" s="222">
        <v>8.5308056872037915E-4</v>
      </c>
      <c r="K10" s="422">
        <v>5</v>
      </c>
      <c r="L10" s="222">
        <v>4.366049598323437E-4</v>
      </c>
      <c r="M10" s="422">
        <v>12</v>
      </c>
      <c r="N10" s="222">
        <v>1.696592676374947E-3</v>
      </c>
      <c r="O10" s="422">
        <v>10</v>
      </c>
      <c r="P10" s="222">
        <v>1.2208521548040532E-3</v>
      </c>
      <c r="Q10" s="422">
        <v>14</v>
      </c>
      <c r="R10" s="222">
        <v>1.4188709840883755E-3</v>
      </c>
      <c r="S10" s="222">
        <v>0.4</v>
      </c>
      <c r="U10" s="82"/>
      <c r="V10" s="83"/>
      <c r="W10" s="81"/>
    </row>
    <row r="11" spans="2:26" ht="22.15" customHeight="1" x14ac:dyDescent="0.25">
      <c r="B11" s="92" t="s">
        <v>213</v>
      </c>
      <c r="C11" s="422">
        <v>35</v>
      </c>
      <c r="D11" s="222">
        <v>3.6880927291886197E-3</v>
      </c>
      <c r="E11" s="422">
        <v>51</v>
      </c>
      <c r="F11" s="222">
        <v>5.2125919869174158E-3</v>
      </c>
      <c r="G11" s="422">
        <v>55</v>
      </c>
      <c r="H11" s="222">
        <v>5.1745225326935741E-3</v>
      </c>
      <c r="I11" s="422">
        <v>45</v>
      </c>
      <c r="J11" s="222">
        <v>4.2654028436018955E-3</v>
      </c>
      <c r="K11" s="422">
        <v>47</v>
      </c>
      <c r="L11" s="222">
        <v>4.1040866224240306E-3</v>
      </c>
      <c r="M11" s="422">
        <v>25</v>
      </c>
      <c r="N11" s="222">
        <v>3.5345680757811397E-3</v>
      </c>
      <c r="O11" s="422">
        <v>36</v>
      </c>
      <c r="P11" s="222">
        <v>4.3950677572945915E-3</v>
      </c>
      <c r="Q11" s="422">
        <v>39</v>
      </c>
      <c r="R11" s="222">
        <v>3.952569169960474E-3</v>
      </c>
      <c r="S11" s="222">
        <v>8.3333333333333329E-2</v>
      </c>
      <c r="U11" s="82"/>
      <c r="V11" s="83"/>
      <c r="W11" s="81"/>
    </row>
    <row r="12" spans="2:26" ht="22.15" customHeight="1" x14ac:dyDescent="0.25">
      <c r="B12" s="92" t="s">
        <v>214</v>
      </c>
      <c r="C12" s="422">
        <v>214</v>
      </c>
      <c r="D12" s="222">
        <v>2.2550052687038989E-2</v>
      </c>
      <c r="E12" s="422">
        <v>215</v>
      </c>
      <c r="F12" s="222">
        <v>2.1974652493867538E-2</v>
      </c>
      <c r="G12" s="422">
        <v>262</v>
      </c>
      <c r="H12" s="222">
        <v>2.4649543701194845E-2</v>
      </c>
      <c r="I12" s="422">
        <v>256</v>
      </c>
      <c r="J12" s="222">
        <v>2.4265402843601895E-2</v>
      </c>
      <c r="K12" s="422">
        <v>226</v>
      </c>
      <c r="L12" s="222">
        <v>1.9734544184421936E-2</v>
      </c>
      <c r="M12" s="422">
        <v>189</v>
      </c>
      <c r="N12" s="222">
        <v>2.6721334652905417E-2</v>
      </c>
      <c r="O12" s="422">
        <v>218</v>
      </c>
      <c r="P12" s="222">
        <v>2.6614576974728361E-2</v>
      </c>
      <c r="Q12" s="422">
        <v>225</v>
      </c>
      <c r="R12" s="222">
        <v>2.2803283672848892E-2</v>
      </c>
      <c r="S12" s="222">
        <v>3.2110091743119268E-2</v>
      </c>
      <c r="U12" s="83" t="s">
        <v>202</v>
      </c>
      <c r="V12" s="83"/>
      <c r="W12" s="81"/>
    </row>
    <row r="13" spans="2:26" ht="22.15" customHeight="1" x14ac:dyDescent="0.25">
      <c r="B13" s="92" t="s">
        <v>215</v>
      </c>
      <c r="C13" s="422">
        <v>818</v>
      </c>
      <c r="D13" s="222">
        <v>8.619599578503688E-2</v>
      </c>
      <c r="E13" s="422">
        <v>775</v>
      </c>
      <c r="F13" s="222">
        <v>7.9210956663941123E-2</v>
      </c>
      <c r="G13" s="422">
        <v>863</v>
      </c>
      <c r="H13" s="222">
        <v>8.1192962649355535E-2</v>
      </c>
      <c r="I13" s="422">
        <v>822</v>
      </c>
      <c r="J13" s="222">
        <v>7.7914691943127959E-2</v>
      </c>
      <c r="K13" s="422">
        <v>896</v>
      </c>
      <c r="L13" s="222">
        <v>7.823960880195599E-2</v>
      </c>
      <c r="M13" s="422">
        <v>586</v>
      </c>
      <c r="N13" s="222">
        <v>8.2850275696309914E-2</v>
      </c>
      <c r="O13" s="422">
        <v>655</v>
      </c>
      <c r="P13" s="222">
        <v>7.9965816139665483E-2</v>
      </c>
      <c r="Q13" s="422">
        <v>732</v>
      </c>
      <c r="R13" s="222">
        <v>7.4186682882335056E-2</v>
      </c>
      <c r="S13" s="222">
        <v>0.11755725190839694</v>
      </c>
      <c r="U13" s="82"/>
      <c r="V13" s="83"/>
      <c r="W13" s="81"/>
    </row>
    <row r="14" spans="2:26" ht="22.15" customHeight="1" x14ac:dyDescent="0.25">
      <c r="B14" s="92" t="s">
        <v>216</v>
      </c>
      <c r="C14" s="422">
        <v>2057</v>
      </c>
      <c r="D14" s="222">
        <v>0.21675447839831402</v>
      </c>
      <c r="E14" s="422">
        <v>2039</v>
      </c>
      <c r="F14" s="222">
        <v>0.20840147179067867</v>
      </c>
      <c r="G14" s="422">
        <v>2374</v>
      </c>
      <c r="H14" s="222">
        <v>0.22335120895662811</v>
      </c>
      <c r="I14" s="422">
        <v>2353</v>
      </c>
      <c r="J14" s="222">
        <v>0.22303317535545022</v>
      </c>
      <c r="K14" s="422">
        <v>2456</v>
      </c>
      <c r="L14" s="222">
        <v>0.21446035626964721</v>
      </c>
      <c r="M14" s="422">
        <v>1435</v>
      </c>
      <c r="N14" s="222">
        <v>0.20288420754983741</v>
      </c>
      <c r="O14" s="422">
        <v>1678</v>
      </c>
      <c r="P14" s="222">
        <v>0.20485899157612014</v>
      </c>
      <c r="Q14" s="422">
        <v>1988</v>
      </c>
      <c r="R14" s="222">
        <v>0.20147967974054931</v>
      </c>
      <c r="S14" s="222">
        <v>0.18474374255065554</v>
      </c>
      <c r="U14" s="82"/>
      <c r="V14" s="83"/>
      <c r="W14" s="81"/>
      <c r="Z14" s="80"/>
    </row>
    <row r="15" spans="2:26" ht="22.15" customHeight="1" x14ac:dyDescent="0.25">
      <c r="B15" s="92" t="s">
        <v>217</v>
      </c>
      <c r="C15" s="422">
        <v>1653</v>
      </c>
      <c r="D15" s="222">
        <v>0.17418335089567966</v>
      </c>
      <c r="E15" s="422">
        <v>1693</v>
      </c>
      <c r="F15" s="222">
        <v>0.17303761242845461</v>
      </c>
      <c r="G15" s="422">
        <v>1838</v>
      </c>
      <c r="H15" s="222">
        <v>0.17292313481983254</v>
      </c>
      <c r="I15" s="422">
        <v>1864</v>
      </c>
      <c r="J15" s="222">
        <v>0.17668246445497629</v>
      </c>
      <c r="K15" s="422">
        <v>2211</v>
      </c>
      <c r="L15" s="222">
        <v>0.19306671323786237</v>
      </c>
      <c r="M15" s="422">
        <v>1136</v>
      </c>
      <c r="N15" s="222">
        <v>0.16061077336349497</v>
      </c>
      <c r="O15" s="422">
        <v>1435</v>
      </c>
      <c r="P15" s="222">
        <v>0.17519228421438163</v>
      </c>
      <c r="Q15" s="422">
        <v>1842</v>
      </c>
      <c r="R15" s="222">
        <v>0.18668288233505625</v>
      </c>
      <c r="S15" s="222">
        <v>0.28362369337979093</v>
      </c>
      <c r="U15" s="82"/>
      <c r="V15" s="83"/>
      <c r="W15" s="81"/>
      <c r="Z15" s="80"/>
    </row>
    <row r="16" spans="2:26" ht="22.15" customHeight="1" x14ac:dyDescent="0.25">
      <c r="B16" s="92" t="s">
        <v>218</v>
      </c>
      <c r="C16" s="422">
        <v>323</v>
      </c>
      <c r="D16" s="222">
        <v>3.4035827186512116E-2</v>
      </c>
      <c r="E16" s="422">
        <v>390</v>
      </c>
      <c r="F16" s="222">
        <v>3.9860997547015532E-2</v>
      </c>
      <c r="G16" s="422">
        <v>460</v>
      </c>
      <c r="H16" s="222">
        <v>4.3277824818891711E-2</v>
      </c>
      <c r="I16" s="422">
        <v>416</v>
      </c>
      <c r="J16" s="222">
        <v>3.9431279620853084E-2</v>
      </c>
      <c r="K16" s="422">
        <v>428</v>
      </c>
      <c r="L16" s="222">
        <v>3.7373384561648619E-2</v>
      </c>
      <c r="M16" s="422">
        <v>276</v>
      </c>
      <c r="N16" s="222">
        <v>3.9021631556623783E-2</v>
      </c>
      <c r="O16" s="422">
        <v>351</v>
      </c>
      <c r="P16" s="222">
        <v>4.2851910633622266E-2</v>
      </c>
      <c r="Q16" s="422">
        <v>393</v>
      </c>
      <c r="R16" s="222">
        <v>3.9829735481909392E-2</v>
      </c>
      <c r="S16" s="222">
        <v>0.11965811965811966</v>
      </c>
      <c r="U16" s="82"/>
      <c r="V16" s="83"/>
      <c r="W16" s="81"/>
      <c r="Z16" s="80"/>
    </row>
    <row r="17" spans="2:30" ht="22.15" customHeight="1" x14ac:dyDescent="0.25">
      <c r="B17" s="92" t="s">
        <v>219</v>
      </c>
      <c r="C17" s="422">
        <v>152</v>
      </c>
      <c r="D17" s="222">
        <v>1.6016859852476292E-2</v>
      </c>
      <c r="E17" s="422">
        <v>155</v>
      </c>
      <c r="F17" s="222">
        <v>1.5842191332788226E-2</v>
      </c>
      <c r="G17" s="422">
        <v>203</v>
      </c>
      <c r="H17" s="222">
        <v>1.9098692257032646E-2</v>
      </c>
      <c r="I17" s="422">
        <v>206</v>
      </c>
      <c r="J17" s="222">
        <v>1.9526066350710899E-2</v>
      </c>
      <c r="K17" s="422">
        <v>253</v>
      </c>
      <c r="L17" s="222">
        <v>2.2092210967516592E-2</v>
      </c>
      <c r="M17" s="422">
        <v>133</v>
      </c>
      <c r="N17" s="222">
        <v>1.8803902163155663E-2</v>
      </c>
      <c r="O17" s="422">
        <v>187</v>
      </c>
      <c r="P17" s="222">
        <v>2.2829935294835794E-2</v>
      </c>
      <c r="Q17" s="422">
        <v>203</v>
      </c>
      <c r="R17" s="222">
        <v>2.0573629269281444E-2</v>
      </c>
      <c r="S17" s="222">
        <v>8.5561497326203204E-2</v>
      </c>
      <c r="U17" s="82"/>
      <c r="V17" s="83"/>
      <c r="Z17" s="80"/>
    </row>
    <row r="18" spans="2:30" ht="22.15" customHeight="1" x14ac:dyDescent="0.25">
      <c r="B18" s="92" t="s">
        <v>220</v>
      </c>
      <c r="C18" s="422">
        <v>198</v>
      </c>
      <c r="D18" s="222">
        <v>2.0864067439409904E-2</v>
      </c>
      <c r="E18" s="422">
        <v>235</v>
      </c>
      <c r="F18" s="222">
        <v>2.401880621422731E-2</v>
      </c>
      <c r="G18" s="422">
        <v>224</v>
      </c>
      <c r="H18" s="222">
        <v>2.1074419042242921E-2</v>
      </c>
      <c r="I18" s="422">
        <v>245</v>
      </c>
      <c r="J18" s="222">
        <v>2.3222748815165877E-2</v>
      </c>
      <c r="K18" s="422">
        <v>280</v>
      </c>
      <c r="L18" s="222">
        <v>2.4449877750611249E-2</v>
      </c>
      <c r="M18" s="422">
        <v>191</v>
      </c>
      <c r="N18" s="222">
        <v>2.7004100098967906E-2</v>
      </c>
      <c r="O18" s="422">
        <v>229</v>
      </c>
      <c r="P18" s="222">
        <v>2.795751434501282E-2</v>
      </c>
      <c r="Q18" s="422">
        <v>213</v>
      </c>
      <c r="R18" s="222">
        <v>2.1587108543630284E-2</v>
      </c>
      <c r="S18" s="222">
        <v>-6.9868995633187769E-2</v>
      </c>
      <c r="U18" s="82"/>
      <c r="V18" s="83"/>
      <c r="W18" s="81"/>
      <c r="Z18" s="80"/>
    </row>
    <row r="19" spans="2:30" ht="22.15" customHeight="1" x14ac:dyDescent="0.25">
      <c r="B19" s="92" t="s">
        <v>221</v>
      </c>
      <c r="C19" s="422">
        <v>529</v>
      </c>
      <c r="D19" s="222">
        <v>5.5742887249736563E-2</v>
      </c>
      <c r="E19" s="422">
        <v>512</v>
      </c>
      <c r="F19" s="222">
        <v>5.2330335241210141E-2</v>
      </c>
      <c r="G19" s="422">
        <v>566</v>
      </c>
      <c r="H19" s="222">
        <v>5.3250540972810234E-2</v>
      </c>
      <c r="I19" s="422">
        <v>602</v>
      </c>
      <c r="J19" s="222">
        <v>5.706161137440758E-2</v>
      </c>
      <c r="K19" s="422">
        <v>559</v>
      </c>
      <c r="L19" s="222">
        <v>4.8812434509256028E-2</v>
      </c>
      <c r="M19" s="422">
        <v>404</v>
      </c>
      <c r="N19" s="222">
        <v>5.7118620104623215E-2</v>
      </c>
      <c r="O19" s="422">
        <v>478</v>
      </c>
      <c r="P19" s="222">
        <v>5.8356732999633745E-2</v>
      </c>
      <c r="Q19" s="422">
        <v>553</v>
      </c>
      <c r="R19" s="222">
        <v>5.6045403871490831E-2</v>
      </c>
      <c r="S19" s="222">
        <v>0.15690376569037656</v>
      </c>
      <c r="U19" s="82"/>
      <c r="V19" s="83"/>
      <c r="W19" s="81"/>
      <c r="Z19" s="80"/>
    </row>
    <row r="20" spans="2:30" ht="22.15" customHeight="1" x14ac:dyDescent="0.25">
      <c r="B20" s="92" t="s">
        <v>222</v>
      </c>
      <c r="C20" s="422">
        <v>356</v>
      </c>
      <c r="D20" s="222">
        <v>3.7513171759747103E-2</v>
      </c>
      <c r="E20" s="422">
        <v>353</v>
      </c>
      <c r="F20" s="222">
        <v>3.6079313164349959E-2</v>
      </c>
      <c r="G20" s="422">
        <v>378</v>
      </c>
      <c r="H20" s="222">
        <v>3.556308213378493E-2</v>
      </c>
      <c r="I20" s="422">
        <v>442</v>
      </c>
      <c r="J20" s="222">
        <v>4.1895734597156398E-2</v>
      </c>
      <c r="K20" s="422">
        <v>385</v>
      </c>
      <c r="L20" s="222">
        <v>3.3618581907090467E-2</v>
      </c>
      <c r="M20" s="422">
        <v>326</v>
      </c>
      <c r="N20" s="222">
        <v>4.6090767708186063E-2</v>
      </c>
      <c r="O20" s="422">
        <v>348</v>
      </c>
      <c r="P20" s="222">
        <v>4.248565498718105E-2</v>
      </c>
      <c r="Q20" s="422">
        <v>384</v>
      </c>
      <c r="R20" s="222">
        <v>3.891760413499544E-2</v>
      </c>
      <c r="S20" s="222">
        <v>0.10344827586206896</v>
      </c>
      <c r="U20" s="82"/>
      <c r="V20" s="83"/>
      <c r="W20" s="81"/>
      <c r="Z20" s="80"/>
    </row>
    <row r="21" spans="2:30" ht="22.15" customHeight="1" x14ac:dyDescent="0.25">
      <c r="B21" s="92" t="s">
        <v>223</v>
      </c>
      <c r="C21" s="422">
        <v>215</v>
      </c>
      <c r="D21" s="222">
        <v>2.2655426765015807E-2</v>
      </c>
      <c r="E21" s="422">
        <v>223</v>
      </c>
      <c r="F21" s="222">
        <v>2.2792313982011446E-2</v>
      </c>
      <c r="G21" s="422">
        <v>249</v>
      </c>
      <c r="H21" s="222">
        <v>2.3426474738921819E-2</v>
      </c>
      <c r="I21" s="422">
        <v>263</v>
      </c>
      <c r="J21" s="222">
        <v>2.4928909952606635E-2</v>
      </c>
      <c r="K21" s="422">
        <v>249</v>
      </c>
      <c r="L21" s="222">
        <v>2.1742926999650716E-2</v>
      </c>
      <c r="M21" s="422">
        <v>195</v>
      </c>
      <c r="N21" s="222">
        <v>2.756963099109289E-2</v>
      </c>
      <c r="O21" s="422">
        <v>256</v>
      </c>
      <c r="P21" s="222">
        <v>3.1253815162983763E-2</v>
      </c>
      <c r="Q21" s="422">
        <v>261</v>
      </c>
      <c r="R21" s="222">
        <v>2.6451809060504712E-2</v>
      </c>
      <c r="S21" s="222">
        <v>1.953125E-2</v>
      </c>
      <c r="U21" s="82"/>
      <c r="V21" s="83"/>
      <c r="W21" s="81"/>
      <c r="Z21" s="80"/>
    </row>
    <row r="22" spans="2:30" ht="22.15" customHeight="1" x14ac:dyDescent="0.25">
      <c r="B22" s="92" t="s">
        <v>224</v>
      </c>
      <c r="C22" s="422">
        <v>395</v>
      </c>
      <c r="D22" s="222">
        <v>4.1622760800842991E-2</v>
      </c>
      <c r="E22" s="422">
        <v>409</v>
      </c>
      <c r="F22" s="222">
        <v>4.1802943581357319E-2</v>
      </c>
      <c r="G22" s="422">
        <v>435</v>
      </c>
      <c r="H22" s="222">
        <v>4.0925769122212817E-2</v>
      </c>
      <c r="I22" s="422">
        <v>471</v>
      </c>
      <c r="J22" s="222">
        <v>4.4644549763033177E-2</v>
      </c>
      <c r="K22" s="422">
        <v>493</v>
      </c>
      <c r="L22" s="222">
        <v>4.3049249039469085E-2</v>
      </c>
      <c r="M22" s="422">
        <v>378</v>
      </c>
      <c r="N22" s="222">
        <v>5.3442669305810833E-2</v>
      </c>
      <c r="O22" s="422">
        <v>438</v>
      </c>
      <c r="P22" s="222">
        <v>5.3473324380417533E-2</v>
      </c>
      <c r="Q22" s="422">
        <v>501</v>
      </c>
      <c r="R22" s="222">
        <v>5.0775311644876864E-2</v>
      </c>
      <c r="S22" s="222">
        <v>0.14383561643835616</v>
      </c>
      <c r="U22" s="82"/>
      <c r="V22" s="83"/>
      <c r="W22" s="81"/>
      <c r="Z22" s="80"/>
    </row>
    <row r="23" spans="2:30" ht="22.15" customHeight="1" x14ac:dyDescent="0.25">
      <c r="B23" s="92" t="s">
        <v>225</v>
      </c>
      <c r="C23" s="422">
        <v>943</v>
      </c>
      <c r="D23" s="222">
        <v>9.9367755532139099E-2</v>
      </c>
      <c r="E23" s="422">
        <v>979</v>
      </c>
      <c r="F23" s="222">
        <v>0.1000613246116108</v>
      </c>
      <c r="G23" s="422">
        <v>1013</v>
      </c>
      <c r="H23" s="222">
        <v>9.5305296829428926E-2</v>
      </c>
      <c r="I23" s="422">
        <v>981</v>
      </c>
      <c r="J23" s="222">
        <v>9.2985781990521321E-2</v>
      </c>
      <c r="K23" s="422">
        <v>1020</v>
      </c>
      <c r="L23" s="222">
        <v>8.9067411805798108E-2</v>
      </c>
      <c r="M23" s="422">
        <v>658</v>
      </c>
      <c r="N23" s="222">
        <v>9.3029831754559589E-2</v>
      </c>
      <c r="O23" s="422">
        <v>751</v>
      </c>
      <c r="P23" s="222">
        <v>9.1685996825784391E-2</v>
      </c>
      <c r="Q23" s="422">
        <v>938</v>
      </c>
      <c r="R23" s="222">
        <v>9.5064355933921152E-2</v>
      </c>
      <c r="S23" s="222">
        <v>0.24900133155792276</v>
      </c>
      <c r="U23" s="82"/>
      <c r="V23" s="83"/>
      <c r="W23" s="81"/>
      <c r="Z23" s="80"/>
    </row>
    <row r="24" spans="2:30" ht="22.15" customHeight="1" x14ac:dyDescent="0.25">
      <c r="B24" s="92" t="s">
        <v>226</v>
      </c>
      <c r="C24" s="422">
        <v>750</v>
      </c>
      <c r="D24" s="222">
        <v>7.9030558482613283E-2</v>
      </c>
      <c r="E24" s="422">
        <v>703</v>
      </c>
      <c r="F24" s="222">
        <v>7.1852003270645948E-2</v>
      </c>
      <c r="G24" s="422">
        <v>800</v>
      </c>
      <c r="H24" s="222">
        <v>7.5265782293724715E-2</v>
      </c>
      <c r="I24" s="422">
        <v>752</v>
      </c>
      <c r="J24" s="222">
        <v>7.1279620853080566E-2</v>
      </c>
      <c r="K24" s="422">
        <v>677</v>
      </c>
      <c r="L24" s="222">
        <v>5.9116311561299338E-2</v>
      </c>
      <c r="M24" s="422">
        <v>471</v>
      </c>
      <c r="N24" s="222">
        <v>6.6591262547716676E-2</v>
      </c>
      <c r="O24" s="422">
        <v>452</v>
      </c>
      <c r="P24" s="222">
        <v>5.5182517397143208E-2</v>
      </c>
      <c r="Q24" s="422">
        <v>718</v>
      </c>
      <c r="R24" s="222">
        <v>7.2767811898246687E-2</v>
      </c>
      <c r="S24" s="222">
        <v>0.58849557522123896</v>
      </c>
      <c r="U24" s="82"/>
      <c r="V24" s="83"/>
      <c r="W24" s="81"/>
    </row>
    <row r="25" spans="2:30" ht="22.15" customHeight="1" x14ac:dyDescent="0.25">
      <c r="B25" s="92" t="s">
        <v>227</v>
      </c>
      <c r="C25" s="422">
        <v>318</v>
      </c>
      <c r="D25" s="222">
        <v>3.3508956796628027E-2</v>
      </c>
      <c r="E25" s="422">
        <v>332</v>
      </c>
      <c r="F25" s="222">
        <v>3.3932951757972202E-2</v>
      </c>
      <c r="G25" s="422">
        <v>365</v>
      </c>
      <c r="H25" s="222">
        <v>3.4340013171511904E-2</v>
      </c>
      <c r="I25" s="422">
        <v>338</v>
      </c>
      <c r="J25" s="222">
        <v>3.2037914691943128E-2</v>
      </c>
      <c r="K25" s="422">
        <v>315</v>
      </c>
      <c r="L25" s="222">
        <v>2.7506112469437651E-2</v>
      </c>
      <c r="M25" s="422">
        <v>248</v>
      </c>
      <c r="N25" s="222">
        <v>3.5062915311748905E-2</v>
      </c>
      <c r="O25" s="422">
        <v>194</v>
      </c>
      <c r="P25" s="222">
        <v>2.3684531803198634E-2</v>
      </c>
      <c r="Q25" s="422">
        <v>317</v>
      </c>
      <c r="R25" s="222">
        <v>3.2127292996858216E-2</v>
      </c>
      <c r="S25" s="222">
        <v>0.634020618556701</v>
      </c>
      <c r="U25" s="82"/>
      <c r="V25" s="83"/>
      <c r="W25" s="81"/>
    </row>
    <row r="26" spans="2:30" ht="22.15" customHeight="1" x14ac:dyDescent="0.25">
      <c r="B26" s="92" t="s">
        <v>228</v>
      </c>
      <c r="C26" s="422">
        <v>134</v>
      </c>
      <c r="D26" s="222">
        <v>1.4120126448893572E-2</v>
      </c>
      <c r="E26" s="422">
        <v>128</v>
      </c>
      <c r="F26" s="222">
        <v>1.3082583810302535E-2</v>
      </c>
      <c r="G26" s="422">
        <v>152</v>
      </c>
      <c r="H26" s="222">
        <v>1.4300498635807696E-2</v>
      </c>
      <c r="I26" s="422">
        <v>142</v>
      </c>
      <c r="J26" s="222">
        <v>1.3459715639810426E-2</v>
      </c>
      <c r="K26" s="422">
        <v>161</v>
      </c>
      <c r="L26" s="222">
        <v>1.4058679706601468E-2</v>
      </c>
      <c r="M26" s="422">
        <v>105</v>
      </c>
      <c r="N26" s="222">
        <v>1.4845185918280787E-2</v>
      </c>
      <c r="O26" s="422">
        <v>103</v>
      </c>
      <c r="P26" s="222">
        <v>1.2574777194481749E-2</v>
      </c>
      <c r="Q26" s="422">
        <v>118</v>
      </c>
      <c r="R26" s="222">
        <v>1.1959055437316306E-2</v>
      </c>
      <c r="S26" s="222">
        <v>0.14563106796116504</v>
      </c>
      <c r="U26" s="82"/>
      <c r="V26" s="83"/>
      <c r="W26" s="81"/>
    </row>
    <row r="27" spans="2:30" ht="22.15" customHeight="1" x14ac:dyDescent="0.25">
      <c r="B27" s="92" t="s">
        <v>229</v>
      </c>
      <c r="C27" s="422">
        <v>99</v>
      </c>
      <c r="D27" s="222">
        <v>1.0432033719704952E-2</v>
      </c>
      <c r="E27" s="422">
        <v>78</v>
      </c>
      <c r="F27" s="222">
        <v>7.9721995094031075E-3</v>
      </c>
      <c r="G27" s="422">
        <v>79</v>
      </c>
      <c r="H27" s="222">
        <v>7.4324960015053161E-3</v>
      </c>
      <c r="I27" s="422">
        <v>79</v>
      </c>
      <c r="J27" s="222">
        <v>7.4881516587677723E-3</v>
      </c>
      <c r="K27" s="422">
        <v>91</v>
      </c>
      <c r="L27" s="222">
        <v>7.9462102689486554E-3</v>
      </c>
      <c r="M27" s="422">
        <v>86</v>
      </c>
      <c r="N27" s="222">
        <v>1.215891418068712E-2</v>
      </c>
      <c r="O27" s="422">
        <v>75</v>
      </c>
      <c r="P27" s="222">
        <v>9.1563911610303989E-3</v>
      </c>
      <c r="Q27" s="422">
        <v>98</v>
      </c>
      <c r="R27" s="222">
        <v>9.932096888618628E-3</v>
      </c>
      <c r="S27" s="222">
        <v>0.30666666666666664</v>
      </c>
      <c r="U27" s="82"/>
      <c r="V27" s="83"/>
      <c r="W27" s="81"/>
    </row>
    <row r="28" spans="2:30" ht="22.15" customHeight="1" x14ac:dyDescent="0.25">
      <c r="B28" s="92" t="s">
        <v>230</v>
      </c>
      <c r="C28" s="422">
        <v>91</v>
      </c>
      <c r="D28" s="222">
        <v>9.5890410958904115E-3</v>
      </c>
      <c r="E28" s="422">
        <v>72</v>
      </c>
      <c r="F28" s="222">
        <v>7.3589533932951756E-3</v>
      </c>
      <c r="G28" s="422">
        <v>90</v>
      </c>
      <c r="H28" s="222">
        <v>8.4674005080440304E-3</v>
      </c>
      <c r="I28" s="422">
        <v>86</v>
      </c>
      <c r="J28" s="222">
        <v>8.1516587677725114E-3</v>
      </c>
      <c r="K28" s="422">
        <v>69</v>
      </c>
      <c r="L28" s="222">
        <v>6.025148445686343E-3</v>
      </c>
      <c r="M28" s="422">
        <v>67</v>
      </c>
      <c r="N28" s="222">
        <v>9.4726424430934542E-3</v>
      </c>
      <c r="O28" s="422">
        <v>73</v>
      </c>
      <c r="P28" s="222">
        <v>8.9122207300695883E-3</v>
      </c>
      <c r="Q28" s="422">
        <v>65</v>
      </c>
      <c r="R28" s="222">
        <v>6.587615283267457E-3</v>
      </c>
      <c r="S28" s="222">
        <v>-0.1095890410958904</v>
      </c>
      <c r="U28" s="82"/>
      <c r="V28" s="83"/>
      <c r="W28" s="81"/>
      <c r="AD28" s="80"/>
    </row>
    <row r="29" spans="2:30" ht="22.15" customHeight="1" x14ac:dyDescent="0.25">
      <c r="B29" s="92" t="s">
        <v>231</v>
      </c>
      <c r="C29" s="422">
        <v>68</v>
      </c>
      <c r="D29" s="222">
        <v>7.1654373024236037E-3</v>
      </c>
      <c r="E29" s="422">
        <v>61</v>
      </c>
      <c r="F29" s="222">
        <v>6.2346688470973017E-3</v>
      </c>
      <c r="G29" s="422">
        <v>80</v>
      </c>
      <c r="H29" s="222">
        <v>7.5265782293724715E-3</v>
      </c>
      <c r="I29" s="422">
        <v>70</v>
      </c>
      <c r="J29" s="222">
        <v>6.6350710900473934E-3</v>
      </c>
      <c r="K29" s="422">
        <v>84</v>
      </c>
      <c r="L29" s="222">
        <v>7.3349633251833741E-3</v>
      </c>
      <c r="M29" s="422">
        <v>56</v>
      </c>
      <c r="N29" s="222">
        <v>7.9174324897497532E-3</v>
      </c>
      <c r="O29" s="422">
        <v>59</v>
      </c>
      <c r="P29" s="222">
        <v>7.2030277133439142E-3</v>
      </c>
      <c r="Q29" s="422">
        <v>88</v>
      </c>
      <c r="R29" s="222">
        <v>8.918617614269788E-3</v>
      </c>
      <c r="S29" s="222">
        <v>0.49152542372881358</v>
      </c>
      <c r="U29" s="82"/>
      <c r="V29" s="83"/>
      <c r="W29" s="81"/>
    </row>
    <row r="30" spans="2:30" ht="22.15" customHeight="1" x14ac:dyDescent="0.25">
      <c r="B30" s="92" t="s">
        <v>232</v>
      </c>
      <c r="C30" s="422">
        <v>20</v>
      </c>
      <c r="D30" s="222">
        <v>2.1074815595363539E-3</v>
      </c>
      <c r="E30" s="422">
        <v>30</v>
      </c>
      <c r="F30" s="222">
        <v>3.0662305805396568E-3</v>
      </c>
      <c r="G30" s="422">
        <v>32</v>
      </c>
      <c r="H30" s="222">
        <v>3.0106312917489884E-3</v>
      </c>
      <c r="I30" s="422">
        <v>25</v>
      </c>
      <c r="J30" s="222">
        <v>2.3696682464454978E-3</v>
      </c>
      <c r="K30" s="422">
        <v>20</v>
      </c>
      <c r="L30" s="222">
        <v>1.7464198393293748E-3</v>
      </c>
      <c r="M30" s="422">
        <v>15</v>
      </c>
      <c r="N30" s="222">
        <v>2.1207408454686836E-3</v>
      </c>
      <c r="O30" s="422">
        <v>19</v>
      </c>
      <c r="P30" s="222">
        <v>2.3196190941277011E-3</v>
      </c>
      <c r="Q30" s="422">
        <v>35</v>
      </c>
      <c r="R30" s="222">
        <v>3.5471774602209385E-3</v>
      </c>
      <c r="S30" s="222">
        <v>0.84210526315789469</v>
      </c>
      <c r="U30" s="82"/>
      <c r="V30" s="83"/>
      <c r="W30" s="81"/>
    </row>
    <row r="31" spans="2:30" ht="22.15" customHeight="1" thickBot="1" x14ac:dyDescent="0.3">
      <c r="B31" s="92" t="s">
        <v>208</v>
      </c>
      <c r="C31" s="423">
        <v>94</v>
      </c>
      <c r="D31" s="222">
        <v>9.9051633298208649E-3</v>
      </c>
      <c r="E31" s="423">
        <v>316</v>
      </c>
      <c r="F31" s="223">
        <v>3.2297628781684386E-2</v>
      </c>
      <c r="G31" s="423">
        <v>70</v>
      </c>
      <c r="H31" s="223">
        <v>6.5857559507009125E-3</v>
      </c>
      <c r="I31" s="422">
        <v>50</v>
      </c>
      <c r="J31" s="223">
        <v>4.7393364928909956E-3</v>
      </c>
      <c r="K31" s="422">
        <v>148</v>
      </c>
      <c r="L31" s="223">
        <v>1.2923506811037374E-2</v>
      </c>
      <c r="M31" s="422">
        <v>56</v>
      </c>
      <c r="N31" s="223">
        <v>7.9174324897497532E-3</v>
      </c>
      <c r="O31" s="422">
        <v>113</v>
      </c>
      <c r="P31" s="223">
        <v>1.3795629349285802E-2</v>
      </c>
      <c r="Q31" s="422">
        <v>105</v>
      </c>
      <c r="R31" s="223">
        <v>1.0641532380662816E-2</v>
      </c>
      <c r="S31" s="222">
        <v>-7.0796460176991149E-2</v>
      </c>
      <c r="U31" s="82"/>
      <c r="V31" s="83"/>
      <c r="W31" s="81"/>
    </row>
    <row r="32" spans="2:30" ht="22.15" customHeight="1" thickTop="1" thickBot="1" x14ac:dyDescent="0.3">
      <c r="B32" s="98" t="s">
        <v>207</v>
      </c>
      <c r="C32" s="424">
        <v>9490</v>
      </c>
      <c r="D32" s="425">
        <v>0.99999999999999989</v>
      </c>
      <c r="E32" s="424">
        <v>9784</v>
      </c>
      <c r="F32" s="426">
        <v>0.99999999999999989</v>
      </c>
      <c r="G32" s="424">
        <v>10629</v>
      </c>
      <c r="H32" s="425">
        <v>1</v>
      </c>
      <c r="I32" s="424">
        <v>10550</v>
      </c>
      <c r="J32" s="426">
        <v>1</v>
      </c>
      <c r="K32" s="424">
        <v>11452</v>
      </c>
      <c r="L32" s="426">
        <v>1</v>
      </c>
      <c r="M32" s="424">
        <v>7073</v>
      </c>
      <c r="N32" s="426">
        <v>0.99999999999999989</v>
      </c>
      <c r="O32" s="424">
        <v>8191</v>
      </c>
      <c r="P32" s="426">
        <v>0.99999999999999989</v>
      </c>
      <c r="Q32" s="424">
        <v>9867</v>
      </c>
      <c r="R32" s="426">
        <v>1.0000000000000002</v>
      </c>
      <c r="S32" s="224">
        <v>0.20461482114515933</v>
      </c>
      <c r="U32" s="82"/>
      <c r="V32" s="84"/>
      <c r="Z32" s="80"/>
      <c r="AA32" s="81"/>
    </row>
    <row r="33" spans="2:22" ht="15.75" thickTop="1" x14ac:dyDescent="0.25">
      <c r="B33" s="71"/>
      <c r="C33" s="8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U33" s="80"/>
      <c r="V33" s="81"/>
    </row>
    <row r="34" spans="2:22" x14ac:dyDescent="0.25">
      <c r="B34" s="71"/>
      <c r="C34" s="80"/>
      <c r="D34" s="71"/>
      <c r="E34" s="8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22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U35" s="85"/>
    </row>
    <row r="36" spans="2:22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22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22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22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22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22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22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22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22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22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22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22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22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</row>
    <row r="112" spans="2:19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</row>
    <row r="113" spans="2:19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</row>
    <row r="114" spans="2:19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</row>
    <row r="115" spans="2:19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</row>
    <row r="116" spans="2:19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</row>
    <row r="117" spans="2:19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</row>
    <row r="118" spans="2:19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</row>
    <row r="119" spans="2:19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</row>
    <row r="120" spans="2:19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</row>
    <row r="121" spans="2:19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</row>
    <row r="122" spans="2:19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</row>
    <row r="123" spans="2:19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</row>
    <row r="124" spans="2:19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</row>
    <row r="125" spans="2:19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2:19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2:19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2:19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</row>
    <row r="129" spans="2:19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2:19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</row>
    <row r="131" spans="2:19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</row>
    <row r="132" spans="2:19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</row>
    <row r="133" spans="2:19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</row>
    <row r="134" spans="2:19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</row>
    <row r="135" spans="2:19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</row>
    <row r="136" spans="2:19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</row>
    <row r="137" spans="2:19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</row>
    <row r="138" spans="2:19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</row>
    <row r="139" spans="2:19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</row>
    <row r="140" spans="2:19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</row>
    <row r="141" spans="2:19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</row>
    <row r="142" spans="2:19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</row>
    <row r="143" spans="2:19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</row>
    <row r="144" spans="2:19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</row>
    <row r="145" spans="2:19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</row>
    <row r="146" spans="2:19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</row>
    <row r="147" spans="2:19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</row>
    <row r="148" spans="2:19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</row>
    <row r="149" spans="2:19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</row>
    <row r="150" spans="2:19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</row>
    <row r="151" spans="2:19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</row>
    <row r="152" spans="2:19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</row>
    <row r="153" spans="2:19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</row>
    <row r="154" spans="2:19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</row>
    <row r="155" spans="2:19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</row>
    <row r="156" spans="2:19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</row>
    <row r="157" spans="2:19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</row>
    <row r="158" spans="2:19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</row>
    <row r="159" spans="2:19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</row>
    <row r="160" spans="2:19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2:19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</row>
    <row r="162" spans="2:19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</row>
    <row r="163" spans="2:19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</row>
    <row r="164" spans="2:19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</row>
    <row r="165" spans="2:19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</row>
    <row r="166" spans="2:19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</row>
    <row r="167" spans="2:19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</row>
    <row r="168" spans="2:19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</row>
    <row r="169" spans="2:19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</row>
    <row r="170" spans="2:19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</row>
    <row r="171" spans="2:19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</row>
    <row r="172" spans="2:19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</row>
    <row r="173" spans="2:19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</row>
    <row r="174" spans="2:19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</row>
    <row r="175" spans="2:19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</row>
    <row r="176" spans="2:19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</row>
    <row r="177" spans="2:19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</row>
    <row r="178" spans="2:19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</row>
    <row r="179" spans="2:19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</row>
    <row r="180" spans="2:19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</row>
    <row r="181" spans="2:19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</row>
    <row r="182" spans="2:19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</row>
    <row r="183" spans="2:19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</row>
    <row r="184" spans="2:19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</row>
    <row r="185" spans="2:19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</row>
    <row r="186" spans="2:19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</row>
    <row r="187" spans="2:19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</row>
    <row r="188" spans="2:19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</row>
    <row r="189" spans="2:19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</row>
    <row r="190" spans="2:19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</row>
    <row r="191" spans="2:19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</row>
    <row r="192" spans="2:19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</row>
    <row r="193" spans="2:19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</row>
    <row r="194" spans="2:19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</row>
    <row r="195" spans="2:19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</row>
    <row r="196" spans="2:19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</row>
    <row r="197" spans="2:19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</row>
    <row r="198" spans="2:19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</row>
    <row r="199" spans="2:19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</row>
    <row r="200" spans="2:19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</row>
    <row r="201" spans="2:19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</row>
    <row r="202" spans="2:19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</row>
    <row r="203" spans="2:19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</row>
    <row r="204" spans="2:19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</row>
    <row r="205" spans="2:19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</row>
    <row r="206" spans="2:19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</row>
    <row r="207" spans="2:19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</row>
    <row r="208" spans="2:19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</row>
    <row r="209" spans="2:19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</row>
    <row r="210" spans="2:19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</row>
    <row r="211" spans="2:19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</row>
    <row r="212" spans="2:19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</row>
    <row r="213" spans="2:19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</row>
    <row r="214" spans="2:19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</row>
    <row r="215" spans="2:19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</row>
    <row r="216" spans="2:19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</row>
    <row r="217" spans="2:19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</row>
    <row r="218" spans="2:19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</row>
    <row r="219" spans="2:19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</row>
    <row r="220" spans="2:19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</row>
    <row r="221" spans="2:19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</row>
    <row r="222" spans="2:19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</row>
    <row r="223" spans="2:19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</row>
    <row r="224" spans="2:19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</row>
    <row r="225" spans="2:19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</row>
    <row r="226" spans="2:19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</row>
    <row r="227" spans="2:19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</row>
    <row r="228" spans="2:19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</row>
    <row r="229" spans="2:19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</row>
    <row r="230" spans="2:19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</row>
    <row r="231" spans="2:19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</row>
    <row r="232" spans="2:19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</row>
    <row r="233" spans="2:19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</row>
    <row r="234" spans="2:19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</row>
    <row r="235" spans="2:19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</row>
    <row r="236" spans="2:19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</row>
    <row r="237" spans="2:19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</row>
    <row r="238" spans="2:19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</row>
    <row r="239" spans="2:19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</row>
    <row r="240" spans="2:19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</row>
    <row r="241" spans="2:19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</row>
    <row r="242" spans="2:19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</row>
    <row r="243" spans="2:19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</row>
    <row r="244" spans="2:19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</row>
    <row r="245" spans="2:19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</row>
    <row r="246" spans="2:19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</row>
    <row r="247" spans="2:19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</row>
    <row r="248" spans="2:19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</row>
    <row r="249" spans="2:19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</row>
    <row r="250" spans="2:19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</row>
    <row r="251" spans="2:19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</row>
    <row r="252" spans="2:19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</row>
    <row r="253" spans="2:19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</row>
    <row r="254" spans="2:19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</row>
    <row r="255" spans="2:19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</row>
    <row r="256" spans="2:19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</row>
    <row r="257" spans="2:19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</row>
    <row r="258" spans="2:19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</row>
    <row r="259" spans="2:19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</row>
    <row r="260" spans="2:19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</row>
    <row r="261" spans="2:19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</row>
    <row r="262" spans="2:19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</row>
    <row r="263" spans="2:19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</row>
    <row r="264" spans="2:19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</row>
    <row r="265" spans="2:19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</row>
    <row r="266" spans="2:19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</row>
    <row r="267" spans="2:19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</row>
    <row r="268" spans="2:19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2:19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</row>
    <row r="270" spans="2:19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</row>
    <row r="271" spans="2:19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</row>
    <row r="272" spans="2:19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</row>
    <row r="273" spans="2:19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</row>
    <row r="274" spans="2:19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</row>
    <row r="275" spans="2:19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</row>
    <row r="276" spans="2:19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</row>
    <row r="277" spans="2:19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</row>
    <row r="278" spans="2:19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</row>
    <row r="279" spans="2:19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</row>
    <row r="280" spans="2:19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</row>
    <row r="281" spans="2:19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</row>
    <row r="282" spans="2:19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</row>
    <row r="283" spans="2:19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</row>
    <row r="284" spans="2:19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</row>
    <row r="285" spans="2:19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</row>
    <row r="286" spans="2:19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</row>
    <row r="287" spans="2:19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</row>
    <row r="288" spans="2:19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</row>
    <row r="289" spans="2:19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</row>
    <row r="290" spans="2:19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</row>
    <row r="291" spans="2:19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</row>
    <row r="292" spans="2:19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</row>
    <row r="293" spans="2:19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</row>
    <row r="294" spans="2:19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</row>
    <row r="295" spans="2:19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</row>
    <row r="296" spans="2:19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</row>
    <row r="297" spans="2:19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</row>
    <row r="298" spans="2:19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</row>
    <row r="299" spans="2:19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</row>
    <row r="300" spans="2:19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</row>
    <row r="301" spans="2:19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</row>
    <row r="302" spans="2:19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</row>
    <row r="303" spans="2:19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</row>
    <row r="304" spans="2:19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</row>
    <row r="305" spans="2:19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</row>
    <row r="306" spans="2:19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</row>
    <row r="307" spans="2:19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</row>
    <row r="308" spans="2:19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</row>
    <row r="309" spans="2:19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</row>
    <row r="310" spans="2:19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</row>
    <row r="311" spans="2:19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</row>
    <row r="312" spans="2:19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</row>
    <row r="313" spans="2:19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</row>
    <row r="314" spans="2:19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</row>
    <row r="315" spans="2:19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</row>
    <row r="316" spans="2:19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</row>
    <row r="317" spans="2:19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</row>
    <row r="318" spans="2:19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</row>
    <row r="319" spans="2:19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</row>
    <row r="320" spans="2:19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</row>
    <row r="321" spans="2:19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</row>
    <row r="322" spans="2:19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</row>
    <row r="323" spans="2:19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</row>
    <row r="324" spans="2:19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</row>
    <row r="325" spans="2:19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</row>
    <row r="326" spans="2:19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</row>
    <row r="327" spans="2:19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</row>
    <row r="328" spans="2:19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</row>
    <row r="329" spans="2:19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</row>
    <row r="330" spans="2:19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</row>
    <row r="331" spans="2:19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</row>
    <row r="332" spans="2:19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</row>
    <row r="333" spans="2:19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</row>
    <row r="334" spans="2:19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</row>
    <row r="335" spans="2:19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</row>
    <row r="336" spans="2:19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</row>
    <row r="337" spans="2:19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</row>
    <row r="338" spans="2:19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</row>
    <row r="339" spans="2:19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</row>
    <row r="340" spans="2:19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</row>
    <row r="341" spans="2:19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</row>
    <row r="342" spans="2:19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</row>
    <row r="343" spans="2:19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</row>
    <row r="344" spans="2:19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</row>
    <row r="345" spans="2:19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</row>
    <row r="346" spans="2:19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</row>
    <row r="347" spans="2:19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</row>
    <row r="348" spans="2:19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</row>
    <row r="349" spans="2:19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</row>
    <row r="350" spans="2:19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</row>
    <row r="351" spans="2:19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</row>
    <row r="352" spans="2:19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</row>
    <row r="353" spans="2:19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</row>
    <row r="354" spans="2:19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</row>
    <row r="355" spans="2:19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</row>
    <row r="356" spans="2:19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</row>
    <row r="357" spans="2:19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</row>
    <row r="358" spans="2:19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</row>
    <row r="359" spans="2:19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</row>
    <row r="360" spans="2:19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</row>
    <row r="361" spans="2:19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</row>
    <row r="362" spans="2:19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</row>
    <row r="363" spans="2:19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</row>
    <row r="364" spans="2:19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</row>
    <row r="365" spans="2:19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</row>
    <row r="366" spans="2:19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</row>
    <row r="367" spans="2:19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</row>
    <row r="368" spans="2:19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</row>
    <row r="369" spans="2:19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</row>
    <row r="370" spans="2:19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</row>
    <row r="371" spans="2:19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</row>
    <row r="372" spans="2:19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</row>
    <row r="373" spans="2:19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</row>
    <row r="374" spans="2:19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</row>
    <row r="375" spans="2:19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</row>
    <row r="376" spans="2:19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</row>
    <row r="377" spans="2:19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</row>
    <row r="378" spans="2:19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</row>
    <row r="379" spans="2:19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</row>
    <row r="380" spans="2:19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</row>
    <row r="381" spans="2:19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</row>
    <row r="382" spans="2:19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</row>
    <row r="383" spans="2:19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</row>
    <row r="384" spans="2:19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</row>
    <row r="385" spans="2:19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</row>
    <row r="386" spans="2:19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</row>
    <row r="387" spans="2:19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</row>
    <row r="388" spans="2:19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</row>
    <row r="389" spans="2:19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</row>
    <row r="390" spans="2:19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</row>
    <row r="391" spans="2:19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</row>
    <row r="392" spans="2:19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</row>
    <row r="393" spans="2:19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</row>
    <row r="394" spans="2:19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</row>
    <row r="395" spans="2:19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</row>
    <row r="396" spans="2:19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</row>
    <row r="397" spans="2:19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</row>
    <row r="398" spans="2:19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</row>
    <row r="399" spans="2:19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</row>
    <row r="400" spans="2:19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</row>
    <row r="401" spans="2:19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</row>
    <row r="402" spans="2:19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</row>
    <row r="403" spans="2:19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</row>
    <row r="404" spans="2:19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</row>
    <row r="405" spans="2:19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</row>
    <row r="406" spans="2:19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</row>
    <row r="407" spans="2:19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</row>
    <row r="408" spans="2:19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</row>
    <row r="409" spans="2:19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</row>
    <row r="410" spans="2:19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</row>
    <row r="411" spans="2:19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</row>
    <row r="412" spans="2:19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</row>
    <row r="413" spans="2:19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</row>
    <row r="414" spans="2:19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</row>
    <row r="415" spans="2:19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</row>
    <row r="416" spans="2:19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</row>
    <row r="417" spans="2:19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</row>
    <row r="418" spans="2:19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</row>
    <row r="419" spans="2:19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</row>
    <row r="420" spans="2:19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</row>
    <row r="421" spans="2:19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</row>
    <row r="422" spans="2:19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</row>
    <row r="423" spans="2:19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</row>
    <row r="424" spans="2:19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</row>
    <row r="425" spans="2:19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</row>
    <row r="426" spans="2:19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</row>
    <row r="427" spans="2:19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</row>
    <row r="428" spans="2:19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</row>
    <row r="429" spans="2:19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</row>
    <row r="430" spans="2:19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</row>
    <row r="431" spans="2:19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</row>
    <row r="432" spans="2:19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</row>
    <row r="433" spans="2:19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</row>
    <row r="434" spans="2:19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</row>
    <row r="435" spans="2:19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</row>
    <row r="436" spans="2:19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</row>
    <row r="437" spans="2:19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</row>
    <row r="438" spans="2:19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</row>
    <row r="439" spans="2:19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</row>
    <row r="440" spans="2:19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</row>
    <row r="441" spans="2:19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</row>
    <row r="442" spans="2:19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</row>
    <row r="443" spans="2:19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</row>
    <row r="444" spans="2:19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</row>
    <row r="445" spans="2:19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</row>
    <row r="446" spans="2:19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</row>
    <row r="447" spans="2:19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</row>
    <row r="448" spans="2:19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</row>
    <row r="449" spans="2:19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</row>
    <row r="450" spans="2:19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</row>
    <row r="451" spans="2:19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</row>
    <row r="452" spans="2:19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</row>
    <row r="453" spans="2:19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</row>
    <row r="454" spans="2:19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</row>
    <row r="455" spans="2:19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</row>
    <row r="456" spans="2:19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</row>
    <row r="457" spans="2:19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</row>
    <row r="458" spans="2:19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</row>
    <row r="459" spans="2:19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</row>
    <row r="460" spans="2:19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</row>
    <row r="461" spans="2:19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</row>
    <row r="462" spans="2:19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</row>
    <row r="463" spans="2:19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</row>
    <row r="464" spans="2:19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</row>
    <row r="465" spans="2:19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</row>
    <row r="466" spans="2:19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</row>
    <row r="467" spans="2:19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</row>
    <row r="468" spans="2:19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</row>
    <row r="469" spans="2:19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</row>
    <row r="470" spans="2:19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</row>
    <row r="471" spans="2:19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</row>
    <row r="472" spans="2:19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</row>
    <row r="473" spans="2:19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</row>
    <row r="474" spans="2:19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</row>
    <row r="475" spans="2:19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</row>
    <row r="476" spans="2:19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</row>
    <row r="477" spans="2:19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</row>
    <row r="478" spans="2:19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</row>
    <row r="479" spans="2:19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</row>
    <row r="480" spans="2:19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</row>
    <row r="481" spans="2:19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</row>
    <row r="482" spans="2:19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</row>
    <row r="483" spans="2:19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</row>
    <row r="484" spans="2:19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</row>
    <row r="485" spans="2:19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</row>
    <row r="486" spans="2:19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</row>
    <row r="487" spans="2:19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</row>
    <row r="488" spans="2:19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</row>
    <row r="489" spans="2:19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</row>
    <row r="490" spans="2:19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</row>
    <row r="491" spans="2:19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</row>
    <row r="492" spans="2:19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</row>
    <row r="493" spans="2:19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</row>
    <row r="494" spans="2:19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</row>
    <row r="495" spans="2:19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</row>
    <row r="496" spans="2:19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</row>
    <row r="497" spans="2:19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</row>
    <row r="498" spans="2:19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</row>
    <row r="499" spans="2:19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</row>
    <row r="500" spans="2:19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</row>
    <row r="501" spans="2:19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</row>
    <row r="502" spans="2:19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</row>
    <row r="503" spans="2:19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</row>
    <row r="504" spans="2:19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</row>
    <row r="505" spans="2:19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</row>
    <row r="506" spans="2:19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</row>
    <row r="507" spans="2:19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</row>
    <row r="508" spans="2:19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</row>
    <row r="509" spans="2:19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</row>
    <row r="510" spans="2:19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</row>
    <row r="511" spans="2:19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</row>
    <row r="512" spans="2:19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</row>
    <row r="513" spans="2:19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</row>
    <row r="514" spans="2:19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</row>
    <row r="515" spans="2:19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</row>
    <row r="516" spans="2:19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</row>
    <row r="517" spans="2:19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</row>
    <row r="518" spans="2:19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</row>
    <row r="519" spans="2:19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</row>
    <row r="520" spans="2:19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</row>
    <row r="521" spans="2:19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</row>
    <row r="522" spans="2:19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</row>
    <row r="523" spans="2:19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</row>
    <row r="524" spans="2:19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</row>
    <row r="525" spans="2:19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</row>
    <row r="526" spans="2:19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</row>
    <row r="527" spans="2:19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</row>
    <row r="528" spans="2:19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</row>
    <row r="529" spans="2:19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</row>
    <row r="530" spans="2:19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</row>
    <row r="531" spans="2:19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</row>
    <row r="532" spans="2:19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</row>
    <row r="533" spans="2:19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</row>
    <row r="534" spans="2:19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</row>
    <row r="535" spans="2:19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</row>
    <row r="536" spans="2:19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</row>
    <row r="537" spans="2:19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</row>
    <row r="538" spans="2:19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</row>
    <row r="539" spans="2:19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</row>
    <row r="540" spans="2:19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</row>
    <row r="541" spans="2:19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</row>
    <row r="542" spans="2:19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</row>
    <row r="543" spans="2:19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</row>
    <row r="544" spans="2:19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</row>
    <row r="545" spans="2:19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</row>
    <row r="546" spans="2:19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</row>
    <row r="547" spans="2:19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</row>
    <row r="548" spans="2:19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</row>
    <row r="549" spans="2:19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</row>
    <row r="550" spans="2:19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</row>
    <row r="551" spans="2:19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</row>
    <row r="552" spans="2:19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</row>
    <row r="553" spans="2:19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</row>
    <row r="554" spans="2:19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</row>
    <row r="555" spans="2:19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</row>
    <row r="556" spans="2:19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</row>
    <row r="557" spans="2:19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</row>
    <row r="558" spans="2:19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</row>
    <row r="559" spans="2:19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</row>
    <row r="560" spans="2:19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</row>
    <row r="561" spans="2:19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</row>
    <row r="562" spans="2:19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</row>
    <row r="563" spans="2:19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</row>
    <row r="564" spans="2:19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</row>
    <row r="565" spans="2:19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</row>
    <row r="566" spans="2:19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</row>
    <row r="567" spans="2:19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</row>
    <row r="568" spans="2:19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</row>
    <row r="569" spans="2:19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</row>
    <row r="570" spans="2:19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</row>
    <row r="571" spans="2:19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</row>
    <row r="572" spans="2:19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</row>
    <row r="573" spans="2:19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</row>
    <row r="574" spans="2:19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</row>
    <row r="575" spans="2:19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</row>
    <row r="576" spans="2:19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</row>
    <row r="577" spans="2:19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</row>
    <row r="578" spans="2:19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</row>
    <row r="579" spans="2:19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</row>
    <row r="580" spans="2:19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</row>
    <row r="581" spans="2:19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</row>
    <row r="582" spans="2:19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</row>
    <row r="583" spans="2:19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</row>
    <row r="584" spans="2:19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</row>
    <row r="585" spans="2:19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</row>
    <row r="586" spans="2:19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</row>
    <row r="587" spans="2:19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</row>
    <row r="588" spans="2:19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</row>
    <row r="589" spans="2:19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</row>
    <row r="590" spans="2:19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</row>
    <row r="591" spans="2:19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</row>
    <row r="592" spans="2:19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</row>
    <row r="593" spans="2:19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</row>
    <row r="594" spans="2:19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</row>
    <row r="595" spans="2:19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</row>
    <row r="596" spans="2:19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</row>
    <row r="597" spans="2:19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</row>
    <row r="598" spans="2:19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</row>
    <row r="599" spans="2:19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</row>
    <row r="600" spans="2:19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</row>
    <row r="601" spans="2:19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</row>
    <row r="602" spans="2:19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</row>
    <row r="603" spans="2:19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</row>
    <row r="604" spans="2:19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</row>
    <row r="605" spans="2:19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</row>
    <row r="606" spans="2:19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</row>
    <row r="607" spans="2:19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</row>
    <row r="608" spans="2:19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</row>
    <row r="609" spans="2:19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</row>
    <row r="610" spans="2:19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</row>
    <row r="611" spans="2:19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</row>
    <row r="612" spans="2:19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</row>
    <row r="613" spans="2:19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</row>
    <row r="614" spans="2:19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</row>
    <row r="615" spans="2:19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</row>
    <row r="616" spans="2:19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</row>
    <row r="617" spans="2:19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</row>
    <row r="618" spans="2:19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</row>
    <row r="619" spans="2:19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</row>
    <row r="620" spans="2:19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</row>
    <row r="621" spans="2:19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</row>
    <row r="622" spans="2:19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</row>
    <row r="623" spans="2:19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</row>
    <row r="624" spans="2:19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</row>
    <row r="625" spans="2:19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</row>
    <row r="626" spans="2:19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</row>
    <row r="627" spans="2:19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</row>
    <row r="628" spans="2:19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</row>
    <row r="629" spans="2:19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</row>
    <row r="630" spans="2:19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</row>
    <row r="631" spans="2:19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</row>
    <row r="632" spans="2:19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</row>
    <row r="633" spans="2:19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</row>
    <row r="634" spans="2:19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</row>
    <row r="635" spans="2:19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</row>
    <row r="636" spans="2:19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</row>
    <row r="637" spans="2:19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</row>
    <row r="638" spans="2:19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</row>
    <row r="639" spans="2:19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</row>
    <row r="640" spans="2:19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</row>
    <row r="641" spans="2:19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</row>
    <row r="642" spans="2:19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</row>
    <row r="643" spans="2:19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</row>
    <row r="644" spans="2:19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</row>
    <row r="645" spans="2:19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</row>
    <row r="646" spans="2:19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</row>
    <row r="647" spans="2:19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</row>
    <row r="648" spans="2:19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</row>
    <row r="649" spans="2:19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</row>
    <row r="650" spans="2:19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</row>
    <row r="651" spans="2:19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</row>
    <row r="652" spans="2:19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</row>
    <row r="653" spans="2:19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</row>
    <row r="654" spans="2:19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</row>
    <row r="655" spans="2:19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</row>
    <row r="656" spans="2:19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</row>
    <row r="657" spans="2:19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</row>
    <row r="658" spans="2:19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</row>
    <row r="659" spans="2:19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</row>
    <row r="660" spans="2:19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</row>
    <row r="661" spans="2:19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</row>
    <row r="662" spans="2:19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</row>
    <row r="663" spans="2:19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</row>
    <row r="664" spans="2:19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</row>
    <row r="665" spans="2:19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</row>
    <row r="666" spans="2:19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</row>
    <row r="667" spans="2:19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</row>
    <row r="668" spans="2:19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</row>
    <row r="669" spans="2:19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</row>
    <row r="670" spans="2:19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</row>
    <row r="671" spans="2:19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</row>
    <row r="672" spans="2:19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</row>
    <row r="673" spans="2:19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</row>
    <row r="674" spans="2:19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</row>
    <row r="675" spans="2:19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</row>
    <row r="676" spans="2:19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</row>
    <row r="677" spans="2:19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</row>
    <row r="678" spans="2:19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</row>
    <row r="679" spans="2:19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</row>
    <row r="680" spans="2:19" x14ac:dyDescent="0.2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</row>
    <row r="681" spans="2:19" x14ac:dyDescent="0.2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</row>
    <row r="682" spans="2:19" x14ac:dyDescent="0.2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</row>
    <row r="683" spans="2:19" x14ac:dyDescent="0.2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</row>
    <row r="684" spans="2:19" x14ac:dyDescent="0.2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</row>
    <row r="685" spans="2:19" x14ac:dyDescent="0.2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</row>
    <row r="686" spans="2:19" x14ac:dyDescent="0.2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</row>
    <row r="687" spans="2:19" x14ac:dyDescent="0.2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</row>
    <row r="688" spans="2:19" x14ac:dyDescent="0.2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</row>
    <row r="689" spans="2:19" x14ac:dyDescent="0.2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</row>
    <row r="690" spans="2:19" x14ac:dyDescent="0.2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</row>
    <row r="691" spans="2:19" x14ac:dyDescent="0.2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</row>
    <row r="692" spans="2:19" x14ac:dyDescent="0.2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</row>
    <row r="693" spans="2:19" x14ac:dyDescent="0.2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</row>
    <row r="694" spans="2:19" x14ac:dyDescent="0.2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</row>
    <row r="695" spans="2:19" x14ac:dyDescent="0.2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</row>
    <row r="696" spans="2:19" x14ac:dyDescent="0.2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</row>
    <row r="697" spans="2:19" x14ac:dyDescent="0.2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</row>
    <row r="698" spans="2:19" x14ac:dyDescent="0.2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</row>
    <row r="699" spans="2:19" x14ac:dyDescent="0.2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</row>
    <row r="700" spans="2:19" x14ac:dyDescent="0.2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</row>
    <row r="701" spans="2:19" x14ac:dyDescent="0.2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</row>
    <row r="702" spans="2:19" x14ac:dyDescent="0.2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</row>
    <row r="703" spans="2:19" x14ac:dyDescent="0.2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</row>
    <row r="704" spans="2:19" x14ac:dyDescent="0.2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</row>
    <row r="705" spans="2:19" x14ac:dyDescent="0.2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</row>
    <row r="706" spans="2:19" x14ac:dyDescent="0.2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</row>
    <row r="707" spans="2:19" x14ac:dyDescent="0.2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</row>
    <row r="708" spans="2:19" x14ac:dyDescent="0.2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</row>
    <row r="709" spans="2:19" x14ac:dyDescent="0.2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</row>
    <row r="710" spans="2:19" x14ac:dyDescent="0.2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</row>
    <row r="711" spans="2:19" x14ac:dyDescent="0.2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</row>
    <row r="712" spans="2:19" x14ac:dyDescent="0.25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</row>
    <row r="713" spans="2:19" x14ac:dyDescent="0.25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</row>
    <row r="714" spans="2:19" x14ac:dyDescent="0.2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</row>
    <row r="715" spans="2:19" x14ac:dyDescent="0.25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</row>
    <row r="716" spans="2:19" x14ac:dyDescent="0.25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</row>
    <row r="717" spans="2:19" x14ac:dyDescent="0.25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</row>
    <row r="718" spans="2:19" x14ac:dyDescent="0.25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</row>
    <row r="719" spans="2:19" x14ac:dyDescent="0.25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</row>
    <row r="720" spans="2:19" x14ac:dyDescent="0.25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</row>
    <row r="721" spans="2:19" x14ac:dyDescent="0.25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</row>
    <row r="722" spans="2:19" x14ac:dyDescent="0.2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</row>
    <row r="723" spans="2:19" x14ac:dyDescent="0.25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</row>
    <row r="724" spans="2:19" x14ac:dyDescent="0.25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</row>
    <row r="725" spans="2:19" x14ac:dyDescent="0.25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</row>
    <row r="726" spans="2:19" x14ac:dyDescent="0.25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</row>
    <row r="727" spans="2:19" x14ac:dyDescent="0.25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</row>
    <row r="728" spans="2:19" x14ac:dyDescent="0.25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</row>
    <row r="729" spans="2:19" x14ac:dyDescent="0.25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</row>
    <row r="730" spans="2:19" x14ac:dyDescent="0.2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</row>
    <row r="731" spans="2:19" x14ac:dyDescent="0.25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</row>
    <row r="732" spans="2:19" x14ac:dyDescent="0.25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</row>
    <row r="733" spans="2:19" x14ac:dyDescent="0.25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</row>
    <row r="734" spans="2:19" x14ac:dyDescent="0.25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</row>
    <row r="735" spans="2:19" x14ac:dyDescent="0.25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</row>
    <row r="736" spans="2:19" x14ac:dyDescent="0.25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</row>
    <row r="737" spans="2:19" x14ac:dyDescent="0.25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</row>
    <row r="738" spans="2:19" x14ac:dyDescent="0.25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</row>
    <row r="739" spans="2:19" x14ac:dyDescent="0.25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</row>
    <row r="740" spans="2:19" x14ac:dyDescent="0.25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</row>
    <row r="741" spans="2:19" x14ac:dyDescent="0.25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</row>
    <row r="742" spans="2:19" x14ac:dyDescent="0.25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</row>
    <row r="743" spans="2:19" x14ac:dyDescent="0.25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</row>
    <row r="744" spans="2:19" x14ac:dyDescent="0.25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</row>
    <row r="745" spans="2:19" x14ac:dyDescent="0.25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</row>
    <row r="746" spans="2:19" x14ac:dyDescent="0.25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</row>
    <row r="747" spans="2:19" x14ac:dyDescent="0.25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</row>
    <row r="748" spans="2:19" x14ac:dyDescent="0.25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</row>
    <row r="749" spans="2:19" x14ac:dyDescent="0.25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</row>
    <row r="750" spans="2:19" x14ac:dyDescent="0.25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</row>
    <row r="751" spans="2:19" x14ac:dyDescent="0.25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</row>
    <row r="752" spans="2:19" x14ac:dyDescent="0.25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</row>
    <row r="753" spans="2:19" x14ac:dyDescent="0.25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</row>
    <row r="754" spans="2:19" x14ac:dyDescent="0.25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</row>
    <row r="755" spans="2:19" x14ac:dyDescent="0.25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</row>
    <row r="756" spans="2:19" x14ac:dyDescent="0.25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</row>
    <row r="757" spans="2:19" x14ac:dyDescent="0.25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</row>
    <row r="758" spans="2:19" x14ac:dyDescent="0.25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</row>
    <row r="759" spans="2:19" x14ac:dyDescent="0.25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</row>
    <row r="760" spans="2:19" x14ac:dyDescent="0.25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</row>
    <row r="761" spans="2:19" x14ac:dyDescent="0.25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</row>
    <row r="762" spans="2:19" x14ac:dyDescent="0.25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</row>
    <row r="763" spans="2:19" x14ac:dyDescent="0.25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</row>
    <row r="764" spans="2:19" x14ac:dyDescent="0.25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</row>
    <row r="765" spans="2:19" x14ac:dyDescent="0.25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</row>
    <row r="766" spans="2:19" x14ac:dyDescent="0.25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</row>
    <row r="767" spans="2:19" x14ac:dyDescent="0.25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</row>
    <row r="768" spans="2:19" x14ac:dyDescent="0.25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</row>
    <row r="769" spans="2:19" x14ac:dyDescent="0.25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</row>
    <row r="770" spans="2:19" x14ac:dyDescent="0.25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</row>
    <row r="771" spans="2:19" x14ac:dyDescent="0.25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</row>
    <row r="772" spans="2:19" x14ac:dyDescent="0.25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</row>
    <row r="773" spans="2:19" x14ac:dyDescent="0.25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</row>
    <row r="774" spans="2:19" x14ac:dyDescent="0.25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</row>
    <row r="775" spans="2:19" x14ac:dyDescent="0.25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</row>
    <row r="776" spans="2:19" x14ac:dyDescent="0.25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</row>
    <row r="777" spans="2:19" x14ac:dyDescent="0.25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</row>
    <row r="778" spans="2:19" x14ac:dyDescent="0.25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</row>
    <row r="779" spans="2:19" x14ac:dyDescent="0.25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</row>
    <row r="780" spans="2:19" x14ac:dyDescent="0.25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</row>
    <row r="781" spans="2:19" x14ac:dyDescent="0.25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</row>
    <row r="782" spans="2:19" x14ac:dyDescent="0.25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</row>
    <row r="783" spans="2:19" x14ac:dyDescent="0.25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</row>
    <row r="784" spans="2:19" x14ac:dyDescent="0.25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</row>
    <row r="785" spans="2:19" x14ac:dyDescent="0.25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</row>
    <row r="786" spans="2:19" x14ac:dyDescent="0.25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</row>
    <row r="787" spans="2:19" x14ac:dyDescent="0.25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</row>
    <row r="788" spans="2:19" x14ac:dyDescent="0.25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</row>
    <row r="789" spans="2:19" x14ac:dyDescent="0.25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</row>
    <row r="790" spans="2:19" x14ac:dyDescent="0.25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</row>
    <row r="791" spans="2:19" x14ac:dyDescent="0.25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</row>
    <row r="792" spans="2:19" x14ac:dyDescent="0.25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</row>
    <row r="793" spans="2:19" x14ac:dyDescent="0.25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</row>
    <row r="794" spans="2:19" x14ac:dyDescent="0.25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</row>
    <row r="795" spans="2:19" x14ac:dyDescent="0.25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</row>
    <row r="796" spans="2:19" x14ac:dyDescent="0.25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</row>
    <row r="797" spans="2:19" x14ac:dyDescent="0.25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</row>
    <row r="798" spans="2:19" x14ac:dyDescent="0.25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</row>
    <row r="799" spans="2:19" x14ac:dyDescent="0.25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</row>
    <row r="800" spans="2:19" x14ac:dyDescent="0.25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</row>
    <row r="801" spans="2:19" x14ac:dyDescent="0.25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</row>
    <row r="802" spans="2:19" x14ac:dyDescent="0.25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</row>
    <row r="803" spans="2:19" x14ac:dyDescent="0.25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</row>
    <row r="804" spans="2:19" x14ac:dyDescent="0.25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</row>
    <row r="805" spans="2:19" x14ac:dyDescent="0.25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</row>
    <row r="806" spans="2:19" x14ac:dyDescent="0.25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</row>
    <row r="807" spans="2:19" x14ac:dyDescent="0.25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</row>
    <row r="808" spans="2:19" x14ac:dyDescent="0.25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</row>
    <row r="809" spans="2:19" x14ac:dyDescent="0.25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</row>
    <row r="810" spans="2:19" x14ac:dyDescent="0.25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</row>
    <row r="811" spans="2:19" x14ac:dyDescent="0.25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</row>
    <row r="812" spans="2:19" x14ac:dyDescent="0.25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</row>
    <row r="813" spans="2:19" x14ac:dyDescent="0.25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</row>
    <row r="814" spans="2:19" x14ac:dyDescent="0.25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</row>
    <row r="815" spans="2:19" x14ac:dyDescent="0.25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</row>
    <row r="816" spans="2:19" x14ac:dyDescent="0.25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</row>
    <row r="817" spans="2:19" x14ac:dyDescent="0.25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</row>
    <row r="818" spans="2:19" x14ac:dyDescent="0.25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</row>
    <row r="819" spans="2:19" x14ac:dyDescent="0.25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</row>
    <row r="820" spans="2:19" x14ac:dyDescent="0.25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</row>
    <row r="821" spans="2:19" x14ac:dyDescent="0.25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</row>
    <row r="822" spans="2:19" x14ac:dyDescent="0.25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</row>
    <row r="823" spans="2:19" x14ac:dyDescent="0.25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</row>
    <row r="824" spans="2:19" x14ac:dyDescent="0.25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</row>
    <row r="825" spans="2:19" x14ac:dyDescent="0.25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</row>
    <row r="826" spans="2:19" x14ac:dyDescent="0.25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</row>
    <row r="827" spans="2:19" x14ac:dyDescent="0.25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</row>
    <row r="828" spans="2:19" x14ac:dyDescent="0.25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</row>
    <row r="829" spans="2:19" x14ac:dyDescent="0.25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</row>
    <row r="830" spans="2:19" x14ac:dyDescent="0.25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</row>
    <row r="831" spans="2:19" x14ac:dyDescent="0.25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</row>
    <row r="832" spans="2:19" x14ac:dyDescent="0.25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</row>
    <row r="833" spans="2:19" x14ac:dyDescent="0.25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</row>
    <row r="834" spans="2:19" x14ac:dyDescent="0.25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</row>
    <row r="835" spans="2:19" x14ac:dyDescent="0.25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</row>
    <row r="836" spans="2:19" x14ac:dyDescent="0.25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</row>
    <row r="837" spans="2:19" x14ac:dyDescent="0.25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</row>
    <row r="838" spans="2:19" x14ac:dyDescent="0.25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</row>
    <row r="839" spans="2:19" x14ac:dyDescent="0.25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</row>
    <row r="840" spans="2:19" x14ac:dyDescent="0.25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</row>
    <row r="841" spans="2:19" x14ac:dyDescent="0.25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</row>
    <row r="842" spans="2:19" x14ac:dyDescent="0.25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</row>
    <row r="843" spans="2:19" x14ac:dyDescent="0.25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</row>
    <row r="844" spans="2:19" x14ac:dyDescent="0.25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</row>
    <row r="845" spans="2:19" x14ac:dyDescent="0.25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</row>
    <row r="846" spans="2:19" x14ac:dyDescent="0.25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</row>
    <row r="847" spans="2:19" x14ac:dyDescent="0.25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</row>
    <row r="848" spans="2:19" x14ac:dyDescent="0.25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</row>
    <row r="849" spans="2:19" x14ac:dyDescent="0.25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</row>
    <row r="850" spans="2:19" x14ac:dyDescent="0.25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</row>
    <row r="851" spans="2:19" x14ac:dyDescent="0.25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</row>
    <row r="852" spans="2:19" x14ac:dyDescent="0.25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</row>
    <row r="853" spans="2:19" x14ac:dyDescent="0.25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</row>
    <row r="854" spans="2:19" x14ac:dyDescent="0.25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</row>
    <row r="855" spans="2:19" x14ac:dyDescent="0.25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</row>
    <row r="856" spans="2:19" x14ac:dyDescent="0.25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</row>
    <row r="857" spans="2:19" x14ac:dyDescent="0.25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</row>
    <row r="858" spans="2:19" x14ac:dyDescent="0.25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</row>
    <row r="859" spans="2:19" x14ac:dyDescent="0.25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</row>
    <row r="860" spans="2:19" x14ac:dyDescent="0.25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</row>
    <row r="861" spans="2:19" x14ac:dyDescent="0.25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</row>
    <row r="862" spans="2:19" x14ac:dyDescent="0.25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</row>
    <row r="863" spans="2:19" x14ac:dyDescent="0.25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</row>
    <row r="864" spans="2:19" x14ac:dyDescent="0.25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</row>
    <row r="865" spans="2:19" x14ac:dyDescent="0.25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</row>
    <row r="866" spans="2:19" x14ac:dyDescent="0.25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</row>
    <row r="867" spans="2:19" x14ac:dyDescent="0.25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</row>
    <row r="868" spans="2:19" x14ac:dyDescent="0.25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</row>
    <row r="869" spans="2:19" x14ac:dyDescent="0.25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</row>
    <row r="870" spans="2:19" x14ac:dyDescent="0.25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</row>
    <row r="871" spans="2:19" x14ac:dyDescent="0.25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</row>
    <row r="872" spans="2:19" x14ac:dyDescent="0.25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</row>
    <row r="873" spans="2:19" x14ac:dyDescent="0.25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</row>
    <row r="874" spans="2:19" x14ac:dyDescent="0.25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</row>
    <row r="875" spans="2:19" x14ac:dyDescent="0.25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</row>
    <row r="876" spans="2:19" x14ac:dyDescent="0.25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</row>
    <row r="877" spans="2:19" x14ac:dyDescent="0.25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</row>
    <row r="878" spans="2:19" x14ac:dyDescent="0.25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</row>
    <row r="879" spans="2:19" x14ac:dyDescent="0.25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</row>
    <row r="880" spans="2:19" x14ac:dyDescent="0.25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</row>
    <row r="881" spans="2:19" x14ac:dyDescent="0.25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</row>
    <row r="882" spans="2:19" x14ac:dyDescent="0.25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</row>
    <row r="883" spans="2:19" x14ac:dyDescent="0.25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</row>
    <row r="884" spans="2:19" x14ac:dyDescent="0.25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</row>
    <row r="885" spans="2:19" x14ac:dyDescent="0.25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</row>
    <row r="886" spans="2:19" x14ac:dyDescent="0.25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</row>
    <row r="887" spans="2:19" x14ac:dyDescent="0.25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</row>
    <row r="888" spans="2:19" x14ac:dyDescent="0.25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</row>
    <row r="889" spans="2:19" x14ac:dyDescent="0.25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</row>
    <row r="890" spans="2:19" x14ac:dyDescent="0.25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</row>
    <row r="891" spans="2:19" x14ac:dyDescent="0.25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</row>
    <row r="892" spans="2:19" x14ac:dyDescent="0.25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</row>
    <row r="893" spans="2:19" x14ac:dyDescent="0.25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</row>
    <row r="894" spans="2:19" x14ac:dyDescent="0.25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</row>
    <row r="895" spans="2:19" x14ac:dyDescent="0.25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</row>
    <row r="896" spans="2:19" x14ac:dyDescent="0.25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</row>
    <row r="897" spans="2:19" x14ac:dyDescent="0.25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</row>
    <row r="898" spans="2:19" x14ac:dyDescent="0.25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</row>
    <row r="899" spans="2:19" x14ac:dyDescent="0.25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</row>
    <row r="900" spans="2:19" x14ac:dyDescent="0.25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</row>
    <row r="901" spans="2:19" x14ac:dyDescent="0.25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</row>
    <row r="902" spans="2:19" x14ac:dyDescent="0.25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</row>
    <row r="903" spans="2:19" x14ac:dyDescent="0.25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</row>
    <row r="904" spans="2:19" x14ac:dyDescent="0.25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</row>
    <row r="905" spans="2:19" x14ac:dyDescent="0.25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</row>
    <row r="906" spans="2:19" x14ac:dyDescent="0.25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</row>
    <row r="907" spans="2:19" x14ac:dyDescent="0.25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</row>
    <row r="908" spans="2:19" x14ac:dyDescent="0.25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</row>
    <row r="909" spans="2:19" x14ac:dyDescent="0.25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</row>
    <row r="910" spans="2:19" x14ac:dyDescent="0.25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</row>
    <row r="911" spans="2:19" x14ac:dyDescent="0.25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</row>
    <row r="912" spans="2:19" x14ac:dyDescent="0.25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</row>
    <row r="913" spans="2:19" x14ac:dyDescent="0.25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</row>
    <row r="914" spans="2:19" x14ac:dyDescent="0.25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</row>
    <row r="915" spans="2:19" x14ac:dyDescent="0.25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</row>
    <row r="916" spans="2:19" x14ac:dyDescent="0.25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</row>
    <row r="917" spans="2:19" x14ac:dyDescent="0.25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</row>
    <row r="918" spans="2:19" x14ac:dyDescent="0.25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</row>
    <row r="919" spans="2:19" x14ac:dyDescent="0.25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</row>
    <row r="920" spans="2:19" x14ac:dyDescent="0.25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</row>
    <row r="921" spans="2:19" x14ac:dyDescent="0.25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</row>
    <row r="922" spans="2:19" x14ac:dyDescent="0.25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</row>
    <row r="923" spans="2:19" x14ac:dyDescent="0.25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</row>
    <row r="924" spans="2:19" x14ac:dyDescent="0.25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</row>
    <row r="925" spans="2:19" x14ac:dyDescent="0.25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</row>
    <row r="926" spans="2:19" x14ac:dyDescent="0.25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</row>
    <row r="927" spans="2:19" x14ac:dyDescent="0.25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</row>
    <row r="928" spans="2:19" x14ac:dyDescent="0.25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</row>
    <row r="929" spans="2:19" x14ac:dyDescent="0.25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</row>
    <row r="930" spans="2:19" x14ac:dyDescent="0.25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</row>
    <row r="931" spans="2:19" x14ac:dyDescent="0.25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</row>
    <row r="932" spans="2:19" x14ac:dyDescent="0.25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</row>
    <row r="933" spans="2:19" x14ac:dyDescent="0.25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</row>
    <row r="934" spans="2:19" x14ac:dyDescent="0.25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</row>
    <row r="935" spans="2:19" x14ac:dyDescent="0.25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</row>
    <row r="936" spans="2:19" x14ac:dyDescent="0.25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</row>
    <row r="937" spans="2:19" x14ac:dyDescent="0.25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</row>
    <row r="938" spans="2:19" x14ac:dyDescent="0.25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</row>
    <row r="939" spans="2:19" x14ac:dyDescent="0.25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</row>
    <row r="940" spans="2:19" x14ac:dyDescent="0.25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</row>
    <row r="941" spans="2:19" x14ac:dyDescent="0.25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</row>
    <row r="942" spans="2:19" x14ac:dyDescent="0.25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</row>
    <row r="943" spans="2:19" x14ac:dyDescent="0.25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</row>
    <row r="944" spans="2:19" x14ac:dyDescent="0.25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</row>
    <row r="945" spans="2:19" x14ac:dyDescent="0.25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</row>
    <row r="946" spans="2:19" x14ac:dyDescent="0.25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</row>
    <row r="947" spans="2:19" x14ac:dyDescent="0.25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</row>
    <row r="948" spans="2:19" x14ac:dyDescent="0.25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</row>
    <row r="949" spans="2:19" x14ac:dyDescent="0.25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</row>
    <row r="950" spans="2:19" x14ac:dyDescent="0.25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</row>
    <row r="951" spans="2:19" x14ac:dyDescent="0.25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</row>
    <row r="952" spans="2:19" x14ac:dyDescent="0.25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</row>
  </sheetData>
  <mergeCells count="13">
    <mergeCell ref="S4:S6"/>
    <mergeCell ref="B2:S2"/>
    <mergeCell ref="B3:S3"/>
    <mergeCell ref="B4:B6"/>
    <mergeCell ref="O5:P5"/>
    <mergeCell ref="K5:L5"/>
    <mergeCell ref="M5:N5"/>
    <mergeCell ref="Q5:R5"/>
    <mergeCell ref="C4:R4"/>
    <mergeCell ref="C5:D5"/>
    <mergeCell ref="E5:F5"/>
    <mergeCell ref="G5:H5"/>
    <mergeCell ref="I5:J5"/>
  </mergeCells>
  <printOptions horizontalCentered="1"/>
  <pageMargins left="0.7" right="0.7" top="0.75" bottom="0.75" header="0.3" footer="0.3"/>
  <pageSetup paperSize="9"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CV626"/>
  <sheetViews>
    <sheetView workbookViewId="0">
      <selection activeCell="C6" sqref="C6:L18"/>
    </sheetView>
  </sheetViews>
  <sheetFormatPr defaultColWidth="9.140625" defaultRowHeight="15" x14ac:dyDescent="0.25"/>
  <cols>
    <col min="1" max="1" width="2.7109375" style="71" customWidth="1"/>
    <col min="2" max="2" width="18.28515625" style="70" customWidth="1"/>
    <col min="3" max="12" width="12.7109375" style="70" customWidth="1"/>
    <col min="13" max="100" width="11.42578125" style="71" customWidth="1"/>
    <col min="101" max="16384" width="9.140625" style="70"/>
  </cols>
  <sheetData>
    <row r="1" spans="2:13" s="71" customFormat="1" ht="15.75" thickBot="1" x14ac:dyDescent="0.3"/>
    <row r="2" spans="2:13" ht="22.15" customHeight="1" thickTop="1" thickBot="1" x14ac:dyDescent="0.3">
      <c r="B2" s="304" t="s">
        <v>356</v>
      </c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2:13" ht="22.15" customHeight="1" thickTop="1" thickBot="1" x14ac:dyDescent="0.3">
      <c r="B3" s="307" t="s">
        <v>275</v>
      </c>
      <c r="C3" s="315" t="s">
        <v>235</v>
      </c>
      <c r="D3" s="315"/>
      <c r="E3" s="315"/>
      <c r="F3" s="315"/>
      <c r="G3" s="315"/>
      <c r="H3" s="315"/>
      <c r="I3" s="315"/>
      <c r="J3" s="315"/>
      <c r="K3" s="316" t="s">
        <v>207</v>
      </c>
      <c r="L3" s="298"/>
    </row>
    <row r="4" spans="2:13" ht="22.15" customHeight="1" thickTop="1" thickBot="1" x14ac:dyDescent="0.3">
      <c r="B4" s="308"/>
      <c r="C4" s="346" t="s">
        <v>236</v>
      </c>
      <c r="D4" s="347"/>
      <c r="E4" s="348" t="s">
        <v>237</v>
      </c>
      <c r="F4" s="347"/>
      <c r="G4" s="348" t="s">
        <v>238</v>
      </c>
      <c r="H4" s="347"/>
      <c r="I4" s="349" t="s">
        <v>239</v>
      </c>
      <c r="J4" s="380"/>
      <c r="K4" s="317"/>
      <c r="L4" s="300"/>
    </row>
    <row r="5" spans="2:13" ht="22.15" customHeight="1" thickTop="1" thickBot="1" x14ac:dyDescent="0.3">
      <c r="B5" s="309"/>
      <c r="C5" s="269" t="s">
        <v>206</v>
      </c>
      <c r="D5" s="270" t="s">
        <v>2</v>
      </c>
      <c r="E5" s="271" t="s">
        <v>206</v>
      </c>
      <c r="F5" s="270" t="s">
        <v>2</v>
      </c>
      <c r="G5" s="271" t="s">
        <v>206</v>
      </c>
      <c r="H5" s="270" t="s">
        <v>2</v>
      </c>
      <c r="I5" s="271" t="s">
        <v>206</v>
      </c>
      <c r="J5" s="272" t="s">
        <v>2</v>
      </c>
      <c r="K5" s="94" t="s">
        <v>206</v>
      </c>
      <c r="L5" s="160" t="s">
        <v>2</v>
      </c>
    </row>
    <row r="6" spans="2:13" ht="22.15" customHeight="1" thickTop="1" x14ac:dyDescent="0.25">
      <c r="B6" s="161" t="s">
        <v>276</v>
      </c>
      <c r="C6" s="95">
        <v>289</v>
      </c>
      <c r="D6" s="234">
        <v>0.10248226950354609</v>
      </c>
      <c r="E6" s="169">
        <v>605</v>
      </c>
      <c r="F6" s="234">
        <v>9.0991126485185744E-2</v>
      </c>
      <c r="G6" s="169">
        <v>33</v>
      </c>
      <c r="H6" s="234">
        <v>8.4183673469387751E-2</v>
      </c>
      <c r="I6" s="169">
        <v>0</v>
      </c>
      <c r="J6" s="87">
        <v>0</v>
      </c>
      <c r="K6" s="106">
        <v>927</v>
      </c>
      <c r="L6" s="88">
        <v>9.3949528732137425E-2</v>
      </c>
      <c r="M6" s="79"/>
    </row>
    <row r="7" spans="2:13" ht="22.15" customHeight="1" x14ac:dyDescent="0.25">
      <c r="B7" s="161" t="s">
        <v>277</v>
      </c>
      <c r="C7" s="95">
        <v>164</v>
      </c>
      <c r="D7" s="234">
        <v>5.8156028368794327E-2</v>
      </c>
      <c r="E7" s="169">
        <v>457</v>
      </c>
      <c r="F7" s="234">
        <v>6.8732140171454348E-2</v>
      </c>
      <c r="G7" s="169">
        <v>22</v>
      </c>
      <c r="H7" s="234">
        <v>5.6122448979591837E-2</v>
      </c>
      <c r="I7" s="169">
        <v>1</v>
      </c>
      <c r="J7" s="87">
        <v>0.16666666666666666</v>
      </c>
      <c r="K7" s="106">
        <v>644</v>
      </c>
      <c r="L7" s="88">
        <v>6.5268065268065265E-2</v>
      </c>
      <c r="M7" s="79"/>
    </row>
    <row r="8" spans="2:13" ht="22.15" customHeight="1" x14ac:dyDescent="0.25">
      <c r="B8" s="161" t="s">
        <v>278</v>
      </c>
      <c r="C8" s="95">
        <v>215</v>
      </c>
      <c r="D8" s="234">
        <v>7.6241134751773049E-2</v>
      </c>
      <c r="E8" s="169">
        <v>527</v>
      </c>
      <c r="F8" s="234">
        <v>7.9260039103624599E-2</v>
      </c>
      <c r="G8" s="169">
        <v>30</v>
      </c>
      <c r="H8" s="234">
        <v>7.6530612244897961E-2</v>
      </c>
      <c r="I8" s="169">
        <v>0</v>
      </c>
      <c r="J8" s="87">
        <v>0</v>
      </c>
      <c r="K8" s="106">
        <v>772</v>
      </c>
      <c r="L8" s="88">
        <v>7.8240599979730416E-2</v>
      </c>
      <c r="M8" s="79"/>
    </row>
    <row r="9" spans="2:13" ht="22.15" customHeight="1" x14ac:dyDescent="0.25">
      <c r="B9" s="161" t="s">
        <v>279</v>
      </c>
      <c r="C9" s="95">
        <v>147</v>
      </c>
      <c r="D9" s="234">
        <v>5.2127659574468084E-2</v>
      </c>
      <c r="E9" s="169">
        <v>407</v>
      </c>
      <c r="F9" s="234">
        <v>6.1212212362761316E-2</v>
      </c>
      <c r="G9" s="169">
        <v>27</v>
      </c>
      <c r="H9" s="234">
        <v>6.8877551020408156E-2</v>
      </c>
      <c r="I9" s="169">
        <v>0</v>
      </c>
      <c r="J9" s="87">
        <v>0</v>
      </c>
      <c r="K9" s="106">
        <v>581</v>
      </c>
      <c r="L9" s="88">
        <v>5.8883145839667576E-2</v>
      </c>
      <c r="M9" s="79"/>
    </row>
    <row r="10" spans="2:13" ht="22.15" customHeight="1" x14ac:dyDescent="0.25">
      <c r="B10" s="161" t="s">
        <v>280</v>
      </c>
      <c r="C10" s="95">
        <v>278</v>
      </c>
      <c r="D10" s="234">
        <v>9.8581560283687947E-2</v>
      </c>
      <c r="E10" s="169">
        <v>651</v>
      </c>
      <c r="F10" s="234">
        <v>9.7909460069183329E-2</v>
      </c>
      <c r="G10" s="169">
        <v>36</v>
      </c>
      <c r="H10" s="234">
        <v>9.1836734693877556E-2</v>
      </c>
      <c r="I10" s="169">
        <v>3</v>
      </c>
      <c r="J10" s="87">
        <v>0.5</v>
      </c>
      <c r="K10" s="106">
        <v>968</v>
      </c>
      <c r="L10" s="88">
        <v>9.8104793756967665E-2</v>
      </c>
      <c r="M10" s="79"/>
    </row>
    <row r="11" spans="2:13" ht="22.15" customHeight="1" x14ac:dyDescent="0.25">
      <c r="B11" s="161" t="s">
        <v>281</v>
      </c>
      <c r="C11" s="95">
        <v>298</v>
      </c>
      <c r="D11" s="234">
        <v>0.10567375886524823</v>
      </c>
      <c r="E11" s="169">
        <v>543</v>
      </c>
      <c r="F11" s="234">
        <v>8.1666416002406372E-2</v>
      </c>
      <c r="G11" s="169">
        <v>29</v>
      </c>
      <c r="H11" s="234">
        <v>7.3979591836734693E-2</v>
      </c>
      <c r="I11" s="169">
        <v>0</v>
      </c>
      <c r="J11" s="87">
        <v>0</v>
      </c>
      <c r="K11" s="106">
        <v>870</v>
      </c>
      <c r="L11" s="88">
        <v>8.817269686834904E-2</v>
      </c>
      <c r="M11" s="79"/>
    </row>
    <row r="12" spans="2:13" ht="22.15" customHeight="1" x14ac:dyDescent="0.25">
      <c r="B12" s="161" t="s">
        <v>282</v>
      </c>
      <c r="C12" s="95">
        <v>70</v>
      </c>
      <c r="D12" s="234">
        <v>2.4822695035460994E-2</v>
      </c>
      <c r="E12" s="169">
        <v>236</v>
      </c>
      <c r="F12" s="234">
        <v>3.5494059257031134E-2</v>
      </c>
      <c r="G12" s="169">
        <v>11</v>
      </c>
      <c r="H12" s="234">
        <v>2.8061224489795918E-2</v>
      </c>
      <c r="I12" s="169">
        <v>0</v>
      </c>
      <c r="J12" s="87">
        <v>0</v>
      </c>
      <c r="K12" s="106">
        <v>317</v>
      </c>
      <c r="L12" s="88">
        <v>3.2127292996858216E-2</v>
      </c>
      <c r="M12" s="79"/>
    </row>
    <row r="13" spans="2:13" ht="22.15" customHeight="1" x14ac:dyDescent="0.25">
      <c r="B13" s="161" t="s">
        <v>283</v>
      </c>
      <c r="C13" s="95">
        <v>150</v>
      </c>
      <c r="D13" s="234">
        <v>5.3191489361702128E-2</v>
      </c>
      <c r="E13" s="169">
        <v>403</v>
      </c>
      <c r="F13" s="234">
        <v>6.0610618138065876E-2</v>
      </c>
      <c r="G13" s="169">
        <v>25</v>
      </c>
      <c r="H13" s="234">
        <v>6.3775510204081634E-2</v>
      </c>
      <c r="I13" s="169">
        <v>0</v>
      </c>
      <c r="J13" s="87">
        <v>0</v>
      </c>
      <c r="K13" s="106">
        <v>578</v>
      </c>
      <c r="L13" s="88">
        <v>5.8579102057362928E-2</v>
      </c>
      <c r="M13" s="79"/>
    </row>
    <row r="14" spans="2:13" ht="22.15" customHeight="1" x14ac:dyDescent="0.25">
      <c r="B14" s="161" t="s">
        <v>284</v>
      </c>
      <c r="C14" s="95">
        <v>294</v>
      </c>
      <c r="D14" s="234">
        <v>0.10425531914893617</v>
      </c>
      <c r="E14" s="169">
        <v>696</v>
      </c>
      <c r="F14" s="234">
        <v>0.10467739509700708</v>
      </c>
      <c r="G14" s="169">
        <v>52</v>
      </c>
      <c r="H14" s="234">
        <v>0.1326530612244898</v>
      </c>
      <c r="I14" s="169">
        <v>0</v>
      </c>
      <c r="J14" s="87">
        <v>0</v>
      </c>
      <c r="K14" s="106">
        <v>1042</v>
      </c>
      <c r="L14" s="88">
        <v>0.10560454038714909</v>
      </c>
      <c r="M14" s="79"/>
    </row>
    <row r="15" spans="2:13" ht="22.15" customHeight="1" x14ac:dyDescent="0.25">
      <c r="B15" s="161" t="s">
        <v>285</v>
      </c>
      <c r="C15" s="95">
        <v>321</v>
      </c>
      <c r="D15" s="234">
        <v>0.11382978723404255</v>
      </c>
      <c r="E15" s="169">
        <v>717</v>
      </c>
      <c r="F15" s="234">
        <v>0.10783576477665814</v>
      </c>
      <c r="G15" s="169">
        <v>35</v>
      </c>
      <c r="H15" s="234">
        <v>8.9285714285714288E-2</v>
      </c>
      <c r="I15" s="169">
        <v>1</v>
      </c>
      <c r="J15" s="87">
        <v>0.16666666666666666</v>
      </c>
      <c r="K15" s="106">
        <v>1074</v>
      </c>
      <c r="L15" s="88">
        <v>0.10884767406506538</v>
      </c>
      <c r="M15" s="79"/>
    </row>
    <row r="16" spans="2:13" ht="22.15" customHeight="1" x14ac:dyDescent="0.25">
      <c r="B16" s="161" t="s">
        <v>286</v>
      </c>
      <c r="C16" s="95">
        <v>262</v>
      </c>
      <c r="D16" s="234">
        <v>9.2907801418439712E-2</v>
      </c>
      <c r="E16" s="169">
        <v>705</v>
      </c>
      <c r="F16" s="234">
        <v>0.10603098210257182</v>
      </c>
      <c r="G16" s="169">
        <v>47</v>
      </c>
      <c r="H16" s="234">
        <v>0.11989795918367346</v>
      </c>
      <c r="I16" s="169">
        <v>1</v>
      </c>
      <c r="J16" s="87">
        <v>0.16666666666666666</v>
      </c>
      <c r="K16" s="106">
        <v>1015</v>
      </c>
      <c r="L16" s="88">
        <v>0.10286814634640722</v>
      </c>
      <c r="M16" s="79"/>
    </row>
    <row r="17" spans="2:13" ht="22.15" customHeight="1" thickBot="1" x14ac:dyDescent="0.3">
      <c r="B17" s="161" t="s">
        <v>287</v>
      </c>
      <c r="C17" s="95">
        <v>332</v>
      </c>
      <c r="D17" s="234">
        <v>0.11773049645390071</v>
      </c>
      <c r="E17" s="169">
        <v>702</v>
      </c>
      <c r="F17" s="234">
        <v>0.10557978643405024</v>
      </c>
      <c r="G17" s="169">
        <v>45</v>
      </c>
      <c r="H17" s="234">
        <v>0.11479591836734694</v>
      </c>
      <c r="I17" s="169">
        <v>0</v>
      </c>
      <c r="J17" s="87">
        <v>0</v>
      </c>
      <c r="K17" s="106">
        <v>1079</v>
      </c>
      <c r="L17" s="88">
        <v>0.10935441370223979</v>
      </c>
      <c r="M17" s="79"/>
    </row>
    <row r="18" spans="2:13" ht="22.15" customHeight="1" thickTop="1" thickBot="1" x14ac:dyDescent="0.3">
      <c r="B18" s="98" t="s">
        <v>207</v>
      </c>
      <c r="C18" s="96">
        <v>2820</v>
      </c>
      <c r="D18" s="235">
        <v>1</v>
      </c>
      <c r="E18" s="206">
        <v>6649</v>
      </c>
      <c r="F18" s="235">
        <v>1</v>
      </c>
      <c r="G18" s="206">
        <v>392</v>
      </c>
      <c r="H18" s="235">
        <v>1.0000000000000002</v>
      </c>
      <c r="I18" s="206">
        <v>6</v>
      </c>
      <c r="J18" s="90">
        <v>0.99999999999999989</v>
      </c>
      <c r="K18" s="96">
        <v>9867</v>
      </c>
      <c r="L18" s="93">
        <v>0.99999999999999989</v>
      </c>
      <c r="M18" s="79"/>
    </row>
    <row r="19" spans="2:13" s="71" customFormat="1" ht="22.15" customHeight="1" thickTop="1" thickBot="1" x14ac:dyDescent="0.3">
      <c r="B19" s="99"/>
      <c r="C19" s="100"/>
      <c r="D19" s="101"/>
      <c r="E19" s="100"/>
      <c r="F19" s="101"/>
      <c r="G19" s="100"/>
      <c r="H19" s="101"/>
      <c r="I19" s="100"/>
      <c r="J19" s="101"/>
      <c r="K19" s="100"/>
      <c r="L19" s="101"/>
    </row>
    <row r="20" spans="2:13" ht="22.15" customHeight="1" thickTop="1" x14ac:dyDescent="0.25">
      <c r="B20" s="112" t="s">
        <v>233</v>
      </c>
      <c r="C20" s="157"/>
      <c r="D20" s="184"/>
      <c r="E20" s="148"/>
      <c r="F20" s="149"/>
      <c r="G20" s="149"/>
      <c r="H20" s="149"/>
      <c r="I20" s="149"/>
      <c r="J20" s="149"/>
      <c r="K20" s="192"/>
      <c r="L20" s="149"/>
    </row>
    <row r="21" spans="2:13" ht="22.15" customHeight="1" thickBot="1" x14ac:dyDescent="0.3">
      <c r="B21" s="163" t="s">
        <v>240</v>
      </c>
      <c r="C21" s="185"/>
      <c r="D21" s="186"/>
      <c r="E21" s="149"/>
      <c r="F21" s="149"/>
      <c r="G21" s="149"/>
      <c r="H21" s="149"/>
      <c r="I21" s="149"/>
      <c r="J21" s="149"/>
      <c r="K21" s="150"/>
      <c r="L21" s="149"/>
    </row>
    <row r="22" spans="2:13" s="71" customFormat="1" ht="15.75" thickTop="1" x14ac:dyDescent="0.25"/>
    <row r="23" spans="2:13" s="71" customFormat="1" x14ac:dyDescent="0.25"/>
    <row r="24" spans="2:13" s="71" customFormat="1" x14ac:dyDescent="0.25"/>
    <row r="25" spans="2:13" s="71" customFormat="1" x14ac:dyDescent="0.25"/>
    <row r="26" spans="2:13" s="71" customFormat="1" x14ac:dyDescent="0.25"/>
    <row r="27" spans="2:13" s="71" customFormat="1" x14ac:dyDescent="0.25"/>
    <row r="28" spans="2:13" s="71" customFormat="1" x14ac:dyDescent="0.25"/>
    <row r="29" spans="2:13" s="71" customFormat="1" x14ac:dyDescent="0.25"/>
    <row r="30" spans="2:13" s="71" customFormat="1" x14ac:dyDescent="0.25"/>
    <row r="31" spans="2:13" s="71" customFormat="1" x14ac:dyDescent="0.25"/>
    <row r="32" spans="2:13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DK589"/>
  <sheetViews>
    <sheetView topLeftCell="B1" workbookViewId="0">
      <selection activeCell="B3" sqref="B3:B6"/>
    </sheetView>
  </sheetViews>
  <sheetFormatPr defaultColWidth="9.140625" defaultRowHeight="15" x14ac:dyDescent="0.25"/>
  <cols>
    <col min="1" max="1" width="2.7109375" style="71" customWidth="1"/>
    <col min="2" max="2" width="17.28515625" style="70" customWidth="1"/>
    <col min="3" max="24" width="10.7109375" style="70" customWidth="1"/>
    <col min="25" max="115" width="11.42578125" style="71" customWidth="1"/>
    <col min="116" max="16384" width="9.140625" style="70"/>
  </cols>
  <sheetData>
    <row r="1" spans="2:25" s="71" customFormat="1" ht="15.75" thickBot="1" x14ac:dyDescent="0.3"/>
    <row r="2" spans="2:25" ht="22.15" customHeight="1" thickTop="1" thickBot="1" x14ac:dyDescent="0.3">
      <c r="B2" s="394" t="s">
        <v>371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4"/>
    </row>
    <row r="3" spans="2:25" ht="22.15" customHeight="1" thickTop="1" thickBot="1" x14ac:dyDescent="0.3">
      <c r="B3" s="307" t="s">
        <v>275</v>
      </c>
      <c r="C3" s="384" t="s">
        <v>241</v>
      </c>
      <c r="D3" s="315"/>
      <c r="E3" s="315"/>
      <c r="F3" s="315"/>
      <c r="G3" s="315"/>
      <c r="H3" s="315"/>
      <c r="I3" s="315"/>
      <c r="J3" s="315"/>
      <c r="K3" s="315"/>
      <c r="L3" s="322"/>
      <c r="M3" s="384" t="s">
        <v>242</v>
      </c>
      <c r="N3" s="315"/>
      <c r="O3" s="315"/>
      <c r="P3" s="315"/>
      <c r="Q3" s="315"/>
      <c r="R3" s="315"/>
      <c r="S3" s="315"/>
      <c r="T3" s="315"/>
      <c r="U3" s="315"/>
      <c r="V3" s="322"/>
      <c r="W3" s="316" t="s">
        <v>207</v>
      </c>
      <c r="X3" s="298"/>
    </row>
    <row r="4" spans="2:25" ht="22.15" customHeight="1" thickTop="1" thickBot="1" x14ac:dyDescent="0.3">
      <c r="B4" s="308"/>
      <c r="C4" s="384" t="s">
        <v>235</v>
      </c>
      <c r="D4" s="315"/>
      <c r="E4" s="315"/>
      <c r="F4" s="315"/>
      <c r="G4" s="315"/>
      <c r="H4" s="315"/>
      <c r="I4" s="315"/>
      <c r="J4" s="322"/>
      <c r="K4" s="379" t="s">
        <v>207</v>
      </c>
      <c r="L4" s="387"/>
      <c r="M4" s="315" t="s">
        <v>235</v>
      </c>
      <c r="N4" s="315"/>
      <c r="O4" s="315"/>
      <c r="P4" s="315"/>
      <c r="Q4" s="315"/>
      <c r="R4" s="315"/>
      <c r="S4" s="315"/>
      <c r="T4" s="322"/>
      <c r="U4" s="346" t="s">
        <v>207</v>
      </c>
      <c r="V4" s="380"/>
      <c r="W4" s="323"/>
      <c r="X4" s="299"/>
    </row>
    <row r="5" spans="2:25" ht="22.15" customHeight="1" thickTop="1" thickBot="1" x14ac:dyDescent="0.3">
      <c r="B5" s="308"/>
      <c r="C5" s="346" t="s">
        <v>236</v>
      </c>
      <c r="D5" s="347"/>
      <c r="E5" s="349" t="s">
        <v>237</v>
      </c>
      <c r="F5" s="347"/>
      <c r="G5" s="349" t="s">
        <v>238</v>
      </c>
      <c r="H5" s="347"/>
      <c r="I5" s="349" t="s">
        <v>239</v>
      </c>
      <c r="J5" s="380"/>
      <c r="K5" s="379"/>
      <c r="L5" s="387"/>
      <c r="M5" s="346" t="s">
        <v>236</v>
      </c>
      <c r="N5" s="347"/>
      <c r="O5" s="349" t="s">
        <v>237</v>
      </c>
      <c r="P5" s="347"/>
      <c r="Q5" s="349" t="s">
        <v>238</v>
      </c>
      <c r="R5" s="347"/>
      <c r="S5" s="349" t="s">
        <v>239</v>
      </c>
      <c r="T5" s="380"/>
      <c r="U5" s="379"/>
      <c r="V5" s="387"/>
      <c r="W5" s="317"/>
      <c r="X5" s="300"/>
    </row>
    <row r="6" spans="2:25" ht="22.15" customHeight="1" thickTop="1" thickBot="1" x14ac:dyDescent="0.3">
      <c r="B6" s="309"/>
      <c r="C6" s="269" t="s">
        <v>206</v>
      </c>
      <c r="D6" s="270" t="s">
        <v>2</v>
      </c>
      <c r="E6" s="271" t="s">
        <v>206</v>
      </c>
      <c r="F6" s="270" t="s">
        <v>2</v>
      </c>
      <c r="G6" s="271" t="s">
        <v>206</v>
      </c>
      <c r="H6" s="270" t="s">
        <v>2</v>
      </c>
      <c r="I6" s="271" t="s">
        <v>206</v>
      </c>
      <c r="J6" s="272" t="s">
        <v>2</v>
      </c>
      <c r="K6" s="269" t="s">
        <v>206</v>
      </c>
      <c r="L6" s="273" t="s">
        <v>2</v>
      </c>
      <c r="M6" s="269" t="s">
        <v>206</v>
      </c>
      <c r="N6" s="270" t="s">
        <v>2</v>
      </c>
      <c r="O6" s="271" t="s">
        <v>206</v>
      </c>
      <c r="P6" s="270" t="s">
        <v>2</v>
      </c>
      <c r="Q6" s="271" t="s">
        <v>206</v>
      </c>
      <c r="R6" s="270" t="s">
        <v>2</v>
      </c>
      <c r="S6" s="271" t="s">
        <v>206</v>
      </c>
      <c r="T6" s="272" t="s">
        <v>2</v>
      </c>
      <c r="U6" s="269" t="s">
        <v>206</v>
      </c>
      <c r="V6" s="273" t="s">
        <v>2</v>
      </c>
      <c r="W6" s="94" t="s">
        <v>206</v>
      </c>
      <c r="X6" s="188" t="s">
        <v>2</v>
      </c>
    </row>
    <row r="7" spans="2:25" ht="22.15" customHeight="1" thickTop="1" x14ac:dyDescent="0.25">
      <c r="B7" s="161" t="s">
        <v>276</v>
      </c>
      <c r="C7" s="95">
        <v>195</v>
      </c>
      <c r="D7" s="227">
        <v>9.8684210526315791E-2</v>
      </c>
      <c r="E7" s="169">
        <v>361</v>
      </c>
      <c r="F7" s="227">
        <v>8.7706511175898935E-2</v>
      </c>
      <c r="G7" s="169">
        <v>20</v>
      </c>
      <c r="H7" s="227">
        <v>0.08</v>
      </c>
      <c r="I7" s="169">
        <v>0</v>
      </c>
      <c r="J7" s="117">
        <v>0</v>
      </c>
      <c r="K7" s="106">
        <v>576</v>
      </c>
      <c r="L7" s="119">
        <v>9.0780141843971637E-2</v>
      </c>
      <c r="M7" s="95">
        <v>94</v>
      </c>
      <c r="N7" s="227">
        <v>0.11137440758293839</v>
      </c>
      <c r="O7" s="169">
        <v>244</v>
      </c>
      <c r="P7" s="227">
        <v>9.6328464271614692E-2</v>
      </c>
      <c r="Q7" s="169">
        <v>13</v>
      </c>
      <c r="R7" s="227">
        <v>9.154929577464789E-2</v>
      </c>
      <c r="S7" s="169">
        <v>0</v>
      </c>
      <c r="T7" s="117">
        <v>0</v>
      </c>
      <c r="U7" s="106">
        <v>351</v>
      </c>
      <c r="V7" s="119">
        <v>9.9659284497444628E-2</v>
      </c>
      <c r="W7" s="106">
        <v>927</v>
      </c>
      <c r="X7" s="119">
        <v>9.3949528732137425E-2</v>
      </c>
      <c r="Y7" s="162"/>
    </row>
    <row r="8" spans="2:25" ht="22.15" customHeight="1" x14ac:dyDescent="0.25">
      <c r="B8" s="161" t="s">
        <v>277</v>
      </c>
      <c r="C8" s="95">
        <v>118</v>
      </c>
      <c r="D8" s="227">
        <v>5.9716599190283402E-2</v>
      </c>
      <c r="E8" s="169">
        <v>271</v>
      </c>
      <c r="F8" s="227">
        <v>6.5840621963070944E-2</v>
      </c>
      <c r="G8" s="169">
        <v>15</v>
      </c>
      <c r="H8" s="227">
        <v>0.06</v>
      </c>
      <c r="I8" s="169">
        <v>0</v>
      </c>
      <c r="J8" s="117">
        <v>0</v>
      </c>
      <c r="K8" s="106">
        <v>404</v>
      </c>
      <c r="L8" s="119">
        <v>6.3672182821118986E-2</v>
      </c>
      <c r="M8" s="95">
        <v>46</v>
      </c>
      <c r="N8" s="227">
        <v>5.4502369668246446E-2</v>
      </c>
      <c r="O8" s="169">
        <v>186</v>
      </c>
      <c r="P8" s="227">
        <v>7.3430714567706279E-2</v>
      </c>
      <c r="Q8" s="169">
        <v>7</v>
      </c>
      <c r="R8" s="227">
        <v>4.9295774647887321E-2</v>
      </c>
      <c r="S8" s="169">
        <v>1</v>
      </c>
      <c r="T8" s="117">
        <v>0.33333333333333331</v>
      </c>
      <c r="U8" s="106">
        <v>240</v>
      </c>
      <c r="V8" s="119">
        <v>6.8143100511073251E-2</v>
      </c>
      <c r="W8" s="106">
        <v>644</v>
      </c>
      <c r="X8" s="119">
        <v>6.5268065268065265E-2</v>
      </c>
      <c r="Y8" s="162"/>
    </row>
    <row r="9" spans="2:25" ht="22.15" customHeight="1" x14ac:dyDescent="0.25">
      <c r="B9" s="161" t="s">
        <v>278</v>
      </c>
      <c r="C9" s="95">
        <v>155</v>
      </c>
      <c r="D9" s="227">
        <v>7.8441295546558709E-2</v>
      </c>
      <c r="E9" s="169">
        <v>340</v>
      </c>
      <c r="F9" s="227">
        <v>8.2604470359572399E-2</v>
      </c>
      <c r="G9" s="169">
        <v>18</v>
      </c>
      <c r="H9" s="227">
        <v>7.1999999999999995E-2</v>
      </c>
      <c r="I9" s="169">
        <v>0</v>
      </c>
      <c r="J9" s="117">
        <v>0</v>
      </c>
      <c r="K9" s="106">
        <v>513</v>
      </c>
      <c r="L9" s="119">
        <v>8.085106382978724E-2</v>
      </c>
      <c r="M9" s="95">
        <v>60</v>
      </c>
      <c r="N9" s="227">
        <v>7.1090047393364927E-2</v>
      </c>
      <c r="O9" s="169">
        <v>187</v>
      </c>
      <c r="P9" s="227">
        <v>7.3825503355704702E-2</v>
      </c>
      <c r="Q9" s="169">
        <v>12</v>
      </c>
      <c r="R9" s="227">
        <v>8.4507042253521125E-2</v>
      </c>
      <c r="S9" s="169">
        <v>0</v>
      </c>
      <c r="T9" s="117">
        <v>0</v>
      </c>
      <c r="U9" s="106">
        <v>259</v>
      </c>
      <c r="V9" s="119">
        <v>7.3537762634866555E-2</v>
      </c>
      <c r="W9" s="106">
        <v>772</v>
      </c>
      <c r="X9" s="119">
        <v>7.8240599979730416E-2</v>
      </c>
      <c r="Y9" s="162"/>
    </row>
    <row r="10" spans="2:25" ht="22.15" customHeight="1" x14ac:dyDescent="0.25">
      <c r="B10" s="161" t="s">
        <v>279</v>
      </c>
      <c r="C10" s="95">
        <v>101</v>
      </c>
      <c r="D10" s="227">
        <v>5.1113360323886636E-2</v>
      </c>
      <c r="E10" s="169">
        <v>247</v>
      </c>
      <c r="F10" s="227">
        <v>6.0009718172983478E-2</v>
      </c>
      <c r="G10" s="169">
        <v>16</v>
      </c>
      <c r="H10" s="227">
        <v>6.4000000000000001E-2</v>
      </c>
      <c r="I10" s="169">
        <v>0</v>
      </c>
      <c r="J10" s="117">
        <v>0</v>
      </c>
      <c r="K10" s="106">
        <v>364</v>
      </c>
      <c r="L10" s="119">
        <v>5.7368006304176516E-2</v>
      </c>
      <c r="M10" s="95">
        <v>46</v>
      </c>
      <c r="N10" s="227">
        <v>5.4502369668246446E-2</v>
      </c>
      <c r="O10" s="169">
        <v>160</v>
      </c>
      <c r="P10" s="227">
        <v>6.3166206079747336E-2</v>
      </c>
      <c r="Q10" s="169">
        <v>11</v>
      </c>
      <c r="R10" s="227">
        <v>7.746478873239436E-2</v>
      </c>
      <c r="S10" s="169">
        <v>0</v>
      </c>
      <c r="T10" s="117">
        <v>0</v>
      </c>
      <c r="U10" s="106">
        <v>217</v>
      </c>
      <c r="V10" s="119">
        <v>6.1612720045428733E-2</v>
      </c>
      <c r="W10" s="106">
        <v>581</v>
      </c>
      <c r="X10" s="119">
        <v>5.8883145839667576E-2</v>
      </c>
      <c r="Y10" s="162"/>
    </row>
    <row r="11" spans="2:25" ht="22.15" customHeight="1" x14ac:dyDescent="0.25">
      <c r="B11" s="161" t="s">
        <v>280</v>
      </c>
      <c r="C11" s="95">
        <v>186</v>
      </c>
      <c r="D11" s="227">
        <v>9.4129554655870445E-2</v>
      </c>
      <c r="E11" s="169">
        <v>443</v>
      </c>
      <c r="F11" s="227">
        <v>0.10762876579203109</v>
      </c>
      <c r="G11" s="169">
        <v>16</v>
      </c>
      <c r="H11" s="227">
        <v>6.4000000000000001E-2</v>
      </c>
      <c r="I11" s="169">
        <v>2</v>
      </c>
      <c r="J11" s="117">
        <v>0.66666666666666663</v>
      </c>
      <c r="K11" s="106">
        <v>647</v>
      </c>
      <c r="L11" s="119">
        <v>0.10197005516154452</v>
      </c>
      <c r="M11" s="95">
        <v>92</v>
      </c>
      <c r="N11" s="227">
        <v>0.10900473933649289</v>
      </c>
      <c r="O11" s="169">
        <v>208</v>
      </c>
      <c r="P11" s="227">
        <v>8.2116067903671541E-2</v>
      </c>
      <c r="Q11" s="169">
        <v>20</v>
      </c>
      <c r="R11" s="227">
        <v>0.14084507042253522</v>
      </c>
      <c r="S11" s="169">
        <v>1</v>
      </c>
      <c r="T11" s="117">
        <v>0.33333333333333331</v>
      </c>
      <c r="U11" s="106">
        <v>321</v>
      </c>
      <c r="V11" s="119">
        <v>9.1141396933560478E-2</v>
      </c>
      <c r="W11" s="106">
        <v>968</v>
      </c>
      <c r="X11" s="119">
        <v>9.8104793756967665E-2</v>
      </c>
      <c r="Y11" s="162"/>
    </row>
    <row r="12" spans="2:25" ht="22.15" customHeight="1" x14ac:dyDescent="0.25">
      <c r="B12" s="161" t="s">
        <v>281</v>
      </c>
      <c r="C12" s="95">
        <v>212</v>
      </c>
      <c r="D12" s="227">
        <v>0.10728744939271255</v>
      </c>
      <c r="E12" s="169">
        <v>332</v>
      </c>
      <c r="F12" s="227">
        <v>8.0660835762876582E-2</v>
      </c>
      <c r="G12" s="169">
        <v>15</v>
      </c>
      <c r="H12" s="227">
        <v>0.06</v>
      </c>
      <c r="I12" s="169">
        <v>0</v>
      </c>
      <c r="J12" s="117">
        <v>0</v>
      </c>
      <c r="K12" s="106">
        <v>559</v>
      </c>
      <c r="L12" s="119">
        <v>8.8100866824271082E-2</v>
      </c>
      <c r="M12" s="95">
        <v>86</v>
      </c>
      <c r="N12" s="227">
        <v>0.1018957345971564</v>
      </c>
      <c r="O12" s="169">
        <v>211</v>
      </c>
      <c r="P12" s="227">
        <v>8.3300434267666798E-2</v>
      </c>
      <c r="Q12" s="169">
        <v>14</v>
      </c>
      <c r="R12" s="227">
        <v>9.8591549295774641E-2</v>
      </c>
      <c r="S12" s="169">
        <v>0</v>
      </c>
      <c r="T12" s="117">
        <v>0</v>
      </c>
      <c r="U12" s="106">
        <v>311</v>
      </c>
      <c r="V12" s="119">
        <v>8.8302101078932424E-2</v>
      </c>
      <c r="W12" s="106">
        <v>870</v>
      </c>
      <c r="X12" s="119">
        <v>8.817269686834904E-2</v>
      </c>
      <c r="Y12" s="162"/>
    </row>
    <row r="13" spans="2:25" ht="22.15" customHeight="1" x14ac:dyDescent="0.25">
      <c r="B13" s="161" t="s">
        <v>282</v>
      </c>
      <c r="C13" s="95">
        <v>42</v>
      </c>
      <c r="D13" s="227">
        <v>2.1255060728744939E-2</v>
      </c>
      <c r="E13" s="169">
        <v>132</v>
      </c>
      <c r="F13" s="227">
        <v>3.2069970845481049E-2</v>
      </c>
      <c r="G13" s="169">
        <v>5</v>
      </c>
      <c r="H13" s="227">
        <v>0.02</v>
      </c>
      <c r="I13" s="169">
        <v>0</v>
      </c>
      <c r="J13" s="117">
        <v>0</v>
      </c>
      <c r="K13" s="106">
        <v>179</v>
      </c>
      <c r="L13" s="119">
        <v>2.8211189913317572E-2</v>
      </c>
      <c r="M13" s="95">
        <v>28</v>
      </c>
      <c r="N13" s="227">
        <v>3.3175355450236969E-2</v>
      </c>
      <c r="O13" s="169">
        <v>104</v>
      </c>
      <c r="P13" s="227">
        <v>4.1058033951835771E-2</v>
      </c>
      <c r="Q13" s="169">
        <v>6</v>
      </c>
      <c r="R13" s="227">
        <v>4.2253521126760563E-2</v>
      </c>
      <c r="S13" s="169">
        <v>0</v>
      </c>
      <c r="T13" s="117">
        <v>0</v>
      </c>
      <c r="U13" s="106">
        <v>138</v>
      </c>
      <c r="V13" s="119">
        <v>3.9182282793867124E-2</v>
      </c>
      <c r="W13" s="106">
        <v>317</v>
      </c>
      <c r="X13" s="119">
        <v>3.2127292996858216E-2</v>
      </c>
      <c r="Y13" s="162"/>
    </row>
    <row r="14" spans="2:25" ht="22.15" customHeight="1" x14ac:dyDescent="0.25">
      <c r="B14" s="161" t="s">
        <v>283</v>
      </c>
      <c r="C14" s="95">
        <v>97</v>
      </c>
      <c r="D14" s="227">
        <v>4.908906882591093E-2</v>
      </c>
      <c r="E14" s="169">
        <v>209</v>
      </c>
      <c r="F14" s="227">
        <v>5.0777453838678328E-2</v>
      </c>
      <c r="G14" s="169">
        <v>15</v>
      </c>
      <c r="H14" s="227">
        <v>0.06</v>
      </c>
      <c r="I14" s="169">
        <v>0</v>
      </c>
      <c r="J14" s="117">
        <v>0</v>
      </c>
      <c r="K14" s="106">
        <v>321</v>
      </c>
      <c r="L14" s="119">
        <v>5.0591016548463354E-2</v>
      </c>
      <c r="M14" s="95">
        <v>53</v>
      </c>
      <c r="N14" s="227">
        <v>6.2796208530805683E-2</v>
      </c>
      <c r="O14" s="169">
        <v>194</v>
      </c>
      <c r="P14" s="227">
        <v>7.6589024871693639E-2</v>
      </c>
      <c r="Q14" s="169">
        <v>10</v>
      </c>
      <c r="R14" s="227">
        <v>7.0422535211267609E-2</v>
      </c>
      <c r="S14" s="169">
        <v>0</v>
      </c>
      <c r="T14" s="117">
        <v>0</v>
      </c>
      <c r="U14" s="106">
        <v>257</v>
      </c>
      <c r="V14" s="119">
        <v>7.2969903463940944E-2</v>
      </c>
      <c r="W14" s="106">
        <v>578</v>
      </c>
      <c r="X14" s="119">
        <v>5.8579102057362928E-2</v>
      </c>
      <c r="Y14" s="162"/>
    </row>
    <row r="15" spans="2:25" ht="22.15" customHeight="1" x14ac:dyDescent="0.25">
      <c r="B15" s="161" t="s">
        <v>284</v>
      </c>
      <c r="C15" s="95">
        <v>202</v>
      </c>
      <c r="D15" s="227">
        <v>0.10222672064777327</v>
      </c>
      <c r="E15" s="169">
        <v>462</v>
      </c>
      <c r="F15" s="227">
        <v>0.11224489795918367</v>
      </c>
      <c r="G15" s="169">
        <v>35</v>
      </c>
      <c r="H15" s="227">
        <v>0.14000000000000001</v>
      </c>
      <c r="I15" s="169">
        <v>0</v>
      </c>
      <c r="J15" s="117">
        <v>0</v>
      </c>
      <c r="K15" s="106">
        <v>699</v>
      </c>
      <c r="L15" s="119">
        <v>0.11016548463356975</v>
      </c>
      <c r="M15" s="95">
        <v>92</v>
      </c>
      <c r="N15" s="227">
        <v>0.10900473933649289</v>
      </c>
      <c r="O15" s="169">
        <v>234</v>
      </c>
      <c r="P15" s="227">
        <v>9.2380576391630484E-2</v>
      </c>
      <c r="Q15" s="169">
        <v>17</v>
      </c>
      <c r="R15" s="227">
        <v>0.11971830985915492</v>
      </c>
      <c r="S15" s="169">
        <v>0</v>
      </c>
      <c r="T15" s="117">
        <v>0</v>
      </c>
      <c r="U15" s="106">
        <v>343</v>
      </c>
      <c r="V15" s="119">
        <v>9.7387847813742198E-2</v>
      </c>
      <c r="W15" s="106">
        <v>1042</v>
      </c>
      <c r="X15" s="119">
        <v>0.10560454038714909</v>
      </c>
      <c r="Y15" s="162"/>
    </row>
    <row r="16" spans="2:25" ht="22.15" customHeight="1" x14ac:dyDescent="0.25">
      <c r="B16" s="161" t="s">
        <v>285</v>
      </c>
      <c r="C16" s="95">
        <v>241</v>
      </c>
      <c r="D16" s="227">
        <v>0.12196356275303644</v>
      </c>
      <c r="E16" s="169">
        <v>444</v>
      </c>
      <c r="F16" s="227">
        <v>0.10787172011661808</v>
      </c>
      <c r="G16" s="169">
        <v>26</v>
      </c>
      <c r="H16" s="227">
        <v>0.104</v>
      </c>
      <c r="I16" s="169">
        <v>0</v>
      </c>
      <c r="J16" s="117">
        <v>0</v>
      </c>
      <c r="K16" s="106">
        <v>711</v>
      </c>
      <c r="L16" s="119">
        <v>0.11205673758865248</v>
      </c>
      <c r="M16" s="95">
        <v>80</v>
      </c>
      <c r="N16" s="227">
        <v>9.4786729857819899E-2</v>
      </c>
      <c r="O16" s="169">
        <v>273</v>
      </c>
      <c r="P16" s="227">
        <v>0.10777733912356889</v>
      </c>
      <c r="Q16" s="169">
        <v>9</v>
      </c>
      <c r="R16" s="227">
        <v>6.3380281690140844E-2</v>
      </c>
      <c r="S16" s="169">
        <v>1</v>
      </c>
      <c r="T16" s="117">
        <v>0.33333333333333331</v>
      </c>
      <c r="U16" s="106">
        <v>363</v>
      </c>
      <c r="V16" s="119">
        <v>0.10306643952299829</v>
      </c>
      <c r="W16" s="106">
        <v>1074</v>
      </c>
      <c r="X16" s="119">
        <v>0.10884767406506538</v>
      </c>
      <c r="Y16" s="162"/>
    </row>
    <row r="17" spans="2:25" ht="22.15" customHeight="1" x14ac:dyDescent="0.25">
      <c r="B17" s="161" t="s">
        <v>286</v>
      </c>
      <c r="C17" s="95">
        <v>192</v>
      </c>
      <c r="D17" s="227">
        <v>9.7165991902834009E-2</v>
      </c>
      <c r="E17" s="169">
        <v>429</v>
      </c>
      <c r="F17" s="227">
        <v>0.10422740524781342</v>
      </c>
      <c r="G17" s="169">
        <v>37</v>
      </c>
      <c r="H17" s="227">
        <v>0.14799999999999999</v>
      </c>
      <c r="I17" s="169">
        <v>1</v>
      </c>
      <c r="J17" s="117">
        <v>0.33333333333333331</v>
      </c>
      <c r="K17" s="106">
        <v>659</v>
      </c>
      <c r="L17" s="119">
        <v>0.10386130811662726</v>
      </c>
      <c r="M17" s="95">
        <v>70</v>
      </c>
      <c r="N17" s="227">
        <v>8.2938388625592413E-2</v>
      </c>
      <c r="O17" s="169">
        <v>276</v>
      </c>
      <c r="P17" s="227">
        <v>0.10896170548756415</v>
      </c>
      <c r="Q17" s="169">
        <v>10</v>
      </c>
      <c r="R17" s="227">
        <v>7.0422535211267609E-2</v>
      </c>
      <c r="S17" s="169">
        <v>0</v>
      </c>
      <c r="T17" s="117">
        <v>0</v>
      </c>
      <c r="U17" s="106">
        <v>356</v>
      </c>
      <c r="V17" s="119">
        <v>0.10107893242475866</v>
      </c>
      <c r="W17" s="106">
        <v>1015</v>
      </c>
      <c r="X17" s="119">
        <v>0.10286814634640722</v>
      </c>
      <c r="Y17" s="162"/>
    </row>
    <row r="18" spans="2:25" ht="22.15" customHeight="1" thickBot="1" x14ac:dyDescent="0.3">
      <c r="B18" s="161" t="s">
        <v>287</v>
      </c>
      <c r="C18" s="95">
        <v>235</v>
      </c>
      <c r="D18" s="227">
        <v>0.11892712550607287</v>
      </c>
      <c r="E18" s="169">
        <v>446</v>
      </c>
      <c r="F18" s="227">
        <v>0.10835762876579202</v>
      </c>
      <c r="G18" s="169">
        <v>32</v>
      </c>
      <c r="H18" s="227">
        <v>0.128</v>
      </c>
      <c r="I18" s="169">
        <v>0</v>
      </c>
      <c r="J18" s="117">
        <v>0</v>
      </c>
      <c r="K18" s="106">
        <v>713</v>
      </c>
      <c r="L18" s="119">
        <v>0.1123719464144996</v>
      </c>
      <c r="M18" s="95">
        <v>97</v>
      </c>
      <c r="N18" s="227">
        <v>0.11492890995260663</v>
      </c>
      <c r="O18" s="169">
        <v>256</v>
      </c>
      <c r="P18" s="227">
        <v>0.10106592972759573</v>
      </c>
      <c r="Q18" s="169">
        <v>13</v>
      </c>
      <c r="R18" s="227">
        <v>9.154929577464789E-2</v>
      </c>
      <c r="S18" s="169">
        <v>0</v>
      </c>
      <c r="T18" s="117">
        <v>0</v>
      </c>
      <c r="U18" s="106">
        <v>366</v>
      </c>
      <c r="V18" s="119">
        <v>0.10391822827938671</v>
      </c>
      <c r="W18" s="106">
        <v>1079</v>
      </c>
      <c r="X18" s="119">
        <v>0.10935441370223979</v>
      </c>
      <c r="Y18" s="162"/>
    </row>
    <row r="19" spans="2:25" ht="22.15" customHeight="1" thickTop="1" thickBot="1" x14ac:dyDescent="0.3">
      <c r="B19" s="98" t="s">
        <v>207</v>
      </c>
      <c r="C19" s="96">
        <v>1976</v>
      </c>
      <c r="D19" s="180">
        <v>1</v>
      </c>
      <c r="E19" s="206">
        <v>4116</v>
      </c>
      <c r="F19" s="180">
        <v>1</v>
      </c>
      <c r="G19" s="206">
        <v>250</v>
      </c>
      <c r="H19" s="180">
        <v>1</v>
      </c>
      <c r="I19" s="206">
        <v>3</v>
      </c>
      <c r="J19" s="120">
        <v>1</v>
      </c>
      <c r="K19" s="96">
        <v>6345</v>
      </c>
      <c r="L19" s="121">
        <v>1</v>
      </c>
      <c r="M19" s="96">
        <v>844</v>
      </c>
      <c r="N19" s="180">
        <v>1</v>
      </c>
      <c r="O19" s="206">
        <v>2533</v>
      </c>
      <c r="P19" s="180">
        <v>0.99999999999999989</v>
      </c>
      <c r="Q19" s="206">
        <v>142</v>
      </c>
      <c r="R19" s="180">
        <v>0.99999999999999989</v>
      </c>
      <c r="S19" s="206">
        <v>3</v>
      </c>
      <c r="T19" s="120">
        <v>1</v>
      </c>
      <c r="U19" s="96">
        <v>3522</v>
      </c>
      <c r="V19" s="121">
        <v>1</v>
      </c>
      <c r="W19" s="96">
        <v>9867</v>
      </c>
      <c r="X19" s="121">
        <v>0.99999999999999989</v>
      </c>
      <c r="Y19" s="79"/>
    </row>
    <row r="20" spans="2:25" s="71" customFormat="1" ht="22.15" customHeight="1" thickTop="1" thickBot="1" x14ac:dyDescent="0.3">
      <c r="B20" s="99"/>
      <c r="C20" s="100"/>
      <c r="D20" s="113"/>
      <c r="E20" s="100"/>
      <c r="F20" s="113"/>
      <c r="G20" s="100"/>
      <c r="H20" s="113"/>
      <c r="I20" s="100"/>
      <c r="J20" s="100"/>
      <c r="K20" s="100"/>
      <c r="L20" s="113"/>
      <c r="M20" s="100"/>
      <c r="N20" s="113"/>
      <c r="O20" s="100"/>
      <c r="P20" s="113"/>
      <c r="Q20" s="100"/>
      <c r="R20" s="113"/>
      <c r="S20" s="100"/>
      <c r="T20" s="113"/>
      <c r="U20" s="100"/>
      <c r="V20" s="113"/>
      <c r="W20" s="100"/>
      <c r="X20" s="113"/>
    </row>
    <row r="21" spans="2:25" ht="22.15" customHeight="1" thickTop="1" x14ac:dyDescent="0.25">
      <c r="B21" s="112" t="s">
        <v>233</v>
      </c>
      <c r="C21" s="157"/>
      <c r="D21" s="157"/>
      <c r="E21" s="184"/>
      <c r="F21" s="149"/>
      <c r="G21" s="149"/>
      <c r="H21" s="149"/>
      <c r="I21" s="149"/>
      <c r="J21" s="149"/>
      <c r="K21" s="150"/>
      <c r="L21" s="149"/>
      <c r="M21" s="149"/>
      <c r="N21" s="149"/>
      <c r="O21" s="149"/>
      <c r="P21" s="149"/>
      <c r="Q21" s="149"/>
      <c r="R21" s="149"/>
      <c r="S21" s="149"/>
      <c r="T21" s="149"/>
      <c r="U21" s="150"/>
      <c r="V21" s="149"/>
      <c r="W21" s="115"/>
      <c r="X21" s="102"/>
    </row>
    <row r="22" spans="2:25" ht="22.15" customHeight="1" thickBot="1" x14ac:dyDescent="0.3">
      <c r="B22" s="163" t="s">
        <v>240</v>
      </c>
      <c r="C22" s="185"/>
      <c r="D22" s="185"/>
      <c r="E22" s="186"/>
      <c r="F22" s="149"/>
      <c r="G22" s="149"/>
      <c r="H22" s="149"/>
      <c r="I22" s="149"/>
      <c r="J22" s="149"/>
      <c r="K22" s="150"/>
      <c r="L22" s="149"/>
      <c r="M22" s="149"/>
      <c r="N22" s="149"/>
      <c r="O22" s="149"/>
      <c r="P22" s="149"/>
      <c r="Q22" s="149"/>
      <c r="R22" s="149"/>
      <c r="S22" s="149"/>
      <c r="T22" s="149"/>
      <c r="U22" s="150"/>
      <c r="V22" s="149"/>
      <c r="W22" s="102"/>
      <c r="X22" s="102"/>
    </row>
    <row r="23" spans="2:25" s="71" customFormat="1" ht="15.75" thickTop="1" x14ac:dyDescent="0.25">
      <c r="B23" s="102"/>
      <c r="C23" s="102"/>
      <c r="D23" s="102"/>
      <c r="E23" s="102"/>
      <c r="F23" s="102"/>
      <c r="G23" s="102"/>
      <c r="H23" s="102"/>
      <c r="I23" s="102"/>
      <c r="J23" s="102"/>
      <c r="K23" s="103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102"/>
      <c r="W23" s="102"/>
      <c r="X23" s="102"/>
    </row>
    <row r="24" spans="2:25" s="71" customFormat="1" x14ac:dyDescent="0.25"/>
    <row r="25" spans="2:25" s="71" customFormat="1" x14ac:dyDescent="0.25"/>
    <row r="26" spans="2:25" s="71" customFormat="1" x14ac:dyDescent="0.25"/>
    <row r="27" spans="2:25" s="71" customFormat="1" x14ac:dyDescent="0.25"/>
    <row r="28" spans="2:25" s="71" customFormat="1" x14ac:dyDescent="0.25"/>
    <row r="29" spans="2:25" s="71" customFormat="1" x14ac:dyDescent="0.25"/>
    <row r="30" spans="2:25" s="71" customFormat="1" x14ac:dyDescent="0.25"/>
    <row r="31" spans="2:25" s="71" customFormat="1" x14ac:dyDescent="0.25"/>
    <row r="32" spans="2:25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</sheetData>
  <mergeCells count="17">
    <mergeCell ref="Q5:R5"/>
    <mergeCell ref="B2:X2"/>
    <mergeCell ref="B3:B6"/>
    <mergeCell ref="C3:L3"/>
    <mergeCell ref="M3:V3"/>
    <mergeCell ref="W3:X5"/>
    <mergeCell ref="K4:L5"/>
    <mergeCell ref="M4:T4"/>
    <mergeCell ref="U4:V5"/>
    <mergeCell ref="C4:J4"/>
    <mergeCell ref="I5:J5"/>
    <mergeCell ref="C5:D5"/>
    <mergeCell ref="E5:F5"/>
    <mergeCell ref="G5:H5"/>
    <mergeCell ref="M5:N5"/>
    <mergeCell ref="S5:T5"/>
    <mergeCell ref="O5:P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DH665"/>
  <sheetViews>
    <sheetView topLeftCell="B1" workbookViewId="0">
      <selection activeCell="C7" sqref="C7:R19"/>
    </sheetView>
  </sheetViews>
  <sheetFormatPr defaultColWidth="9.140625" defaultRowHeight="15" x14ac:dyDescent="0.25"/>
  <cols>
    <col min="1" max="1" width="2.7109375" style="71" customWidth="1"/>
    <col min="2" max="2" width="15.7109375" style="70" customWidth="1"/>
    <col min="3" max="18" width="16.28515625" style="70" customWidth="1"/>
    <col min="19" max="112" width="11.42578125" style="71" customWidth="1"/>
    <col min="113" max="16384" width="9.140625" style="70"/>
  </cols>
  <sheetData>
    <row r="1" spans="2:19" s="71" customFormat="1" ht="15.75" thickBot="1" x14ac:dyDescent="0.3"/>
    <row r="2" spans="2:19" ht="22.15" customHeight="1" thickTop="1" thickBot="1" x14ac:dyDescent="0.3">
      <c r="B2" s="394" t="s">
        <v>357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2:19" ht="22.15" customHeight="1" thickTop="1" thickBot="1" x14ac:dyDescent="0.3">
      <c r="B3" s="307" t="s">
        <v>275</v>
      </c>
      <c r="C3" s="395" t="s">
        <v>243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6"/>
    </row>
    <row r="4" spans="2:19" ht="22.15" customHeight="1" thickTop="1" thickBot="1" x14ac:dyDescent="0.3">
      <c r="B4" s="320"/>
      <c r="C4" s="384" t="s">
        <v>290</v>
      </c>
      <c r="D4" s="315"/>
      <c r="E4" s="315"/>
      <c r="F4" s="315"/>
      <c r="G4" s="322"/>
      <c r="H4" s="384" t="s">
        <v>292</v>
      </c>
      <c r="I4" s="315"/>
      <c r="J4" s="315"/>
      <c r="K4" s="315"/>
      <c r="L4" s="322"/>
      <c r="M4" s="384" t="s">
        <v>246</v>
      </c>
      <c r="N4" s="315"/>
      <c r="O4" s="315"/>
      <c r="P4" s="315"/>
      <c r="Q4" s="315"/>
      <c r="R4" s="337" t="s">
        <v>207</v>
      </c>
    </row>
    <row r="5" spans="2:19" ht="22.15" customHeight="1" thickTop="1" x14ac:dyDescent="0.25">
      <c r="B5" s="320"/>
      <c r="C5" s="389" t="s">
        <v>235</v>
      </c>
      <c r="D5" s="397"/>
      <c r="E5" s="397"/>
      <c r="F5" s="398"/>
      <c r="G5" s="307" t="s">
        <v>207</v>
      </c>
      <c r="H5" s="389" t="s">
        <v>235</v>
      </c>
      <c r="I5" s="397"/>
      <c r="J5" s="397"/>
      <c r="K5" s="398"/>
      <c r="L5" s="307" t="s">
        <v>207</v>
      </c>
      <c r="M5" s="389" t="s">
        <v>235</v>
      </c>
      <c r="N5" s="397"/>
      <c r="O5" s="397"/>
      <c r="P5" s="398"/>
      <c r="Q5" s="307" t="s">
        <v>207</v>
      </c>
      <c r="R5" s="338"/>
    </row>
    <row r="6" spans="2:19" ht="22.15" customHeight="1" thickBot="1" x14ac:dyDescent="0.3">
      <c r="B6" s="321"/>
      <c r="C6" s="283" t="s">
        <v>236</v>
      </c>
      <c r="D6" s="284" t="s">
        <v>291</v>
      </c>
      <c r="E6" s="284" t="s">
        <v>238</v>
      </c>
      <c r="F6" s="263" t="s">
        <v>239</v>
      </c>
      <c r="G6" s="321"/>
      <c r="H6" s="283" t="s">
        <v>236</v>
      </c>
      <c r="I6" s="284" t="s">
        <v>291</v>
      </c>
      <c r="J6" s="284" t="s">
        <v>238</v>
      </c>
      <c r="K6" s="263" t="s">
        <v>239</v>
      </c>
      <c r="L6" s="321"/>
      <c r="M6" s="283" t="s">
        <v>236</v>
      </c>
      <c r="N6" s="284" t="s">
        <v>291</v>
      </c>
      <c r="O6" s="284" t="s">
        <v>238</v>
      </c>
      <c r="P6" s="263" t="s">
        <v>239</v>
      </c>
      <c r="Q6" s="321"/>
      <c r="R6" s="339"/>
    </row>
    <row r="7" spans="2:19" ht="22.15" customHeight="1" thickTop="1" x14ac:dyDescent="0.25">
      <c r="B7" s="161" t="s">
        <v>276</v>
      </c>
      <c r="C7" s="95">
        <v>7</v>
      </c>
      <c r="D7" s="169">
        <v>34</v>
      </c>
      <c r="E7" s="169">
        <v>1</v>
      </c>
      <c r="F7" s="86">
        <v>0</v>
      </c>
      <c r="G7" s="168">
        <v>42</v>
      </c>
      <c r="H7" s="95">
        <v>182</v>
      </c>
      <c r="I7" s="169">
        <v>380</v>
      </c>
      <c r="J7" s="169">
        <v>10</v>
      </c>
      <c r="K7" s="86">
        <v>0</v>
      </c>
      <c r="L7" s="168">
        <v>572</v>
      </c>
      <c r="M7" s="95">
        <v>100</v>
      </c>
      <c r="N7" s="169">
        <v>191</v>
      </c>
      <c r="O7" s="169">
        <v>22</v>
      </c>
      <c r="P7" s="86">
        <v>0</v>
      </c>
      <c r="Q7" s="247">
        <v>313</v>
      </c>
      <c r="R7" s="247">
        <v>927</v>
      </c>
      <c r="S7" s="162"/>
    </row>
    <row r="8" spans="2:19" ht="22.15" customHeight="1" x14ac:dyDescent="0.25">
      <c r="B8" s="161" t="s">
        <v>277</v>
      </c>
      <c r="C8" s="95">
        <v>8</v>
      </c>
      <c r="D8" s="169">
        <v>29</v>
      </c>
      <c r="E8" s="169">
        <v>0</v>
      </c>
      <c r="F8" s="86">
        <v>0</v>
      </c>
      <c r="G8" s="168">
        <v>37</v>
      </c>
      <c r="H8" s="95">
        <v>96</v>
      </c>
      <c r="I8" s="169">
        <v>280</v>
      </c>
      <c r="J8" s="169">
        <v>11</v>
      </c>
      <c r="K8" s="86">
        <v>1</v>
      </c>
      <c r="L8" s="168">
        <v>388</v>
      </c>
      <c r="M8" s="95">
        <v>60</v>
      </c>
      <c r="N8" s="169">
        <v>148</v>
      </c>
      <c r="O8" s="169">
        <v>11</v>
      </c>
      <c r="P8" s="86">
        <v>0</v>
      </c>
      <c r="Q8" s="168">
        <v>219</v>
      </c>
      <c r="R8" s="168">
        <v>644</v>
      </c>
      <c r="S8" s="162"/>
    </row>
    <row r="9" spans="2:19" ht="22.15" customHeight="1" x14ac:dyDescent="0.25">
      <c r="B9" s="161" t="s">
        <v>278</v>
      </c>
      <c r="C9" s="95">
        <v>6</v>
      </c>
      <c r="D9" s="169">
        <v>27</v>
      </c>
      <c r="E9" s="169">
        <v>0</v>
      </c>
      <c r="F9" s="86">
        <v>0</v>
      </c>
      <c r="G9" s="168">
        <v>33</v>
      </c>
      <c r="H9" s="95">
        <v>142</v>
      </c>
      <c r="I9" s="169">
        <v>284</v>
      </c>
      <c r="J9" s="169">
        <v>15</v>
      </c>
      <c r="K9" s="86">
        <v>0</v>
      </c>
      <c r="L9" s="168">
        <v>441</v>
      </c>
      <c r="M9" s="95">
        <v>67</v>
      </c>
      <c r="N9" s="169">
        <v>216</v>
      </c>
      <c r="O9" s="169">
        <v>15</v>
      </c>
      <c r="P9" s="86">
        <v>0</v>
      </c>
      <c r="Q9" s="168">
        <v>298</v>
      </c>
      <c r="R9" s="168">
        <v>772</v>
      </c>
      <c r="S9" s="162"/>
    </row>
    <row r="10" spans="2:19" ht="22.15" customHeight="1" x14ac:dyDescent="0.25">
      <c r="B10" s="161" t="s">
        <v>279</v>
      </c>
      <c r="C10" s="95">
        <v>6</v>
      </c>
      <c r="D10" s="169">
        <v>21</v>
      </c>
      <c r="E10" s="169">
        <v>0</v>
      </c>
      <c r="F10" s="86">
        <v>0</v>
      </c>
      <c r="G10" s="168">
        <v>27</v>
      </c>
      <c r="H10" s="95">
        <v>94</v>
      </c>
      <c r="I10" s="169">
        <v>240</v>
      </c>
      <c r="J10" s="169">
        <v>14</v>
      </c>
      <c r="K10" s="86">
        <v>0</v>
      </c>
      <c r="L10" s="168">
        <v>348</v>
      </c>
      <c r="M10" s="95">
        <v>47</v>
      </c>
      <c r="N10" s="169">
        <v>146</v>
      </c>
      <c r="O10" s="169">
        <v>13</v>
      </c>
      <c r="P10" s="86">
        <v>0</v>
      </c>
      <c r="Q10" s="168">
        <v>206</v>
      </c>
      <c r="R10" s="168">
        <v>581</v>
      </c>
      <c r="S10" s="162"/>
    </row>
    <row r="11" spans="2:19" ht="22.15" customHeight="1" x14ac:dyDescent="0.25">
      <c r="B11" s="161" t="s">
        <v>280</v>
      </c>
      <c r="C11" s="95">
        <v>14</v>
      </c>
      <c r="D11" s="169">
        <v>42</v>
      </c>
      <c r="E11" s="169">
        <v>2</v>
      </c>
      <c r="F11" s="86">
        <v>0</v>
      </c>
      <c r="G11" s="168">
        <v>58</v>
      </c>
      <c r="H11" s="95">
        <v>182</v>
      </c>
      <c r="I11" s="169">
        <v>388</v>
      </c>
      <c r="J11" s="169">
        <v>17</v>
      </c>
      <c r="K11" s="86">
        <v>1</v>
      </c>
      <c r="L11" s="168">
        <v>588</v>
      </c>
      <c r="M11" s="95">
        <v>82</v>
      </c>
      <c r="N11" s="169">
        <v>221</v>
      </c>
      <c r="O11" s="169">
        <v>17</v>
      </c>
      <c r="P11" s="86">
        <v>2</v>
      </c>
      <c r="Q11" s="168">
        <v>322</v>
      </c>
      <c r="R11" s="168">
        <v>968</v>
      </c>
      <c r="S11" s="162"/>
    </row>
    <row r="12" spans="2:19" ht="22.15" customHeight="1" x14ac:dyDescent="0.25">
      <c r="B12" s="161" t="s">
        <v>281</v>
      </c>
      <c r="C12" s="95">
        <v>5</v>
      </c>
      <c r="D12" s="169">
        <v>30</v>
      </c>
      <c r="E12" s="169">
        <v>1</v>
      </c>
      <c r="F12" s="86">
        <v>0</v>
      </c>
      <c r="G12" s="168">
        <v>36</v>
      </c>
      <c r="H12" s="95">
        <v>197</v>
      </c>
      <c r="I12" s="169">
        <v>345</v>
      </c>
      <c r="J12" s="169">
        <v>13</v>
      </c>
      <c r="K12" s="86">
        <v>0</v>
      </c>
      <c r="L12" s="168">
        <v>555</v>
      </c>
      <c r="M12" s="95">
        <v>96</v>
      </c>
      <c r="N12" s="169">
        <v>168</v>
      </c>
      <c r="O12" s="169">
        <v>15</v>
      </c>
      <c r="P12" s="86">
        <v>0</v>
      </c>
      <c r="Q12" s="168">
        <v>279</v>
      </c>
      <c r="R12" s="168">
        <v>870</v>
      </c>
      <c r="S12" s="162"/>
    </row>
    <row r="13" spans="2:19" ht="22.15" customHeight="1" x14ac:dyDescent="0.25">
      <c r="B13" s="161" t="s">
        <v>282</v>
      </c>
      <c r="C13" s="95">
        <v>6</v>
      </c>
      <c r="D13" s="169">
        <v>23</v>
      </c>
      <c r="E13" s="169">
        <v>0</v>
      </c>
      <c r="F13" s="86">
        <v>0</v>
      </c>
      <c r="G13" s="168">
        <v>29</v>
      </c>
      <c r="H13" s="95">
        <v>38</v>
      </c>
      <c r="I13" s="169">
        <v>126</v>
      </c>
      <c r="J13" s="169">
        <v>6</v>
      </c>
      <c r="K13" s="86">
        <v>0</v>
      </c>
      <c r="L13" s="168">
        <v>170</v>
      </c>
      <c r="M13" s="95">
        <v>26</v>
      </c>
      <c r="N13" s="169">
        <v>87</v>
      </c>
      <c r="O13" s="169">
        <v>5</v>
      </c>
      <c r="P13" s="86">
        <v>0</v>
      </c>
      <c r="Q13" s="168">
        <v>118</v>
      </c>
      <c r="R13" s="168">
        <v>317</v>
      </c>
      <c r="S13" s="162"/>
    </row>
    <row r="14" spans="2:19" ht="22.15" customHeight="1" x14ac:dyDescent="0.25">
      <c r="B14" s="161" t="s">
        <v>283</v>
      </c>
      <c r="C14" s="95">
        <v>8</v>
      </c>
      <c r="D14" s="169">
        <v>36</v>
      </c>
      <c r="E14" s="169">
        <v>0</v>
      </c>
      <c r="F14" s="86">
        <v>0</v>
      </c>
      <c r="G14" s="168">
        <v>44</v>
      </c>
      <c r="H14" s="95">
        <v>76</v>
      </c>
      <c r="I14" s="169">
        <v>241</v>
      </c>
      <c r="J14" s="169">
        <v>11</v>
      </c>
      <c r="K14" s="86">
        <v>0</v>
      </c>
      <c r="L14" s="168">
        <v>328</v>
      </c>
      <c r="M14" s="95">
        <v>66</v>
      </c>
      <c r="N14" s="169">
        <v>126</v>
      </c>
      <c r="O14" s="169">
        <v>14</v>
      </c>
      <c r="P14" s="86">
        <v>0</v>
      </c>
      <c r="Q14" s="168">
        <v>206</v>
      </c>
      <c r="R14" s="168">
        <v>578</v>
      </c>
      <c r="S14" s="162"/>
    </row>
    <row r="15" spans="2:19" ht="22.15" customHeight="1" x14ac:dyDescent="0.25">
      <c r="B15" s="161" t="s">
        <v>284</v>
      </c>
      <c r="C15" s="95">
        <v>9</v>
      </c>
      <c r="D15" s="169">
        <v>41</v>
      </c>
      <c r="E15" s="169">
        <v>0</v>
      </c>
      <c r="F15" s="86">
        <v>0</v>
      </c>
      <c r="G15" s="168">
        <v>50</v>
      </c>
      <c r="H15" s="95">
        <v>177</v>
      </c>
      <c r="I15" s="169">
        <v>433</v>
      </c>
      <c r="J15" s="169">
        <v>22</v>
      </c>
      <c r="K15" s="86">
        <v>0</v>
      </c>
      <c r="L15" s="168">
        <v>632</v>
      </c>
      <c r="M15" s="95">
        <v>108</v>
      </c>
      <c r="N15" s="169">
        <v>222</v>
      </c>
      <c r="O15" s="169">
        <v>30</v>
      </c>
      <c r="P15" s="86">
        <v>0</v>
      </c>
      <c r="Q15" s="168">
        <v>360</v>
      </c>
      <c r="R15" s="168">
        <v>1042</v>
      </c>
      <c r="S15" s="162"/>
    </row>
    <row r="16" spans="2:19" ht="22.15" customHeight="1" x14ac:dyDescent="0.25">
      <c r="B16" s="161" t="s">
        <v>285</v>
      </c>
      <c r="C16" s="95">
        <v>12</v>
      </c>
      <c r="D16" s="169">
        <v>45</v>
      </c>
      <c r="E16" s="169">
        <v>0</v>
      </c>
      <c r="F16" s="86">
        <v>0</v>
      </c>
      <c r="G16" s="168">
        <v>57</v>
      </c>
      <c r="H16" s="95">
        <v>187</v>
      </c>
      <c r="I16" s="169">
        <v>449</v>
      </c>
      <c r="J16" s="169">
        <v>15</v>
      </c>
      <c r="K16" s="86">
        <v>1</v>
      </c>
      <c r="L16" s="168">
        <v>652</v>
      </c>
      <c r="M16" s="95">
        <v>122</v>
      </c>
      <c r="N16" s="169">
        <v>223</v>
      </c>
      <c r="O16" s="169">
        <v>20</v>
      </c>
      <c r="P16" s="86">
        <v>0</v>
      </c>
      <c r="Q16" s="168">
        <v>365</v>
      </c>
      <c r="R16" s="168">
        <v>1074</v>
      </c>
      <c r="S16" s="162"/>
    </row>
    <row r="17" spans="2:19" ht="22.15" customHeight="1" x14ac:dyDescent="0.25">
      <c r="B17" s="161" t="s">
        <v>286</v>
      </c>
      <c r="C17" s="95">
        <v>15</v>
      </c>
      <c r="D17" s="169">
        <v>30</v>
      </c>
      <c r="E17" s="169">
        <v>1</v>
      </c>
      <c r="F17" s="86">
        <v>0</v>
      </c>
      <c r="G17" s="168">
        <v>46</v>
      </c>
      <c r="H17" s="95">
        <v>164</v>
      </c>
      <c r="I17" s="169">
        <v>453</v>
      </c>
      <c r="J17" s="169">
        <v>25</v>
      </c>
      <c r="K17" s="86">
        <v>1</v>
      </c>
      <c r="L17" s="168">
        <v>643</v>
      </c>
      <c r="M17" s="95">
        <v>83</v>
      </c>
      <c r="N17" s="169">
        <v>222</v>
      </c>
      <c r="O17" s="169">
        <v>21</v>
      </c>
      <c r="P17" s="86">
        <v>0</v>
      </c>
      <c r="Q17" s="168">
        <v>326</v>
      </c>
      <c r="R17" s="168">
        <v>1015</v>
      </c>
      <c r="S17" s="162"/>
    </row>
    <row r="18" spans="2:19" ht="22.15" customHeight="1" thickBot="1" x14ac:dyDescent="0.3">
      <c r="B18" s="161" t="s">
        <v>287</v>
      </c>
      <c r="C18" s="95">
        <v>10</v>
      </c>
      <c r="D18" s="169">
        <v>36</v>
      </c>
      <c r="E18" s="169">
        <v>0</v>
      </c>
      <c r="F18" s="86">
        <v>0</v>
      </c>
      <c r="G18" s="168">
        <v>46</v>
      </c>
      <c r="H18" s="95">
        <v>216</v>
      </c>
      <c r="I18" s="169">
        <v>425</v>
      </c>
      <c r="J18" s="169">
        <v>22</v>
      </c>
      <c r="K18" s="86">
        <v>0</v>
      </c>
      <c r="L18" s="168">
        <v>663</v>
      </c>
      <c r="M18" s="95">
        <v>106</v>
      </c>
      <c r="N18" s="169">
        <v>241</v>
      </c>
      <c r="O18" s="169">
        <v>23</v>
      </c>
      <c r="P18" s="86">
        <v>0</v>
      </c>
      <c r="Q18" s="168">
        <v>370</v>
      </c>
      <c r="R18" s="168">
        <v>1079</v>
      </c>
      <c r="S18" s="162"/>
    </row>
    <row r="19" spans="2:19" ht="22.15" customHeight="1" thickTop="1" thickBot="1" x14ac:dyDescent="0.3">
      <c r="B19" s="98" t="s">
        <v>207</v>
      </c>
      <c r="C19" s="134">
        <v>106</v>
      </c>
      <c r="D19" s="136">
        <v>394</v>
      </c>
      <c r="E19" s="136">
        <v>5</v>
      </c>
      <c r="F19" s="166">
        <v>0</v>
      </c>
      <c r="G19" s="132">
        <v>505</v>
      </c>
      <c r="H19" s="134">
        <v>1751</v>
      </c>
      <c r="I19" s="136">
        <v>4044</v>
      </c>
      <c r="J19" s="136">
        <v>181</v>
      </c>
      <c r="K19" s="166">
        <v>4</v>
      </c>
      <c r="L19" s="132">
        <v>5980</v>
      </c>
      <c r="M19" s="134">
        <v>963</v>
      </c>
      <c r="N19" s="136">
        <v>2211</v>
      </c>
      <c r="O19" s="136">
        <v>206</v>
      </c>
      <c r="P19" s="166">
        <v>2</v>
      </c>
      <c r="Q19" s="132">
        <v>3382</v>
      </c>
      <c r="R19" s="132">
        <v>9867</v>
      </c>
      <c r="S19" s="79"/>
    </row>
    <row r="20" spans="2:19" s="71" customFormat="1" ht="22.15" customHeight="1" thickTop="1" thickBot="1" x14ac:dyDescent="0.3">
      <c r="B20" s="99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2:19" ht="22.15" customHeight="1" thickTop="1" x14ac:dyDescent="0.25">
      <c r="B21" s="112" t="s">
        <v>233</v>
      </c>
      <c r="C21" s="157"/>
      <c r="D21" s="184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02"/>
    </row>
    <row r="22" spans="2:19" ht="22.15" customHeight="1" thickBot="1" x14ac:dyDescent="0.3">
      <c r="B22" s="163" t="s">
        <v>240</v>
      </c>
      <c r="C22" s="185"/>
      <c r="D22" s="186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02"/>
    </row>
    <row r="23" spans="2:19" s="71" customFormat="1" ht="15.75" thickTop="1" x14ac:dyDescent="0.2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19" s="71" customFormat="1" x14ac:dyDescent="0.25"/>
    <row r="25" spans="2:19" s="71" customFormat="1" x14ac:dyDescent="0.25"/>
    <row r="26" spans="2:19" s="71" customFormat="1" x14ac:dyDescent="0.25"/>
    <row r="27" spans="2:19" s="71" customFormat="1" x14ac:dyDescent="0.25"/>
    <row r="28" spans="2:19" s="71" customFormat="1" x14ac:dyDescent="0.25"/>
    <row r="29" spans="2:19" s="71" customFormat="1" x14ac:dyDescent="0.25"/>
    <row r="30" spans="2:19" s="71" customFormat="1" x14ac:dyDescent="0.25"/>
    <row r="31" spans="2:19" s="71" customFormat="1" x14ac:dyDescent="0.25"/>
    <row r="32" spans="2:19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</sheetData>
  <mergeCells count="13"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FH608"/>
  <sheetViews>
    <sheetView topLeftCell="C1" workbookViewId="0">
      <selection activeCell="C7" sqref="C7:R19"/>
    </sheetView>
  </sheetViews>
  <sheetFormatPr defaultColWidth="9.140625" defaultRowHeight="15" x14ac:dyDescent="0.25"/>
  <cols>
    <col min="1" max="1" width="2.7109375" style="71" customWidth="1"/>
    <col min="2" max="2" width="16.42578125" style="70" customWidth="1"/>
    <col min="3" max="18" width="16.28515625" style="70" customWidth="1"/>
    <col min="19" max="164" width="11.42578125" style="71" customWidth="1"/>
    <col min="165" max="16384" width="9.140625" style="70"/>
  </cols>
  <sheetData>
    <row r="1" spans="2:19" s="71" customFormat="1" ht="15.75" thickBot="1" x14ac:dyDescent="0.3"/>
    <row r="2" spans="2:19" ht="22.15" customHeight="1" thickTop="1" thickBot="1" x14ac:dyDescent="0.3">
      <c r="B2" s="304" t="s">
        <v>358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2:19" ht="22.15" customHeight="1" thickTop="1" thickBot="1" x14ac:dyDescent="0.3">
      <c r="B3" s="307" t="s">
        <v>275</v>
      </c>
      <c r="C3" s="395" t="s">
        <v>243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6"/>
    </row>
    <row r="4" spans="2:19" ht="22.15" customHeight="1" thickTop="1" thickBot="1" x14ac:dyDescent="0.3">
      <c r="B4" s="308"/>
      <c r="C4" s="384" t="s">
        <v>290</v>
      </c>
      <c r="D4" s="315"/>
      <c r="E4" s="315"/>
      <c r="F4" s="315"/>
      <c r="G4" s="322"/>
      <c r="H4" s="384" t="s">
        <v>292</v>
      </c>
      <c r="I4" s="315"/>
      <c r="J4" s="315"/>
      <c r="K4" s="315"/>
      <c r="L4" s="322"/>
      <c r="M4" s="384" t="s">
        <v>246</v>
      </c>
      <c r="N4" s="315"/>
      <c r="O4" s="315"/>
      <c r="P4" s="315"/>
      <c r="Q4" s="322"/>
      <c r="R4" s="337" t="s">
        <v>207</v>
      </c>
    </row>
    <row r="5" spans="2:19" ht="22.15" customHeight="1" thickTop="1" x14ac:dyDescent="0.25">
      <c r="B5" s="308"/>
      <c r="C5" s="389" t="s">
        <v>235</v>
      </c>
      <c r="D5" s="397"/>
      <c r="E5" s="397"/>
      <c r="F5" s="398"/>
      <c r="G5" s="307" t="s">
        <v>207</v>
      </c>
      <c r="H5" s="389" t="s">
        <v>235</v>
      </c>
      <c r="I5" s="397"/>
      <c r="J5" s="397"/>
      <c r="K5" s="398"/>
      <c r="L5" s="307" t="s">
        <v>207</v>
      </c>
      <c r="M5" s="389" t="s">
        <v>235</v>
      </c>
      <c r="N5" s="397"/>
      <c r="O5" s="397"/>
      <c r="P5" s="398"/>
      <c r="Q5" s="307" t="s">
        <v>207</v>
      </c>
      <c r="R5" s="338"/>
    </row>
    <row r="6" spans="2:19" ht="22.15" customHeight="1" thickBot="1" x14ac:dyDescent="0.3">
      <c r="B6" s="309"/>
      <c r="C6" s="283" t="s">
        <v>236</v>
      </c>
      <c r="D6" s="284" t="s">
        <v>237</v>
      </c>
      <c r="E6" s="284" t="s">
        <v>238</v>
      </c>
      <c r="F6" s="263" t="s">
        <v>239</v>
      </c>
      <c r="G6" s="321"/>
      <c r="H6" s="283" t="s">
        <v>236</v>
      </c>
      <c r="I6" s="284" t="s">
        <v>237</v>
      </c>
      <c r="J6" s="284" t="s">
        <v>238</v>
      </c>
      <c r="K6" s="263" t="s">
        <v>239</v>
      </c>
      <c r="L6" s="321"/>
      <c r="M6" s="283" t="s">
        <v>236</v>
      </c>
      <c r="N6" s="284" t="s">
        <v>237</v>
      </c>
      <c r="O6" s="284" t="s">
        <v>238</v>
      </c>
      <c r="P6" s="263" t="s">
        <v>239</v>
      </c>
      <c r="Q6" s="321"/>
      <c r="R6" s="339"/>
    </row>
    <row r="7" spans="2:19" ht="22.15" customHeight="1" thickTop="1" x14ac:dyDescent="0.25">
      <c r="B7" s="161" t="s">
        <v>276</v>
      </c>
      <c r="C7" s="177">
        <v>6.6037735849056603E-2</v>
      </c>
      <c r="D7" s="179">
        <v>8.6294416243654817E-2</v>
      </c>
      <c r="E7" s="179">
        <v>0.2</v>
      </c>
      <c r="F7" s="174">
        <v>0</v>
      </c>
      <c r="G7" s="215">
        <v>8.3168316831683173E-2</v>
      </c>
      <c r="H7" s="177">
        <v>0.10394060536836093</v>
      </c>
      <c r="I7" s="179">
        <v>9.3966369930761628E-2</v>
      </c>
      <c r="J7" s="179">
        <v>5.5248618784530384E-2</v>
      </c>
      <c r="K7" s="174">
        <v>0</v>
      </c>
      <c r="L7" s="215">
        <v>9.5652173913043481E-2</v>
      </c>
      <c r="M7" s="177">
        <v>0.10384215991692627</v>
      </c>
      <c r="N7" s="179">
        <v>8.6386250565355038E-2</v>
      </c>
      <c r="O7" s="179">
        <v>0.10679611650485436</v>
      </c>
      <c r="P7" s="174">
        <v>0</v>
      </c>
      <c r="Q7" s="216">
        <v>9.2548787699586049E-2</v>
      </c>
      <c r="R7" s="216">
        <v>9.3949528732137425E-2</v>
      </c>
      <c r="S7" s="162"/>
    </row>
    <row r="8" spans="2:19" ht="22.15" customHeight="1" x14ac:dyDescent="0.25">
      <c r="B8" s="161" t="s">
        <v>277</v>
      </c>
      <c r="C8" s="177">
        <v>7.5471698113207544E-2</v>
      </c>
      <c r="D8" s="179">
        <v>7.3604060913705582E-2</v>
      </c>
      <c r="E8" s="179">
        <v>0</v>
      </c>
      <c r="F8" s="174">
        <v>0</v>
      </c>
      <c r="G8" s="216">
        <v>7.3267326732673263E-2</v>
      </c>
      <c r="H8" s="177">
        <v>5.4825813820673898E-2</v>
      </c>
      <c r="I8" s="179">
        <v>6.9238377843719084E-2</v>
      </c>
      <c r="J8" s="179">
        <v>6.0773480662983423E-2</v>
      </c>
      <c r="K8" s="174">
        <v>0.25</v>
      </c>
      <c r="L8" s="216">
        <v>6.488294314381271E-2</v>
      </c>
      <c r="M8" s="177">
        <v>6.2305295950155763E-2</v>
      </c>
      <c r="N8" s="179">
        <v>6.6938037087290819E-2</v>
      </c>
      <c r="O8" s="179">
        <v>5.3398058252427182E-2</v>
      </c>
      <c r="P8" s="174">
        <v>0</v>
      </c>
      <c r="Q8" s="216">
        <v>6.4754583086930814E-2</v>
      </c>
      <c r="R8" s="216">
        <v>6.5268065268065265E-2</v>
      </c>
      <c r="S8" s="162"/>
    </row>
    <row r="9" spans="2:19" ht="22.15" customHeight="1" x14ac:dyDescent="0.25">
      <c r="B9" s="161" t="s">
        <v>278</v>
      </c>
      <c r="C9" s="177">
        <v>5.6603773584905662E-2</v>
      </c>
      <c r="D9" s="179">
        <v>6.8527918781725886E-2</v>
      </c>
      <c r="E9" s="179">
        <v>0</v>
      </c>
      <c r="F9" s="174">
        <v>0</v>
      </c>
      <c r="G9" s="216">
        <v>6.5346534653465349E-2</v>
      </c>
      <c r="H9" s="177">
        <v>8.1096516276413483E-2</v>
      </c>
      <c r="I9" s="179">
        <v>7.0227497527200797E-2</v>
      </c>
      <c r="J9" s="179">
        <v>8.2872928176795577E-2</v>
      </c>
      <c r="K9" s="174">
        <v>0</v>
      </c>
      <c r="L9" s="216">
        <v>7.3745819397993309E-2</v>
      </c>
      <c r="M9" s="177">
        <v>6.9574247144340601E-2</v>
      </c>
      <c r="N9" s="179">
        <v>9.7693351424694708E-2</v>
      </c>
      <c r="O9" s="179">
        <v>7.281553398058252E-2</v>
      </c>
      <c r="P9" s="174">
        <v>0</v>
      </c>
      <c r="Q9" s="216">
        <v>8.8113542282672971E-2</v>
      </c>
      <c r="R9" s="216">
        <v>7.8240599979730416E-2</v>
      </c>
      <c r="S9" s="162"/>
    </row>
    <row r="10" spans="2:19" ht="22.15" customHeight="1" x14ac:dyDescent="0.25">
      <c r="B10" s="161" t="s">
        <v>279</v>
      </c>
      <c r="C10" s="177">
        <v>5.6603773584905662E-2</v>
      </c>
      <c r="D10" s="179">
        <v>5.3299492385786802E-2</v>
      </c>
      <c r="E10" s="179">
        <v>0</v>
      </c>
      <c r="F10" s="174">
        <v>0</v>
      </c>
      <c r="G10" s="216">
        <v>5.3465346534653464E-2</v>
      </c>
      <c r="H10" s="177">
        <v>5.368360936607653E-2</v>
      </c>
      <c r="I10" s="179">
        <v>5.9347181008902079E-2</v>
      </c>
      <c r="J10" s="179">
        <v>7.7348066298342538E-2</v>
      </c>
      <c r="K10" s="174">
        <v>0</v>
      </c>
      <c r="L10" s="216">
        <v>5.8193979933110367E-2</v>
      </c>
      <c r="M10" s="177">
        <v>4.8805815160955349E-2</v>
      </c>
      <c r="N10" s="179">
        <v>6.603346901854365E-2</v>
      </c>
      <c r="O10" s="179">
        <v>6.3106796116504854E-2</v>
      </c>
      <c r="P10" s="174">
        <v>0</v>
      </c>
      <c r="Q10" s="216">
        <v>6.0910703725606148E-2</v>
      </c>
      <c r="R10" s="216">
        <v>5.8883145839667576E-2</v>
      </c>
      <c r="S10" s="162"/>
    </row>
    <row r="11" spans="2:19" ht="22.15" customHeight="1" x14ac:dyDescent="0.25">
      <c r="B11" s="161" t="s">
        <v>280</v>
      </c>
      <c r="C11" s="177">
        <v>0.13207547169811321</v>
      </c>
      <c r="D11" s="179">
        <v>0.1065989847715736</v>
      </c>
      <c r="E11" s="179">
        <v>0.4</v>
      </c>
      <c r="F11" s="174">
        <v>0</v>
      </c>
      <c r="G11" s="216">
        <v>0.11485148514851486</v>
      </c>
      <c r="H11" s="177">
        <v>0.10394060536836093</v>
      </c>
      <c r="I11" s="179">
        <v>9.5944609297725025E-2</v>
      </c>
      <c r="J11" s="179">
        <v>9.3922651933701654E-2</v>
      </c>
      <c r="K11" s="174">
        <v>0.25</v>
      </c>
      <c r="L11" s="216">
        <v>9.8327759197324421E-2</v>
      </c>
      <c r="M11" s="177">
        <v>8.5150571131879543E-2</v>
      </c>
      <c r="N11" s="179">
        <v>9.9954771596562644E-2</v>
      </c>
      <c r="O11" s="179">
        <v>8.2524271844660199E-2</v>
      </c>
      <c r="P11" s="174">
        <v>1</v>
      </c>
      <c r="Q11" s="216">
        <v>9.5209934949733885E-2</v>
      </c>
      <c r="R11" s="216">
        <v>9.8104793756967665E-2</v>
      </c>
      <c r="S11" s="162"/>
    </row>
    <row r="12" spans="2:19" ht="22.15" customHeight="1" x14ac:dyDescent="0.25">
      <c r="B12" s="161" t="s">
        <v>281</v>
      </c>
      <c r="C12" s="177">
        <v>4.716981132075472E-2</v>
      </c>
      <c r="D12" s="179">
        <v>7.6142131979695438E-2</v>
      </c>
      <c r="E12" s="179">
        <v>0.2</v>
      </c>
      <c r="F12" s="174">
        <v>0</v>
      </c>
      <c r="G12" s="216">
        <v>7.1287128712871281E-2</v>
      </c>
      <c r="H12" s="177">
        <v>0.11250713877784123</v>
      </c>
      <c r="I12" s="179">
        <v>8.5311572700296739E-2</v>
      </c>
      <c r="J12" s="179">
        <v>7.18232044198895E-2</v>
      </c>
      <c r="K12" s="174">
        <v>0</v>
      </c>
      <c r="L12" s="216">
        <v>9.2809364548494977E-2</v>
      </c>
      <c r="M12" s="177">
        <v>9.9688473520249218E-2</v>
      </c>
      <c r="N12" s="179">
        <v>7.5983717774762552E-2</v>
      </c>
      <c r="O12" s="179">
        <v>7.281553398058252E-2</v>
      </c>
      <c r="P12" s="174">
        <v>0</v>
      </c>
      <c r="Q12" s="216">
        <v>8.2495564754583084E-2</v>
      </c>
      <c r="R12" s="216">
        <v>8.817269686834904E-2</v>
      </c>
      <c r="S12" s="162"/>
    </row>
    <row r="13" spans="2:19" ht="22.15" customHeight="1" x14ac:dyDescent="0.25">
      <c r="B13" s="161" t="s">
        <v>282</v>
      </c>
      <c r="C13" s="177">
        <v>5.6603773584905662E-2</v>
      </c>
      <c r="D13" s="179">
        <v>5.8375634517766499E-2</v>
      </c>
      <c r="E13" s="179">
        <v>0</v>
      </c>
      <c r="F13" s="174">
        <v>0</v>
      </c>
      <c r="G13" s="216">
        <v>5.7425742574257428E-2</v>
      </c>
      <c r="H13" s="177">
        <v>2.1701884637350087E-2</v>
      </c>
      <c r="I13" s="179">
        <v>3.1157270029673591E-2</v>
      </c>
      <c r="J13" s="179">
        <v>3.3149171270718231E-2</v>
      </c>
      <c r="K13" s="174">
        <v>0</v>
      </c>
      <c r="L13" s="216">
        <v>2.8428093645484948E-2</v>
      </c>
      <c r="M13" s="177">
        <v>2.6998961578400829E-2</v>
      </c>
      <c r="N13" s="179">
        <v>3.9348710990502037E-2</v>
      </c>
      <c r="O13" s="179">
        <v>2.4271844660194174E-2</v>
      </c>
      <c r="P13" s="174">
        <v>0</v>
      </c>
      <c r="Q13" s="216">
        <v>3.4890597279716141E-2</v>
      </c>
      <c r="R13" s="216">
        <v>3.2127292996858216E-2</v>
      </c>
      <c r="S13" s="162"/>
    </row>
    <row r="14" spans="2:19" ht="22.15" customHeight="1" x14ac:dyDescent="0.25">
      <c r="B14" s="161" t="s">
        <v>283</v>
      </c>
      <c r="C14" s="177">
        <v>7.5471698113207544E-2</v>
      </c>
      <c r="D14" s="179">
        <v>9.1370558375634514E-2</v>
      </c>
      <c r="E14" s="179">
        <v>0</v>
      </c>
      <c r="F14" s="174">
        <v>0</v>
      </c>
      <c r="G14" s="216">
        <v>8.7128712871287123E-2</v>
      </c>
      <c r="H14" s="177">
        <v>4.3403769274700174E-2</v>
      </c>
      <c r="I14" s="179">
        <v>5.9594460929772504E-2</v>
      </c>
      <c r="J14" s="179">
        <v>6.0773480662983423E-2</v>
      </c>
      <c r="K14" s="174">
        <v>0</v>
      </c>
      <c r="L14" s="216">
        <v>5.4849498327759198E-2</v>
      </c>
      <c r="M14" s="177">
        <v>6.8535825545171333E-2</v>
      </c>
      <c r="N14" s="179">
        <v>5.698778833107191E-2</v>
      </c>
      <c r="O14" s="179">
        <v>6.7961165048543687E-2</v>
      </c>
      <c r="P14" s="174">
        <v>0</v>
      </c>
      <c r="Q14" s="216">
        <v>6.0910703725606148E-2</v>
      </c>
      <c r="R14" s="216">
        <v>5.8579102057362928E-2</v>
      </c>
      <c r="S14" s="162"/>
    </row>
    <row r="15" spans="2:19" ht="22.15" customHeight="1" x14ac:dyDescent="0.25">
      <c r="B15" s="161" t="s">
        <v>284</v>
      </c>
      <c r="C15" s="177">
        <v>8.4905660377358486E-2</v>
      </c>
      <c r="D15" s="179">
        <v>0.10406091370558376</v>
      </c>
      <c r="E15" s="179">
        <v>0</v>
      </c>
      <c r="F15" s="174">
        <v>0</v>
      </c>
      <c r="G15" s="216">
        <v>9.9009900990099015E-2</v>
      </c>
      <c r="H15" s="177">
        <v>0.1010850942318675</v>
      </c>
      <c r="I15" s="179">
        <v>0.10707220573689416</v>
      </c>
      <c r="J15" s="179">
        <v>0.12154696132596685</v>
      </c>
      <c r="K15" s="174">
        <v>0</v>
      </c>
      <c r="L15" s="216">
        <v>0.10568561872909699</v>
      </c>
      <c r="M15" s="177">
        <v>0.11214953271028037</v>
      </c>
      <c r="N15" s="179">
        <v>0.10040705563093623</v>
      </c>
      <c r="O15" s="179">
        <v>0.14563106796116504</v>
      </c>
      <c r="P15" s="174">
        <v>0</v>
      </c>
      <c r="Q15" s="216">
        <v>0.10644589000591366</v>
      </c>
      <c r="R15" s="216">
        <v>0.10560454038714909</v>
      </c>
      <c r="S15" s="162"/>
    </row>
    <row r="16" spans="2:19" ht="22.15" customHeight="1" x14ac:dyDescent="0.25">
      <c r="B16" s="161" t="s">
        <v>285</v>
      </c>
      <c r="C16" s="177">
        <v>0.11320754716981132</v>
      </c>
      <c r="D16" s="179">
        <v>0.11421319796954314</v>
      </c>
      <c r="E16" s="179">
        <v>0</v>
      </c>
      <c r="F16" s="174">
        <v>0</v>
      </c>
      <c r="G16" s="216">
        <v>0.11287128712871287</v>
      </c>
      <c r="H16" s="177">
        <v>0.10679611650485436</v>
      </c>
      <c r="I16" s="179">
        <v>0.11102868447082097</v>
      </c>
      <c r="J16" s="179">
        <v>8.2872928176795577E-2</v>
      </c>
      <c r="K16" s="174">
        <v>0.25</v>
      </c>
      <c r="L16" s="216">
        <v>0.10903010033444815</v>
      </c>
      <c r="M16" s="177">
        <v>0.12668743509865005</v>
      </c>
      <c r="N16" s="179">
        <v>0.10085933966530981</v>
      </c>
      <c r="O16" s="179">
        <v>9.7087378640776698E-2</v>
      </c>
      <c r="P16" s="174">
        <v>0</v>
      </c>
      <c r="Q16" s="216">
        <v>0.10792430514488469</v>
      </c>
      <c r="R16" s="216">
        <v>0.10884767406506538</v>
      </c>
      <c r="S16" s="162"/>
    </row>
    <row r="17" spans="2:164" ht="22.15" customHeight="1" x14ac:dyDescent="0.25">
      <c r="B17" s="161" t="s">
        <v>286</v>
      </c>
      <c r="C17" s="177">
        <v>0.14150943396226415</v>
      </c>
      <c r="D17" s="179">
        <v>7.6142131979695438E-2</v>
      </c>
      <c r="E17" s="179">
        <v>0.2</v>
      </c>
      <c r="F17" s="174">
        <v>0</v>
      </c>
      <c r="G17" s="216">
        <v>9.1089108910891087E-2</v>
      </c>
      <c r="H17" s="177">
        <v>9.3660765276984581E-2</v>
      </c>
      <c r="I17" s="179">
        <v>0.11201780415430267</v>
      </c>
      <c r="J17" s="179">
        <v>0.13812154696132597</v>
      </c>
      <c r="K17" s="174">
        <v>0.25</v>
      </c>
      <c r="L17" s="216">
        <v>0.10752508361204013</v>
      </c>
      <c r="M17" s="177">
        <v>8.6188992731048811E-2</v>
      </c>
      <c r="N17" s="179">
        <v>0.10040705563093623</v>
      </c>
      <c r="O17" s="179">
        <v>0.10194174757281553</v>
      </c>
      <c r="P17" s="174">
        <v>0</v>
      </c>
      <c r="Q17" s="216">
        <v>9.6392667060910708E-2</v>
      </c>
      <c r="R17" s="216">
        <v>0.10286814634640722</v>
      </c>
      <c r="S17" s="162"/>
    </row>
    <row r="18" spans="2:164" ht="22.15" customHeight="1" thickBot="1" x14ac:dyDescent="0.3">
      <c r="B18" s="161" t="s">
        <v>287</v>
      </c>
      <c r="C18" s="177">
        <v>9.4339622641509441E-2</v>
      </c>
      <c r="D18" s="179">
        <v>9.1370558375634514E-2</v>
      </c>
      <c r="E18" s="179">
        <v>0</v>
      </c>
      <c r="F18" s="174">
        <v>0</v>
      </c>
      <c r="G18" s="216">
        <v>9.1089108910891087E-2</v>
      </c>
      <c r="H18" s="177">
        <v>0.12335808109651628</v>
      </c>
      <c r="I18" s="179">
        <v>0.10509396636993076</v>
      </c>
      <c r="J18" s="179">
        <v>0.12154696132596685</v>
      </c>
      <c r="K18" s="174">
        <v>0</v>
      </c>
      <c r="L18" s="216">
        <v>0.1108695652173913</v>
      </c>
      <c r="M18" s="177">
        <v>0.11007268951194185</v>
      </c>
      <c r="N18" s="179">
        <v>0.10900045228403438</v>
      </c>
      <c r="O18" s="179">
        <v>0.11165048543689321</v>
      </c>
      <c r="P18" s="174">
        <v>0</v>
      </c>
      <c r="Q18" s="216">
        <v>0.10940272028385571</v>
      </c>
      <c r="R18" s="216">
        <v>0.10935441370223979</v>
      </c>
      <c r="S18" s="162"/>
    </row>
    <row r="19" spans="2:164" ht="22.15" customHeight="1" thickTop="1" thickBot="1" x14ac:dyDescent="0.3">
      <c r="B19" s="98" t="s">
        <v>207</v>
      </c>
      <c r="C19" s="217">
        <v>0.99999999999999989</v>
      </c>
      <c r="D19" s="218">
        <v>1</v>
      </c>
      <c r="E19" s="218">
        <v>1</v>
      </c>
      <c r="F19" s="219">
        <v>0</v>
      </c>
      <c r="G19" s="220">
        <v>0.99999999999999989</v>
      </c>
      <c r="H19" s="217">
        <v>1</v>
      </c>
      <c r="I19" s="218">
        <v>0.99999999999999989</v>
      </c>
      <c r="J19" s="218">
        <v>0.99999999999999989</v>
      </c>
      <c r="K19" s="219">
        <v>1</v>
      </c>
      <c r="L19" s="220">
        <v>1</v>
      </c>
      <c r="M19" s="217">
        <v>0.99999999999999989</v>
      </c>
      <c r="N19" s="218">
        <v>1</v>
      </c>
      <c r="O19" s="218">
        <v>0.99999999999999978</v>
      </c>
      <c r="P19" s="219">
        <v>1</v>
      </c>
      <c r="Q19" s="220">
        <v>1</v>
      </c>
      <c r="R19" s="220">
        <v>0.99999999999999989</v>
      </c>
      <c r="S19" s="79"/>
    </row>
    <row r="20" spans="2:164" s="71" customFormat="1" ht="22.15" customHeight="1" thickTop="1" thickBot="1" x14ac:dyDescent="0.3">
      <c r="B20" s="99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</row>
    <row r="21" spans="2:164" ht="22.15" customHeight="1" thickTop="1" x14ac:dyDescent="0.25">
      <c r="B21" s="112" t="s">
        <v>233</v>
      </c>
      <c r="C21" s="157"/>
      <c r="D21" s="184"/>
      <c r="E21" s="149"/>
      <c r="F21" s="149"/>
      <c r="G21" s="149"/>
      <c r="H21" s="149" t="s">
        <v>202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02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</row>
    <row r="22" spans="2:164" ht="22.15" customHeight="1" thickBot="1" x14ac:dyDescent="0.3">
      <c r="B22" s="163" t="s">
        <v>240</v>
      </c>
      <c r="C22" s="185"/>
      <c r="D22" s="186"/>
      <c r="E22" s="149"/>
      <c r="F22" s="149"/>
      <c r="G22" s="149"/>
      <c r="H22" s="149" t="s">
        <v>293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02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</row>
    <row r="23" spans="2:164" s="71" customFormat="1" ht="15.75" thickTop="1" x14ac:dyDescent="0.25">
      <c r="B23" s="102"/>
      <c r="C23" s="182"/>
      <c r="D23" s="182"/>
      <c r="E23" s="182"/>
      <c r="F23" s="182"/>
      <c r="G23" s="183"/>
      <c r="H23" s="182"/>
      <c r="I23" s="182"/>
      <c r="J23" s="182"/>
      <c r="K23" s="182"/>
      <c r="L23" s="103"/>
      <c r="M23" s="102"/>
      <c r="N23" s="102"/>
      <c r="O23" s="102"/>
      <c r="P23" s="102"/>
      <c r="Q23" s="103"/>
      <c r="R23" s="102"/>
    </row>
    <row r="24" spans="2:164" s="71" customFormat="1" x14ac:dyDescent="0.25"/>
    <row r="25" spans="2:164" s="71" customFormat="1" x14ac:dyDescent="0.25"/>
    <row r="26" spans="2:164" s="71" customFormat="1" x14ac:dyDescent="0.25"/>
    <row r="27" spans="2:164" s="71" customFormat="1" x14ac:dyDescent="0.25"/>
    <row r="28" spans="2:164" s="71" customFormat="1" x14ac:dyDescent="0.25"/>
    <row r="29" spans="2:164" s="71" customFormat="1" x14ac:dyDescent="0.25"/>
    <row r="30" spans="2:164" s="71" customFormat="1" x14ac:dyDescent="0.25"/>
    <row r="31" spans="2:164" s="71" customFormat="1" x14ac:dyDescent="0.25"/>
    <row r="32" spans="2:164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</sheetData>
  <mergeCells count="13"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FC665"/>
  <sheetViews>
    <sheetView workbookViewId="0">
      <selection activeCell="C6" sqref="C6:P18"/>
    </sheetView>
  </sheetViews>
  <sheetFormatPr defaultColWidth="9.140625" defaultRowHeight="15" x14ac:dyDescent="0.25"/>
  <cols>
    <col min="1" max="1" width="2.7109375" style="71" customWidth="1"/>
    <col min="2" max="2" width="15.7109375" style="70" customWidth="1"/>
    <col min="3" max="16" width="11.7109375" style="70" customWidth="1"/>
    <col min="17" max="159" width="11.42578125" style="71" customWidth="1"/>
    <col min="160" max="16384" width="9.140625" style="70"/>
  </cols>
  <sheetData>
    <row r="1" spans="2:17" s="71" customFormat="1" ht="15.75" thickBot="1" x14ac:dyDescent="0.3"/>
    <row r="2" spans="2:17" ht="22.15" customHeight="1" thickTop="1" thickBot="1" x14ac:dyDescent="0.3">
      <c r="B2" s="304" t="s">
        <v>359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</row>
    <row r="3" spans="2:17" ht="22.15" customHeight="1" thickTop="1" thickBot="1" x14ac:dyDescent="0.3">
      <c r="B3" s="307" t="s">
        <v>275</v>
      </c>
      <c r="C3" s="315" t="s">
        <v>248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22"/>
    </row>
    <row r="4" spans="2:17" ht="22.15" customHeight="1" thickTop="1" x14ac:dyDescent="0.25">
      <c r="B4" s="320"/>
      <c r="C4" s="346" t="s">
        <v>250</v>
      </c>
      <c r="D4" s="347"/>
      <c r="E4" s="348" t="s">
        <v>273</v>
      </c>
      <c r="F4" s="347"/>
      <c r="G4" s="348" t="s">
        <v>252</v>
      </c>
      <c r="H4" s="347"/>
      <c r="I4" s="348" t="s">
        <v>253</v>
      </c>
      <c r="J4" s="347"/>
      <c r="K4" s="348" t="s">
        <v>166</v>
      </c>
      <c r="L4" s="347"/>
      <c r="M4" s="349" t="s">
        <v>254</v>
      </c>
      <c r="N4" s="349"/>
      <c r="O4" s="316" t="s">
        <v>207</v>
      </c>
      <c r="P4" s="298"/>
    </row>
    <row r="5" spans="2:17" ht="22.15" customHeight="1" thickBot="1" x14ac:dyDescent="0.3">
      <c r="B5" s="321"/>
      <c r="C5" s="269" t="s">
        <v>206</v>
      </c>
      <c r="D5" s="270" t="s">
        <v>2</v>
      </c>
      <c r="E5" s="271" t="s">
        <v>249</v>
      </c>
      <c r="F5" s="270" t="s">
        <v>2</v>
      </c>
      <c r="G5" s="271" t="s">
        <v>206</v>
      </c>
      <c r="H5" s="270" t="s">
        <v>2</v>
      </c>
      <c r="I5" s="271" t="s">
        <v>206</v>
      </c>
      <c r="J5" s="270" t="s">
        <v>2</v>
      </c>
      <c r="K5" s="271" t="s">
        <v>206</v>
      </c>
      <c r="L5" s="270" t="s">
        <v>2</v>
      </c>
      <c r="M5" s="271" t="s">
        <v>249</v>
      </c>
      <c r="N5" s="272" t="s">
        <v>2</v>
      </c>
      <c r="O5" s="269" t="s">
        <v>206</v>
      </c>
      <c r="P5" s="273" t="s">
        <v>2</v>
      </c>
      <c r="Q5" s="162"/>
    </row>
    <row r="6" spans="2:17" ht="22.15" customHeight="1" thickTop="1" x14ac:dyDescent="0.25">
      <c r="B6" s="187" t="s">
        <v>276</v>
      </c>
      <c r="C6" s="95">
        <v>16</v>
      </c>
      <c r="D6" s="227">
        <v>5.8608058608058608E-2</v>
      </c>
      <c r="E6" s="169">
        <v>524</v>
      </c>
      <c r="F6" s="227">
        <v>0.10236374291853878</v>
      </c>
      <c r="G6" s="169">
        <v>95</v>
      </c>
      <c r="H6" s="227">
        <v>8.9118198874296436E-2</v>
      </c>
      <c r="I6" s="169">
        <v>200</v>
      </c>
      <c r="J6" s="227">
        <v>8.206811653672548E-2</v>
      </c>
      <c r="K6" s="169">
        <v>6</v>
      </c>
      <c r="L6" s="227">
        <v>8.2191780821917804E-2</v>
      </c>
      <c r="M6" s="169">
        <v>86</v>
      </c>
      <c r="N6" s="116">
        <v>9.5661846496106789E-2</v>
      </c>
      <c r="O6" s="95">
        <v>927</v>
      </c>
      <c r="P6" s="119">
        <v>9.3949528732137425E-2</v>
      </c>
      <c r="Q6" s="162"/>
    </row>
    <row r="7" spans="2:17" ht="22.15" customHeight="1" x14ac:dyDescent="0.25">
      <c r="B7" s="187" t="s">
        <v>277</v>
      </c>
      <c r="C7" s="95">
        <v>19</v>
      </c>
      <c r="D7" s="227">
        <v>6.95970695970696E-2</v>
      </c>
      <c r="E7" s="169">
        <v>332</v>
      </c>
      <c r="F7" s="227">
        <v>6.4856417268997851E-2</v>
      </c>
      <c r="G7" s="169">
        <v>86</v>
      </c>
      <c r="H7" s="227">
        <v>8.0675422138836772E-2</v>
      </c>
      <c r="I7" s="169">
        <v>137</v>
      </c>
      <c r="J7" s="227">
        <v>5.6216659827656952E-2</v>
      </c>
      <c r="K7" s="169">
        <v>4</v>
      </c>
      <c r="L7" s="227">
        <v>5.4794520547945202E-2</v>
      </c>
      <c r="M7" s="169">
        <v>66</v>
      </c>
      <c r="N7" s="116">
        <v>7.3414905450500556E-2</v>
      </c>
      <c r="O7" s="95">
        <v>644</v>
      </c>
      <c r="P7" s="119">
        <v>6.5268065268065265E-2</v>
      </c>
      <c r="Q7" s="162"/>
    </row>
    <row r="8" spans="2:17" ht="22.15" customHeight="1" x14ac:dyDescent="0.25">
      <c r="B8" s="187" t="s">
        <v>278</v>
      </c>
      <c r="C8" s="95">
        <v>18</v>
      </c>
      <c r="D8" s="227">
        <v>6.5934065934065936E-2</v>
      </c>
      <c r="E8" s="169">
        <v>445</v>
      </c>
      <c r="F8" s="227">
        <v>8.6931041218988078E-2</v>
      </c>
      <c r="G8" s="169">
        <v>66</v>
      </c>
      <c r="H8" s="227">
        <v>6.1913696060037521E-2</v>
      </c>
      <c r="I8" s="169">
        <v>181</v>
      </c>
      <c r="J8" s="227">
        <v>7.4271645465736558E-2</v>
      </c>
      <c r="K8" s="169">
        <v>2</v>
      </c>
      <c r="L8" s="227">
        <v>2.7397260273972601E-2</v>
      </c>
      <c r="M8" s="169">
        <v>60</v>
      </c>
      <c r="N8" s="116">
        <v>6.6740823136818686E-2</v>
      </c>
      <c r="O8" s="95">
        <v>772</v>
      </c>
      <c r="P8" s="119">
        <v>7.8240599979730416E-2</v>
      </c>
      <c r="Q8" s="162"/>
    </row>
    <row r="9" spans="2:17" ht="22.15" customHeight="1" x14ac:dyDescent="0.25">
      <c r="B9" s="187" t="s">
        <v>279</v>
      </c>
      <c r="C9" s="95">
        <v>12</v>
      </c>
      <c r="D9" s="227">
        <v>4.3956043956043959E-2</v>
      </c>
      <c r="E9" s="169">
        <v>301</v>
      </c>
      <c r="F9" s="227">
        <v>5.8800546981832388E-2</v>
      </c>
      <c r="G9" s="169">
        <v>69</v>
      </c>
      <c r="H9" s="227">
        <v>6.4727954971857404E-2</v>
      </c>
      <c r="I9" s="169">
        <v>150</v>
      </c>
      <c r="J9" s="227">
        <v>6.1551087402544113E-2</v>
      </c>
      <c r="K9" s="169">
        <v>3</v>
      </c>
      <c r="L9" s="227">
        <v>4.1095890410958902E-2</v>
      </c>
      <c r="M9" s="169">
        <v>46</v>
      </c>
      <c r="N9" s="116">
        <v>5.116796440489433E-2</v>
      </c>
      <c r="O9" s="95">
        <v>581</v>
      </c>
      <c r="P9" s="119">
        <v>5.8883145839667576E-2</v>
      </c>
      <c r="Q9" s="162"/>
    </row>
    <row r="10" spans="2:17" ht="22.15" customHeight="1" x14ac:dyDescent="0.25">
      <c r="B10" s="187" t="s">
        <v>280</v>
      </c>
      <c r="C10" s="95">
        <v>23</v>
      </c>
      <c r="D10" s="227">
        <v>8.4249084249084255E-2</v>
      </c>
      <c r="E10" s="169">
        <v>526</v>
      </c>
      <c r="F10" s="227">
        <v>0.10275444422738816</v>
      </c>
      <c r="G10" s="169">
        <v>95</v>
      </c>
      <c r="H10" s="227">
        <v>8.9118198874296436E-2</v>
      </c>
      <c r="I10" s="169">
        <v>223</v>
      </c>
      <c r="J10" s="227">
        <v>9.1505949938448919E-2</v>
      </c>
      <c r="K10" s="169">
        <v>7</v>
      </c>
      <c r="L10" s="227">
        <v>9.5890410958904104E-2</v>
      </c>
      <c r="M10" s="169">
        <v>94</v>
      </c>
      <c r="N10" s="116">
        <v>0.10456062291434928</v>
      </c>
      <c r="O10" s="95">
        <v>968</v>
      </c>
      <c r="P10" s="119">
        <v>9.8104793756967665E-2</v>
      </c>
      <c r="Q10" s="162"/>
    </row>
    <row r="11" spans="2:17" ht="22.15" customHeight="1" x14ac:dyDescent="0.25">
      <c r="B11" s="187" t="s">
        <v>281</v>
      </c>
      <c r="C11" s="95">
        <v>27</v>
      </c>
      <c r="D11" s="227">
        <v>9.8901098901098897E-2</v>
      </c>
      <c r="E11" s="169">
        <v>464</v>
      </c>
      <c r="F11" s="227">
        <v>9.0642703653057238E-2</v>
      </c>
      <c r="G11" s="169">
        <v>92</v>
      </c>
      <c r="H11" s="227">
        <v>8.6303939962476553E-2</v>
      </c>
      <c r="I11" s="169">
        <v>217</v>
      </c>
      <c r="J11" s="227">
        <v>8.9043906442347151E-2</v>
      </c>
      <c r="K11" s="169">
        <v>3</v>
      </c>
      <c r="L11" s="227">
        <v>4.1095890410958902E-2</v>
      </c>
      <c r="M11" s="169">
        <v>67</v>
      </c>
      <c r="N11" s="116">
        <v>7.4527252502780861E-2</v>
      </c>
      <c r="O11" s="95">
        <v>870</v>
      </c>
      <c r="P11" s="119">
        <v>8.817269686834904E-2</v>
      </c>
      <c r="Q11" s="162"/>
    </row>
    <row r="12" spans="2:17" ht="22.15" customHeight="1" x14ac:dyDescent="0.25">
      <c r="B12" s="187" t="s">
        <v>282</v>
      </c>
      <c r="C12" s="95">
        <v>18</v>
      </c>
      <c r="D12" s="227">
        <v>6.5934065934065936E-2</v>
      </c>
      <c r="E12" s="169">
        <v>134</v>
      </c>
      <c r="F12" s="227">
        <v>2.6176987692908771E-2</v>
      </c>
      <c r="G12" s="169">
        <v>45</v>
      </c>
      <c r="H12" s="227">
        <v>4.2213883677298308E-2</v>
      </c>
      <c r="I12" s="169">
        <v>90</v>
      </c>
      <c r="J12" s="227">
        <v>3.6930652441526469E-2</v>
      </c>
      <c r="K12" s="169">
        <v>3</v>
      </c>
      <c r="L12" s="227">
        <v>4.1095890410958902E-2</v>
      </c>
      <c r="M12" s="169">
        <v>27</v>
      </c>
      <c r="N12" s="116">
        <v>3.0033370411568408E-2</v>
      </c>
      <c r="O12" s="95">
        <v>317</v>
      </c>
      <c r="P12" s="119">
        <v>3.2127292996858216E-2</v>
      </c>
      <c r="Q12" s="162"/>
    </row>
    <row r="13" spans="2:17" ht="22.15" customHeight="1" x14ac:dyDescent="0.25">
      <c r="B13" s="187" t="s">
        <v>283</v>
      </c>
      <c r="C13" s="95">
        <v>21</v>
      </c>
      <c r="D13" s="227">
        <v>7.6923076923076927E-2</v>
      </c>
      <c r="E13" s="169">
        <v>248</v>
      </c>
      <c r="F13" s="227">
        <v>4.8446962297323697E-2</v>
      </c>
      <c r="G13" s="169">
        <v>89</v>
      </c>
      <c r="H13" s="227">
        <v>8.3489681050656656E-2</v>
      </c>
      <c r="I13" s="169">
        <v>171</v>
      </c>
      <c r="J13" s="227">
        <v>7.0168239638900287E-2</v>
      </c>
      <c r="K13" s="169">
        <v>5</v>
      </c>
      <c r="L13" s="227">
        <v>6.8493150684931503E-2</v>
      </c>
      <c r="M13" s="169">
        <v>44</v>
      </c>
      <c r="N13" s="116">
        <v>4.8943270300333706E-2</v>
      </c>
      <c r="O13" s="95">
        <v>578</v>
      </c>
      <c r="P13" s="119">
        <v>5.8579102057362928E-2</v>
      </c>
      <c r="Q13" s="162"/>
    </row>
    <row r="14" spans="2:17" ht="22.15" customHeight="1" x14ac:dyDescent="0.25">
      <c r="B14" s="187" t="s">
        <v>284</v>
      </c>
      <c r="C14" s="95">
        <v>32</v>
      </c>
      <c r="D14" s="227">
        <v>0.11721611721611722</v>
      </c>
      <c r="E14" s="169">
        <v>547</v>
      </c>
      <c r="F14" s="227">
        <v>0.10685680797030669</v>
      </c>
      <c r="G14" s="169">
        <v>86</v>
      </c>
      <c r="H14" s="227">
        <v>8.0675422138836772E-2</v>
      </c>
      <c r="I14" s="169">
        <v>272</v>
      </c>
      <c r="J14" s="227">
        <v>0.11161263848994665</v>
      </c>
      <c r="K14" s="169">
        <v>11</v>
      </c>
      <c r="L14" s="227">
        <v>0.15068493150684931</v>
      </c>
      <c r="M14" s="169">
        <v>94</v>
      </c>
      <c r="N14" s="116">
        <v>0.10456062291434928</v>
      </c>
      <c r="O14" s="95">
        <v>1042</v>
      </c>
      <c r="P14" s="119">
        <v>0.10560454038714909</v>
      </c>
      <c r="Q14" s="162"/>
    </row>
    <row r="15" spans="2:17" ht="22.15" customHeight="1" x14ac:dyDescent="0.25">
      <c r="B15" s="187" t="s">
        <v>285</v>
      </c>
      <c r="C15" s="95">
        <v>26</v>
      </c>
      <c r="D15" s="227">
        <v>9.5238095238095233E-2</v>
      </c>
      <c r="E15" s="169">
        <v>561</v>
      </c>
      <c r="F15" s="227">
        <v>0.10959171713225239</v>
      </c>
      <c r="G15" s="169">
        <v>100</v>
      </c>
      <c r="H15" s="227">
        <v>9.3808630393996242E-2</v>
      </c>
      <c r="I15" s="169">
        <v>272</v>
      </c>
      <c r="J15" s="227">
        <v>0.11161263848994665</v>
      </c>
      <c r="K15" s="169">
        <v>9</v>
      </c>
      <c r="L15" s="227">
        <v>0.12328767123287671</v>
      </c>
      <c r="M15" s="169">
        <v>106</v>
      </c>
      <c r="N15" s="116">
        <v>0.11790878754171301</v>
      </c>
      <c r="O15" s="95">
        <v>1074</v>
      </c>
      <c r="P15" s="119">
        <v>0.10884767406506538</v>
      </c>
      <c r="Q15" s="162"/>
    </row>
    <row r="16" spans="2:17" ht="22.15" customHeight="1" x14ac:dyDescent="0.25">
      <c r="B16" s="187" t="s">
        <v>286</v>
      </c>
      <c r="C16" s="95">
        <v>34</v>
      </c>
      <c r="D16" s="227">
        <v>0.12454212454212454</v>
      </c>
      <c r="E16" s="169">
        <v>511</v>
      </c>
      <c r="F16" s="227">
        <v>9.9824184411017772E-2</v>
      </c>
      <c r="G16" s="169">
        <v>118</v>
      </c>
      <c r="H16" s="227">
        <v>0.11069418386491557</v>
      </c>
      <c r="I16" s="169">
        <v>239</v>
      </c>
      <c r="J16" s="227">
        <v>9.8071399261386957E-2</v>
      </c>
      <c r="K16" s="169">
        <v>8</v>
      </c>
      <c r="L16" s="227">
        <v>0.1095890410958904</v>
      </c>
      <c r="M16" s="169">
        <v>105</v>
      </c>
      <c r="N16" s="116">
        <v>0.1167964404894327</v>
      </c>
      <c r="O16" s="95">
        <v>1015</v>
      </c>
      <c r="P16" s="119">
        <v>0.10286814634640722</v>
      </c>
      <c r="Q16" s="79"/>
    </row>
    <row r="17" spans="2:16" ht="22.15" customHeight="1" thickBot="1" x14ac:dyDescent="0.3">
      <c r="B17" s="187" t="s">
        <v>287</v>
      </c>
      <c r="C17" s="95">
        <v>27</v>
      </c>
      <c r="D17" s="227">
        <v>9.8901098901098897E-2</v>
      </c>
      <c r="E17" s="169">
        <v>526</v>
      </c>
      <c r="F17" s="227">
        <v>0.10275444422738816</v>
      </c>
      <c r="G17" s="169">
        <v>125</v>
      </c>
      <c r="H17" s="227">
        <v>0.11726078799249531</v>
      </c>
      <c r="I17" s="169">
        <v>285</v>
      </c>
      <c r="J17" s="227">
        <v>0.11694706606483381</v>
      </c>
      <c r="K17" s="169">
        <v>12</v>
      </c>
      <c r="L17" s="227">
        <v>0.16438356164383561</v>
      </c>
      <c r="M17" s="169">
        <v>104</v>
      </c>
      <c r="N17" s="116">
        <v>0.11568409343715239</v>
      </c>
      <c r="O17" s="95">
        <v>1079</v>
      </c>
      <c r="P17" s="119">
        <v>0.10935441370223979</v>
      </c>
    </row>
    <row r="18" spans="2:16" ht="22.15" customHeight="1" thickTop="1" thickBot="1" x14ac:dyDescent="0.3">
      <c r="B18" s="195" t="s">
        <v>207</v>
      </c>
      <c r="C18" s="96">
        <v>273</v>
      </c>
      <c r="D18" s="180">
        <v>1</v>
      </c>
      <c r="E18" s="206">
        <v>5119</v>
      </c>
      <c r="F18" s="180">
        <v>1</v>
      </c>
      <c r="G18" s="206">
        <v>1066</v>
      </c>
      <c r="H18" s="180">
        <v>1.0000000000000002</v>
      </c>
      <c r="I18" s="206">
        <v>2437</v>
      </c>
      <c r="J18" s="180">
        <v>1</v>
      </c>
      <c r="K18" s="206">
        <v>73</v>
      </c>
      <c r="L18" s="180">
        <v>1</v>
      </c>
      <c r="M18" s="206">
        <v>899</v>
      </c>
      <c r="N18" s="120">
        <v>1</v>
      </c>
      <c r="O18" s="96">
        <v>9867</v>
      </c>
      <c r="P18" s="121">
        <v>0.99999999999999989</v>
      </c>
    </row>
    <row r="19" spans="2:16" s="71" customFormat="1" ht="22.15" customHeight="1" thickTop="1" thickBot="1" x14ac:dyDescent="0.3">
      <c r="B19" s="99"/>
      <c r="C19" s="100"/>
      <c r="D19" s="113"/>
      <c r="E19" s="100"/>
      <c r="F19" s="113"/>
      <c r="G19" s="100"/>
      <c r="H19" s="113"/>
      <c r="I19" s="100"/>
      <c r="J19" s="113"/>
      <c r="K19" s="100"/>
      <c r="L19" s="113"/>
      <c r="M19" s="100"/>
      <c r="N19" s="113"/>
      <c r="O19" s="100"/>
      <c r="P19" s="113"/>
    </row>
    <row r="20" spans="2:16" ht="22.15" customHeight="1" thickTop="1" x14ac:dyDescent="0.25">
      <c r="B20" s="112" t="s">
        <v>233</v>
      </c>
      <c r="C20" s="157"/>
      <c r="D20" s="157"/>
      <c r="E20" s="184"/>
      <c r="F20" s="149"/>
      <c r="G20" s="149"/>
      <c r="H20" s="149"/>
      <c r="I20" s="149"/>
      <c r="J20" s="149"/>
      <c r="K20" s="150"/>
      <c r="L20" s="149"/>
      <c r="M20" s="149"/>
      <c r="N20" s="149"/>
      <c r="O20" s="148"/>
      <c r="P20" s="149"/>
    </row>
    <row r="21" spans="2:16" ht="22.15" customHeight="1" thickBot="1" x14ac:dyDescent="0.3">
      <c r="B21" s="163" t="s">
        <v>240</v>
      </c>
      <c r="C21" s="185"/>
      <c r="D21" s="185"/>
      <c r="E21" s="186"/>
      <c r="F21" s="149"/>
      <c r="G21" s="149"/>
      <c r="H21" s="149"/>
      <c r="I21" s="149"/>
      <c r="J21" s="149"/>
      <c r="K21" s="150"/>
      <c r="L21" s="149"/>
      <c r="M21" s="149"/>
      <c r="N21" s="149"/>
      <c r="O21" s="148"/>
      <c r="P21" s="149"/>
    </row>
    <row r="22" spans="2:16" s="71" customFormat="1" ht="15.75" thickTop="1" x14ac:dyDescent="0.25">
      <c r="B22" s="102"/>
      <c r="C22" s="182"/>
      <c r="D22" s="182"/>
      <c r="E22" s="182"/>
      <c r="F22" s="182"/>
      <c r="G22" s="182"/>
      <c r="H22" s="182"/>
      <c r="I22" s="182"/>
      <c r="J22" s="182"/>
      <c r="K22" s="183"/>
      <c r="L22" s="182"/>
      <c r="M22" s="182"/>
      <c r="N22" s="102"/>
      <c r="O22" s="102"/>
      <c r="P22" s="102"/>
    </row>
    <row r="23" spans="2:16" s="71" customFormat="1" x14ac:dyDescent="0.25"/>
    <row r="24" spans="2:16" s="71" customFormat="1" x14ac:dyDescent="0.25"/>
    <row r="25" spans="2:16" s="71" customFormat="1" x14ac:dyDescent="0.25"/>
    <row r="26" spans="2:16" s="71" customFormat="1" x14ac:dyDescent="0.25"/>
    <row r="27" spans="2:16" s="71" customFormat="1" x14ac:dyDescent="0.25"/>
    <row r="28" spans="2:16" s="71" customFormat="1" x14ac:dyDescent="0.25"/>
    <row r="29" spans="2:16" s="71" customFormat="1" x14ac:dyDescent="0.25"/>
    <row r="30" spans="2:16" s="71" customFormat="1" x14ac:dyDescent="0.25"/>
    <row r="31" spans="2:16" s="71" customFormat="1" x14ac:dyDescent="0.25"/>
    <row r="32" spans="2:16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B1:U885"/>
  <sheetViews>
    <sheetView workbookViewId="0">
      <selection activeCell="C6" sqref="C6:T18"/>
    </sheetView>
  </sheetViews>
  <sheetFormatPr defaultColWidth="9.140625" defaultRowHeight="15" x14ac:dyDescent="0.25"/>
  <cols>
    <col min="1" max="1" width="2.7109375" style="71" customWidth="1"/>
    <col min="2" max="2" width="15.7109375" style="70" customWidth="1"/>
    <col min="3" max="20" width="10" style="70" customWidth="1"/>
    <col min="21" max="16384" width="9.140625" style="71"/>
  </cols>
  <sheetData>
    <row r="1" spans="2:21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1" ht="22.15" customHeight="1" thickTop="1" thickBot="1" x14ac:dyDescent="0.3">
      <c r="B2" s="304" t="s">
        <v>360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53"/>
      <c r="P2" s="353"/>
      <c r="Q2" s="353"/>
      <c r="R2" s="353"/>
      <c r="S2" s="353"/>
      <c r="T2" s="354"/>
    </row>
    <row r="3" spans="2:21" ht="22.15" customHeight="1" thickTop="1" thickBot="1" x14ac:dyDescent="0.3">
      <c r="B3" s="307" t="s">
        <v>275</v>
      </c>
      <c r="C3" s="315" t="s">
        <v>256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26"/>
    </row>
    <row r="4" spans="2:21" ht="22.15" customHeight="1" thickTop="1" x14ac:dyDescent="0.25">
      <c r="B4" s="320"/>
      <c r="C4" s="346" t="s">
        <v>257</v>
      </c>
      <c r="D4" s="347"/>
      <c r="E4" s="348" t="s">
        <v>258</v>
      </c>
      <c r="F4" s="347"/>
      <c r="G4" s="348" t="s">
        <v>259</v>
      </c>
      <c r="H4" s="347"/>
      <c r="I4" s="348" t="s">
        <v>260</v>
      </c>
      <c r="J4" s="347"/>
      <c r="K4" s="349" t="s">
        <v>261</v>
      </c>
      <c r="L4" s="347"/>
      <c r="M4" s="349" t="s">
        <v>262</v>
      </c>
      <c r="N4" s="347"/>
      <c r="O4" s="349" t="s">
        <v>263</v>
      </c>
      <c r="P4" s="347"/>
      <c r="Q4" s="349" t="s">
        <v>238</v>
      </c>
      <c r="R4" s="349"/>
      <c r="S4" s="316" t="s">
        <v>207</v>
      </c>
      <c r="T4" s="298"/>
    </row>
    <row r="5" spans="2:21" ht="22.15" customHeight="1" thickBot="1" x14ac:dyDescent="0.3">
      <c r="B5" s="321"/>
      <c r="C5" s="265" t="s">
        <v>206</v>
      </c>
      <c r="D5" s="266" t="s">
        <v>2</v>
      </c>
      <c r="E5" s="267" t="s">
        <v>206</v>
      </c>
      <c r="F5" s="266" t="s">
        <v>2</v>
      </c>
      <c r="G5" s="267" t="s">
        <v>206</v>
      </c>
      <c r="H5" s="266" t="s">
        <v>2</v>
      </c>
      <c r="I5" s="267" t="s">
        <v>206</v>
      </c>
      <c r="J5" s="266" t="s">
        <v>2</v>
      </c>
      <c r="K5" s="267" t="s">
        <v>206</v>
      </c>
      <c r="L5" s="266" t="s">
        <v>2</v>
      </c>
      <c r="M5" s="267" t="s">
        <v>206</v>
      </c>
      <c r="N5" s="266" t="s">
        <v>2</v>
      </c>
      <c r="O5" s="267" t="s">
        <v>206</v>
      </c>
      <c r="P5" s="266" t="s">
        <v>2</v>
      </c>
      <c r="Q5" s="267" t="s">
        <v>206</v>
      </c>
      <c r="R5" s="286" t="s">
        <v>2</v>
      </c>
      <c r="S5" s="265" t="s">
        <v>206</v>
      </c>
      <c r="T5" s="268" t="s">
        <v>2</v>
      </c>
    </row>
    <row r="6" spans="2:21" ht="22.15" customHeight="1" thickTop="1" x14ac:dyDescent="0.25">
      <c r="B6" s="161" t="s">
        <v>276</v>
      </c>
      <c r="C6" s="133">
        <v>291</v>
      </c>
      <c r="D6" s="234">
        <v>0.10260930888575458</v>
      </c>
      <c r="E6" s="135">
        <v>154</v>
      </c>
      <c r="F6" s="234">
        <v>8.8404133180252586E-2</v>
      </c>
      <c r="G6" s="135">
        <v>115</v>
      </c>
      <c r="H6" s="234">
        <v>9.2147435897435903E-2</v>
      </c>
      <c r="I6" s="135">
        <v>117</v>
      </c>
      <c r="J6" s="234">
        <v>9.8072087175188602E-2</v>
      </c>
      <c r="K6" s="135">
        <v>62</v>
      </c>
      <c r="L6" s="234">
        <v>7.6448828606658442E-2</v>
      </c>
      <c r="M6" s="135">
        <v>115</v>
      </c>
      <c r="N6" s="234">
        <v>9.7623089983022077E-2</v>
      </c>
      <c r="O6" s="135">
        <v>40</v>
      </c>
      <c r="P6" s="234">
        <v>8.5653104925053528E-2</v>
      </c>
      <c r="Q6" s="135">
        <v>33</v>
      </c>
      <c r="R6" s="87">
        <v>8.4183673469387751E-2</v>
      </c>
      <c r="S6" s="133">
        <v>927</v>
      </c>
      <c r="T6" s="88">
        <v>9.3949528732137425E-2</v>
      </c>
      <c r="U6" s="162"/>
    </row>
    <row r="7" spans="2:21" ht="22.15" customHeight="1" x14ac:dyDescent="0.25">
      <c r="B7" s="161" t="s">
        <v>277</v>
      </c>
      <c r="C7" s="133">
        <v>166</v>
      </c>
      <c r="D7" s="234">
        <v>5.853314527503526E-2</v>
      </c>
      <c r="E7" s="135">
        <v>109</v>
      </c>
      <c r="F7" s="234">
        <v>6.2571756601607353E-2</v>
      </c>
      <c r="G7" s="135">
        <v>90</v>
      </c>
      <c r="H7" s="234">
        <v>7.2115384615384609E-2</v>
      </c>
      <c r="I7" s="135">
        <v>76</v>
      </c>
      <c r="J7" s="234">
        <v>6.3704945515507122E-2</v>
      </c>
      <c r="K7" s="135">
        <v>60</v>
      </c>
      <c r="L7" s="234">
        <v>7.3982737361282372E-2</v>
      </c>
      <c r="M7" s="135">
        <v>93</v>
      </c>
      <c r="N7" s="234">
        <v>7.8947368421052627E-2</v>
      </c>
      <c r="O7" s="135">
        <v>28</v>
      </c>
      <c r="P7" s="234">
        <v>5.9957173447537475E-2</v>
      </c>
      <c r="Q7" s="135">
        <v>22</v>
      </c>
      <c r="R7" s="87">
        <v>5.6122448979591837E-2</v>
      </c>
      <c r="S7" s="133">
        <v>644</v>
      </c>
      <c r="T7" s="88">
        <v>6.5268065268065265E-2</v>
      </c>
      <c r="U7" s="162"/>
    </row>
    <row r="8" spans="2:21" ht="22.15" customHeight="1" x14ac:dyDescent="0.25">
      <c r="B8" s="161" t="s">
        <v>278</v>
      </c>
      <c r="C8" s="133">
        <v>216</v>
      </c>
      <c r="D8" s="234">
        <v>7.6163610719322997E-2</v>
      </c>
      <c r="E8" s="135">
        <v>124</v>
      </c>
      <c r="F8" s="234">
        <v>7.1182548794489098E-2</v>
      </c>
      <c r="G8" s="135">
        <v>80</v>
      </c>
      <c r="H8" s="234">
        <v>6.4102564102564097E-2</v>
      </c>
      <c r="I8" s="135">
        <v>102</v>
      </c>
      <c r="J8" s="234">
        <v>8.5498742665549035E-2</v>
      </c>
      <c r="K8" s="135">
        <v>81</v>
      </c>
      <c r="L8" s="234">
        <v>9.98766954377312E-2</v>
      </c>
      <c r="M8" s="135">
        <v>92</v>
      </c>
      <c r="N8" s="234">
        <v>7.8098471986417659E-2</v>
      </c>
      <c r="O8" s="135">
        <v>47</v>
      </c>
      <c r="P8" s="234">
        <v>0.1006423982869379</v>
      </c>
      <c r="Q8" s="135">
        <v>30</v>
      </c>
      <c r="R8" s="87">
        <v>7.6530612244897961E-2</v>
      </c>
      <c r="S8" s="133">
        <v>772</v>
      </c>
      <c r="T8" s="88">
        <v>7.8240599979730416E-2</v>
      </c>
      <c r="U8" s="162"/>
    </row>
    <row r="9" spans="2:21" ht="22.15" customHeight="1" x14ac:dyDescent="0.25">
      <c r="B9" s="161" t="s">
        <v>279</v>
      </c>
      <c r="C9" s="133">
        <v>148</v>
      </c>
      <c r="D9" s="234">
        <v>5.2186177715091681E-2</v>
      </c>
      <c r="E9" s="135">
        <v>98</v>
      </c>
      <c r="F9" s="234">
        <v>5.6257175660160738E-2</v>
      </c>
      <c r="G9" s="135">
        <v>80</v>
      </c>
      <c r="H9" s="234">
        <v>6.4102564102564097E-2</v>
      </c>
      <c r="I9" s="135">
        <v>69</v>
      </c>
      <c r="J9" s="234">
        <v>5.7837384744341996E-2</v>
      </c>
      <c r="K9" s="135">
        <v>57</v>
      </c>
      <c r="L9" s="234">
        <v>7.0283600493218246E-2</v>
      </c>
      <c r="M9" s="135">
        <v>69</v>
      </c>
      <c r="N9" s="234">
        <v>5.857385398981324E-2</v>
      </c>
      <c r="O9" s="135">
        <v>33</v>
      </c>
      <c r="P9" s="234">
        <v>7.0663811563169171E-2</v>
      </c>
      <c r="Q9" s="135">
        <v>27</v>
      </c>
      <c r="R9" s="87">
        <v>6.8877551020408156E-2</v>
      </c>
      <c r="S9" s="133">
        <v>581</v>
      </c>
      <c r="T9" s="88">
        <v>5.8883145839667576E-2</v>
      </c>
      <c r="U9" s="162"/>
    </row>
    <row r="10" spans="2:21" ht="22.15" customHeight="1" x14ac:dyDescent="0.25">
      <c r="B10" s="161" t="s">
        <v>280</v>
      </c>
      <c r="C10" s="133">
        <v>281</v>
      </c>
      <c r="D10" s="234">
        <v>9.9083215796897037E-2</v>
      </c>
      <c r="E10" s="135">
        <v>189</v>
      </c>
      <c r="F10" s="234">
        <v>0.10849598163030999</v>
      </c>
      <c r="G10" s="135">
        <v>123</v>
      </c>
      <c r="H10" s="234">
        <v>9.8557692307692304E-2</v>
      </c>
      <c r="I10" s="135">
        <v>116</v>
      </c>
      <c r="J10" s="234">
        <v>9.72338642078793E-2</v>
      </c>
      <c r="K10" s="135">
        <v>79</v>
      </c>
      <c r="L10" s="234">
        <v>9.7410604192355116E-2</v>
      </c>
      <c r="M10" s="135">
        <v>112</v>
      </c>
      <c r="N10" s="234">
        <v>9.5076400679117143E-2</v>
      </c>
      <c r="O10" s="135">
        <v>32</v>
      </c>
      <c r="P10" s="234">
        <v>6.852248394004283E-2</v>
      </c>
      <c r="Q10" s="135">
        <v>36</v>
      </c>
      <c r="R10" s="87">
        <v>9.1836734693877556E-2</v>
      </c>
      <c r="S10" s="133">
        <v>968</v>
      </c>
      <c r="T10" s="88">
        <v>9.8104793756967665E-2</v>
      </c>
      <c r="U10" s="162"/>
    </row>
    <row r="11" spans="2:21" ht="22.15" customHeight="1" x14ac:dyDescent="0.25">
      <c r="B11" s="161" t="s">
        <v>281</v>
      </c>
      <c r="C11" s="133">
        <v>298</v>
      </c>
      <c r="D11" s="234">
        <v>0.10507757404795487</v>
      </c>
      <c r="E11" s="135">
        <v>142</v>
      </c>
      <c r="F11" s="234">
        <v>8.1515499425947185E-2</v>
      </c>
      <c r="G11" s="135">
        <v>98</v>
      </c>
      <c r="H11" s="234">
        <v>7.8525641025641024E-2</v>
      </c>
      <c r="I11" s="135">
        <v>107</v>
      </c>
      <c r="J11" s="234">
        <v>8.9689857502095557E-2</v>
      </c>
      <c r="K11" s="135">
        <v>67</v>
      </c>
      <c r="L11" s="234">
        <v>8.2614056720098639E-2</v>
      </c>
      <c r="M11" s="135">
        <v>91</v>
      </c>
      <c r="N11" s="234">
        <v>7.7249575551782676E-2</v>
      </c>
      <c r="O11" s="135">
        <v>38</v>
      </c>
      <c r="P11" s="234">
        <v>8.137044967880086E-2</v>
      </c>
      <c r="Q11" s="135">
        <v>29</v>
      </c>
      <c r="R11" s="87">
        <v>7.3979591836734693E-2</v>
      </c>
      <c r="S11" s="133">
        <v>870</v>
      </c>
      <c r="T11" s="88">
        <v>8.817269686834904E-2</v>
      </c>
      <c r="U11" s="162"/>
    </row>
    <row r="12" spans="2:21" ht="22.15" customHeight="1" x14ac:dyDescent="0.25">
      <c r="B12" s="161" t="s">
        <v>282</v>
      </c>
      <c r="C12" s="133">
        <v>71</v>
      </c>
      <c r="D12" s="234">
        <v>2.5035260930888575E-2</v>
      </c>
      <c r="E12" s="135">
        <v>62</v>
      </c>
      <c r="F12" s="234">
        <v>3.5591274397244549E-2</v>
      </c>
      <c r="G12" s="135">
        <v>46</v>
      </c>
      <c r="H12" s="234">
        <v>3.685897435897436E-2</v>
      </c>
      <c r="I12" s="135">
        <v>28</v>
      </c>
      <c r="J12" s="234">
        <v>2.347024308466052E-2</v>
      </c>
      <c r="K12" s="135">
        <v>36</v>
      </c>
      <c r="L12" s="234">
        <v>4.4389642416769418E-2</v>
      </c>
      <c r="M12" s="135">
        <v>39</v>
      </c>
      <c r="N12" s="234">
        <v>3.3106960950764007E-2</v>
      </c>
      <c r="O12" s="135">
        <v>24</v>
      </c>
      <c r="P12" s="234">
        <v>5.1391862955032119E-2</v>
      </c>
      <c r="Q12" s="135">
        <v>11</v>
      </c>
      <c r="R12" s="87">
        <v>2.8061224489795918E-2</v>
      </c>
      <c r="S12" s="133">
        <v>317</v>
      </c>
      <c r="T12" s="88">
        <v>3.2127292996858216E-2</v>
      </c>
      <c r="U12" s="162"/>
    </row>
    <row r="13" spans="2:21" ht="22.15" customHeight="1" x14ac:dyDescent="0.25">
      <c r="B13" s="161" t="s">
        <v>283</v>
      </c>
      <c r="C13" s="133">
        <v>150</v>
      </c>
      <c r="D13" s="234">
        <v>5.2891396332863189E-2</v>
      </c>
      <c r="E13" s="135">
        <v>92</v>
      </c>
      <c r="F13" s="234">
        <v>5.2812858783008038E-2</v>
      </c>
      <c r="G13" s="135">
        <v>80</v>
      </c>
      <c r="H13" s="234">
        <v>6.4102564102564097E-2</v>
      </c>
      <c r="I13" s="135">
        <v>82</v>
      </c>
      <c r="J13" s="234">
        <v>6.8734283319362946E-2</v>
      </c>
      <c r="K13" s="135">
        <v>45</v>
      </c>
      <c r="L13" s="234">
        <v>5.5487053020961775E-2</v>
      </c>
      <c r="M13" s="135">
        <v>71</v>
      </c>
      <c r="N13" s="234">
        <v>6.0271646859083192E-2</v>
      </c>
      <c r="O13" s="135">
        <v>33</v>
      </c>
      <c r="P13" s="234">
        <v>7.0663811563169171E-2</v>
      </c>
      <c r="Q13" s="135">
        <v>25</v>
      </c>
      <c r="R13" s="87">
        <v>6.3775510204081634E-2</v>
      </c>
      <c r="S13" s="133">
        <v>578</v>
      </c>
      <c r="T13" s="88">
        <v>5.8579102057362928E-2</v>
      </c>
      <c r="U13" s="162"/>
    </row>
    <row r="14" spans="2:21" ht="22.15" customHeight="1" x14ac:dyDescent="0.25">
      <c r="B14" s="161" t="s">
        <v>284</v>
      </c>
      <c r="C14" s="133">
        <v>294</v>
      </c>
      <c r="D14" s="234">
        <v>0.10366713681241185</v>
      </c>
      <c r="E14" s="135">
        <v>196</v>
      </c>
      <c r="F14" s="234">
        <v>0.11251435132032148</v>
      </c>
      <c r="G14" s="135">
        <v>126</v>
      </c>
      <c r="H14" s="234">
        <v>0.10096153846153846</v>
      </c>
      <c r="I14" s="135">
        <v>112</v>
      </c>
      <c r="J14" s="234">
        <v>9.388097233864208E-2</v>
      </c>
      <c r="K14" s="135">
        <v>80</v>
      </c>
      <c r="L14" s="234">
        <v>9.8643649815043158E-2</v>
      </c>
      <c r="M14" s="135">
        <v>137</v>
      </c>
      <c r="N14" s="234">
        <v>0.11629881154499151</v>
      </c>
      <c r="O14" s="135">
        <v>45</v>
      </c>
      <c r="P14" s="234">
        <v>9.6359743040685231E-2</v>
      </c>
      <c r="Q14" s="135">
        <v>52</v>
      </c>
      <c r="R14" s="87">
        <v>0.1326530612244898</v>
      </c>
      <c r="S14" s="133">
        <v>1042</v>
      </c>
      <c r="T14" s="88">
        <v>0.10560454038714909</v>
      </c>
      <c r="U14" s="162"/>
    </row>
    <row r="15" spans="2:21" ht="22.15" customHeight="1" x14ac:dyDescent="0.25">
      <c r="B15" s="161" t="s">
        <v>285</v>
      </c>
      <c r="C15" s="133">
        <v>322</v>
      </c>
      <c r="D15" s="234">
        <v>0.11354019746121298</v>
      </c>
      <c r="E15" s="135">
        <v>206</v>
      </c>
      <c r="F15" s="234">
        <v>0.11825487944890931</v>
      </c>
      <c r="G15" s="135">
        <v>139</v>
      </c>
      <c r="H15" s="234">
        <v>0.11137820512820513</v>
      </c>
      <c r="I15" s="135">
        <v>116</v>
      </c>
      <c r="J15" s="234">
        <v>9.72338642078793E-2</v>
      </c>
      <c r="K15" s="135">
        <v>92</v>
      </c>
      <c r="L15" s="234">
        <v>0.11344019728729964</v>
      </c>
      <c r="M15" s="135">
        <v>119</v>
      </c>
      <c r="N15" s="234">
        <v>0.10101867572156197</v>
      </c>
      <c r="O15" s="135">
        <v>45</v>
      </c>
      <c r="P15" s="234">
        <v>9.6359743040685231E-2</v>
      </c>
      <c r="Q15" s="135">
        <v>35</v>
      </c>
      <c r="R15" s="87">
        <v>8.9285714285714288E-2</v>
      </c>
      <c r="S15" s="133">
        <v>1074</v>
      </c>
      <c r="T15" s="88">
        <v>0.10884767406506538</v>
      </c>
      <c r="U15" s="162"/>
    </row>
    <row r="16" spans="2:21" ht="22.15" customHeight="1" x14ac:dyDescent="0.25">
      <c r="B16" s="161" t="s">
        <v>286</v>
      </c>
      <c r="C16" s="133">
        <v>266</v>
      </c>
      <c r="D16" s="234">
        <v>9.3794076163610726E-2</v>
      </c>
      <c r="E16" s="135">
        <v>172</v>
      </c>
      <c r="F16" s="234">
        <v>9.8737083811710674E-2</v>
      </c>
      <c r="G16" s="135">
        <v>124</v>
      </c>
      <c r="H16" s="234">
        <v>9.9358974358974353E-2</v>
      </c>
      <c r="I16" s="135">
        <v>124</v>
      </c>
      <c r="J16" s="234">
        <v>0.10393964794635373</v>
      </c>
      <c r="K16" s="135">
        <v>89</v>
      </c>
      <c r="L16" s="234">
        <v>0.10974106041923551</v>
      </c>
      <c r="M16" s="135">
        <v>139</v>
      </c>
      <c r="N16" s="234">
        <v>0.11799660441426146</v>
      </c>
      <c r="O16" s="135">
        <v>54</v>
      </c>
      <c r="P16" s="234">
        <v>0.11563169164882227</v>
      </c>
      <c r="Q16" s="135">
        <v>47</v>
      </c>
      <c r="R16" s="87">
        <v>0.11989795918367346</v>
      </c>
      <c r="S16" s="133">
        <v>1015</v>
      </c>
      <c r="T16" s="88">
        <v>0.10286814634640722</v>
      </c>
      <c r="U16" s="162"/>
    </row>
    <row r="17" spans="2:21" ht="22.15" customHeight="1" thickBot="1" x14ac:dyDescent="0.3">
      <c r="B17" s="161" t="s">
        <v>287</v>
      </c>
      <c r="C17" s="133">
        <v>333</v>
      </c>
      <c r="D17" s="234">
        <v>0.11741889985895627</v>
      </c>
      <c r="E17" s="135">
        <v>198</v>
      </c>
      <c r="F17" s="234">
        <v>0.11366245694603903</v>
      </c>
      <c r="G17" s="135">
        <v>147</v>
      </c>
      <c r="H17" s="234">
        <v>0.11778846153846154</v>
      </c>
      <c r="I17" s="135">
        <v>144</v>
      </c>
      <c r="J17" s="234">
        <v>0.12070410729253982</v>
      </c>
      <c r="K17" s="135">
        <v>63</v>
      </c>
      <c r="L17" s="234">
        <v>7.7681874229346484E-2</v>
      </c>
      <c r="M17" s="135">
        <v>101</v>
      </c>
      <c r="N17" s="234">
        <v>8.5738539898132432E-2</v>
      </c>
      <c r="O17" s="135">
        <v>48</v>
      </c>
      <c r="P17" s="234">
        <v>0.10278372591006424</v>
      </c>
      <c r="Q17" s="135">
        <v>45</v>
      </c>
      <c r="R17" s="87">
        <v>0.11479591836734694</v>
      </c>
      <c r="S17" s="133">
        <v>1079</v>
      </c>
      <c r="T17" s="88">
        <v>0.10935441370223979</v>
      </c>
      <c r="U17" s="162"/>
    </row>
    <row r="18" spans="2:21" ht="22.15" customHeight="1" thickTop="1" thickBot="1" x14ac:dyDescent="0.3">
      <c r="B18" s="98" t="s">
        <v>207</v>
      </c>
      <c r="C18" s="134">
        <v>2836</v>
      </c>
      <c r="D18" s="235">
        <v>1.0000000000000002</v>
      </c>
      <c r="E18" s="136">
        <v>1742</v>
      </c>
      <c r="F18" s="235">
        <v>1</v>
      </c>
      <c r="G18" s="136">
        <v>1248</v>
      </c>
      <c r="H18" s="235">
        <v>1</v>
      </c>
      <c r="I18" s="136">
        <v>1193</v>
      </c>
      <c r="J18" s="235">
        <v>0.99999999999999989</v>
      </c>
      <c r="K18" s="136">
        <v>811</v>
      </c>
      <c r="L18" s="235">
        <v>0.99999999999999989</v>
      </c>
      <c r="M18" s="136">
        <v>1178</v>
      </c>
      <c r="N18" s="235">
        <v>1.0000000000000002</v>
      </c>
      <c r="O18" s="136">
        <v>467</v>
      </c>
      <c r="P18" s="235">
        <v>0.99999999999999989</v>
      </c>
      <c r="Q18" s="136">
        <v>392</v>
      </c>
      <c r="R18" s="90">
        <v>1.0000000000000002</v>
      </c>
      <c r="S18" s="134">
        <v>9867</v>
      </c>
      <c r="T18" s="93">
        <v>0.99999999999999989</v>
      </c>
      <c r="U18" s="79"/>
    </row>
    <row r="19" spans="2:21" ht="15.75" thickTop="1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1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80"/>
      <c r="T20" s="71"/>
    </row>
    <row r="21" spans="2:21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1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1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1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1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1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1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1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1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1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1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1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2:20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2:20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2:20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2:20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2:20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2:20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2:20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2:20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2:20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2:20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2:20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2:20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2:20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2:20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2:20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2:20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2:20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2:20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2:20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2:20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2:20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2:20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2:20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2:20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2:20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2:20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2:20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2:20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2:20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2:20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2:20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2:20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2:20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2:20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2:20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</row>
    <row r="369" spans="2:20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</row>
    <row r="370" spans="2:20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</row>
    <row r="371" spans="2:20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2:20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</row>
    <row r="373" spans="2:20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</row>
    <row r="374" spans="2:20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</row>
    <row r="375" spans="2:20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</row>
    <row r="376" spans="2:20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2:20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</row>
    <row r="378" spans="2:20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2:20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2:20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</row>
    <row r="381" spans="2:20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2:20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2:20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</row>
    <row r="384" spans="2:20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</row>
    <row r="385" spans="2:20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</row>
    <row r="386" spans="2:20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</row>
    <row r="387" spans="2:20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</row>
    <row r="388" spans="2:20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2:20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2:20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</row>
    <row r="391" spans="2:20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</row>
    <row r="392" spans="2:20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</row>
    <row r="393" spans="2:20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</row>
    <row r="394" spans="2:20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</row>
    <row r="395" spans="2:20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</row>
    <row r="396" spans="2:20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</row>
    <row r="397" spans="2:20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</row>
    <row r="398" spans="2:20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</row>
    <row r="399" spans="2:20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</row>
    <row r="400" spans="2:20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</row>
    <row r="401" spans="2:20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</row>
    <row r="402" spans="2:20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</row>
    <row r="403" spans="2:20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</row>
    <row r="404" spans="2:20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2:20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</row>
    <row r="406" spans="2:20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</row>
    <row r="407" spans="2:20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</row>
    <row r="408" spans="2:20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</row>
    <row r="409" spans="2:20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</row>
    <row r="410" spans="2:20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</row>
    <row r="411" spans="2:20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</row>
    <row r="412" spans="2:20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</row>
    <row r="413" spans="2:20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</row>
    <row r="414" spans="2:20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</row>
    <row r="415" spans="2:20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</row>
    <row r="416" spans="2:20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</row>
    <row r="417" spans="2:20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</row>
    <row r="418" spans="2:20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</row>
    <row r="419" spans="2:20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</row>
    <row r="420" spans="2:20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</row>
    <row r="421" spans="2:20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</row>
    <row r="422" spans="2:20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</row>
    <row r="423" spans="2:20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</row>
    <row r="424" spans="2:20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</row>
    <row r="425" spans="2:20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</row>
    <row r="426" spans="2:20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</row>
    <row r="427" spans="2:20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</row>
    <row r="428" spans="2:20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</row>
    <row r="429" spans="2:20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2:20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</row>
    <row r="431" spans="2:20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2:20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2:20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</row>
    <row r="434" spans="2:20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</row>
    <row r="435" spans="2:20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2:20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</row>
    <row r="437" spans="2:20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</row>
    <row r="438" spans="2:20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</row>
    <row r="439" spans="2:20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2:20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</row>
    <row r="441" spans="2:20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</row>
    <row r="442" spans="2:20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</row>
    <row r="443" spans="2:20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</row>
    <row r="444" spans="2:20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</row>
    <row r="445" spans="2:20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</row>
    <row r="446" spans="2:20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</row>
    <row r="447" spans="2:20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</row>
    <row r="448" spans="2:20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</row>
    <row r="449" spans="2:20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</row>
    <row r="450" spans="2:20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</row>
    <row r="451" spans="2:20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</row>
    <row r="452" spans="2:20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</row>
    <row r="453" spans="2:20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</row>
    <row r="454" spans="2:20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</row>
    <row r="455" spans="2:20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</row>
    <row r="456" spans="2:20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</row>
    <row r="457" spans="2:20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</row>
    <row r="458" spans="2:20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</row>
    <row r="459" spans="2:20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</row>
    <row r="460" spans="2:20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</row>
    <row r="461" spans="2:20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</row>
    <row r="462" spans="2:20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</row>
    <row r="463" spans="2:20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</row>
    <row r="464" spans="2:20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</row>
    <row r="465" spans="2:20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</row>
    <row r="466" spans="2:20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</row>
    <row r="467" spans="2:20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</row>
    <row r="468" spans="2:20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</row>
    <row r="469" spans="2:20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</row>
    <row r="470" spans="2:20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</row>
    <row r="471" spans="2:20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</row>
    <row r="472" spans="2:20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</row>
    <row r="473" spans="2:20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</row>
    <row r="474" spans="2:20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</row>
    <row r="475" spans="2:20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</row>
    <row r="476" spans="2:20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</row>
    <row r="477" spans="2:20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</row>
    <row r="478" spans="2:20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</row>
    <row r="479" spans="2:20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</row>
    <row r="480" spans="2:20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</row>
    <row r="481" spans="2:20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</row>
    <row r="482" spans="2:20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2:20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</row>
    <row r="484" spans="2:20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2:20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2:20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</row>
    <row r="487" spans="2:20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2:20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2:20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</row>
    <row r="490" spans="2:20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2:20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</row>
    <row r="492" spans="2:20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</row>
    <row r="493" spans="2:20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</row>
    <row r="494" spans="2:20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</row>
    <row r="495" spans="2:20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</row>
    <row r="496" spans="2:20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2:20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</row>
    <row r="498" spans="2:20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</row>
    <row r="499" spans="2:20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</row>
    <row r="500" spans="2:20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2:20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</row>
    <row r="502" spans="2:20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</row>
    <row r="503" spans="2:20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</row>
    <row r="504" spans="2:20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</row>
    <row r="505" spans="2:20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</row>
    <row r="506" spans="2:20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</row>
    <row r="507" spans="2:20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</row>
    <row r="508" spans="2:20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2:20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</row>
    <row r="510" spans="2:20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</row>
    <row r="511" spans="2:20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</row>
    <row r="512" spans="2:20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</row>
    <row r="513" spans="2:20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</row>
    <row r="514" spans="2:20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</row>
    <row r="515" spans="2:20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</row>
    <row r="516" spans="2:20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</row>
    <row r="517" spans="2:20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</row>
    <row r="518" spans="2:20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</row>
    <row r="519" spans="2:20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</row>
    <row r="520" spans="2:20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</row>
    <row r="521" spans="2:20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</row>
    <row r="522" spans="2:20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</row>
    <row r="523" spans="2:20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</row>
    <row r="524" spans="2:20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</row>
    <row r="525" spans="2:20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</row>
    <row r="526" spans="2:20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</row>
    <row r="527" spans="2:20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</row>
    <row r="528" spans="2:20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</row>
    <row r="529" spans="2:20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</row>
    <row r="530" spans="2:20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</row>
    <row r="531" spans="2:20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2:20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</row>
    <row r="533" spans="2:20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</row>
    <row r="534" spans="2:20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</row>
    <row r="535" spans="2:20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</row>
    <row r="536" spans="2:20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</row>
    <row r="537" spans="2:20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</row>
    <row r="538" spans="2:20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</row>
    <row r="539" spans="2:20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</row>
    <row r="540" spans="2:20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</row>
    <row r="541" spans="2:20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</row>
    <row r="542" spans="2:20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</row>
    <row r="543" spans="2:20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</row>
    <row r="544" spans="2:20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</row>
    <row r="545" spans="2:20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</row>
    <row r="546" spans="2:20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</row>
    <row r="547" spans="2:20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</row>
    <row r="548" spans="2:20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</row>
    <row r="549" spans="2:20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</row>
    <row r="550" spans="2:20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</row>
    <row r="551" spans="2:20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</row>
    <row r="552" spans="2:20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</row>
    <row r="553" spans="2:20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</row>
    <row r="554" spans="2:20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</row>
    <row r="555" spans="2:20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</row>
    <row r="556" spans="2:20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</row>
    <row r="557" spans="2:20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</row>
    <row r="558" spans="2:20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</row>
    <row r="559" spans="2:20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</row>
    <row r="560" spans="2:20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</row>
    <row r="561" spans="2:20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</row>
    <row r="562" spans="2:20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</row>
    <row r="563" spans="2:20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</row>
    <row r="564" spans="2:20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</row>
    <row r="565" spans="2:20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</row>
    <row r="566" spans="2:20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</row>
    <row r="567" spans="2:20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</row>
    <row r="568" spans="2:20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</row>
    <row r="569" spans="2:20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</row>
    <row r="570" spans="2:20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</row>
    <row r="571" spans="2:20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</row>
    <row r="572" spans="2:20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</row>
    <row r="573" spans="2:20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</row>
    <row r="574" spans="2:20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</row>
    <row r="575" spans="2:20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</row>
    <row r="576" spans="2:20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</row>
    <row r="577" spans="2:20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</row>
    <row r="578" spans="2:20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</row>
    <row r="579" spans="2:20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</row>
    <row r="580" spans="2:20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</row>
    <row r="581" spans="2:20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</row>
    <row r="582" spans="2:20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</row>
    <row r="583" spans="2:20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</row>
    <row r="584" spans="2:20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</row>
    <row r="585" spans="2:20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</row>
    <row r="586" spans="2:20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</row>
    <row r="587" spans="2:20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</row>
    <row r="588" spans="2:20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</row>
    <row r="589" spans="2:20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</row>
    <row r="590" spans="2:20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</row>
    <row r="591" spans="2:20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</row>
    <row r="592" spans="2:20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</row>
    <row r="593" spans="2:20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</row>
    <row r="594" spans="2:20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</row>
    <row r="595" spans="2:20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</row>
    <row r="596" spans="2:20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</row>
    <row r="597" spans="2:20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</row>
    <row r="598" spans="2:20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</row>
    <row r="599" spans="2:20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</row>
    <row r="600" spans="2:20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</row>
    <row r="601" spans="2:20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</row>
    <row r="602" spans="2:20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</row>
    <row r="603" spans="2:20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</row>
    <row r="604" spans="2:20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</row>
    <row r="605" spans="2:20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</row>
    <row r="606" spans="2:20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</row>
    <row r="607" spans="2:20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</row>
    <row r="608" spans="2:20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</row>
    <row r="609" spans="2:20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</row>
    <row r="610" spans="2:20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</row>
    <row r="611" spans="2:20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</row>
    <row r="612" spans="2:20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</row>
    <row r="613" spans="2:20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</row>
    <row r="614" spans="2:20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</row>
    <row r="615" spans="2:20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</row>
    <row r="616" spans="2:20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</row>
    <row r="617" spans="2:20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</row>
    <row r="618" spans="2:20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</row>
    <row r="619" spans="2:20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</row>
    <row r="620" spans="2:20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</row>
    <row r="621" spans="2:20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</row>
    <row r="622" spans="2:20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</row>
    <row r="623" spans="2:20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</row>
    <row r="624" spans="2:20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</row>
    <row r="625" spans="2:20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</row>
    <row r="626" spans="2:20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</row>
    <row r="627" spans="2:20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</row>
    <row r="628" spans="2:20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</row>
    <row r="629" spans="2:20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</row>
    <row r="630" spans="2:20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</row>
    <row r="631" spans="2:20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</row>
    <row r="632" spans="2:20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</row>
    <row r="633" spans="2:20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</row>
    <row r="634" spans="2:20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</row>
    <row r="635" spans="2:20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</row>
    <row r="636" spans="2:20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</row>
    <row r="637" spans="2:20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</row>
    <row r="638" spans="2:20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</row>
    <row r="639" spans="2:20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</row>
    <row r="640" spans="2:20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</row>
    <row r="641" spans="2:20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</row>
    <row r="642" spans="2:20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</row>
    <row r="643" spans="2:20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</row>
    <row r="644" spans="2:20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</row>
    <row r="645" spans="2:20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</row>
    <row r="646" spans="2:20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</row>
    <row r="647" spans="2:20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</row>
    <row r="648" spans="2:20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</row>
    <row r="649" spans="2:20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</row>
    <row r="650" spans="2:20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</row>
    <row r="651" spans="2:20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</row>
    <row r="652" spans="2:20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</row>
    <row r="653" spans="2:20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</row>
    <row r="654" spans="2:20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</row>
    <row r="655" spans="2:20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</row>
    <row r="656" spans="2:20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</row>
    <row r="657" spans="2:20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</row>
    <row r="658" spans="2:20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</row>
    <row r="659" spans="2:20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</row>
    <row r="660" spans="2:20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</row>
    <row r="661" spans="2:20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</row>
    <row r="662" spans="2:20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</row>
    <row r="663" spans="2:20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</row>
    <row r="664" spans="2:20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</row>
    <row r="665" spans="2:20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</row>
    <row r="666" spans="2:20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</row>
    <row r="667" spans="2:20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</row>
    <row r="668" spans="2:20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</row>
    <row r="669" spans="2:20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</row>
    <row r="670" spans="2:20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</row>
    <row r="671" spans="2:20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</row>
    <row r="672" spans="2:20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</row>
    <row r="673" spans="2:20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</row>
    <row r="674" spans="2:20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</row>
    <row r="675" spans="2:20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</row>
    <row r="676" spans="2:20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</row>
    <row r="677" spans="2:20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</row>
    <row r="678" spans="2:20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</row>
    <row r="679" spans="2:20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</row>
    <row r="680" spans="2:20" x14ac:dyDescent="0.2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</row>
    <row r="681" spans="2:20" x14ac:dyDescent="0.2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</row>
    <row r="682" spans="2:20" x14ac:dyDescent="0.2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</row>
    <row r="683" spans="2:20" x14ac:dyDescent="0.2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</row>
    <row r="684" spans="2:20" x14ac:dyDescent="0.2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</row>
    <row r="685" spans="2:20" x14ac:dyDescent="0.2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</row>
    <row r="686" spans="2:20" x14ac:dyDescent="0.2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</row>
    <row r="687" spans="2:20" x14ac:dyDescent="0.2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</row>
    <row r="688" spans="2:20" x14ac:dyDescent="0.2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</row>
    <row r="689" spans="2:20" x14ac:dyDescent="0.2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</row>
    <row r="690" spans="2:20" x14ac:dyDescent="0.2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</row>
    <row r="691" spans="2:20" x14ac:dyDescent="0.2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</row>
    <row r="692" spans="2:20" x14ac:dyDescent="0.2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</row>
    <row r="693" spans="2:20" x14ac:dyDescent="0.2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</row>
    <row r="694" spans="2:20" x14ac:dyDescent="0.2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</row>
    <row r="695" spans="2:20" x14ac:dyDescent="0.2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</row>
    <row r="696" spans="2:20" x14ac:dyDescent="0.2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</row>
    <row r="697" spans="2:20" x14ac:dyDescent="0.2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</row>
    <row r="698" spans="2:20" x14ac:dyDescent="0.2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</row>
    <row r="699" spans="2:20" x14ac:dyDescent="0.2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</row>
    <row r="700" spans="2:20" x14ac:dyDescent="0.2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</row>
    <row r="701" spans="2:20" x14ac:dyDescent="0.2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</row>
    <row r="702" spans="2:20" x14ac:dyDescent="0.2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</row>
    <row r="703" spans="2:20" x14ac:dyDescent="0.2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</row>
    <row r="704" spans="2:20" x14ac:dyDescent="0.2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</row>
    <row r="705" spans="2:20" x14ac:dyDescent="0.2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</row>
    <row r="706" spans="2:20" x14ac:dyDescent="0.2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</row>
    <row r="707" spans="2:20" x14ac:dyDescent="0.2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</row>
    <row r="708" spans="2:20" x14ac:dyDescent="0.2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</row>
    <row r="709" spans="2:20" x14ac:dyDescent="0.2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</row>
    <row r="710" spans="2:20" x14ac:dyDescent="0.2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</row>
    <row r="711" spans="2:20" x14ac:dyDescent="0.2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</row>
    <row r="712" spans="2:20" x14ac:dyDescent="0.25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</row>
    <row r="713" spans="2:20" x14ac:dyDescent="0.25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</row>
    <row r="714" spans="2:20" x14ac:dyDescent="0.2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</row>
    <row r="715" spans="2:20" x14ac:dyDescent="0.25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</row>
    <row r="716" spans="2:20" x14ac:dyDescent="0.25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</row>
    <row r="717" spans="2:20" x14ac:dyDescent="0.25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</row>
    <row r="718" spans="2:20" x14ac:dyDescent="0.25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</row>
    <row r="719" spans="2:20" x14ac:dyDescent="0.25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</row>
    <row r="720" spans="2:20" x14ac:dyDescent="0.25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</row>
    <row r="721" spans="2:20" x14ac:dyDescent="0.25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</row>
    <row r="722" spans="2:20" x14ac:dyDescent="0.2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</row>
    <row r="723" spans="2:20" x14ac:dyDescent="0.25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</row>
    <row r="724" spans="2:20" x14ac:dyDescent="0.25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</row>
    <row r="725" spans="2:20" x14ac:dyDescent="0.25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</row>
    <row r="726" spans="2:20" x14ac:dyDescent="0.25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</row>
    <row r="727" spans="2:20" x14ac:dyDescent="0.25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</row>
    <row r="728" spans="2:20" x14ac:dyDescent="0.25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</row>
    <row r="729" spans="2:20" x14ac:dyDescent="0.25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</row>
    <row r="730" spans="2:20" x14ac:dyDescent="0.2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</row>
    <row r="731" spans="2:20" x14ac:dyDescent="0.25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</row>
    <row r="732" spans="2:20" x14ac:dyDescent="0.25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</row>
    <row r="733" spans="2:20" x14ac:dyDescent="0.25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</row>
    <row r="734" spans="2:20" x14ac:dyDescent="0.25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</row>
    <row r="735" spans="2:20" x14ac:dyDescent="0.25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</row>
    <row r="736" spans="2:20" x14ac:dyDescent="0.25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</row>
    <row r="737" spans="2:20" x14ac:dyDescent="0.25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</row>
    <row r="738" spans="2:20" x14ac:dyDescent="0.25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</row>
    <row r="739" spans="2:20" x14ac:dyDescent="0.25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</row>
    <row r="740" spans="2:20" x14ac:dyDescent="0.25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</row>
    <row r="741" spans="2:20" x14ac:dyDescent="0.25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</row>
    <row r="742" spans="2:20" x14ac:dyDescent="0.25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</row>
    <row r="743" spans="2:20" x14ac:dyDescent="0.25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</row>
    <row r="744" spans="2:20" x14ac:dyDescent="0.25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</row>
    <row r="745" spans="2:20" x14ac:dyDescent="0.25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</row>
    <row r="746" spans="2:20" x14ac:dyDescent="0.25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</row>
    <row r="747" spans="2:20" x14ac:dyDescent="0.25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</row>
    <row r="748" spans="2:20" x14ac:dyDescent="0.25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</row>
    <row r="749" spans="2:20" x14ac:dyDescent="0.25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</row>
    <row r="750" spans="2:20" x14ac:dyDescent="0.25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</row>
    <row r="751" spans="2:20" x14ac:dyDescent="0.25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</row>
    <row r="752" spans="2:20" x14ac:dyDescent="0.25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</row>
    <row r="753" spans="2:20" x14ac:dyDescent="0.25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</row>
    <row r="754" spans="2:20" x14ac:dyDescent="0.25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</row>
    <row r="755" spans="2:20" x14ac:dyDescent="0.25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</row>
    <row r="756" spans="2:20" x14ac:dyDescent="0.25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</row>
    <row r="757" spans="2:20" x14ac:dyDescent="0.25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</row>
    <row r="758" spans="2:20" x14ac:dyDescent="0.25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</row>
    <row r="759" spans="2:20" x14ac:dyDescent="0.25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</row>
    <row r="760" spans="2:20" x14ac:dyDescent="0.25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</row>
    <row r="761" spans="2:20" x14ac:dyDescent="0.25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</row>
    <row r="762" spans="2:20" x14ac:dyDescent="0.25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</row>
    <row r="763" spans="2:20" x14ac:dyDescent="0.25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</row>
    <row r="764" spans="2:20" x14ac:dyDescent="0.25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</row>
    <row r="765" spans="2:20" x14ac:dyDescent="0.25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</row>
    <row r="766" spans="2:20" x14ac:dyDescent="0.25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</row>
    <row r="767" spans="2:20" x14ac:dyDescent="0.25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</row>
    <row r="768" spans="2:20" x14ac:dyDescent="0.25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</row>
    <row r="769" spans="2:20" x14ac:dyDescent="0.25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</row>
    <row r="770" spans="2:20" x14ac:dyDescent="0.25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</row>
    <row r="771" spans="2:20" x14ac:dyDescent="0.25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</row>
    <row r="772" spans="2:20" x14ac:dyDescent="0.25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</row>
    <row r="773" spans="2:20" x14ac:dyDescent="0.25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</row>
    <row r="774" spans="2:20" x14ac:dyDescent="0.25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</row>
    <row r="775" spans="2:20" x14ac:dyDescent="0.25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</row>
    <row r="776" spans="2:20" x14ac:dyDescent="0.25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</row>
    <row r="777" spans="2:20" x14ac:dyDescent="0.25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</row>
    <row r="778" spans="2:20" x14ac:dyDescent="0.25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</row>
    <row r="779" spans="2:20" x14ac:dyDescent="0.25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</row>
    <row r="780" spans="2:20" x14ac:dyDescent="0.25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</row>
    <row r="781" spans="2:20" x14ac:dyDescent="0.25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</row>
    <row r="782" spans="2:20" x14ac:dyDescent="0.25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</row>
    <row r="783" spans="2:20" x14ac:dyDescent="0.25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</row>
    <row r="784" spans="2:20" x14ac:dyDescent="0.25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</row>
    <row r="785" spans="2:20" x14ac:dyDescent="0.25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</row>
    <row r="786" spans="2:20" x14ac:dyDescent="0.25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</row>
    <row r="787" spans="2:20" x14ac:dyDescent="0.25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</row>
    <row r="788" spans="2:20" x14ac:dyDescent="0.25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</row>
    <row r="789" spans="2:20" x14ac:dyDescent="0.25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</row>
    <row r="790" spans="2:20" x14ac:dyDescent="0.25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</row>
    <row r="791" spans="2:20" x14ac:dyDescent="0.25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</row>
    <row r="792" spans="2:20" x14ac:dyDescent="0.25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</row>
    <row r="793" spans="2:20" x14ac:dyDescent="0.25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</row>
    <row r="794" spans="2:20" x14ac:dyDescent="0.25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</row>
    <row r="795" spans="2:20" x14ac:dyDescent="0.25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</row>
    <row r="796" spans="2:20" x14ac:dyDescent="0.25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</row>
    <row r="797" spans="2:20" x14ac:dyDescent="0.25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</row>
    <row r="798" spans="2:20" x14ac:dyDescent="0.25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</row>
    <row r="799" spans="2:20" x14ac:dyDescent="0.25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</row>
    <row r="800" spans="2:20" x14ac:dyDescent="0.25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</row>
    <row r="801" spans="2:20" x14ac:dyDescent="0.25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</row>
    <row r="802" spans="2:20" x14ac:dyDescent="0.25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</row>
    <row r="803" spans="2:20" x14ac:dyDescent="0.25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</row>
    <row r="804" spans="2:20" x14ac:dyDescent="0.25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</row>
    <row r="805" spans="2:20" x14ac:dyDescent="0.25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</row>
    <row r="806" spans="2:20" x14ac:dyDescent="0.25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</row>
    <row r="807" spans="2:20" x14ac:dyDescent="0.25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</row>
    <row r="808" spans="2:20" x14ac:dyDescent="0.25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</row>
    <row r="809" spans="2:20" x14ac:dyDescent="0.25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</row>
    <row r="810" spans="2:20" x14ac:dyDescent="0.25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</row>
    <row r="811" spans="2:20" x14ac:dyDescent="0.25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</row>
    <row r="812" spans="2:20" x14ac:dyDescent="0.25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</row>
    <row r="813" spans="2:20" x14ac:dyDescent="0.25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</row>
    <row r="814" spans="2:20" x14ac:dyDescent="0.25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</row>
    <row r="815" spans="2:20" x14ac:dyDescent="0.25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</row>
    <row r="816" spans="2:20" x14ac:dyDescent="0.25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</row>
    <row r="817" spans="2:20" x14ac:dyDescent="0.25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</row>
    <row r="818" spans="2:20" x14ac:dyDescent="0.25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</row>
    <row r="819" spans="2:20" x14ac:dyDescent="0.25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</row>
    <row r="820" spans="2:20" x14ac:dyDescent="0.25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</row>
    <row r="821" spans="2:20" x14ac:dyDescent="0.25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</row>
    <row r="822" spans="2:20" x14ac:dyDescent="0.25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</row>
    <row r="823" spans="2:20" x14ac:dyDescent="0.25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</row>
    <row r="824" spans="2:20" x14ac:dyDescent="0.25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</row>
    <row r="825" spans="2:20" x14ac:dyDescent="0.25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</row>
    <row r="826" spans="2:20" x14ac:dyDescent="0.25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</row>
    <row r="827" spans="2:20" x14ac:dyDescent="0.25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</row>
    <row r="828" spans="2:20" x14ac:dyDescent="0.25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</row>
    <row r="829" spans="2:20" x14ac:dyDescent="0.25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</row>
    <row r="830" spans="2:20" x14ac:dyDescent="0.25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</row>
    <row r="831" spans="2:20" x14ac:dyDescent="0.25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</row>
    <row r="832" spans="2:20" x14ac:dyDescent="0.25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</row>
    <row r="833" spans="2:20" x14ac:dyDescent="0.25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</row>
    <row r="834" spans="2:20" x14ac:dyDescent="0.25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</row>
    <row r="835" spans="2:20" x14ac:dyDescent="0.25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</row>
    <row r="836" spans="2:20" x14ac:dyDescent="0.25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</row>
    <row r="837" spans="2:20" x14ac:dyDescent="0.25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</row>
    <row r="838" spans="2:20" x14ac:dyDescent="0.25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</row>
    <row r="839" spans="2:20" x14ac:dyDescent="0.25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</row>
    <row r="840" spans="2:20" x14ac:dyDescent="0.25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</row>
    <row r="841" spans="2:20" x14ac:dyDescent="0.25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</row>
    <row r="842" spans="2:20" x14ac:dyDescent="0.25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</row>
    <row r="843" spans="2:20" x14ac:dyDescent="0.25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</row>
    <row r="844" spans="2:20" x14ac:dyDescent="0.25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</row>
    <row r="845" spans="2:20" x14ac:dyDescent="0.25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</row>
    <row r="846" spans="2:20" x14ac:dyDescent="0.25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</row>
    <row r="847" spans="2:20" x14ac:dyDescent="0.25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</row>
    <row r="848" spans="2:20" x14ac:dyDescent="0.25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</row>
    <row r="849" spans="2:20" x14ac:dyDescent="0.25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</row>
    <row r="850" spans="2:20" x14ac:dyDescent="0.25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</row>
    <row r="851" spans="2:20" x14ac:dyDescent="0.25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</row>
    <row r="852" spans="2:20" x14ac:dyDescent="0.25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</row>
    <row r="853" spans="2:20" x14ac:dyDescent="0.25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</row>
    <row r="854" spans="2:20" x14ac:dyDescent="0.25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</row>
    <row r="855" spans="2:20" x14ac:dyDescent="0.25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</row>
    <row r="856" spans="2:20" x14ac:dyDescent="0.25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</row>
    <row r="857" spans="2:20" x14ac:dyDescent="0.25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</row>
    <row r="858" spans="2:20" x14ac:dyDescent="0.25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</row>
    <row r="859" spans="2:20" x14ac:dyDescent="0.25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</row>
    <row r="860" spans="2:20" x14ac:dyDescent="0.25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</row>
    <row r="861" spans="2:20" x14ac:dyDescent="0.25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</row>
    <row r="862" spans="2:20" x14ac:dyDescent="0.25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</row>
    <row r="863" spans="2:20" x14ac:dyDescent="0.25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</row>
    <row r="864" spans="2:20" x14ac:dyDescent="0.25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</row>
    <row r="865" spans="2:20" x14ac:dyDescent="0.25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</row>
    <row r="866" spans="2:20" x14ac:dyDescent="0.25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</row>
    <row r="867" spans="2:20" x14ac:dyDescent="0.25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</row>
    <row r="868" spans="2:20" x14ac:dyDescent="0.25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</row>
    <row r="869" spans="2:20" x14ac:dyDescent="0.25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</row>
    <row r="870" spans="2:20" x14ac:dyDescent="0.25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</row>
    <row r="871" spans="2:20" x14ac:dyDescent="0.25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</row>
    <row r="872" spans="2:20" x14ac:dyDescent="0.25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</row>
    <row r="873" spans="2:20" x14ac:dyDescent="0.25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</row>
    <row r="874" spans="2:20" x14ac:dyDescent="0.25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</row>
    <row r="875" spans="2:20" x14ac:dyDescent="0.25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</row>
    <row r="876" spans="2:20" x14ac:dyDescent="0.25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</row>
    <row r="877" spans="2:20" x14ac:dyDescent="0.25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</row>
    <row r="878" spans="2:20" x14ac:dyDescent="0.25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</row>
    <row r="879" spans="2:20" x14ac:dyDescent="0.25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</row>
    <row r="880" spans="2:20" x14ac:dyDescent="0.25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</row>
    <row r="881" spans="2:20" x14ac:dyDescent="0.25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</row>
    <row r="882" spans="2:20" x14ac:dyDescent="0.25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</row>
    <row r="883" spans="2:20" x14ac:dyDescent="0.25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</row>
    <row r="884" spans="2:20" x14ac:dyDescent="0.25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</row>
    <row r="885" spans="2:20" x14ac:dyDescent="0.25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</row>
  </sheetData>
  <mergeCells count="12">
    <mergeCell ref="S4:T4"/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.7" right="0.7" top="0.75" bottom="0.75" header="0.3" footer="0.3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V17"/>
  <sheetViews>
    <sheetView topLeftCell="E1" workbookViewId="0">
      <selection activeCell="O34" sqref="O34"/>
    </sheetView>
  </sheetViews>
  <sheetFormatPr defaultColWidth="9.140625" defaultRowHeight="15" x14ac:dyDescent="0.25"/>
  <cols>
    <col min="1" max="1" width="15.7109375" style="63" customWidth="1"/>
    <col min="2" max="21" width="9.42578125" style="63" customWidth="1"/>
    <col min="22" max="16384" width="9.140625" style="63"/>
  </cols>
  <sheetData>
    <row r="1" spans="1:22" ht="25.15" customHeight="1" thickTop="1" thickBot="1" x14ac:dyDescent="0.3">
      <c r="A1" s="357" t="s">
        <v>95</v>
      </c>
      <c r="B1" s="358"/>
      <c r="C1" s="358"/>
      <c r="D1" s="358"/>
      <c r="E1" s="358"/>
      <c r="F1" s="358"/>
      <c r="G1" s="358"/>
      <c r="H1" s="358"/>
      <c r="I1" s="358"/>
      <c r="J1" s="358"/>
      <c r="K1" s="359"/>
      <c r="L1" s="360"/>
      <c r="M1" s="360"/>
      <c r="N1" s="360"/>
      <c r="O1" s="360"/>
      <c r="P1" s="360"/>
      <c r="Q1" s="360"/>
      <c r="R1" s="360"/>
      <c r="S1" s="360"/>
      <c r="T1" s="360"/>
      <c r="U1" s="361"/>
    </row>
    <row r="2" spans="1:22" ht="25.15" customHeight="1" thickTop="1" thickBot="1" x14ac:dyDescent="0.3">
      <c r="A2" s="362" t="s">
        <v>73</v>
      </c>
      <c r="B2" s="399" t="s">
        <v>33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</row>
    <row r="3" spans="1:22" ht="25.15" customHeight="1" x14ac:dyDescent="0.25">
      <c r="A3" s="392"/>
      <c r="B3" s="368">
        <v>0</v>
      </c>
      <c r="C3" s="371"/>
      <c r="D3" s="372" t="s">
        <v>34</v>
      </c>
      <c r="E3" s="369"/>
      <c r="F3" s="370" t="s">
        <v>35</v>
      </c>
      <c r="G3" s="371"/>
      <c r="H3" s="372" t="s">
        <v>36</v>
      </c>
      <c r="I3" s="369"/>
      <c r="J3" s="370" t="s">
        <v>37</v>
      </c>
      <c r="K3" s="371"/>
      <c r="L3" s="372" t="s">
        <v>38</v>
      </c>
      <c r="M3" s="369"/>
      <c r="N3" s="370" t="s">
        <v>39</v>
      </c>
      <c r="O3" s="371"/>
      <c r="P3" s="372" t="s">
        <v>40</v>
      </c>
      <c r="Q3" s="369"/>
      <c r="R3" s="370" t="s">
        <v>30</v>
      </c>
      <c r="S3" s="371"/>
      <c r="T3" s="370" t="s">
        <v>32</v>
      </c>
      <c r="U3" s="371"/>
    </row>
    <row r="4" spans="1:22" ht="25.15" customHeight="1" thickBot="1" x14ac:dyDescent="0.3">
      <c r="A4" s="393"/>
      <c r="B4" s="9" t="s">
        <v>1</v>
      </c>
      <c r="C4" s="11" t="s">
        <v>2</v>
      </c>
      <c r="D4" s="12" t="s">
        <v>1</v>
      </c>
      <c r="E4" s="10" t="s">
        <v>2</v>
      </c>
      <c r="F4" s="9" t="s">
        <v>1</v>
      </c>
      <c r="G4" s="11" t="s">
        <v>2</v>
      </c>
      <c r="H4" s="12" t="s">
        <v>1</v>
      </c>
      <c r="I4" s="5" t="s">
        <v>2</v>
      </c>
      <c r="J4" s="9" t="s">
        <v>1</v>
      </c>
      <c r="K4" s="11" t="s">
        <v>2</v>
      </c>
      <c r="L4" s="12" t="s">
        <v>1</v>
      </c>
      <c r="M4" s="10" t="s">
        <v>2</v>
      </c>
      <c r="N4" s="9" t="s">
        <v>1</v>
      </c>
      <c r="O4" s="11" t="s">
        <v>2</v>
      </c>
      <c r="P4" s="12" t="s">
        <v>1</v>
      </c>
      <c r="Q4" s="10" t="s">
        <v>2</v>
      </c>
      <c r="R4" s="9" t="s">
        <v>1</v>
      </c>
      <c r="S4" s="11" t="s">
        <v>2</v>
      </c>
      <c r="T4" s="9" t="s">
        <v>1</v>
      </c>
      <c r="U4" s="11" t="s">
        <v>2</v>
      </c>
    </row>
    <row r="5" spans="1:22" x14ac:dyDescent="0.25">
      <c r="A5" s="1" t="s">
        <v>61</v>
      </c>
      <c r="B5" s="24">
        <f>VLOOKUP(V5,[1]Sheet1!$A$610:$U$622,2,FALSE)</f>
        <v>1557</v>
      </c>
      <c r="C5" s="15">
        <f>VLOOKUP(V5,[1]Sheet1!$A$610:$U$622,3,FALSE)/100</f>
        <v>0.14648602878916173</v>
      </c>
      <c r="D5" s="26">
        <f>VLOOKUP(V5,[1]Sheet1!$A$610:$U$622,4,FALSE)</f>
        <v>1557</v>
      </c>
      <c r="E5" s="14">
        <f>VLOOKUP(V5,[1]Sheet1!$A$610:$U$622,5,FALSE)/100</f>
        <v>0.14648602878916173</v>
      </c>
      <c r="F5" s="24">
        <f>VLOOKUP(V5,[1]Sheet1!$A$610:$U$622,6,FALSE)</f>
        <v>0</v>
      </c>
      <c r="G5" s="15">
        <f>VLOOKUP(V5,[1]Sheet1!$A$610:$U$622,7,FALSE)/100</f>
        <v>0</v>
      </c>
      <c r="H5" s="26">
        <f>VLOOKUP(V5,[1]Sheet1!$A$610:$U$622,8,FALSE)</f>
        <v>0</v>
      </c>
      <c r="I5" s="14">
        <f>VLOOKUP(V5,[1]Sheet1!$A$610:$U$622,9,FALSE)/100</f>
        <v>0</v>
      </c>
      <c r="J5" s="24">
        <f>VLOOKUP(V5,[1]Sheet1!$A$610:$U$622,10,FALSE)</f>
        <v>0</v>
      </c>
      <c r="K5" s="15">
        <f>VLOOKUP(V5,[1]Sheet1!$A$610:$U$622,11,FALSE)/100</f>
        <v>0</v>
      </c>
      <c r="L5" s="26">
        <f>VLOOKUP(V5,[1]Sheet1!$A$610:$U$622,12,FALSE)</f>
        <v>0</v>
      </c>
      <c r="M5" s="14">
        <f>VLOOKUP(V5,[1]Sheet1!$A$610:$U$622,13,FALSE)/100</f>
        <v>0</v>
      </c>
      <c r="N5" s="24">
        <f>VLOOKUP(V5,[1]Sheet1!$A$610:$U$622,14,FALSE)</f>
        <v>0</v>
      </c>
      <c r="O5" s="15">
        <f>VLOOKUP(V5,[1]Sheet1!$A$610:$U$622,15,FALSE)/100</f>
        <v>0</v>
      </c>
      <c r="P5" s="26">
        <f>VLOOKUP(V5,[1]Sheet1!$A$610:$U$622,16,FALSE)</f>
        <v>0</v>
      </c>
      <c r="Q5" s="14">
        <f>VLOOKUP(V5,[1]Sheet1!$A$610:$U$622,17,FALSE)/100</f>
        <v>0</v>
      </c>
      <c r="R5" s="24">
        <f>VLOOKUP(V5,[1]Sheet1!$A$610:$U$622,18,FALSE)</f>
        <v>0</v>
      </c>
      <c r="S5" s="15">
        <f>VLOOKUP(V5,[1]Sheet1!$A$610:$U$622,19,FALSE)/100</f>
        <v>0</v>
      </c>
      <c r="T5" s="24">
        <f>VLOOKUP(V5,[1]Sheet1!$A$610:$U$622,20,FALSE)</f>
        <v>0</v>
      </c>
      <c r="U5" s="15">
        <f>VLOOKUP(V5,[1]Sheet1!$A$610:$U$622,21,FALSE)/100</f>
        <v>0</v>
      </c>
      <c r="V5" s="69" t="s">
        <v>140</v>
      </c>
    </row>
    <row r="6" spans="1:22" x14ac:dyDescent="0.25">
      <c r="A6" s="2" t="s">
        <v>62</v>
      </c>
      <c r="B6" s="22">
        <f>VLOOKUP(V6,[1]Sheet1!$A$610:$U$622,2,FALSE)</f>
        <v>830</v>
      </c>
      <c r="C6" s="15">
        <f>VLOOKUP(V6,[1]Sheet1!$A$610:$U$622,3,FALSE)/100</f>
        <v>7.8088249129739398E-2</v>
      </c>
      <c r="D6" s="27">
        <f>VLOOKUP(V6,[1]Sheet1!$A$610:$U$622,4,FALSE)</f>
        <v>830</v>
      </c>
      <c r="E6" s="14">
        <f>VLOOKUP(V6,[1]Sheet1!$A$610:$U$622,5,FALSE)/100</f>
        <v>7.8088249129739398E-2</v>
      </c>
      <c r="F6" s="22">
        <f>VLOOKUP(V6,[1]Sheet1!$A$610:$U$622,6,FALSE)</f>
        <v>0</v>
      </c>
      <c r="G6" s="15">
        <f>VLOOKUP(V6,[1]Sheet1!$A$610:$U$622,7,FALSE)/100</f>
        <v>0</v>
      </c>
      <c r="H6" s="27">
        <f>VLOOKUP(V6,[1]Sheet1!$A$610:$U$622,8,FALSE)</f>
        <v>0</v>
      </c>
      <c r="I6" s="14">
        <f>VLOOKUP(V6,[1]Sheet1!$A$610:$U$622,9,FALSE)/100</f>
        <v>0</v>
      </c>
      <c r="J6" s="22">
        <f>VLOOKUP(V6,[1]Sheet1!$A$610:$U$622,10,FALSE)</f>
        <v>0</v>
      </c>
      <c r="K6" s="15">
        <f>VLOOKUP(V6,[1]Sheet1!$A$610:$U$622,11,FALSE)/100</f>
        <v>0</v>
      </c>
      <c r="L6" s="27">
        <f>VLOOKUP(V6,[1]Sheet1!$A$610:$U$622,12,FALSE)</f>
        <v>0</v>
      </c>
      <c r="M6" s="14">
        <f>VLOOKUP(V6,[1]Sheet1!$A$610:$U$622,13,FALSE)/100</f>
        <v>0</v>
      </c>
      <c r="N6" s="22">
        <f>VLOOKUP(V6,[1]Sheet1!$A$610:$U$622,14,FALSE)</f>
        <v>0</v>
      </c>
      <c r="O6" s="15">
        <f>VLOOKUP(V6,[1]Sheet1!$A$610:$U$622,15,FALSE)/100</f>
        <v>0</v>
      </c>
      <c r="P6" s="27">
        <f>VLOOKUP(V6,[1]Sheet1!$A$610:$U$622,16,FALSE)</f>
        <v>0</v>
      </c>
      <c r="Q6" s="14">
        <f>VLOOKUP(V6,[1]Sheet1!$A$610:$U$622,17,FALSE)/100</f>
        <v>0</v>
      </c>
      <c r="R6" s="22">
        <f>VLOOKUP(V6,[1]Sheet1!$A$610:$U$622,18,FALSE)</f>
        <v>0</v>
      </c>
      <c r="S6" s="15">
        <f>VLOOKUP(V6,[1]Sheet1!$A$610:$U$622,19,FALSE)/100</f>
        <v>0</v>
      </c>
      <c r="T6" s="22">
        <f>VLOOKUP(V6,[1]Sheet1!$A$610:$U$622,20,FALSE)</f>
        <v>0</v>
      </c>
      <c r="U6" s="15">
        <f>VLOOKUP(V6,[1]Sheet1!$A$610:$U$622,21,FALSE)/100</f>
        <v>0</v>
      </c>
      <c r="V6" s="69" t="s">
        <v>141</v>
      </c>
    </row>
    <row r="7" spans="1:22" x14ac:dyDescent="0.25">
      <c r="A7" s="2" t="s">
        <v>63</v>
      </c>
      <c r="B7" s="22">
        <f>VLOOKUP(V7,[1]Sheet1!$A$610:$U$622,2,FALSE)</f>
        <v>849</v>
      </c>
      <c r="C7" s="15">
        <f>VLOOKUP(V7,[1]Sheet1!$A$610:$U$622,3,FALSE)/100</f>
        <v>7.9875811459215351E-2</v>
      </c>
      <c r="D7" s="27">
        <f>VLOOKUP(V7,[1]Sheet1!$A$610:$U$622,4,FALSE)</f>
        <v>849</v>
      </c>
      <c r="E7" s="14">
        <f>VLOOKUP(V7,[1]Sheet1!$A$610:$U$622,5,FALSE)/100</f>
        <v>7.9875811459215351E-2</v>
      </c>
      <c r="F7" s="22">
        <f>VLOOKUP(V7,[1]Sheet1!$A$610:$U$622,6,FALSE)</f>
        <v>0</v>
      </c>
      <c r="G7" s="15">
        <f>VLOOKUP(V7,[1]Sheet1!$A$610:$U$622,7,FALSE)/100</f>
        <v>0</v>
      </c>
      <c r="H7" s="27">
        <f>VLOOKUP(V7,[1]Sheet1!$A$610:$U$622,8,FALSE)</f>
        <v>0</v>
      </c>
      <c r="I7" s="14">
        <f>VLOOKUP(V7,[1]Sheet1!$A$610:$U$622,9,FALSE)/100</f>
        <v>0</v>
      </c>
      <c r="J7" s="22">
        <f>VLOOKUP(V7,[1]Sheet1!$A$610:$U$622,10,FALSE)</f>
        <v>0</v>
      </c>
      <c r="K7" s="15">
        <f>VLOOKUP(V7,[1]Sheet1!$A$610:$U$622,11,FALSE)/100</f>
        <v>0</v>
      </c>
      <c r="L7" s="27">
        <f>VLOOKUP(V7,[1]Sheet1!$A$610:$U$622,12,FALSE)</f>
        <v>0</v>
      </c>
      <c r="M7" s="14">
        <f>VLOOKUP(V7,[1]Sheet1!$A$610:$U$622,13,FALSE)/100</f>
        <v>0</v>
      </c>
      <c r="N7" s="22">
        <f>VLOOKUP(V7,[1]Sheet1!$A$610:$U$622,14,FALSE)</f>
        <v>0</v>
      </c>
      <c r="O7" s="15">
        <f>VLOOKUP(V7,[1]Sheet1!$A$610:$U$622,15,FALSE)/100</f>
        <v>0</v>
      </c>
      <c r="P7" s="27">
        <f>VLOOKUP(V7,[1]Sheet1!$A$610:$U$622,16,FALSE)</f>
        <v>0</v>
      </c>
      <c r="Q7" s="14">
        <f>VLOOKUP(V7,[1]Sheet1!$A$610:$U$622,17,FALSE)/100</f>
        <v>0</v>
      </c>
      <c r="R7" s="22">
        <f>VLOOKUP(V7,[1]Sheet1!$A$610:$U$622,18,FALSE)</f>
        <v>0</v>
      </c>
      <c r="S7" s="15">
        <f>VLOOKUP(V7,[1]Sheet1!$A$610:$U$622,19,FALSE)/100</f>
        <v>0</v>
      </c>
      <c r="T7" s="22">
        <f>VLOOKUP(V7,[1]Sheet1!$A$610:$U$622,20,FALSE)</f>
        <v>0</v>
      </c>
      <c r="U7" s="15">
        <f>VLOOKUP(V7,[1]Sheet1!$A$610:$U$622,21,FALSE)/100</f>
        <v>0</v>
      </c>
      <c r="V7" s="69" t="s">
        <v>142</v>
      </c>
    </row>
    <row r="8" spans="1:22" x14ac:dyDescent="0.25">
      <c r="A8" s="2" t="s">
        <v>64</v>
      </c>
      <c r="B8" s="22">
        <f>VLOOKUP(V8,[1]Sheet1!$A$610:$U$622,2,FALSE)</f>
        <v>601</v>
      </c>
      <c r="C8" s="15">
        <f>VLOOKUP(V8,[1]Sheet1!$A$610:$U$622,3,FALSE)/100</f>
        <v>5.6543418948160701E-2</v>
      </c>
      <c r="D8" s="27">
        <f>VLOOKUP(V8,[1]Sheet1!$A$610:$U$622,4,FALSE)</f>
        <v>601</v>
      </c>
      <c r="E8" s="14">
        <f>VLOOKUP(V8,[1]Sheet1!$A$610:$U$622,5,FALSE)/100</f>
        <v>5.6543418948160701E-2</v>
      </c>
      <c r="F8" s="22">
        <f>VLOOKUP(V8,[1]Sheet1!$A$610:$U$622,6,FALSE)</f>
        <v>0</v>
      </c>
      <c r="G8" s="15">
        <f>VLOOKUP(V8,[1]Sheet1!$A$610:$U$622,7,FALSE)/100</f>
        <v>0</v>
      </c>
      <c r="H8" s="27">
        <f>VLOOKUP(V8,[1]Sheet1!$A$610:$U$622,8,FALSE)</f>
        <v>0</v>
      </c>
      <c r="I8" s="14">
        <f>VLOOKUP(V8,[1]Sheet1!$A$610:$U$622,9,FALSE)/100</f>
        <v>0</v>
      </c>
      <c r="J8" s="22">
        <f>VLOOKUP(V8,[1]Sheet1!$A$610:$U$622,10,FALSE)</f>
        <v>0</v>
      </c>
      <c r="K8" s="15">
        <f>VLOOKUP(V8,[1]Sheet1!$A$610:$U$622,11,FALSE)/100</f>
        <v>0</v>
      </c>
      <c r="L8" s="27">
        <f>VLOOKUP(V8,[1]Sheet1!$A$610:$U$622,12,FALSE)</f>
        <v>0</v>
      </c>
      <c r="M8" s="14">
        <f>VLOOKUP(V8,[1]Sheet1!$A$610:$U$622,13,FALSE)/100</f>
        <v>0</v>
      </c>
      <c r="N8" s="22">
        <f>VLOOKUP(V8,[1]Sheet1!$A$610:$U$622,14,FALSE)</f>
        <v>0</v>
      </c>
      <c r="O8" s="15">
        <f>VLOOKUP(V8,[1]Sheet1!$A$610:$U$622,15,FALSE)/100</f>
        <v>0</v>
      </c>
      <c r="P8" s="27">
        <f>VLOOKUP(V8,[1]Sheet1!$A$610:$U$622,16,FALSE)</f>
        <v>0</v>
      </c>
      <c r="Q8" s="14">
        <f>VLOOKUP(V8,[1]Sheet1!$A$610:$U$622,17,FALSE)/100</f>
        <v>0</v>
      </c>
      <c r="R8" s="22">
        <f>VLOOKUP(V8,[1]Sheet1!$A$610:$U$622,18,FALSE)</f>
        <v>0</v>
      </c>
      <c r="S8" s="15">
        <f>VLOOKUP(V8,[1]Sheet1!$A$610:$U$622,19,FALSE)/100</f>
        <v>0</v>
      </c>
      <c r="T8" s="22">
        <f>VLOOKUP(V8,[1]Sheet1!$A$610:$U$622,20,FALSE)</f>
        <v>0</v>
      </c>
      <c r="U8" s="15">
        <f>VLOOKUP(V8,[1]Sheet1!$A$610:$U$622,21,FALSE)/100</f>
        <v>0</v>
      </c>
      <c r="V8" s="69" t="s">
        <v>143</v>
      </c>
    </row>
    <row r="9" spans="1:22" x14ac:dyDescent="0.25">
      <c r="A9" s="2" t="s">
        <v>65</v>
      </c>
      <c r="B9" s="22">
        <f>VLOOKUP(V9,[1]Sheet1!$A$610:$U$622,2,FALSE)</f>
        <v>887</v>
      </c>
      <c r="C9" s="15">
        <f>VLOOKUP(V9,[1]Sheet1!$A$610:$U$622,3,FALSE)/100</f>
        <v>8.3450936118167285E-2</v>
      </c>
      <c r="D9" s="27">
        <f>VLOOKUP(V9,[1]Sheet1!$A$610:$U$622,4,FALSE)</f>
        <v>887</v>
      </c>
      <c r="E9" s="14">
        <f>VLOOKUP(V9,[1]Sheet1!$A$610:$U$622,5,FALSE)/100</f>
        <v>8.3450936118167285E-2</v>
      </c>
      <c r="F9" s="22">
        <f>VLOOKUP(V9,[1]Sheet1!$A$610:$U$622,6,FALSE)</f>
        <v>0</v>
      </c>
      <c r="G9" s="15">
        <f>VLOOKUP(V9,[1]Sheet1!$A$610:$U$622,7,FALSE)/100</f>
        <v>0</v>
      </c>
      <c r="H9" s="27">
        <f>VLOOKUP(V9,[1]Sheet1!$A$610:$U$622,8,FALSE)</f>
        <v>0</v>
      </c>
      <c r="I9" s="14">
        <f>VLOOKUP(V9,[1]Sheet1!$A$610:$U$622,9,FALSE)/100</f>
        <v>0</v>
      </c>
      <c r="J9" s="22">
        <f>VLOOKUP(V9,[1]Sheet1!$A$610:$U$622,10,FALSE)</f>
        <v>0</v>
      </c>
      <c r="K9" s="15">
        <f>VLOOKUP(V9,[1]Sheet1!$A$610:$U$622,11,FALSE)/100</f>
        <v>0</v>
      </c>
      <c r="L9" s="27">
        <f>VLOOKUP(V9,[1]Sheet1!$A$610:$U$622,12,FALSE)</f>
        <v>0</v>
      </c>
      <c r="M9" s="14">
        <f>VLOOKUP(V9,[1]Sheet1!$A$610:$U$622,13,FALSE)/100</f>
        <v>0</v>
      </c>
      <c r="N9" s="22">
        <f>VLOOKUP(V9,[1]Sheet1!$A$610:$U$622,14,FALSE)</f>
        <v>0</v>
      </c>
      <c r="O9" s="15">
        <f>VLOOKUP(V9,[1]Sheet1!$A$610:$U$622,15,FALSE)/100</f>
        <v>0</v>
      </c>
      <c r="P9" s="27">
        <f>VLOOKUP(V9,[1]Sheet1!$A$610:$U$622,16,FALSE)</f>
        <v>0</v>
      </c>
      <c r="Q9" s="14">
        <f>VLOOKUP(V9,[1]Sheet1!$A$610:$U$622,17,FALSE)/100</f>
        <v>0</v>
      </c>
      <c r="R9" s="22">
        <f>VLOOKUP(V9,[1]Sheet1!$A$610:$U$622,18,FALSE)</f>
        <v>0</v>
      </c>
      <c r="S9" s="15">
        <f>VLOOKUP(V9,[1]Sheet1!$A$610:$U$622,19,FALSE)/100</f>
        <v>0</v>
      </c>
      <c r="T9" s="22">
        <f>VLOOKUP(V9,[1]Sheet1!$A$610:$U$622,20,FALSE)</f>
        <v>0</v>
      </c>
      <c r="U9" s="15">
        <f>VLOOKUP(V9,[1]Sheet1!$A$610:$U$622,21,FALSE)/100</f>
        <v>0</v>
      </c>
      <c r="V9" s="69" t="s">
        <v>144</v>
      </c>
    </row>
    <row r="10" spans="1:22" x14ac:dyDescent="0.25">
      <c r="A10" s="2" t="s">
        <v>66</v>
      </c>
      <c r="B10" s="22">
        <f>VLOOKUP(V10,[1]Sheet1!$A$610:$U$622,2,FALSE)</f>
        <v>855</v>
      </c>
      <c r="C10" s="15">
        <f>VLOOKUP(V10,[1]Sheet1!$A$610:$U$622,3,FALSE)/100</f>
        <v>8.0440304826418285E-2</v>
      </c>
      <c r="D10" s="27">
        <f>VLOOKUP(V10,[1]Sheet1!$A$610:$U$622,4,FALSE)</f>
        <v>855</v>
      </c>
      <c r="E10" s="14">
        <f>VLOOKUP(V10,[1]Sheet1!$A$610:$U$622,5,FALSE)/100</f>
        <v>8.0440304826418285E-2</v>
      </c>
      <c r="F10" s="22">
        <f>VLOOKUP(V10,[1]Sheet1!$A$610:$U$622,6,FALSE)</f>
        <v>0</v>
      </c>
      <c r="G10" s="15">
        <f>VLOOKUP(V10,[1]Sheet1!$A$610:$U$622,7,FALSE)/100</f>
        <v>0</v>
      </c>
      <c r="H10" s="27">
        <f>VLOOKUP(V10,[1]Sheet1!$A$610:$U$622,8,FALSE)</f>
        <v>0</v>
      </c>
      <c r="I10" s="14">
        <f>VLOOKUP(V10,[1]Sheet1!$A$610:$U$622,9,FALSE)/100</f>
        <v>0</v>
      </c>
      <c r="J10" s="22">
        <f>VLOOKUP(V10,[1]Sheet1!$A$610:$U$622,10,FALSE)</f>
        <v>0</v>
      </c>
      <c r="K10" s="15">
        <f>VLOOKUP(V10,[1]Sheet1!$A$610:$U$622,11,FALSE)/100</f>
        <v>0</v>
      </c>
      <c r="L10" s="27">
        <f>VLOOKUP(V10,[1]Sheet1!$A$610:$U$622,12,FALSE)</f>
        <v>0</v>
      </c>
      <c r="M10" s="14">
        <f>VLOOKUP(V10,[1]Sheet1!$A$610:$U$622,13,FALSE)/100</f>
        <v>0</v>
      </c>
      <c r="N10" s="22">
        <f>VLOOKUP(V10,[1]Sheet1!$A$610:$U$622,14,FALSE)</f>
        <v>0</v>
      </c>
      <c r="O10" s="15">
        <f>VLOOKUP(V10,[1]Sheet1!$A$610:$U$622,15,FALSE)/100</f>
        <v>0</v>
      </c>
      <c r="P10" s="27">
        <f>VLOOKUP(V10,[1]Sheet1!$A$610:$U$622,16,FALSE)</f>
        <v>0</v>
      </c>
      <c r="Q10" s="14">
        <f>VLOOKUP(V10,[1]Sheet1!$A$610:$U$622,17,FALSE)/100</f>
        <v>0</v>
      </c>
      <c r="R10" s="22">
        <f>VLOOKUP(V10,[1]Sheet1!$A$610:$U$622,18,FALSE)</f>
        <v>0</v>
      </c>
      <c r="S10" s="15">
        <f>VLOOKUP(V10,[1]Sheet1!$A$610:$U$622,19,FALSE)/100</f>
        <v>0</v>
      </c>
      <c r="T10" s="22">
        <f>VLOOKUP(V10,[1]Sheet1!$A$610:$U$622,20,FALSE)</f>
        <v>0</v>
      </c>
      <c r="U10" s="15">
        <f>VLOOKUP(V10,[1]Sheet1!$A$610:$U$622,21,FALSE)/100</f>
        <v>0</v>
      </c>
      <c r="V10" s="69" t="s">
        <v>145</v>
      </c>
    </row>
    <row r="11" spans="1:22" x14ac:dyDescent="0.25">
      <c r="A11" s="2" t="s">
        <v>67</v>
      </c>
      <c r="B11" s="22">
        <f>VLOOKUP(V11,[1]Sheet1!$A$610:$U$622,2,FALSE)</f>
        <v>431</v>
      </c>
      <c r="C11" s="15">
        <f>VLOOKUP(V11,[1]Sheet1!$A$610:$U$622,3,FALSE)/100</f>
        <v>4.0549440210744192E-2</v>
      </c>
      <c r="D11" s="27">
        <f>VLOOKUP(V11,[1]Sheet1!$A$610:$U$622,4,FALSE)</f>
        <v>431</v>
      </c>
      <c r="E11" s="14">
        <f>VLOOKUP(V11,[1]Sheet1!$A$610:$U$622,5,FALSE)/100</f>
        <v>4.0549440210744192E-2</v>
      </c>
      <c r="F11" s="22">
        <f>VLOOKUP(V11,[1]Sheet1!$A$610:$U$622,6,FALSE)</f>
        <v>0</v>
      </c>
      <c r="G11" s="15">
        <f>VLOOKUP(V11,[1]Sheet1!$A$610:$U$622,7,FALSE)/100</f>
        <v>0</v>
      </c>
      <c r="H11" s="27">
        <f>VLOOKUP(V11,[1]Sheet1!$A$610:$U$622,8,FALSE)</f>
        <v>0</v>
      </c>
      <c r="I11" s="14">
        <f>VLOOKUP(V11,[1]Sheet1!$A$610:$U$622,9,FALSE)/100</f>
        <v>0</v>
      </c>
      <c r="J11" s="22">
        <f>VLOOKUP(V11,[1]Sheet1!$A$610:$U$622,10,FALSE)</f>
        <v>0</v>
      </c>
      <c r="K11" s="15">
        <f>VLOOKUP(V11,[1]Sheet1!$A$610:$U$622,11,FALSE)/100</f>
        <v>0</v>
      </c>
      <c r="L11" s="27">
        <f>VLOOKUP(V11,[1]Sheet1!$A$610:$U$622,12,FALSE)</f>
        <v>0</v>
      </c>
      <c r="M11" s="14">
        <f>VLOOKUP(V11,[1]Sheet1!$A$610:$U$622,13,FALSE)/100</f>
        <v>0</v>
      </c>
      <c r="N11" s="22">
        <f>VLOOKUP(V11,[1]Sheet1!$A$610:$U$622,14,FALSE)</f>
        <v>0</v>
      </c>
      <c r="O11" s="15">
        <f>VLOOKUP(V11,[1]Sheet1!$A$610:$U$622,15,FALSE)/100</f>
        <v>0</v>
      </c>
      <c r="P11" s="27">
        <f>VLOOKUP(V11,[1]Sheet1!$A$610:$U$622,16,FALSE)</f>
        <v>0</v>
      </c>
      <c r="Q11" s="14">
        <f>VLOOKUP(V11,[1]Sheet1!$A$610:$U$622,17,FALSE)/100</f>
        <v>0</v>
      </c>
      <c r="R11" s="22">
        <f>VLOOKUP(V11,[1]Sheet1!$A$610:$U$622,18,FALSE)</f>
        <v>0</v>
      </c>
      <c r="S11" s="15">
        <f>VLOOKUP(V11,[1]Sheet1!$A$610:$U$622,19,FALSE)/100</f>
        <v>0</v>
      </c>
      <c r="T11" s="22">
        <f>VLOOKUP(V11,[1]Sheet1!$A$610:$U$622,20,FALSE)</f>
        <v>0</v>
      </c>
      <c r="U11" s="15">
        <f>VLOOKUP(V11,[1]Sheet1!$A$610:$U$622,21,FALSE)/100</f>
        <v>0</v>
      </c>
      <c r="V11" s="69" t="s">
        <v>146</v>
      </c>
    </row>
    <row r="12" spans="1:22" x14ac:dyDescent="0.25">
      <c r="A12" s="2" t="s">
        <v>68</v>
      </c>
      <c r="B12" s="22">
        <f>VLOOKUP(V12,[1]Sheet1!$A$610:$U$622,2,FALSE)</f>
        <v>530</v>
      </c>
      <c r="C12" s="15">
        <f>VLOOKUP(V12,[1]Sheet1!$A$610:$U$622,3,FALSE)/100</f>
        <v>4.9863580769592623E-2</v>
      </c>
      <c r="D12" s="27">
        <f>VLOOKUP(V12,[1]Sheet1!$A$610:$U$622,4,FALSE)</f>
        <v>530</v>
      </c>
      <c r="E12" s="14">
        <f>VLOOKUP(V12,[1]Sheet1!$A$610:$U$622,5,FALSE)/100</f>
        <v>4.9863580769592623E-2</v>
      </c>
      <c r="F12" s="22">
        <f>VLOOKUP(V12,[1]Sheet1!$A$610:$U$622,6,FALSE)</f>
        <v>0</v>
      </c>
      <c r="G12" s="15">
        <f>VLOOKUP(V12,[1]Sheet1!$A$610:$U$622,7,FALSE)/100</f>
        <v>0</v>
      </c>
      <c r="H12" s="27">
        <f>VLOOKUP(V12,[1]Sheet1!$A$610:$U$622,8,FALSE)</f>
        <v>0</v>
      </c>
      <c r="I12" s="14">
        <f>VLOOKUP(V12,[1]Sheet1!$A$610:$U$622,9,FALSE)/100</f>
        <v>0</v>
      </c>
      <c r="J12" s="22">
        <f>VLOOKUP(V12,[1]Sheet1!$A$610:$U$622,10,FALSE)</f>
        <v>0</v>
      </c>
      <c r="K12" s="15">
        <f>VLOOKUP(V12,[1]Sheet1!$A$610:$U$622,11,FALSE)/100</f>
        <v>0</v>
      </c>
      <c r="L12" s="27">
        <f>VLOOKUP(V12,[1]Sheet1!$A$610:$U$622,12,FALSE)</f>
        <v>0</v>
      </c>
      <c r="M12" s="14">
        <f>VLOOKUP(V12,[1]Sheet1!$A$610:$U$622,13,FALSE)/100</f>
        <v>0</v>
      </c>
      <c r="N12" s="22">
        <f>VLOOKUP(V12,[1]Sheet1!$A$610:$U$622,14,FALSE)</f>
        <v>0</v>
      </c>
      <c r="O12" s="15">
        <f>VLOOKUP(V12,[1]Sheet1!$A$610:$U$622,15,FALSE)/100</f>
        <v>0</v>
      </c>
      <c r="P12" s="27">
        <f>VLOOKUP(V12,[1]Sheet1!$A$610:$U$622,16,FALSE)</f>
        <v>0</v>
      </c>
      <c r="Q12" s="14">
        <f>VLOOKUP(V12,[1]Sheet1!$A$610:$U$622,17,FALSE)/100</f>
        <v>0</v>
      </c>
      <c r="R12" s="22">
        <f>VLOOKUP(V12,[1]Sheet1!$A$610:$U$622,18,FALSE)</f>
        <v>0</v>
      </c>
      <c r="S12" s="15">
        <f>VLOOKUP(V12,[1]Sheet1!$A$610:$U$622,19,FALSE)/100</f>
        <v>0</v>
      </c>
      <c r="T12" s="22">
        <f>VLOOKUP(V12,[1]Sheet1!$A$610:$U$622,20,FALSE)</f>
        <v>0</v>
      </c>
      <c r="U12" s="15">
        <f>VLOOKUP(V12,[1]Sheet1!$A$610:$U$622,21,FALSE)/100</f>
        <v>0</v>
      </c>
      <c r="V12" s="69" t="s">
        <v>147</v>
      </c>
    </row>
    <row r="13" spans="1:22" x14ac:dyDescent="0.25">
      <c r="A13" s="2" t="s">
        <v>69</v>
      </c>
      <c r="B13" s="22">
        <f>VLOOKUP(V13,[1]Sheet1!$A$610:$U$622,2,FALSE)</f>
        <v>862</v>
      </c>
      <c r="C13" s="15">
        <f>VLOOKUP(V13,[1]Sheet1!$A$610:$U$622,3,FALSE)/100</f>
        <v>8.1098880421488384E-2</v>
      </c>
      <c r="D13" s="27">
        <f>VLOOKUP(V13,[1]Sheet1!$A$610:$U$622,4,FALSE)</f>
        <v>862</v>
      </c>
      <c r="E13" s="14">
        <f>VLOOKUP(V13,[1]Sheet1!$A$610:$U$622,5,FALSE)/100</f>
        <v>8.1098880421488384E-2</v>
      </c>
      <c r="F13" s="22">
        <f>VLOOKUP(V13,[1]Sheet1!$A$610:$U$622,6,FALSE)</f>
        <v>0</v>
      </c>
      <c r="G13" s="15">
        <f>VLOOKUP(V13,[1]Sheet1!$A$610:$U$622,7,FALSE)/100</f>
        <v>0</v>
      </c>
      <c r="H13" s="27">
        <f>VLOOKUP(V13,[1]Sheet1!$A$610:$U$622,8,FALSE)</f>
        <v>0</v>
      </c>
      <c r="I13" s="14">
        <f>VLOOKUP(V13,[1]Sheet1!$A$610:$U$622,9,FALSE)/100</f>
        <v>0</v>
      </c>
      <c r="J13" s="22">
        <f>VLOOKUP(V13,[1]Sheet1!$A$610:$U$622,10,FALSE)</f>
        <v>0</v>
      </c>
      <c r="K13" s="15">
        <f>VLOOKUP(V13,[1]Sheet1!$A$610:$U$622,11,FALSE)/100</f>
        <v>0</v>
      </c>
      <c r="L13" s="27">
        <f>VLOOKUP(V13,[1]Sheet1!$A$610:$U$622,12,FALSE)</f>
        <v>0</v>
      </c>
      <c r="M13" s="14">
        <f>VLOOKUP(V13,[1]Sheet1!$A$610:$U$622,13,FALSE)/100</f>
        <v>0</v>
      </c>
      <c r="N13" s="22">
        <f>VLOOKUP(V13,[1]Sheet1!$A$610:$U$622,14,FALSE)</f>
        <v>0</v>
      </c>
      <c r="O13" s="15">
        <f>VLOOKUP(V13,[1]Sheet1!$A$610:$U$622,15,FALSE)/100</f>
        <v>0</v>
      </c>
      <c r="P13" s="27">
        <f>VLOOKUP(V13,[1]Sheet1!$A$610:$U$622,16,FALSE)</f>
        <v>0</v>
      </c>
      <c r="Q13" s="14">
        <f>VLOOKUP(V13,[1]Sheet1!$A$610:$U$622,17,FALSE)/100</f>
        <v>0</v>
      </c>
      <c r="R13" s="22">
        <f>VLOOKUP(V13,[1]Sheet1!$A$610:$U$622,18,FALSE)</f>
        <v>0</v>
      </c>
      <c r="S13" s="15">
        <f>VLOOKUP(V13,[1]Sheet1!$A$610:$U$622,19,FALSE)/100</f>
        <v>0</v>
      </c>
      <c r="T13" s="22">
        <f>VLOOKUP(V13,[1]Sheet1!$A$610:$U$622,20,FALSE)</f>
        <v>0</v>
      </c>
      <c r="U13" s="15">
        <f>VLOOKUP(V13,[1]Sheet1!$A$610:$U$622,21,FALSE)/100</f>
        <v>0</v>
      </c>
      <c r="V13" s="69" t="s">
        <v>148</v>
      </c>
    </row>
    <row r="14" spans="1:22" x14ac:dyDescent="0.25">
      <c r="A14" s="2" t="s">
        <v>70</v>
      </c>
      <c r="B14" s="22">
        <f>VLOOKUP(V14,[1]Sheet1!$A$610:$U$622,2,FALSE)</f>
        <v>1074</v>
      </c>
      <c r="C14" s="15">
        <f>VLOOKUP(V14,[1]Sheet1!$A$610:$U$622,3,FALSE)/100</f>
        <v>0.10104431272932542</v>
      </c>
      <c r="D14" s="27">
        <f>VLOOKUP(V14,[1]Sheet1!$A$610:$U$622,4,FALSE)</f>
        <v>1074</v>
      </c>
      <c r="E14" s="14">
        <f>VLOOKUP(V14,[1]Sheet1!$A$610:$U$622,5,FALSE)/100</f>
        <v>0.10104431272932542</v>
      </c>
      <c r="F14" s="22">
        <f>VLOOKUP(V14,[1]Sheet1!$A$610:$U$622,6,FALSE)</f>
        <v>0</v>
      </c>
      <c r="G14" s="15">
        <f>VLOOKUP(V14,[1]Sheet1!$A$610:$U$622,7,FALSE)/100</f>
        <v>0</v>
      </c>
      <c r="H14" s="27">
        <f>VLOOKUP(V14,[1]Sheet1!$A$610:$U$622,8,FALSE)</f>
        <v>0</v>
      </c>
      <c r="I14" s="14">
        <f>VLOOKUP(V14,[1]Sheet1!$A$610:$U$622,9,FALSE)/100</f>
        <v>0</v>
      </c>
      <c r="J14" s="22">
        <f>VLOOKUP(V14,[1]Sheet1!$A$610:$U$622,10,FALSE)</f>
        <v>0</v>
      </c>
      <c r="K14" s="15">
        <f>VLOOKUP(V14,[1]Sheet1!$A$610:$U$622,11,FALSE)/100</f>
        <v>0</v>
      </c>
      <c r="L14" s="27">
        <f>VLOOKUP(V14,[1]Sheet1!$A$610:$U$622,12,FALSE)</f>
        <v>0</v>
      </c>
      <c r="M14" s="14">
        <f>VLOOKUP(V14,[1]Sheet1!$A$610:$U$622,13,FALSE)/100</f>
        <v>0</v>
      </c>
      <c r="N14" s="22">
        <f>VLOOKUP(V14,[1]Sheet1!$A$610:$U$622,14,FALSE)</f>
        <v>0</v>
      </c>
      <c r="O14" s="15">
        <f>VLOOKUP(V14,[1]Sheet1!$A$610:$U$622,15,FALSE)/100</f>
        <v>0</v>
      </c>
      <c r="P14" s="27">
        <f>VLOOKUP(V14,[1]Sheet1!$A$610:$U$622,16,FALSE)</f>
        <v>0</v>
      </c>
      <c r="Q14" s="14">
        <f>VLOOKUP(V14,[1]Sheet1!$A$610:$U$622,17,FALSE)/100</f>
        <v>0</v>
      </c>
      <c r="R14" s="22">
        <f>VLOOKUP(V14,[1]Sheet1!$A$610:$U$622,18,FALSE)</f>
        <v>0</v>
      </c>
      <c r="S14" s="15">
        <f>VLOOKUP(V14,[1]Sheet1!$A$610:$U$622,19,FALSE)/100</f>
        <v>0</v>
      </c>
      <c r="T14" s="22">
        <f>VLOOKUP(V14,[1]Sheet1!$A$610:$U$622,20,FALSE)</f>
        <v>0</v>
      </c>
      <c r="U14" s="15">
        <f>VLOOKUP(V14,[1]Sheet1!$A$610:$U$622,21,FALSE)/100</f>
        <v>0</v>
      </c>
      <c r="V14" s="69" t="s">
        <v>149</v>
      </c>
    </row>
    <row r="15" spans="1:22" x14ac:dyDescent="0.25">
      <c r="A15" s="2" t="s">
        <v>71</v>
      </c>
      <c r="B15" s="22">
        <f>VLOOKUP(V15,[1]Sheet1!$A$610:$U$622,2,FALSE)</f>
        <v>1120</v>
      </c>
      <c r="C15" s="15">
        <f>VLOOKUP(V15,[1]Sheet1!$A$610:$U$622,3,FALSE)/100</f>
        <v>0.10537209521121461</v>
      </c>
      <c r="D15" s="27">
        <f>VLOOKUP(V15,[1]Sheet1!$A$610:$U$622,4,FALSE)</f>
        <v>1120</v>
      </c>
      <c r="E15" s="14">
        <f>VLOOKUP(V15,[1]Sheet1!$A$610:$U$622,5,FALSE)/100</f>
        <v>0.10537209521121461</v>
      </c>
      <c r="F15" s="22">
        <f>VLOOKUP(V15,[1]Sheet1!$A$610:$U$622,6,FALSE)</f>
        <v>0</v>
      </c>
      <c r="G15" s="15">
        <f>VLOOKUP(V15,[1]Sheet1!$A$610:$U$622,7,FALSE)/100</f>
        <v>0</v>
      </c>
      <c r="H15" s="27">
        <f>VLOOKUP(V15,[1]Sheet1!$A$610:$U$622,8,FALSE)</f>
        <v>0</v>
      </c>
      <c r="I15" s="14">
        <f>VLOOKUP(V15,[1]Sheet1!$A$610:$U$622,9,FALSE)/100</f>
        <v>0</v>
      </c>
      <c r="J15" s="22">
        <f>VLOOKUP(V15,[1]Sheet1!$A$610:$U$622,10,FALSE)</f>
        <v>0</v>
      </c>
      <c r="K15" s="15">
        <f>VLOOKUP(V15,[1]Sheet1!$A$610:$U$622,11,FALSE)/100</f>
        <v>0</v>
      </c>
      <c r="L15" s="27">
        <f>VLOOKUP(V15,[1]Sheet1!$A$610:$U$622,12,FALSE)</f>
        <v>0</v>
      </c>
      <c r="M15" s="14">
        <f>VLOOKUP(V15,[1]Sheet1!$A$610:$U$622,13,FALSE)/100</f>
        <v>0</v>
      </c>
      <c r="N15" s="22">
        <f>VLOOKUP(V15,[1]Sheet1!$A$610:$U$622,14,FALSE)</f>
        <v>0</v>
      </c>
      <c r="O15" s="15">
        <f>VLOOKUP(V15,[1]Sheet1!$A$610:$U$622,15,FALSE)/100</f>
        <v>0</v>
      </c>
      <c r="P15" s="27">
        <f>VLOOKUP(V15,[1]Sheet1!$A$610:$U$622,16,FALSE)</f>
        <v>0</v>
      </c>
      <c r="Q15" s="14">
        <f>VLOOKUP(V15,[1]Sheet1!$A$610:$U$622,17,FALSE)/100</f>
        <v>0</v>
      </c>
      <c r="R15" s="22">
        <f>VLOOKUP(V15,[1]Sheet1!$A$610:$U$622,18,FALSE)</f>
        <v>0</v>
      </c>
      <c r="S15" s="15">
        <f>VLOOKUP(V15,[1]Sheet1!$A$610:$U$622,19,FALSE)/100</f>
        <v>0</v>
      </c>
      <c r="T15" s="22">
        <f>VLOOKUP(V15,[1]Sheet1!$A$610:$U$622,20,FALSE)</f>
        <v>0</v>
      </c>
      <c r="U15" s="15">
        <f>VLOOKUP(V15,[1]Sheet1!$A$610:$U$622,21,FALSE)/100</f>
        <v>0</v>
      </c>
      <c r="V15" s="69" t="s">
        <v>150</v>
      </c>
    </row>
    <row r="16" spans="1:22" ht="15.75" thickBot="1" x14ac:dyDescent="0.3">
      <c r="A16" s="3" t="s">
        <v>72</v>
      </c>
      <c r="B16" s="25">
        <f>VLOOKUP(V16,[1]Sheet1!$A$610:$U$622,2,FALSE)</f>
        <v>1033</v>
      </c>
      <c r="C16" s="19">
        <f>VLOOKUP(V16,[1]Sheet1!$A$610:$U$622,3,FALSE)/100</f>
        <v>9.7186941386772044E-2</v>
      </c>
      <c r="D16" s="28">
        <f>VLOOKUP(V16,[1]Sheet1!$A$610:$U$622,4,FALSE)</f>
        <v>1033</v>
      </c>
      <c r="E16" s="18">
        <f>VLOOKUP(V16,[1]Sheet1!$A$610:$U$622,5,FALSE)/100</f>
        <v>9.7186941386772044E-2</v>
      </c>
      <c r="F16" s="25">
        <f>VLOOKUP(V16,[1]Sheet1!$A$610:$U$622,6,FALSE)</f>
        <v>0</v>
      </c>
      <c r="G16" s="19">
        <f>VLOOKUP(V16,[1]Sheet1!$A$610:$U$622,7,FALSE)/100</f>
        <v>0</v>
      </c>
      <c r="H16" s="28">
        <f>VLOOKUP(V16,[1]Sheet1!$A$610:$U$622,8,FALSE)</f>
        <v>0</v>
      </c>
      <c r="I16" s="18">
        <f>VLOOKUP(V16,[1]Sheet1!$A$610:$U$622,9,FALSE)/100</f>
        <v>0</v>
      </c>
      <c r="J16" s="25">
        <f>VLOOKUP(V16,[1]Sheet1!$A$610:$U$622,10,FALSE)</f>
        <v>0</v>
      </c>
      <c r="K16" s="19">
        <f>VLOOKUP(V16,[1]Sheet1!$A$610:$U$622,11,FALSE)/100</f>
        <v>0</v>
      </c>
      <c r="L16" s="28">
        <f>VLOOKUP(V16,[1]Sheet1!$A$610:$U$622,12,FALSE)</f>
        <v>0</v>
      </c>
      <c r="M16" s="18">
        <f>VLOOKUP(V16,[1]Sheet1!$A$610:$U$622,13,FALSE)/100</f>
        <v>0</v>
      </c>
      <c r="N16" s="25">
        <f>VLOOKUP(V16,[1]Sheet1!$A$610:$U$622,14,FALSE)</f>
        <v>0</v>
      </c>
      <c r="O16" s="19">
        <f>VLOOKUP(V16,[1]Sheet1!$A$610:$U$622,15,FALSE)/100</f>
        <v>0</v>
      </c>
      <c r="P16" s="28">
        <f>VLOOKUP(V16,[1]Sheet1!$A$610:$U$622,16,FALSE)</f>
        <v>0</v>
      </c>
      <c r="Q16" s="18">
        <f>VLOOKUP(V16,[1]Sheet1!$A$610:$U$622,17,FALSE)/100</f>
        <v>0</v>
      </c>
      <c r="R16" s="25">
        <f>VLOOKUP(V16,[1]Sheet1!$A$610:$U$622,18,FALSE)</f>
        <v>0</v>
      </c>
      <c r="S16" s="19">
        <f>VLOOKUP(V16,[1]Sheet1!$A$610:$U$622,19,FALSE)/100</f>
        <v>0</v>
      </c>
      <c r="T16" s="25">
        <f>VLOOKUP(V16,[1]Sheet1!$A$610:$U$622,20,FALSE)</f>
        <v>0</v>
      </c>
      <c r="U16" s="19">
        <f>VLOOKUP(V16,[1]Sheet1!$A$610:$U$622,21,FALSE)/100</f>
        <v>0</v>
      </c>
      <c r="V16" s="69" t="s">
        <v>151</v>
      </c>
    </row>
    <row r="17" spans="1:22" ht="15.75" thickBot="1" x14ac:dyDescent="0.3">
      <c r="A17" s="32" t="s">
        <v>74</v>
      </c>
      <c r="B17" s="23">
        <f>VLOOKUP(V17,[1]Sheet1!$A$610:$U$622,2,FALSE)</f>
        <v>10629</v>
      </c>
      <c r="C17" s="8">
        <f>VLOOKUP(V17,[1]Sheet1!$A$610:$U$622,3,FALSE)/100</f>
        <v>1</v>
      </c>
      <c r="D17" s="29">
        <f>VLOOKUP(V17,[1]Sheet1!$A$610:$U$622,4,FALSE)</f>
        <v>10629</v>
      </c>
      <c r="E17" s="7">
        <f>VLOOKUP(V17,[1]Sheet1!$A$610:$U$622,5,FALSE)/100</f>
        <v>1</v>
      </c>
      <c r="F17" s="23">
        <f>VLOOKUP(V17,[1]Sheet1!$A$610:$U$622,6,FALSE)</f>
        <v>0</v>
      </c>
      <c r="G17" s="8">
        <f>VLOOKUP(V17,[1]Sheet1!$A$610:$U$622,7,FALSE)/100</f>
        <v>0</v>
      </c>
      <c r="H17" s="29">
        <f>VLOOKUP(V17,[1]Sheet1!$A$610:$U$622,8,FALSE)</f>
        <v>0</v>
      </c>
      <c r="I17" s="7">
        <f>VLOOKUP(V17,[1]Sheet1!$A$610:$U$622,9,FALSE)/100</f>
        <v>0</v>
      </c>
      <c r="J17" s="23">
        <f>VLOOKUP(V17,[1]Sheet1!$A$610:$U$622,10,FALSE)</f>
        <v>0</v>
      </c>
      <c r="K17" s="8">
        <f>VLOOKUP(V17,[1]Sheet1!$A$610:$U$622,11,FALSE)/100</f>
        <v>0</v>
      </c>
      <c r="L17" s="29">
        <f>VLOOKUP(V17,[1]Sheet1!$A$610:$U$622,12,FALSE)</f>
        <v>0</v>
      </c>
      <c r="M17" s="7">
        <f>VLOOKUP(V17,[1]Sheet1!$A$610:$U$622,13,FALSE)/100</f>
        <v>0</v>
      </c>
      <c r="N17" s="23">
        <f>VLOOKUP(V17,[1]Sheet1!$A$610:$U$622,14,FALSE)</f>
        <v>0</v>
      </c>
      <c r="O17" s="8">
        <f>VLOOKUP(V17,[1]Sheet1!$A$610:$U$622,15,FALSE)/100</f>
        <v>0</v>
      </c>
      <c r="P17" s="29">
        <f>VLOOKUP(V17,[1]Sheet1!$A$610:$U$622,16,FALSE)</f>
        <v>0</v>
      </c>
      <c r="Q17" s="7">
        <f>VLOOKUP(V17,[1]Sheet1!$A$610:$U$622,17,FALSE)/100</f>
        <v>0</v>
      </c>
      <c r="R17" s="23">
        <f>VLOOKUP(V17,[1]Sheet1!$A$610:$U$622,18,FALSE)</f>
        <v>0</v>
      </c>
      <c r="S17" s="8">
        <f>VLOOKUP(V17,[1]Sheet1!$A$610:$U$622,19,FALSE)/100</f>
        <v>0</v>
      </c>
      <c r="T17" s="23">
        <f>VLOOKUP(V17,[1]Sheet1!$A$610:$U$622,20,FALSE)</f>
        <v>0</v>
      </c>
      <c r="U17" s="8">
        <f>VLOOKUP(V17,[1]Sheet1!$A$610:$U$622,21,FALSE)/100</f>
        <v>0</v>
      </c>
      <c r="V17" s="69" t="s">
        <v>32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IB619"/>
  <sheetViews>
    <sheetView topLeftCell="C1" workbookViewId="0">
      <selection activeCell="C7" sqref="C7:U22"/>
    </sheetView>
  </sheetViews>
  <sheetFormatPr defaultColWidth="9.140625" defaultRowHeight="15" x14ac:dyDescent="0.25"/>
  <cols>
    <col min="1" max="1" width="2.7109375" style="71" customWidth="1"/>
    <col min="2" max="2" width="30.7109375" style="70" customWidth="1"/>
    <col min="3" max="21" width="13.7109375" style="70" customWidth="1"/>
    <col min="22" max="236" width="11.42578125" style="71" customWidth="1"/>
    <col min="237" max="16384" width="9.140625" style="70"/>
  </cols>
  <sheetData>
    <row r="1" spans="2:22" s="71" customFormat="1" ht="15.75" thickBot="1" x14ac:dyDescent="0.3"/>
    <row r="2" spans="2:22" ht="22.15" customHeight="1" thickTop="1" thickBot="1" x14ac:dyDescent="0.3">
      <c r="B2" s="301" t="s">
        <v>294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3"/>
    </row>
    <row r="3" spans="2:22" ht="22.15" customHeight="1" thickTop="1" thickBot="1" x14ac:dyDescent="0.3">
      <c r="B3" s="304" t="s">
        <v>361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6"/>
    </row>
    <row r="4" spans="2:22" ht="22.15" customHeight="1" thickTop="1" thickBot="1" x14ac:dyDescent="0.3">
      <c r="B4" s="400" t="s">
        <v>295</v>
      </c>
      <c r="C4" s="409" t="s">
        <v>296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1"/>
      <c r="U4" s="337" t="s">
        <v>343</v>
      </c>
    </row>
    <row r="5" spans="2:22" ht="22.15" customHeight="1" thickTop="1" x14ac:dyDescent="0.25">
      <c r="B5" s="401"/>
      <c r="C5" s="408">
        <v>2014</v>
      </c>
      <c r="D5" s="405"/>
      <c r="E5" s="404">
        <v>2015</v>
      </c>
      <c r="F5" s="405"/>
      <c r="G5" s="404">
        <v>2016</v>
      </c>
      <c r="H5" s="405"/>
      <c r="I5" s="404">
        <v>2017</v>
      </c>
      <c r="J5" s="405"/>
      <c r="K5" s="406">
        <v>2018</v>
      </c>
      <c r="L5" s="406"/>
      <c r="M5" s="406">
        <v>2019</v>
      </c>
      <c r="N5" s="406"/>
      <c r="O5" s="406">
        <v>2020</v>
      </c>
      <c r="P5" s="404"/>
      <c r="Q5" s="406">
        <v>2021</v>
      </c>
      <c r="R5" s="404"/>
      <c r="S5" s="406">
        <v>2022</v>
      </c>
      <c r="T5" s="407"/>
      <c r="U5" s="338"/>
    </row>
    <row r="6" spans="2:22" ht="22.15" customHeight="1" thickBot="1" x14ac:dyDescent="0.3">
      <c r="B6" s="402"/>
      <c r="C6" s="269" t="s">
        <v>206</v>
      </c>
      <c r="D6" s="270" t="s">
        <v>2</v>
      </c>
      <c r="E6" s="270" t="s">
        <v>206</v>
      </c>
      <c r="F6" s="270" t="s">
        <v>2</v>
      </c>
      <c r="G6" s="271" t="s">
        <v>206</v>
      </c>
      <c r="H6" s="271" t="s">
        <v>2</v>
      </c>
      <c r="I6" s="271" t="s">
        <v>206</v>
      </c>
      <c r="J6" s="271" t="s">
        <v>2</v>
      </c>
      <c r="K6" s="271" t="s">
        <v>206</v>
      </c>
      <c r="L6" s="271" t="s">
        <v>2</v>
      </c>
      <c r="M6" s="271" t="s">
        <v>206</v>
      </c>
      <c r="N6" s="271" t="s">
        <v>2</v>
      </c>
      <c r="O6" s="271" t="s">
        <v>206</v>
      </c>
      <c r="P6" s="287" t="s">
        <v>2</v>
      </c>
      <c r="Q6" s="271" t="s">
        <v>206</v>
      </c>
      <c r="R6" s="287" t="s">
        <v>2</v>
      </c>
      <c r="S6" s="271" t="s">
        <v>206</v>
      </c>
      <c r="T6" s="288" t="s">
        <v>2</v>
      </c>
      <c r="U6" s="403"/>
    </row>
    <row r="7" spans="2:22" ht="22.15" customHeight="1" thickTop="1" thickBot="1" x14ac:dyDescent="0.3">
      <c r="B7" s="199" t="s">
        <v>298</v>
      </c>
      <c r="C7" s="200">
        <v>632</v>
      </c>
      <c r="D7" s="248">
        <v>6.9473452786632958E-2</v>
      </c>
      <c r="E7" s="249">
        <v>748</v>
      </c>
      <c r="F7" s="248">
        <v>7.8819810326659648E-2</v>
      </c>
      <c r="G7" s="208">
        <v>1465</v>
      </c>
      <c r="H7" s="201">
        <v>0.14973426001635323</v>
      </c>
      <c r="I7" s="208">
        <v>1406</v>
      </c>
      <c r="J7" s="201">
        <v>0.13227961238122118</v>
      </c>
      <c r="K7" s="208">
        <v>960</v>
      </c>
      <c r="L7" s="201">
        <v>0.17787659811006115</v>
      </c>
      <c r="M7" s="208">
        <v>1478</v>
      </c>
      <c r="N7" s="201">
        <v>0.12906042612644081</v>
      </c>
      <c r="O7" s="208">
        <v>939</v>
      </c>
      <c r="P7" s="201">
        <v>0.1327583769263396</v>
      </c>
      <c r="Q7" s="208">
        <v>960</v>
      </c>
      <c r="R7" s="201">
        <v>0.11720180686118911</v>
      </c>
      <c r="S7" s="208">
        <v>1294</v>
      </c>
      <c r="T7" s="201">
        <v>0.13114421810073984</v>
      </c>
      <c r="U7" s="203">
        <v>0.34791666666666665</v>
      </c>
      <c r="V7" s="162"/>
    </row>
    <row r="8" spans="2:22" ht="22.15" customHeight="1" thickTop="1" x14ac:dyDescent="0.25">
      <c r="B8" s="196" t="s">
        <v>299</v>
      </c>
      <c r="C8" s="95">
        <v>1619</v>
      </c>
      <c r="D8" s="234">
        <v>0.17797075959107397</v>
      </c>
      <c r="E8" s="221">
        <v>1637</v>
      </c>
      <c r="F8" s="234">
        <v>0.17249736564805057</v>
      </c>
      <c r="G8" s="169">
        <v>1258</v>
      </c>
      <c r="H8" s="87">
        <v>0.1285772690106296</v>
      </c>
      <c r="I8" s="169">
        <v>1505</v>
      </c>
      <c r="J8" s="87">
        <v>0.14159375294006962</v>
      </c>
      <c r="K8" s="169">
        <v>926</v>
      </c>
      <c r="L8" s="87">
        <v>0.17157680192699648</v>
      </c>
      <c r="M8" s="169">
        <v>1403</v>
      </c>
      <c r="N8" s="87">
        <v>0.12251135172895564</v>
      </c>
      <c r="O8" s="169">
        <v>802</v>
      </c>
      <c r="P8" s="87">
        <v>0.11338894387105895</v>
      </c>
      <c r="Q8" s="169">
        <v>926</v>
      </c>
      <c r="R8" s="87">
        <v>0.11305090953485533</v>
      </c>
      <c r="S8" s="169">
        <v>1443</v>
      </c>
      <c r="T8" s="87">
        <v>0.14624505928853754</v>
      </c>
      <c r="U8" s="198">
        <v>0.55831533477321815</v>
      </c>
      <c r="V8" s="162"/>
    </row>
    <row r="9" spans="2:22" ht="22.15" customHeight="1" x14ac:dyDescent="0.25">
      <c r="B9" s="196" t="s">
        <v>300</v>
      </c>
      <c r="C9" s="95">
        <v>607</v>
      </c>
      <c r="D9" s="234">
        <v>6.6725294052984496E-2</v>
      </c>
      <c r="E9" s="221">
        <v>615</v>
      </c>
      <c r="F9" s="234">
        <v>6.4805057955742887E-2</v>
      </c>
      <c r="G9" s="169">
        <v>408</v>
      </c>
      <c r="H9" s="87">
        <v>4.1700735895339326E-2</v>
      </c>
      <c r="I9" s="169">
        <v>411</v>
      </c>
      <c r="J9" s="87">
        <v>3.8667795653401074E-2</v>
      </c>
      <c r="K9" s="169">
        <v>287</v>
      </c>
      <c r="L9" s="87">
        <v>5.3177691309987028E-2</v>
      </c>
      <c r="M9" s="169">
        <v>463</v>
      </c>
      <c r="N9" s="87">
        <v>4.0429619280475025E-2</v>
      </c>
      <c r="O9" s="169">
        <v>264</v>
      </c>
      <c r="P9" s="87">
        <v>3.7325038880248837E-2</v>
      </c>
      <c r="Q9" s="169">
        <v>287</v>
      </c>
      <c r="R9" s="87">
        <v>3.5038456842876327E-2</v>
      </c>
      <c r="S9" s="169">
        <v>557</v>
      </c>
      <c r="T9" s="87">
        <v>5.6450795581230361E-2</v>
      </c>
      <c r="U9" s="198">
        <v>0.94076655052264813</v>
      </c>
      <c r="V9" s="162"/>
    </row>
    <row r="10" spans="2:22" ht="22.15" customHeight="1" x14ac:dyDescent="0.25">
      <c r="B10" s="196" t="s">
        <v>301</v>
      </c>
      <c r="C10" s="95">
        <v>1507</v>
      </c>
      <c r="D10" s="234">
        <v>0.16565900846432891</v>
      </c>
      <c r="E10" s="221">
        <v>1634</v>
      </c>
      <c r="F10" s="234">
        <v>0.17218124341412014</v>
      </c>
      <c r="G10" s="169">
        <v>1249</v>
      </c>
      <c r="H10" s="87">
        <v>0.12765739983646771</v>
      </c>
      <c r="I10" s="169">
        <v>1267</v>
      </c>
      <c r="J10" s="87">
        <v>0.11920218270768652</v>
      </c>
      <c r="K10" s="169">
        <v>743</v>
      </c>
      <c r="L10" s="87">
        <v>0.13766907541226608</v>
      </c>
      <c r="M10" s="169">
        <v>1191</v>
      </c>
      <c r="N10" s="87">
        <v>0.10399930143206426</v>
      </c>
      <c r="O10" s="169">
        <v>686</v>
      </c>
      <c r="P10" s="87">
        <v>9.6988547999434474E-2</v>
      </c>
      <c r="Q10" s="169">
        <v>743</v>
      </c>
      <c r="R10" s="87">
        <v>9.0709315101941149E-2</v>
      </c>
      <c r="S10" s="169">
        <v>1326</v>
      </c>
      <c r="T10" s="87">
        <v>0.13438735177865613</v>
      </c>
      <c r="U10" s="198">
        <v>0.78465679676985201</v>
      </c>
      <c r="V10" s="162"/>
    </row>
    <row r="11" spans="2:22" ht="22.15" customHeight="1" x14ac:dyDescent="0.25">
      <c r="B11" s="196" t="s">
        <v>302</v>
      </c>
      <c r="C11" s="95">
        <v>1050</v>
      </c>
      <c r="D11" s="234">
        <v>0.11542266681323514</v>
      </c>
      <c r="E11" s="221">
        <v>965</v>
      </c>
      <c r="F11" s="234">
        <v>0.10168598524762908</v>
      </c>
      <c r="G11" s="169">
        <v>627</v>
      </c>
      <c r="H11" s="87">
        <v>6.4084219133278816E-2</v>
      </c>
      <c r="I11" s="169">
        <v>680</v>
      </c>
      <c r="J11" s="87">
        <v>6.3975914949666007E-2</v>
      </c>
      <c r="K11" s="169">
        <v>428</v>
      </c>
      <c r="L11" s="87">
        <v>7.9303316657402256E-2</v>
      </c>
      <c r="M11" s="169">
        <v>719</v>
      </c>
      <c r="N11" s="87">
        <v>6.2783793223891021E-2</v>
      </c>
      <c r="O11" s="169">
        <v>403</v>
      </c>
      <c r="P11" s="87">
        <v>5.6977237381591966E-2</v>
      </c>
      <c r="Q11" s="169">
        <v>428</v>
      </c>
      <c r="R11" s="87">
        <v>5.225247222561348E-2</v>
      </c>
      <c r="S11" s="169">
        <v>681</v>
      </c>
      <c r="T11" s="87">
        <v>6.9017938583155969E-2</v>
      </c>
      <c r="U11" s="198">
        <v>0.59112149532710279</v>
      </c>
      <c r="V11" s="162"/>
    </row>
    <row r="12" spans="2:22" ht="22.15" customHeight="1" thickBot="1" x14ac:dyDescent="0.3">
      <c r="B12" s="196" t="s">
        <v>303</v>
      </c>
      <c r="C12" s="95">
        <v>866</v>
      </c>
      <c r="D12" s="234">
        <v>9.5196218533582497E-2</v>
      </c>
      <c r="E12" s="221">
        <v>917</v>
      </c>
      <c r="F12" s="234">
        <v>9.6628029504741836E-2</v>
      </c>
      <c r="G12" s="169">
        <v>748</v>
      </c>
      <c r="H12" s="87">
        <v>7.6451349141455432E-2</v>
      </c>
      <c r="I12" s="169">
        <v>805</v>
      </c>
      <c r="J12" s="87">
        <v>7.5736193433060497E-2</v>
      </c>
      <c r="K12" s="169">
        <v>531</v>
      </c>
      <c r="L12" s="87">
        <v>9.8387993329627568E-2</v>
      </c>
      <c r="M12" s="169">
        <v>723</v>
      </c>
      <c r="N12" s="87">
        <v>6.3133077191756898E-2</v>
      </c>
      <c r="O12" s="169">
        <v>436</v>
      </c>
      <c r="P12" s="87">
        <v>6.1642867241623073E-2</v>
      </c>
      <c r="Q12" s="169">
        <v>531</v>
      </c>
      <c r="R12" s="87">
        <v>6.4827249420095226E-2</v>
      </c>
      <c r="S12" s="169">
        <v>808</v>
      </c>
      <c r="T12" s="87">
        <v>8.188912536738624E-2</v>
      </c>
      <c r="U12" s="198">
        <v>0.5216572504708098</v>
      </c>
      <c r="V12" s="162"/>
    </row>
    <row r="13" spans="2:22" ht="22.15" customHeight="1" thickTop="1" thickBot="1" x14ac:dyDescent="0.3">
      <c r="B13" s="199" t="s">
        <v>304</v>
      </c>
      <c r="C13" s="200">
        <v>5649</v>
      </c>
      <c r="D13" s="250">
        <v>0.62097394745520496</v>
      </c>
      <c r="E13" s="208">
        <v>5768</v>
      </c>
      <c r="F13" s="250">
        <v>0.60779768177028448</v>
      </c>
      <c r="G13" s="208">
        <v>4290</v>
      </c>
      <c r="H13" s="250">
        <v>0.43847097301717086</v>
      </c>
      <c r="I13" s="208">
        <v>4668</v>
      </c>
      <c r="J13" s="250">
        <v>0.43917583968388374</v>
      </c>
      <c r="K13" s="208">
        <v>2915</v>
      </c>
      <c r="L13" s="250">
        <v>0.54011487863627949</v>
      </c>
      <c r="M13" s="208">
        <v>4499</v>
      </c>
      <c r="N13" s="250">
        <v>0.39285714285714279</v>
      </c>
      <c r="O13" s="208">
        <v>2591</v>
      </c>
      <c r="P13" s="251">
        <v>0.36632263537395726</v>
      </c>
      <c r="Q13" s="208">
        <v>2915</v>
      </c>
      <c r="R13" s="251">
        <v>0.35587840312538149</v>
      </c>
      <c r="S13" s="208">
        <v>4815</v>
      </c>
      <c r="T13" s="251">
        <v>0.48799027059896627</v>
      </c>
      <c r="U13" s="203">
        <v>0.65180102915951976</v>
      </c>
      <c r="V13" s="79"/>
    </row>
    <row r="14" spans="2:22" ht="22.15" customHeight="1" thickTop="1" x14ac:dyDescent="0.25">
      <c r="B14" s="196" t="s">
        <v>305</v>
      </c>
      <c r="C14" s="95">
        <v>281</v>
      </c>
      <c r="D14" s="234">
        <v>3.088930416620864E-2</v>
      </c>
      <c r="E14" s="221">
        <v>305</v>
      </c>
      <c r="F14" s="234">
        <v>3.2139093782929402E-2</v>
      </c>
      <c r="G14" s="169">
        <v>187</v>
      </c>
      <c r="H14" s="87">
        <v>1.9112837285363858E-2</v>
      </c>
      <c r="I14" s="169">
        <v>171</v>
      </c>
      <c r="J14" s="87">
        <v>1.6088060965283656E-2</v>
      </c>
      <c r="K14" s="169">
        <v>128</v>
      </c>
      <c r="L14" s="87">
        <v>2.3716879748008152E-2</v>
      </c>
      <c r="M14" s="169">
        <v>261</v>
      </c>
      <c r="N14" s="87">
        <v>2.2790778903248342E-2</v>
      </c>
      <c r="O14" s="169">
        <v>93</v>
      </c>
      <c r="P14" s="87">
        <v>1.3148593241905839E-2</v>
      </c>
      <c r="Q14" s="169">
        <v>128</v>
      </c>
      <c r="R14" s="87">
        <v>1.5626907581491881E-2</v>
      </c>
      <c r="S14" s="169">
        <v>178</v>
      </c>
      <c r="T14" s="87">
        <v>1.8039931083409344E-2</v>
      </c>
      <c r="U14" s="198">
        <v>0.390625</v>
      </c>
      <c r="V14" s="162"/>
    </row>
    <row r="15" spans="2:22" ht="22.15" customHeight="1" x14ac:dyDescent="0.25">
      <c r="B15" s="196" t="s">
        <v>306</v>
      </c>
      <c r="C15" s="95">
        <v>886</v>
      </c>
      <c r="D15" s="234">
        <v>9.7394745520501258E-2</v>
      </c>
      <c r="E15" s="221">
        <v>900</v>
      </c>
      <c r="F15" s="234">
        <v>9.4836670179135926E-2</v>
      </c>
      <c r="G15" s="169">
        <v>716</v>
      </c>
      <c r="H15" s="87">
        <v>7.31807031888798E-2</v>
      </c>
      <c r="I15" s="169">
        <v>747</v>
      </c>
      <c r="J15" s="87">
        <v>7.027942421676546E-2</v>
      </c>
      <c r="K15" s="169">
        <v>571</v>
      </c>
      <c r="L15" s="87">
        <v>0.10579951825088012</v>
      </c>
      <c r="M15" s="169">
        <v>811</v>
      </c>
      <c r="N15" s="87">
        <v>7.0817324484806141E-2</v>
      </c>
      <c r="O15" s="169">
        <v>508</v>
      </c>
      <c r="P15" s="87">
        <v>7.1822423299872762E-2</v>
      </c>
      <c r="Q15" s="169">
        <v>571</v>
      </c>
      <c r="R15" s="87">
        <v>6.9710658039311438E-2</v>
      </c>
      <c r="S15" s="169">
        <v>706</v>
      </c>
      <c r="T15" s="87">
        <v>7.1551636769028079E-2</v>
      </c>
      <c r="U15" s="198">
        <v>0.23642732049036777</v>
      </c>
      <c r="V15" s="162"/>
    </row>
    <row r="16" spans="2:22" ht="22.15" customHeight="1" x14ac:dyDescent="0.25">
      <c r="B16" s="196" t="s">
        <v>307</v>
      </c>
      <c r="C16" s="95">
        <v>782</v>
      </c>
      <c r="D16" s="234">
        <v>8.5962405188523688E-2</v>
      </c>
      <c r="E16" s="221">
        <v>816</v>
      </c>
      <c r="F16" s="234">
        <v>8.5985247629083245E-2</v>
      </c>
      <c r="G16" s="169">
        <v>682</v>
      </c>
      <c r="H16" s="87">
        <v>6.9705641864268197E-2</v>
      </c>
      <c r="I16" s="169">
        <v>720</v>
      </c>
      <c r="J16" s="87">
        <v>6.7739204064352243E-2</v>
      </c>
      <c r="K16" s="169">
        <v>528</v>
      </c>
      <c r="L16" s="87">
        <v>9.7832128960533629E-2</v>
      </c>
      <c r="M16" s="169">
        <v>781</v>
      </c>
      <c r="N16" s="87">
        <v>6.819769472581208E-2</v>
      </c>
      <c r="O16" s="169">
        <v>479</v>
      </c>
      <c r="P16" s="87">
        <v>6.7722324331966635E-2</v>
      </c>
      <c r="Q16" s="169">
        <v>528</v>
      </c>
      <c r="R16" s="87">
        <v>6.446099377365401E-2</v>
      </c>
      <c r="S16" s="169">
        <v>671</v>
      </c>
      <c r="T16" s="87">
        <v>6.8004459308807136E-2</v>
      </c>
      <c r="U16" s="198">
        <v>0.27083333333333331</v>
      </c>
      <c r="V16" s="162"/>
    </row>
    <row r="17" spans="2:22" ht="22.15" customHeight="1" x14ac:dyDescent="0.25">
      <c r="B17" s="196" t="s">
        <v>308</v>
      </c>
      <c r="C17" s="95">
        <v>108</v>
      </c>
      <c r="D17" s="234">
        <v>1.1872045729361328E-2</v>
      </c>
      <c r="E17" s="221">
        <v>126</v>
      </c>
      <c r="F17" s="234">
        <v>1.3277133825079031E-2</v>
      </c>
      <c r="G17" s="169">
        <v>116</v>
      </c>
      <c r="H17" s="87">
        <v>1.1856091578086671E-2</v>
      </c>
      <c r="I17" s="169">
        <v>120</v>
      </c>
      <c r="J17" s="87">
        <v>1.1289867344058707E-2</v>
      </c>
      <c r="K17" s="169">
        <v>82</v>
      </c>
      <c r="L17" s="87">
        <v>1.5193626088567723E-2</v>
      </c>
      <c r="M17" s="169">
        <v>105</v>
      </c>
      <c r="N17" s="87">
        <v>9.1687041564792182E-3</v>
      </c>
      <c r="O17" s="169">
        <v>78</v>
      </c>
      <c r="P17" s="87">
        <v>1.1027852396437155E-2</v>
      </c>
      <c r="Q17" s="169">
        <v>82</v>
      </c>
      <c r="R17" s="87">
        <v>1.0010987669393236E-2</v>
      </c>
      <c r="S17" s="169">
        <v>74</v>
      </c>
      <c r="T17" s="87">
        <v>7.499746630181413E-3</v>
      </c>
      <c r="U17" s="198">
        <v>-9.7560975609756101E-2</v>
      </c>
      <c r="V17" s="162"/>
    </row>
    <row r="18" spans="2:22" ht="22.15" customHeight="1" thickBot="1" x14ac:dyDescent="0.3">
      <c r="B18" s="196" t="s">
        <v>309</v>
      </c>
      <c r="C18" s="95">
        <v>357</v>
      </c>
      <c r="D18" s="234">
        <v>3.9243706716499946E-2</v>
      </c>
      <c r="E18" s="221">
        <v>368</v>
      </c>
      <c r="F18" s="234">
        <v>3.8777660695468917E-2</v>
      </c>
      <c r="G18" s="169">
        <v>366</v>
      </c>
      <c r="H18" s="87">
        <v>3.7408013082583812E-2</v>
      </c>
      <c r="I18" s="169">
        <v>343</v>
      </c>
      <c r="J18" s="87">
        <v>3.2270204158434471E-2</v>
      </c>
      <c r="K18" s="169">
        <v>203</v>
      </c>
      <c r="L18" s="87">
        <v>3.7613488975356678E-2</v>
      </c>
      <c r="M18" s="169">
        <v>381</v>
      </c>
      <c r="N18" s="87">
        <v>3.326929793922459E-2</v>
      </c>
      <c r="O18" s="169">
        <v>183</v>
      </c>
      <c r="P18" s="87">
        <v>2.587303831471794E-2</v>
      </c>
      <c r="Q18" s="169">
        <v>203</v>
      </c>
      <c r="R18" s="87">
        <v>2.4783298742522282E-2</v>
      </c>
      <c r="S18" s="169">
        <v>266</v>
      </c>
      <c r="T18" s="87">
        <v>2.6958548697679132E-2</v>
      </c>
      <c r="U18" s="198">
        <v>0.31034482758620691</v>
      </c>
      <c r="V18" s="162"/>
    </row>
    <row r="19" spans="2:22" ht="22.15" customHeight="1" thickTop="1" thickBot="1" x14ac:dyDescent="0.3">
      <c r="B19" s="199" t="s">
        <v>310</v>
      </c>
      <c r="C19" s="200">
        <v>2414</v>
      </c>
      <c r="D19" s="248">
        <v>0.26536220732109483</v>
      </c>
      <c r="E19" s="249">
        <v>2515</v>
      </c>
      <c r="F19" s="248">
        <v>0.26501580611169651</v>
      </c>
      <c r="G19" s="208">
        <v>2067</v>
      </c>
      <c r="H19" s="201">
        <v>0.21126328699918234</v>
      </c>
      <c r="I19" s="208">
        <v>2101</v>
      </c>
      <c r="J19" s="252">
        <v>0.19766676074889455</v>
      </c>
      <c r="K19" s="208">
        <v>1512</v>
      </c>
      <c r="L19" s="252">
        <v>0.28015564202334625</v>
      </c>
      <c r="M19" s="208">
        <v>2339</v>
      </c>
      <c r="N19" s="252">
        <v>0.20424380020957036</v>
      </c>
      <c r="O19" s="208">
        <v>1341</v>
      </c>
      <c r="P19" s="252">
        <v>0.18959423158490035</v>
      </c>
      <c r="Q19" s="208">
        <v>1512</v>
      </c>
      <c r="R19" s="252">
        <v>0.18459284580637284</v>
      </c>
      <c r="S19" s="208">
        <v>1895</v>
      </c>
      <c r="T19" s="252">
        <v>0.19205432248910509</v>
      </c>
      <c r="U19" s="203">
        <v>0.25330687830687831</v>
      </c>
      <c r="V19" s="79"/>
    </row>
    <row r="20" spans="2:22" ht="22.15" customHeight="1" thickTop="1" x14ac:dyDescent="0.25">
      <c r="B20" s="196" t="s">
        <v>311</v>
      </c>
      <c r="C20" s="95">
        <v>0</v>
      </c>
      <c r="D20" s="234">
        <v>0</v>
      </c>
      <c r="E20" s="221">
        <v>0</v>
      </c>
      <c r="F20" s="234">
        <v>0</v>
      </c>
      <c r="G20" s="169">
        <v>22</v>
      </c>
      <c r="H20" s="87">
        <v>2.2485690923957483E-3</v>
      </c>
      <c r="I20" s="169">
        <v>18</v>
      </c>
      <c r="J20" s="87">
        <v>1.693480101608806E-3</v>
      </c>
      <c r="K20" s="169">
        <v>10</v>
      </c>
      <c r="L20" s="87">
        <v>1.8528812303131369E-3</v>
      </c>
      <c r="M20" s="169">
        <v>15</v>
      </c>
      <c r="N20" s="87">
        <v>1.309814879497031E-3</v>
      </c>
      <c r="O20" s="169">
        <v>6</v>
      </c>
      <c r="P20" s="87">
        <v>8.4829633818747348E-4</v>
      </c>
      <c r="Q20" s="169">
        <v>10</v>
      </c>
      <c r="R20" s="87">
        <v>1.2208521548040532E-3</v>
      </c>
      <c r="S20" s="169">
        <v>20</v>
      </c>
      <c r="T20" s="87">
        <v>2.026958548697679E-3</v>
      </c>
      <c r="U20" s="198">
        <v>1</v>
      </c>
      <c r="V20" s="162"/>
    </row>
    <row r="21" spans="2:22" ht="22.15" customHeight="1" thickBot="1" x14ac:dyDescent="0.3">
      <c r="B21" s="196" t="s">
        <v>208</v>
      </c>
      <c r="C21" s="95">
        <v>402</v>
      </c>
      <c r="D21" s="234">
        <v>4.4190392437067162E-2</v>
      </c>
      <c r="E21" s="221">
        <v>459</v>
      </c>
      <c r="F21" s="234">
        <v>4.8366701791359323E-2</v>
      </c>
      <c r="G21" s="169">
        <v>1940</v>
      </c>
      <c r="H21" s="87">
        <v>0.1982829108748978</v>
      </c>
      <c r="I21" s="169">
        <v>2436</v>
      </c>
      <c r="J21" s="87">
        <v>0.22918430708439175</v>
      </c>
      <c r="K21" s="169">
        <v>0</v>
      </c>
      <c r="L21" s="87">
        <v>0</v>
      </c>
      <c r="M21" s="169">
        <v>3121</v>
      </c>
      <c r="N21" s="87">
        <v>0.27252881592734896</v>
      </c>
      <c r="O21" s="169">
        <v>2196</v>
      </c>
      <c r="P21" s="87">
        <v>0.31047645977661531</v>
      </c>
      <c r="Q21" s="169">
        <v>2794</v>
      </c>
      <c r="R21" s="87">
        <v>0.34110609205225245</v>
      </c>
      <c r="S21" s="169">
        <v>1843</v>
      </c>
      <c r="T21" s="87">
        <v>0.18678423026249114</v>
      </c>
      <c r="U21" s="198">
        <v>-0.34037222619899787</v>
      </c>
      <c r="V21" s="162"/>
    </row>
    <row r="22" spans="2:22" ht="22.15" customHeight="1" thickTop="1" thickBot="1" x14ac:dyDescent="0.3">
      <c r="B22" s="98" t="s">
        <v>297</v>
      </c>
      <c r="C22" s="134">
        <v>9097</v>
      </c>
      <c r="D22" s="235">
        <v>1</v>
      </c>
      <c r="E22" s="253">
        <v>9490</v>
      </c>
      <c r="F22" s="235">
        <v>1</v>
      </c>
      <c r="G22" s="136">
        <v>9784</v>
      </c>
      <c r="H22" s="90">
        <v>1</v>
      </c>
      <c r="I22" s="136">
        <v>10629</v>
      </c>
      <c r="J22" s="90">
        <v>1</v>
      </c>
      <c r="K22" s="136">
        <v>5397</v>
      </c>
      <c r="L22" s="90">
        <v>1</v>
      </c>
      <c r="M22" s="136">
        <v>11452</v>
      </c>
      <c r="N22" s="90">
        <v>0.99999999999999978</v>
      </c>
      <c r="O22" s="136">
        <v>7073</v>
      </c>
      <c r="P22" s="90">
        <v>1</v>
      </c>
      <c r="Q22" s="136">
        <v>8191</v>
      </c>
      <c r="R22" s="90">
        <v>1</v>
      </c>
      <c r="S22" s="136">
        <v>9867</v>
      </c>
      <c r="T22" s="90">
        <v>1</v>
      </c>
      <c r="U22" s="197">
        <v>0.20461482114515933</v>
      </c>
      <c r="V22" s="79"/>
    </row>
    <row r="23" spans="2:22" s="71" customFormat="1" ht="15.75" thickTop="1" x14ac:dyDescent="0.25"/>
    <row r="24" spans="2:22" s="71" customFormat="1" x14ac:dyDescent="0.25"/>
    <row r="25" spans="2:22" s="71" customFormat="1" x14ac:dyDescent="0.25"/>
    <row r="26" spans="2:22" s="71" customFormat="1" x14ac:dyDescent="0.25"/>
    <row r="27" spans="2:22" s="71" customFormat="1" x14ac:dyDescent="0.25"/>
    <row r="28" spans="2:22" s="71" customFormat="1" x14ac:dyDescent="0.25"/>
    <row r="29" spans="2:22" s="71" customFormat="1" x14ac:dyDescent="0.25"/>
    <row r="30" spans="2:22" s="71" customFormat="1" x14ac:dyDescent="0.25"/>
    <row r="31" spans="2:22" s="71" customFormat="1" x14ac:dyDescent="0.25"/>
    <row r="32" spans="2:22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</sheetData>
  <mergeCells count="14">
    <mergeCell ref="B2:U2"/>
    <mergeCell ref="B3:U3"/>
    <mergeCell ref="B4:B6"/>
    <mergeCell ref="U4:U6"/>
    <mergeCell ref="G5:H5"/>
    <mergeCell ref="S5:T5"/>
    <mergeCell ref="E5:F5"/>
    <mergeCell ref="Q5:R5"/>
    <mergeCell ref="C5:D5"/>
    <mergeCell ref="C4:T4"/>
    <mergeCell ref="M5:N5"/>
    <mergeCell ref="I5:J5"/>
    <mergeCell ref="K5:L5"/>
    <mergeCell ref="O5:P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B1:M537"/>
  <sheetViews>
    <sheetView workbookViewId="0">
      <selection activeCell="C6" sqref="C6:L21"/>
    </sheetView>
  </sheetViews>
  <sheetFormatPr defaultColWidth="9.140625" defaultRowHeight="15" x14ac:dyDescent="0.25"/>
  <cols>
    <col min="1" max="1" width="2.7109375" style="71" customWidth="1"/>
    <col min="2" max="2" width="30.7109375" style="70" customWidth="1"/>
    <col min="3" max="12" width="11.7109375" style="70" customWidth="1"/>
    <col min="13" max="16384" width="9.140625" style="71"/>
  </cols>
  <sheetData>
    <row r="1" spans="2:13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3" ht="22.15" customHeight="1" thickTop="1" thickBot="1" x14ac:dyDescent="0.3">
      <c r="B2" s="304" t="s">
        <v>362</v>
      </c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2:13" ht="22.15" customHeight="1" thickTop="1" thickBot="1" x14ac:dyDescent="0.3">
      <c r="B3" s="307" t="s">
        <v>295</v>
      </c>
      <c r="C3" s="315" t="s">
        <v>235</v>
      </c>
      <c r="D3" s="315"/>
      <c r="E3" s="315"/>
      <c r="F3" s="315"/>
      <c r="G3" s="315"/>
      <c r="H3" s="315"/>
      <c r="I3" s="315"/>
      <c r="J3" s="315"/>
      <c r="K3" s="316" t="s">
        <v>207</v>
      </c>
      <c r="L3" s="298"/>
    </row>
    <row r="4" spans="2:13" ht="22.15" customHeight="1" thickTop="1" x14ac:dyDescent="0.25">
      <c r="B4" s="308"/>
      <c r="C4" s="346" t="s">
        <v>236</v>
      </c>
      <c r="D4" s="347"/>
      <c r="E4" s="348" t="s">
        <v>237</v>
      </c>
      <c r="F4" s="347"/>
      <c r="G4" s="348" t="s">
        <v>238</v>
      </c>
      <c r="H4" s="347"/>
      <c r="I4" s="349" t="s">
        <v>239</v>
      </c>
      <c r="J4" s="380"/>
      <c r="K4" s="323"/>
      <c r="L4" s="299"/>
    </row>
    <row r="5" spans="2:13" ht="22.15" customHeight="1" thickBot="1" x14ac:dyDescent="0.3">
      <c r="B5" s="309"/>
      <c r="C5" s="269" t="s">
        <v>206</v>
      </c>
      <c r="D5" s="270" t="s">
        <v>2</v>
      </c>
      <c r="E5" s="271" t="s">
        <v>206</v>
      </c>
      <c r="F5" s="270" t="s">
        <v>2</v>
      </c>
      <c r="G5" s="271" t="s">
        <v>206</v>
      </c>
      <c r="H5" s="270" t="s">
        <v>2</v>
      </c>
      <c r="I5" s="271" t="s">
        <v>206</v>
      </c>
      <c r="J5" s="272" t="s">
        <v>2</v>
      </c>
      <c r="K5" s="269" t="s">
        <v>206</v>
      </c>
      <c r="L5" s="273" t="s">
        <v>2</v>
      </c>
    </row>
    <row r="6" spans="2:13" ht="22.15" customHeight="1" thickTop="1" thickBot="1" x14ac:dyDescent="0.3">
      <c r="B6" s="199" t="s">
        <v>298</v>
      </c>
      <c r="C6" s="200">
        <v>296</v>
      </c>
      <c r="D6" s="248">
        <v>0.1049645390070922</v>
      </c>
      <c r="E6" s="208">
        <v>949</v>
      </c>
      <c r="F6" s="248">
        <v>0.14272822980899383</v>
      </c>
      <c r="G6" s="208">
        <v>49</v>
      </c>
      <c r="H6" s="248">
        <v>0.125</v>
      </c>
      <c r="I6" s="208">
        <v>0</v>
      </c>
      <c r="J6" s="201">
        <v>0</v>
      </c>
      <c r="K6" s="200">
        <v>1294</v>
      </c>
      <c r="L6" s="202">
        <v>0.13114421810073984</v>
      </c>
      <c r="M6" s="162"/>
    </row>
    <row r="7" spans="2:13" ht="22.15" customHeight="1" thickTop="1" x14ac:dyDescent="0.25">
      <c r="B7" s="196" t="s">
        <v>299</v>
      </c>
      <c r="C7" s="95">
        <v>410</v>
      </c>
      <c r="D7" s="234">
        <v>0.1453900709219858</v>
      </c>
      <c r="E7" s="169">
        <v>987</v>
      </c>
      <c r="F7" s="234">
        <v>0.14844337494360055</v>
      </c>
      <c r="G7" s="169">
        <v>45</v>
      </c>
      <c r="H7" s="234">
        <v>0.11479591836734694</v>
      </c>
      <c r="I7" s="137">
        <v>1</v>
      </c>
      <c r="J7" s="87">
        <v>0.16666666666666666</v>
      </c>
      <c r="K7" s="133">
        <v>1443</v>
      </c>
      <c r="L7" s="88">
        <v>0.14624505928853754</v>
      </c>
      <c r="M7" s="162"/>
    </row>
    <row r="8" spans="2:13" ht="22.15" customHeight="1" x14ac:dyDescent="0.25">
      <c r="B8" s="196" t="s">
        <v>300</v>
      </c>
      <c r="C8" s="95">
        <v>148</v>
      </c>
      <c r="D8" s="234">
        <v>5.2482269503546099E-2</v>
      </c>
      <c r="E8" s="169">
        <v>387</v>
      </c>
      <c r="F8" s="234">
        <v>5.8204241239284103E-2</v>
      </c>
      <c r="G8" s="169">
        <v>21</v>
      </c>
      <c r="H8" s="234">
        <v>5.3571428571428568E-2</v>
      </c>
      <c r="I8" s="137">
        <v>1</v>
      </c>
      <c r="J8" s="87">
        <v>0.16666666666666666</v>
      </c>
      <c r="K8" s="133">
        <v>557</v>
      </c>
      <c r="L8" s="88">
        <v>5.6450795581230361E-2</v>
      </c>
      <c r="M8" s="162"/>
    </row>
    <row r="9" spans="2:13" ht="22.15" customHeight="1" x14ac:dyDescent="0.25">
      <c r="B9" s="196" t="s">
        <v>301</v>
      </c>
      <c r="C9" s="95">
        <v>385</v>
      </c>
      <c r="D9" s="234">
        <v>0.13652482269503546</v>
      </c>
      <c r="E9" s="169">
        <v>898</v>
      </c>
      <c r="F9" s="234">
        <v>0.13505790344412694</v>
      </c>
      <c r="G9" s="169">
        <v>42</v>
      </c>
      <c r="H9" s="234">
        <v>0.10714285714285714</v>
      </c>
      <c r="I9" s="137">
        <v>1</v>
      </c>
      <c r="J9" s="87">
        <v>0.16666666666666666</v>
      </c>
      <c r="K9" s="133">
        <v>1326</v>
      </c>
      <c r="L9" s="88">
        <v>0.13438735177865613</v>
      </c>
      <c r="M9" s="162"/>
    </row>
    <row r="10" spans="2:13" ht="22.15" customHeight="1" x14ac:dyDescent="0.25">
      <c r="B10" s="196" t="s">
        <v>302</v>
      </c>
      <c r="C10" s="95">
        <v>183</v>
      </c>
      <c r="D10" s="234">
        <v>6.4893617021276592E-2</v>
      </c>
      <c r="E10" s="169">
        <v>464</v>
      </c>
      <c r="F10" s="234">
        <v>6.9784930064671374E-2</v>
      </c>
      <c r="G10" s="169">
        <v>34</v>
      </c>
      <c r="H10" s="234">
        <v>8.673469387755102E-2</v>
      </c>
      <c r="I10" s="137">
        <v>0</v>
      </c>
      <c r="J10" s="87">
        <v>0</v>
      </c>
      <c r="K10" s="133">
        <v>681</v>
      </c>
      <c r="L10" s="88">
        <v>6.9017938583155969E-2</v>
      </c>
      <c r="M10" s="162"/>
    </row>
    <row r="11" spans="2:13" ht="22.15" customHeight="1" thickBot="1" x14ac:dyDescent="0.3">
      <c r="B11" s="196" t="s">
        <v>303</v>
      </c>
      <c r="C11" s="95">
        <v>280</v>
      </c>
      <c r="D11" s="234">
        <v>9.9290780141843976E-2</v>
      </c>
      <c r="E11" s="169">
        <v>505</v>
      </c>
      <c r="F11" s="234">
        <v>7.5951270867799667E-2</v>
      </c>
      <c r="G11" s="169">
        <v>23</v>
      </c>
      <c r="H11" s="234">
        <v>5.8673469387755105E-2</v>
      </c>
      <c r="I11" s="137">
        <v>0</v>
      </c>
      <c r="J11" s="87">
        <v>0</v>
      </c>
      <c r="K11" s="133">
        <v>808</v>
      </c>
      <c r="L11" s="88">
        <v>8.188912536738624E-2</v>
      </c>
      <c r="M11" s="162"/>
    </row>
    <row r="12" spans="2:13" ht="22.15" customHeight="1" thickTop="1" thickBot="1" x14ac:dyDescent="0.3">
      <c r="B12" s="199" t="s">
        <v>304</v>
      </c>
      <c r="C12" s="200">
        <v>1406</v>
      </c>
      <c r="D12" s="248">
        <v>0.49858156028368794</v>
      </c>
      <c r="E12" s="208">
        <v>3241</v>
      </c>
      <c r="F12" s="248">
        <v>0.48744172055948265</v>
      </c>
      <c r="G12" s="208">
        <v>165</v>
      </c>
      <c r="H12" s="248">
        <v>0.42091836734693877</v>
      </c>
      <c r="I12" s="254">
        <v>3</v>
      </c>
      <c r="J12" s="201">
        <v>0.5</v>
      </c>
      <c r="K12" s="200">
        <v>4815</v>
      </c>
      <c r="L12" s="202">
        <v>0.48799027059896627</v>
      </c>
      <c r="M12" s="79"/>
    </row>
    <row r="13" spans="2:13" ht="22.15" customHeight="1" thickTop="1" x14ac:dyDescent="0.25">
      <c r="B13" s="196" t="s">
        <v>305</v>
      </c>
      <c r="C13" s="95">
        <v>36</v>
      </c>
      <c r="D13" s="234">
        <v>1.276595744680851E-2</v>
      </c>
      <c r="E13" s="169">
        <v>133</v>
      </c>
      <c r="F13" s="234">
        <v>2.0003007971123477E-2</v>
      </c>
      <c r="G13" s="169">
        <v>8</v>
      </c>
      <c r="H13" s="234">
        <v>2.0408163265306121E-2</v>
      </c>
      <c r="I13" s="137">
        <v>1</v>
      </c>
      <c r="J13" s="87">
        <v>0.16666666666666666</v>
      </c>
      <c r="K13" s="133">
        <v>178</v>
      </c>
      <c r="L13" s="88">
        <v>1.8039931083409344E-2</v>
      </c>
      <c r="M13" s="162"/>
    </row>
    <row r="14" spans="2:13" ht="22.15" customHeight="1" x14ac:dyDescent="0.25">
      <c r="B14" s="196" t="s">
        <v>306</v>
      </c>
      <c r="C14" s="95">
        <v>110</v>
      </c>
      <c r="D14" s="234">
        <v>3.9007092198581561E-2</v>
      </c>
      <c r="E14" s="169">
        <v>550</v>
      </c>
      <c r="F14" s="234">
        <v>8.2719205895623399E-2</v>
      </c>
      <c r="G14" s="169">
        <v>46</v>
      </c>
      <c r="H14" s="234">
        <v>0.11734693877551021</v>
      </c>
      <c r="I14" s="137">
        <v>0</v>
      </c>
      <c r="J14" s="87">
        <v>0</v>
      </c>
      <c r="K14" s="133">
        <v>706</v>
      </c>
      <c r="L14" s="88">
        <v>7.1551636769028079E-2</v>
      </c>
      <c r="M14" s="162"/>
    </row>
    <row r="15" spans="2:13" ht="22.15" customHeight="1" x14ac:dyDescent="0.25">
      <c r="B15" s="196" t="s">
        <v>307</v>
      </c>
      <c r="C15" s="95">
        <v>135</v>
      </c>
      <c r="D15" s="234">
        <v>4.7872340425531915E-2</v>
      </c>
      <c r="E15" s="169">
        <v>492</v>
      </c>
      <c r="F15" s="234">
        <v>7.3996089637539481E-2</v>
      </c>
      <c r="G15" s="169">
        <v>44</v>
      </c>
      <c r="H15" s="234">
        <v>0.11224489795918367</v>
      </c>
      <c r="I15" s="137">
        <v>0</v>
      </c>
      <c r="J15" s="87">
        <v>0</v>
      </c>
      <c r="K15" s="133">
        <v>671</v>
      </c>
      <c r="L15" s="88">
        <v>6.8004459308807136E-2</v>
      </c>
      <c r="M15" s="162"/>
    </row>
    <row r="16" spans="2:13" ht="22.15" customHeight="1" x14ac:dyDescent="0.25">
      <c r="B16" s="196" t="s">
        <v>308</v>
      </c>
      <c r="C16" s="95">
        <v>14</v>
      </c>
      <c r="D16" s="234">
        <v>4.9645390070921988E-3</v>
      </c>
      <c r="E16" s="169">
        <v>58</v>
      </c>
      <c r="F16" s="234">
        <v>8.7231162580839218E-3</v>
      </c>
      <c r="G16" s="169">
        <v>2</v>
      </c>
      <c r="H16" s="234">
        <v>5.1020408163265302E-3</v>
      </c>
      <c r="I16" s="137">
        <v>0</v>
      </c>
      <c r="J16" s="87">
        <v>0</v>
      </c>
      <c r="K16" s="133">
        <v>74</v>
      </c>
      <c r="L16" s="88">
        <v>7.499746630181413E-3</v>
      </c>
      <c r="M16" s="162"/>
    </row>
    <row r="17" spans="2:13" ht="22.15" customHeight="1" thickBot="1" x14ac:dyDescent="0.3">
      <c r="B17" s="196" t="s">
        <v>309</v>
      </c>
      <c r="C17" s="95">
        <v>52</v>
      </c>
      <c r="D17" s="234">
        <v>1.8439716312056736E-2</v>
      </c>
      <c r="E17" s="169">
        <v>192</v>
      </c>
      <c r="F17" s="234">
        <v>2.8876522785381262E-2</v>
      </c>
      <c r="G17" s="169">
        <v>21</v>
      </c>
      <c r="H17" s="234">
        <v>5.3571428571428568E-2</v>
      </c>
      <c r="I17" s="137">
        <v>1</v>
      </c>
      <c r="J17" s="87">
        <v>0.16666666666666666</v>
      </c>
      <c r="K17" s="133">
        <v>266</v>
      </c>
      <c r="L17" s="88">
        <v>2.6958548697679132E-2</v>
      </c>
      <c r="M17" s="162"/>
    </row>
    <row r="18" spans="2:13" ht="22.15" customHeight="1" thickTop="1" thickBot="1" x14ac:dyDescent="0.3">
      <c r="B18" s="199" t="s">
        <v>310</v>
      </c>
      <c r="C18" s="200">
        <v>347</v>
      </c>
      <c r="D18" s="248">
        <v>0.12304964539007092</v>
      </c>
      <c r="E18" s="208">
        <v>1425</v>
      </c>
      <c r="F18" s="248">
        <v>0.21431794254775155</v>
      </c>
      <c r="G18" s="208">
        <v>121</v>
      </c>
      <c r="H18" s="248">
        <v>0.30867346938775508</v>
      </c>
      <c r="I18" s="254">
        <v>2</v>
      </c>
      <c r="J18" s="201">
        <v>0.33333333333333331</v>
      </c>
      <c r="K18" s="200">
        <v>1895</v>
      </c>
      <c r="L18" s="202">
        <v>0.19205432248910509</v>
      </c>
      <c r="M18" s="79"/>
    </row>
    <row r="19" spans="2:13" ht="22.15" customHeight="1" thickTop="1" x14ac:dyDescent="0.25">
      <c r="B19" s="196" t="s">
        <v>311</v>
      </c>
      <c r="C19" s="95">
        <v>7</v>
      </c>
      <c r="D19" s="234">
        <v>2.4822695035460994E-3</v>
      </c>
      <c r="E19" s="169">
        <v>11</v>
      </c>
      <c r="F19" s="234">
        <v>1.654384117912468E-3</v>
      </c>
      <c r="G19" s="169">
        <v>2</v>
      </c>
      <c r="H19" s="234">
        <v>5.1020408163265302E-3</v>
      </c>
      <c r="I19" s="221">
        <v>0</v>
      </c>
      <c r="J19" s="87">
        <v>0</v>
      </c>
      <c r="K19" s="133">
        <v>20</v>
      </c>
      <c r="L19" s="88">
        <v>2.026958548697679E-3</v>
      </c>
      <c r="M19" s="162"/>
    </row>
    <row r="20" spans="2:13" ht="22.15" customHeight="1" thickBot="1" x14ac:dyDescent="0.3">
      <c r="B20" s="196" t="s">
        <v>208</v>
      </c>
      <c r="C20" s="95">
        <v>764</v>
      </c>
      <c r="D20" s="234">
        <v>0.27092198581560284</v>
      </c>
      <c r="E20" s="169">
        <v>1023</v>
      </c>
      <c r="F20" s="234">
        <v>0.15385772296585953</v>
      </c>
      <c r="G20" s="221">
        <v>55</v>
      </c>
      <c r="H20" s="234">
        <v>0.14030612244897958</v>
      </c>
      <c r="I20" s="221">
        <v>1</v>
      </c>
      <c r="J20" s="87">
        <v>0.16666666666666666</v>
      </c>
      <c r="K20" s="133">
        <v>1843</v>
      </c>
      <c r="L20" s="88">
        <v>0.18678423026249114</v>
      </c>
      <c r="M20" s="162"/>
    </row>
    <row r="21" spans="2:13" ht="22.15" customHeight="1" thickTop="1" thickBot="1" x14ac:dyDescent="0.3">
      <c r="B21" s="98" t="s">
        <v>297</v>
      </c>
      <c r="C21" s="96">
        <v>2820</v>
      </c>
      <c r="D21" s="235">
        <v>1</v>
      </c>
      <c r="E21" s="206">
        <v>6649</v>
      </c>
      <c r="F21" s="235">
        <v>1</v>
      </c>
      <c r="G21" s="206">
        <v>392</v>
      </c>
      <c r="H21" s="235">
        <v>0.99999999999999989</v>
      </c>
      <c r="I21" s="255">
        <v>6</v>
      </c>
      <c r="J21" s="90">
        <v>0.99999999999999989</v>
      </c>
      <c r="K21" s="134">
        <v>9867</v>
      </c>
      <c r="L21" s="93">
        <v>1</v>
      </c>
      <c r="M21" s="79"/>
    </row>
    <row r="22" spans="2:13" ht="22.15" customHeight="1" thickTop="1" thickBot="1" x14ac:dyDescent="0.3">
      <c r="B22" s="204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3" ht="22.15" customHeight="1" thickTop="1" x14ac:dyDescent="0.25">
      <c r="B23" s="112" t="s">
        <v>233</v>
      </c>
      <c r="C23" s="157"/>
      <c r="D23" s="184"/>
      <c r="E23" s="102"/>
      <c r="F23" s="102"/>
      <c r="G23" s="102"/>
      <c r="H23" s="102"/>
      <c r="I23" s="102"/>
      <c r="J23" s="102"/>
      <c r="K23" s="102"/>
      <c r="L23" s="102"/>
    </row>
    <row r="24" spans="2:13" ht="22.15" customHeight="1" thickBot="1" x14ac:dyDescent="0.3">
      <c r="B24" s="163" t="s">
        <v>240</v>
      </c>
      <c r="C24" s="185"/>
      <c r="D24" s="186"/>
      <c r="E24" s="102"/>
      <c r="F24" s="102"/>
      <c r="G24" s="102"/>
      <c r="H24" s="102"/>
      <c r="I24" s="102"/>
      <c r="J24" s="102"/>
      <c r="K24" s="102"/>
      <c r="L24" s="102"/>
    </row>
    <row r="25" spans="2:13" ht="15.75" thickTop="1" x14ac:dyDescent="0.25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2:13" x14ac:dyDescent="0.25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2:13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3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3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3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3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3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2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2:12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2:12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2:12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2:12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2:12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2:12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2:12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</row>
    <row r="120" spans="2:12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2:12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</row>
    <row r="122" spans="2:12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</row>
    <row r="123" spans="2:12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2:12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2:12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2:12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2:12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2:12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2:12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2:12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2:12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2:12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2:12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</row>
    <row r="134" spans="2:12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</row>
    <row r="135" spans="2:12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2:12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2:12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</row>
    <row r="138" spans="2:12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2:12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2:12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2:12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2:12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</row>
    <row r="143" spans="2:12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2:12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2:12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2:12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</row>
    <row r="147" spans="2:12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2:12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2:12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2:12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2:12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2:12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2:12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2:12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2:12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2:12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2:12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2:12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</row>
    <row r="159" spans="2:12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2:12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2:12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2:12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2:12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2:12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2:12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2:12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2:12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2:12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2:12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2:12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2:12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2:12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2:12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2:12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2:12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2:12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2:12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2:12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2:12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2:12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2:12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2:12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2:12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2:12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2:12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2:12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2:12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2:12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2:12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2:12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2:12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2:12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2:12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2:12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2:12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2:12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2:12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2:12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2:12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2:12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2:12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2:12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2:12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2:12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2:12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2:12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2:12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2:12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2:12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2:12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2:12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2:12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2:12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2:12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2:12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2:12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2:12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2:12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2:12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2:12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2:12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2:12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2:12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2:12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2:12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2:12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2:12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2:12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2:12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2:12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</row>
    <row r="231" spans="2:12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2:12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2:12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</row>
    <row r="234" spans="2:12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2:12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2:12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2:12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2:12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2:12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2:12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2:12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2:12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2:12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2:12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2:12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2:12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2:12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2:12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2:12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2:12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2:12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2:12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2:12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2:12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2:12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2:12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  <row r="257" spans="2:12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</row>
    <row r="258" spans="2:12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</row>
    <row r="259" spans="2:12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</row>
    <row r="260" spans="2:12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</row>
    <row r="261" spans="2:12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2:12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</row>
    <row r="263" spans="2:12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</row>
    <row r="264" spans="2:12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</row>
    <row r="265" spans="2:12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</row>
    <row r="266" spans="2:12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</row>
    <row r="267" spans="2:12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</row>
    <row r="268" spans="2:12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</row>
    <row r="269" spans="2:12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</row>
    <row r="270" spans="2:12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</row>
    <row r="271" spans="2:12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</row>
    <row r="272" spans="2:12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</row>
    <row r="273" spans="2:12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</row>
    <row r="274" spans="2:12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</row>
    <row r="275" spans="2:12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</row>
    <row r="276" spans="2:12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</row>
    <row r="277" spans="2:12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</row>
    <row r="278" spans="2:12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</row>
    <row r="279" spans="2:12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</row>
    <row r="280" spans="2:12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</row>
    <row r="281" spans="2:12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</row>
    <row r="282" spans="2:12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</row>
    <row r="283" spans="2:12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</row>
    <row r="284" spans="2:12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</row>
    <row r="285" spans="2:12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</row>
    <row r="286" spans="2:12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</row>
    <row r="287" spans="2:12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</row>
    <row r="288" spans="2:12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</row>
    <row r="289" spans="2:12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</row>
    <row r="290" spans="2:12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</row>
    <row r="291" spans="2:12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</row>
    <row r="292" spans="2:12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</row>
    <row r="293" spans="2:12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</row>
    <row r="294" spans="2:12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</row>
    <row r="295" spans="2:12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</row>
    <row r="296" spans="2:12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</row>
    <row r="297" spans="2:12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</row>
    <row r="298" spans="2:12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</row>
    <row r="299" spans="2:12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</row>
    <row r="300" spans="2:12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</row>
    <row r="301" spans="2:12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</row>
    <row r="302" spans="2:12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</row>
    <row r="303" spans="2:12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</row>
    <row r="304" spans="2:12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</row>
    <row r="305" spans="2:12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</row>
    <row r="306" spans="2:12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</row>
    <row r="307" spans="2:12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</row>
    <row r="308" spans="2:12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</row>
    <row r="309" spans="2:12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</row>
    <row r="310" spans="2:12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</row>
    <row r="311" spans="2:12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</row>
    <row r="312" spans="2:12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</row>
    <row r="313" spans="2:12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</row>
    <row r="314" spans="2:12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</row>
    <row r="315" spans="2:12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</row>
    <row r="316" spans="2:12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</row>
    <row r="317" spans="2:12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</row>
    <row r="318" spans="2:12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</row>
    <row r="319" spans="2:12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</row>
    <row r="320" spans="2:12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</row>
    <row r="321" spans="2:12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</row>
    <row r="322" spans="2:12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</row>
    <row r="323" spans="2:12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</row>
    <row r="324" spans="2:12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</row>
    <row r="325" spans="2:12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</row>
    <row r="326" spans="2:12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</row>
    <row r="327" spans="2:12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</row>
    <row r="328" spans="2:12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</row>
    <row r="329" spans="2:12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</row>
    <row r="330" spans="2:12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</row>
    <row r="331" spans="2:12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</row>
    <row r="332" spans="2:12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</row>
    <row r="333" spans="2:12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</row>
    <row r="334" spans="2:12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</row>
    <row r="335" spans="2:12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</row>
    <row r="336" spans="2:12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</row>
    <row r="337" spans="2:12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</row>
    <row r="338" spans="2:12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</row>
    <row r="339" spans="2:12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</row>
    <row r="340" spans="2:12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</row>
    <row r="341" spans="2:12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</row>
    <row r="342" spans="2:12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</row>
    <row r="343" spans="2:12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</row>
    <row r="344" spans="2:12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</row>
    <row r="345" spans="2:12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</row>
    <row r="346" spans="2:12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</row>
    <row r="347" spans="2:12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</row>
    <row r="348" spans="2:12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</row>
    <row r="349" spans="2:12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</row>
    <row r="350" spans="2:12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</row>
    <row r="351" spans="2:12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</row>
    <row r="352" spans="2:12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</row>
    <row r="353" spans="2:12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</row>
    <row r="354" spans="2:12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</row>
    <row r="355" spans="2:12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</row>
    <row r="356" spans="2:12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</row>
    <row r="357" spans="2:12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</row>
    <row r="358" spans="2:12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</row>
    <row r="359" spans="2:12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</row>
    <row r="360" spans="2:12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</row>
    <row r="361" spans="2:12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</row>
    <row r="362" spans="2:12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</row>
    <row r="363" spans="2:12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</row>
    <row r="364" spans="2:12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</row>
    <row r="365" spans="2:12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</row>
    <row r="366" spans="2:12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</row>
    <row r="367" spans="2:12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</row>
    <row r="368" spans="2:12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</row>
    <row r="369" spans="2:12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</row>
    <row r="370" spans="2:12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</row>
    <row r="371" spans="2:12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</row>
    <row r="372" spans="2:12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</row>
    <row r="373" spans="2:12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</row>
    <row r="374" spans="2:12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</row>
    <row r="375" spans="2:12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</row>
    <row r="376" spans="2:12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</row>
    <row r="377" spans="2:12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</row>
    <row r="378" spans="2:12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</row>
    <row r="379" spans="2:12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</row>
    <row r="380" spans="2:12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</row>
    <row r="381" spans="2:12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</row>
    <row r="382" spans="2:12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</row>
    <row r="383" spans="2:12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</row>
    <row r="384" spans="2:12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</row>
    <row r="385" spans="2:12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</row>
    <row r="386" spans="2:12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</row>
    <row r="387" spans="2:12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</row>
    <row r="388" spans="2:12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</row>
    <row r="389" spans="2:12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</row>
    <row r="390" spans="2:12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</row>
    <row r="391" spans="2:12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</row>
    <row r="392" spans="2:12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</row>
    <row r="393" spans="2:12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</row>
    <row r="394" spans="2:12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</row>
    <row r="395" spans="2:12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</row>
    <row r="396" spans="2:12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</row>
    <row r="397" spans="2:12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</row>
    <row r="398" spans="2:12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</row>
    <row r="399" spans="2:12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</row>
    <row r="400" spans="2:12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</row>
    <row r="401" spans="2:12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</row>
    <row r="402" spans="2:12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</row>
    <row r="403" spans="2:12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</row>
    <row r="404" spans="2:12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</row>
    <row r="405" spans="2:12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</row>
    <row r="406" spans="2:12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</row>
    <row r="407" spans="2:12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</row>
    <row r="408" spans="2:12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</row>
    <row r="409" spans="2:12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</row>
    <row r="410" spans="2:12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</row>
    <row r="411" spans="2:12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</row>
    <row r="412" spans="2:12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</row>
    <row r="413" spans="2:12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</row>
    <row r="414" spans="2:12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</row>
    <row r="415" spans="2:12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</row>
    <row r="416" spans="2:12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</row>
    <row r="417" spans="2:12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</row>
    <row r="418" spans="2:12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</row>
    <row r="419" spans="2:12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</row>
    <row r="420" spans="2:12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</row>
    <row r="421" spans="2:12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</row>
    <row r="422" spans="2:12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</row>
    <row r="423" spans="2:12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</row>
    <row r="424" spans="2:12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</row>
    <row r="425" spans="2:12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</row>
    <row r="426" spans="2:12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</row>
    <row r="427" spans="2:12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</row>
    <row r="428" spans="2:12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</row>
    <row r="429" spans="2:12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</row>
    <row r="430" spans="2:12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</row>
    <row r="431" spans="2:12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</row>
    <row r="432" spans="2:12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</row>
    <row r="433" spans="2:12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</row>
    <row r="434" spans="2:12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</row>
    <row r="435" spans="2:12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</row>
    <row r="436" spans="2:12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</row>
    <row r="437" spans="2:12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</row>
    <row r="438" spans="2:12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</row>
    <row r="439" spans="2:12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</row>
    <row r="440" spans="2:12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</row>
    <row r="441" spans="2:12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</row>
    <row r="442" spans="2:12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</row>
    <row r="443" spans="2:12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</row>
    <row r="444" spans="2:12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</row>
    <row r="445" spans="2:12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</row>
    <row r="446" spans="2:12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</row>
    <row r="447" spans="2:12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</row>
    <row r="448" spans="2:12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</row>
    <row r="449" spans="2:12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</row>
    <row r="450" spans="2:12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</row>
    <row r="451" spans="2:12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</row>
    <row r="452" spans="2:12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</row>
    <row r="453" spans="2:12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</row>
    <row r="454" spans="2:12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</row>
    <row r="455" spans="2:12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</row>
    <row r="456" spans="2:12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</row>
    <row r="457" spans="2:12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</row>
    <row r="458" spans="2:12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</row>
    <row r="459" spans="2:12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</row>
    <row r="460" spans="2:12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</row>
    <row r="461" spans="2:12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</row>
    <row r="462" spans="2:12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</row>
    <row r="463" spans="2:12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</row>
    <row r="464" spans="2:12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</row>
    <row r="465" spans="2:12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</row>
    <row r="466" spans="2:12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</row>
    <row r="467" spans="2:12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</row>
    <row r="468" spans="2:12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</row>
    <row r="469" spans="2:12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</row>
    <row r="470" spans="2:12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</row>
    <row r="471" spans="2:12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</row>
    <row r="472" spans="2:12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</row>
    <row r="473" spans="2:12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</row>
    <row r="474" spans="2:12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</row>
    <row r="475" spans="2:12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</row>
    <row r="476" spans="2:12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</row>
    <row r="477" spans="2:12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</row>
    <row r="478" spans="2:12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</row>
    <row r="479" spans="2:12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</row>
    <row r="480" spans="2:12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</row>
    <row r="481" spans="2:12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</row>
    <row r="482" spans="2:12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</row>
    <row r="483" spans="2:12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</row>
    <row r="484" spans="2:12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</row>
    <row r="485" spans="2:12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</row>
    <row r="486" spans="2:12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</row>
    <row r="487" spans="2:12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</row>
    <row r="488" spans="2:12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</row>
    <row r="489" spans="2:12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</row>
    <row r="490" spans="2:12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</row>
    <row r="491" spans="2:12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</row>
    <row r="492" spans="2:12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</row>
    <row r="493" spans="2:12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</row>
    <row r="494" spans="2:12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</row>
    <row r="495" spans="2:12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</row>
    <row r="496" spans="2:12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</row>
    <row r="497" spans="2:12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</row>
    <row r="498" spans="2:12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</row>
    <row r="499" spans="2:12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</row>
    <row r="500" spans="2:12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</row>
    <row r="501" spans="2:12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</row>
    <row r="502" spans="2:12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</row>
    <row r="503" spans="2:12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</row>
    <row r="504" spans="2:12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</row>
    <row r="505" spans="2:12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</row>
    <row r="506" spans="2:12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</row>
    <row r="507" spans="2:12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</row>
    <row r="508" spans="2:12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</row>
    <row r="509" spans="2:12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</row>
    <row r="510" spans="2:12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</row>
    <row r="511" spans="2:12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</row>
    <row r="512" spans="2:12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</row>
    <row r="513" spans="2:12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</row>
    <row r="514" spans="2:12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</row>
    <row r="515" spans="2:12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</row>
    <row r="516" spans="2:12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</row>
    <row r="517" spans="2:12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</row>
    <row r="518" spans="2:12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</row>
    <row r="519" spans="2:12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</row>
    <row r="520" spans="2:12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</row>
    <row r="521" spans="2:12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</row>
    <row r="522" spans="2:12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</row>
    <row r="523" spans="2:12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</row>
    <row r="524" spans="2:12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</row>
    <row r="525" spans="2:12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</row>
    <row r="526" spans="2:12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</row>
    <row r="527" spans="2:12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</row>
    <row r="528" spans="2:12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</row>
    <row r="529" spans="2:12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</row>
    <row r="530" spans="2:12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</row>
    <row r="531" spans="2:12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</row>
    <row r="532" spans="2:12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</row>
    <row r="533" spans="2:12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</row>
    <row r="534" spans="2:12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</row>
    <row r="535" spans="2:12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</row>
    <row r="536" spans="2:12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</row>
    <row r="537" spans="2:12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CS637"/>
  <sheetViews>
    <sheetView topLeftCell="B1" workbookViewId="0">
      <selection activeCell="C4" sqref="C4:L4"/>
    </sheetView>
  </sheetViews>
  <sheetFormatPr defaultColWidth="9.140625" defaultRowHeight="15" x14ac:dyDescent="0.25"/>
  <cols>
    <col min="1" max="1" width="2.7109375" style="71" customWidth="1"/>
    <col min="2" max="2" width="30.7109375" style="70" customWidth="1"/>
    <col min="3" max="24" width="10.7109375" style="70" customWidth="1"/>
    <col min="25" max="97" width="11.42578125" style="71" customWidth="1"/>
    <col min="98" max="16384" width="9.140625" style="70"/>
  </cols>
  <sheetData>
    <row r="1" spans="2:25" s="71" customFormat="1" ht="15.75" thickBot="1" x14ac:dyDescent="0.3"/>
    <row r="2" spans="2:25" ht="22.15" customHeight="1" thickTop="1" thickBot="1" x14ac:dyDescent="0.3">
      <c r="B2" s="304" t="s">
        <v>370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6"/>
    </row>
    <row r="3" spans="2:25" ht="22.15" customHeight="1" thickTop="1" thickBot="1" x14ac:dyDescent="0.3">
      <c r="B3" s="307" t="s">
        <v>295</v>
      </c>
      <c r="C3" s="384" t="s">
        <v>367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22"/>
      <c r="W3" s="316" t="s">
        <v>207</v>
      </c>
      <c r="X3" s="298"/>
    </row>
    <row r="4" spans="2:25" ht="22.15" customHeight="1" thickTop="1" thickBot="1" x14ac:dyDescent="0.3">
      <c r="B4" s="308"/>
      <c r="C4" s="384" t="s">
        <v>241</v>
      </c>
      <c r="D4" s="315"/>
      <c r="E4" s="315"/>
      <c r="F4" s="315"/>
      <c r="G4" s="315"/>
      <c r="H4" s="315"/>
      <c r="I4" s="315"/>
      <c r="J4" s="315"/>
      <c r="K4" s="315"/>
      <c r="L4" s="322"/>
      <c r="M4" s="384" t="s">
        <v>242</v>
      </c>
      <c r="N4" s="315"/>
      <c r="O4" s="315"/>
      <c r="P4" s="315"/>
      <c r="Q4" s="315"/>
      <c r="R4" s="315"/>
      <c r="S4" s="315"/>
      <c r="T4" s="315"/>
      <c r="U4" s="315"/>
      <c r="V4" s="322"/>
      <c r="W4" s="323"/>
      <c r="X4" s="299"/>
    </row>
    <row r="5" spans="2:25" ht="22.15" customHeight="1" thickTop="1" thickBot="1" x14ac:dyDescent="0.3">
      <c r="B5" s="308"/>
      <c r="C5" s="384" t="s">
        <v>235</v>
      </c>
      <c r="D5" s="315"/>
      <c r="E5" s="315"/>
      <c r="F5" s="315"/>
      <c r="G5" s="315"/>
      <c r="H5" s="315"/>
      <c r="I5" s="315"/>
      <c r="J5" s="322"/>
      <c r="K5" s="346" t="s">
        <v>207</v>
      </c>
      <c r="L5" s="380"/>
      <c r="M5" s="384" t="s">
        <v>235</v>
      </c>
      <c r="N5" s="315"/>
      <c r="O5" s="315"/>
      <c r="P5" s="315"/>
      <c r="Q5" s="315"/>
      <c r="R5" s="315"/>
      <c r="S5" s="315"/>
      <c r="T5" s="322"/>
      <c r="U5" s="346" t="s">
        <v>207</v>
      </c>
      <c r="V5" s="380"/>
      <c r="W5" s="323"/>
      <c r="X5" s="299"/>
    </row>
    <row r="6" spans="2:25" ht="22.15" customHeight="1" thickTop="1" thickBot="1" x14ac:dyDescent="0.3">
      <c r="B6" s="308"/>
      <c r="C6" s="389" t="s">
        <v>236</v>
      </c>
      <c r="D6" s="415"/>
      <c r="E6" s="414" t="s">
        <v>237</v>
      </c>
      <c r="F6" s="415"/>
      <c r="G6" s="414" t="s">
        <v>238</v>
      </c>
      <c r="H6" s="415"/>
      <c r="I6" s="414" t="s">
        <v>239</v>
      </c>
      <c r="J6" s="391"/>
      <c r="K6" s="412"/>
      <c r="L6" s="413"/>
      <c r="M6" s="389" t="s">
        <v>236</v>
      </c>
      <c r="N6" s="415"/>
      <c r="O6" s="414" t="s">
        <v>237</v>
      </c>
      <c r="P6" s="415"/>
      <c r="Q6" s="414" t="s">
        <v>238</v>
      </c>
      <c r="R6" s="415"/>
      <c r="S6" s="414" t="s">
        <v>239</v>
      </c>
      <c r="T6" s="391"/>
      <c r="U6" s="412"/>
      <c r="V6" s="413"/>
      <c r="W6" s="317"/>
      <c r="X6" s="300"/>
    </row>
    <row r="7" spans="2:25" ht="22.15" customHeight="1" thickTop="1" thickBot="1" x14ac:dyDescent="0.3">
      <c r="B7" s="309"/>
      <c r="C7" s="269" t="s">
        <v>206</v>
      </c>
      <c r="D7" s="270" t="s">
        <v>2</v>
      </c>
      <c r="E7" s="271" t="s">
        <v>206</v>
      </c>
      <c r="F7" s="270" t="s">
        <v>2</v>
      </c>
      <c r="G7" s="271" t="s">
        <v>206</v>
      </c>
      <c r="H7" s="270" t="s">
        <v>2</v>
      </c>
      <c r="I7" s="271" t="s">
        <v>206</v>
      </c>
      <c r="J7" s="272" t="s">
        <v>2</v>
      </c>
      <c r="K7" s="269" t="s">
        <v>206</v>
      </c>
      <c r="L7" s="273" t="s">
        <v>2</v>
      </c>
      <c r="M7" s="269" t="s">
        <v>206</v>
      </c>
      <c r="N7" s="270" t="s">
        <v>2</v>
      </c>
      <c r="O7" s="271" t="s">
        <v>206</v>
      </c>
      <c r="P7" s="270" t="s">
        <v>2</v>
      </c>
      <c r="Q7" s="271" t="s">
        <v>206</v>
      </c>
      <c r="R7" s="270" t="s">
        <v>2</v>
      </c>
      <c r="S7" s="271" t="s">
        <v>206</v>
      </c>
      <c r="T7" s="272" t="s">
        <v>2</v>
      </c>
      <c r="U7" s="269" t="s">
        <v>206</v>
      </c>
      <c r="V7" s="273" t="s">
        <v>2</v>
      </c>
      <c r="W7" s="94" t="s">
        <v>1</v>
      </c>
      <c r="X7" s="188" t="s">
        <v>2</v>
      </c>
    </row>
    <row r="8" spans="2:25" ht="22.15" customHeight="1" thickTop="1" thickBot="1" x14ac:dyDescent="0.3">
      <c r="B8" s="199" t="s">
        <v>298</v>
      </c>
      <c r="C8" s="200">
        <v>192</v>
      </c>
      <c r="D8" s="248">
        <v>9.7165991902834009E-2</v>
      </c>
      <c r="E8" s="208">
        <v>567</v>
      </c>
      <c r="F8" s="248">
        <v>0.13775510204081631</v>
      </c>
      <c r="G8" s="208">
        <v>30</v>
      </c>
      <c r="H8" s="248">
        <v>0.12</v>
      </c>
      <c r="I8" s="254">
        <v>0</v>
      </c>
      <c r="J8" s="201">
        <v>0</v>
      </c>
      <c r="K8" s="200">
        <v>789</v>
      </c>
      <c r="L8" s="202">
        <v>0.12434988179669031</v>
      </c>
      <c r="M8" s="200">
        <v>104</v>
      </c>
      <c r="N8" s="248">
        <v>0.12322274881516587</v>
      </c>
      <c r="O8" s="208">
        <v>382</v>
      </c>
      <c r="P8" s="248">
        <v>0.15080931701539677</v>
      </c>
      <c r="Q8" s="208">
        <v>19</v>
      </c>
      <c r="R8" s="248">
        <v>0.13380281690140844</v>
      </c>
      <c r="S8" s="254">
        <v>0</v>
      </c>
      <c r="T8" s="201">
        <v>0</v>
      </c>
      <c r="U8" s="200">
        <v>505</v>
      </c>
      <c r="V8" s="202">
        <v>0.14338444065871664</v>
      </c>
      <c r="W8" s="200">
        <v>1294</v>
      </c>
      <c r="X8" s="202">
        <v>0.13114421810073984</v>
      </c>
      <c r="Y8" s="162"/>
    </row>
    <row r="9" spans="2:25" ht="22.15" customHeight="1" thickTop="1" x14ac:dyDescent="0.25">
      <c r="B9" s="196" t="s">
        <v>299</v>
      </c>
      <c r="C9" s="95">
        <v>296</v>
      </c>
      <c r="D9" s="234">
        <v>0.14979757085020243</v>
      </c>
      <c r="E9" s="169">
        <v>541</v>
      </c>
      <c r="F9" s="234">
        <v>0.1314382896015549</v>
      </c>
      <c r="G9" s="169">
        <v>30</v>
      </c>
      <c r="H9" s="234">
        <v>0.12</v>
      </c>
      <c r="I9" s="137">
        <v>0</v>
      </c>
      <c r="J9" s="87">
        <v>0</v>
      </c>
      <c r="K9" s="205">
        <v>867</v>
      </c>
      <c r="L9" s="88">
        <v>0.13664302600472814</v>
      </c>
      <c r="M9" s="95">
        <v>114</v>
      </c>
      <c r="N9" s="234">
        <v>0.13507109004739337</v>
      </c>
      <c r="O9" s="169">
        <v>446</v>
      </c>
      <c r="P9" s="234">
        <v>0.17607579944729571</v>
      </c>
      <c r="Q9" s="169">
        <v>15</v>
      </c>
      <c r="R9" s="234">
        <v>0.10563380281690141</v>
      </c>
      <c r="S9" s="137">
        <v>1</v>
      </c>
      <c r="T9" s="87">
        <v>0.33333333333333331</v>
      </c>
      <c r="U9" s="205">
        <v>576</v>
      </c>
      <c r="V9" s="88">
        <v>0.1635434412265758</v>
      </c>
      <c r="W9" s="205">
        <v>1443</v>
      </c>
      <c r="X9" s="88">
        <v>0.14624505928853754</v>
      </c>
      <c r="Y9" s="162"/>
    </row>
    <row r="10" spans="2:25" ht="22.15" customHeight="1" x14ac:dyDescent="0.25">
      <c r="B10" s="196" t="s">
        <v>300</v>
      </c>
      <c r="C10" s="95">
        <v>100</v>
      </c>
      <c r="D10" s="234">
        <v>5.0607287449392711E-2</v>
      </c>
      <c r="E10" s="169">
        <v>220</v>
      </c>
      <c r="F10" s="234">
        <v>5.3449951409135082E-2</v>
      </c>
      <c r="G10" s="169">
        <v>10</v>
      </c>
      <c r="H10" s="234">
        <v>0.04</v>
      </c>
      <c r="I10" s="137">
        <v>0</v>
      </c>
      <c r="J10" s="87">
        <v>0</v>
      </c>
      <c r="K10" s="205">
        <v>330</v>
      </c>
      <c r="L10" s="88">
        <v>5.2009456264775412E-2</v>
      </c>
      <c r="M10" s="95">
        <v>48</v>
      </c>
      <c r="N10" s="234">
        <v>5.6872037914691941E-2</v>
      </c>
      <c r="O10" s="169">
        <v>167</v>
      </c>
      <c r="P10" s="234">
        <v>6.5929727595736287E-2</v>
      </c>
      <c r="Q10" s="169">
        <v>11</v>
      </c>
      <c r="R10" s="234">
        <v>7.746478873239436E-2</v>
      </c>
      <c r="S10" s="137">
        <v>1</v>
      </c>
      <c r="T10" s="87">
        <v>0.33333333333333331</v>
      </c>
      <c r="U10" s="205">
        <v>227</v>
      </c>
      <c r="V10" s="88">
        <v>6.445201590005678E-2</v>
      </c>
      <c r="W10" s="205">
        <v>557</v>
      </c>
      <c r="X10" s="88">
        <v>5.6450795581230361E-2</v>
      </c>
      <c r="Y10" s="162"/>
    </row>
    <row r="11" spans="2:25" ht="22.15" customHeight="1" x14ac:dyDescent="0.25">
      <c r="B11" s="196" t="s">
        <v>301</v>
      </c>
      <c r="C11" s="95">
        <v>261</v>
      </c>
      <c r="D11" s="234">
        <v>0.13208502024291499</v>
      </c>
      <c r="E11" s="169">
        <v>575</v>
      </c>
      <c r="F11" s="234">
        <v>0.13969873663751214</v>
      </c>
      <c r="G11" s="169">
        <v>32</v>
      </c>
      <c r="H11" s="234">
        <v>0.128</v>
      </c>
      <c r="I11" s="137">
        <v>0</v>
      </c>
      <c r="J11" s="87">
        <v>0</v>
      </c>
      <c r="K11" s="205">
        <v>868</v>
      </c>
      <c r="L11" s="88">
        <v>0.1368006304176517</v>
      </c>
      <c r="M11" s="95">
        <v>124</v>
      </c>
      <c r="N11" s="234">
        <v>0.14691943127962084</v>
      </c>
      <c r="O11" s="169">
        <v>323</v>
      </c>
      <c r="P11" s="234">
        <v>0.12751677852348994</v>
      </c>
      <c r="Q11" s="169">
        <v>10</v>
      </c>
      <c r="R11" s="234">
        <v>7.0422535211267609E-2</v>
      </c>
      <c r="S11" s="137">
        <v>1</v>
      </c>
      <c r="T11" s="87">
        <v>0.33333333333333331</v>
      </c>
      <c r="U11" s="205">
        <v>458</v>
      </c>
      <c r="V11" s="88">
        <v>0.13003975014196478</v>
      </c>
      <c r="W11" s="205">
        <v>1326</v>
      </c>
      <c r="X11" s="88">
        <v>0.13438735177865613</v>
      </c>
      <c r="Y11" s="162"/>
    </row>
    <row r="12" spans="2:25" ht="22.15" customHeight="1" x14ac:dyDescent="0.25">
      <c r="B12" s="196" t="s">
        <v>302</v>
      </c>
      <c r="C12" s="95">
        <v>118</v>
      </c>
      <c r="D12" s="234">
        <v>5.9716599190283402E-2</v>
      </c>
      <c r="E12" s="169">
        <v>266</v>
      </c>
      <c r="F12" s="234">
        <v>6.4625850340136057E-2</v>
      </c>
      <c r="G12" s="169">
        <v>17</v>
      </c>
      <c r="H12" s="234">
        <v>6.8000000000000005E-2</v>
      </c>
      <c r="I12" s="137">
        <v>0</v>
      </c>
      <c r="J12" s="87">
        <v>0</v>
      </c>
      <c r="K12" s="205">
        <v>401</v>
      </c>
      <c r="L12" s="88">
        <v>6.31993695823483E-2</v>
      </c>
      <c r="M12" s="95">
        <v>65</v>
      </c>
      <c r="N12" s="234">
        <v>7.7014218009478677E-2</v>
      </c>
      <c r="O12" s="169">
        <v>198</v>
      </c>
      <c r="P12" s="234">
        <v>7.8168180023687334E-2</v>
      </c>
      <c r="Q12" s="169">
        <v>17</v>
      </c>
      <c r="R12" s="234">
        <v>0.11971830985915492</v>
      </c>
      <c r="S12" s="137">
        <v>0</v>
      </c>
      <c r="T12" s="87">
        <v>0</v>
      </c>
      <c r="U12" s="205">
        <v>280</v>
      </c>
      <c r="V12" s="88">
        <v>7.9500283929585469E-2</v>
      </c>
      <c r="W12" s="205">
        <v>681</v>
      </c>
      <c r="X12" s="88">
        <v>6.9017938583155969E-2</v>
      </c>
      <c r="Y12" s="162"/>
    </row>
    <row r="13" spans="2:25" ht="22.15" customHeight="1" thickBot="1" x14ac:dyDescent="0.3">
      <c r="B13" s="196" t="s">
        <v>303</v>
      </c>
      <c r="C13" s="95">
        <v>193</v>
      </c>
      <c r="D13" s="234">
        <v>9.7672064777327941E-2</v>
      </c>
      <c r="E13" s="169">
        <v>306</v>
      </c>
      <c r="F13" s="234">
        <v>7.4344023323615158E-2</v>
      </c>
      <c r="G13" s="169">
        <v>16</v>
      </c>
      <c r="H13" s="234">
        <v>6.4000000000000001E-2</v>
      </c>
      <c r="I13" s="137">
        <v>0</v>
      </c>
      <c r="J13" s="87">
        <v>0</v>
      </c>
      <c r="K13" s="205">
        <v>515</v>
      </c>
      <c r="L13" s="88">
        <v>8.1166272655634364E-2</v>
      </c>
      <c r="M13" s="95">
        <v>87</v>
      </c>
      <c r="N13" s="234">
        <v>0.10308056872037914</v>
      </c>
      <c r="O13" s="169">
        <v>199</v>
      </c>
      <c r="P13" s="234">
        <v>7.8562968811685743E-2</v>
      </c>
      <c r="Q13" s="169">
        <v>7</v>
      </c>
      <c r="R13" s="234">
        <v>4.9295774647887321E-2</v>
      </c>
      <c r="S13" s="137">
        <v>0</v>
      </c>
      <c r="T13" s="87">
        <v>0</v>
      </c>
      <c r="U13" s="205">
        <v>293</v>
      </c>
      <c r="V13" s="88">
        <v>8.3191368540601926E-2</v>
      </c>
      <c r="W13" s="205">
        <v>808</v>
      </c>
      <c r="X13" s="88">
        <v>8.188912536738624E-2</v>
      </c>
      <c r="Y13" s="162"/>
    </row>
    <row r="14" spans="2:25" ht="22.15" customHeight="1" thickTop="1" thickBot="1" x14ac:dyDescent="0.3">
      <c r="B14" s="199" t="s">
        <v>304</v>
      </c>
      <c r="C14" s="200">
        <v>968</v>
      </c>
      <c r="D14" s="248">
        <v>0.48987854251012147</v>
      </c>
      <c r="E14" s="208">
        <v>1908</v>
      </c>
      <c r="F14" s="248">
        <v>0.46355685131195334</v>
      </c>
      <c r="G14" s="208">
        <v>105</v>
      </c>
      <c r="H14" s="248">
        <v>0.42</v>
      </c>
      <c r="I14" s="254">
        <v>0</v>
      </c>
      <c r="J14" s="201">
        <v>0</v>
      </c>
      <c r="K14" s="200">
        <v>2981</v>
      </c>
      <c r="L14" s="202">
        <v>0.46981875492513792</v>
      </c>
      <c r="M14" s="200">
        <v>438</v>
      </c>
      <c r="N14" s="248">
        <v>0.51895734597156395</v>
      </c>
      <c r="O14" s="208">
        <v>1333</v>
      </c>
      <c r="P14" s="248">
        <v>0.52625345440189497</v>
      </c>
      <c r="Q14" s="208">
        <v>60</v>
      </c>
      <c r="R14" s="248">
        <v>0.42253521126760563</v>
      </c>
      <c r="S14" s="254">
        <v>3</v>
      </c>
      <c r="T14" s="201">
        <v>1</v>
      </c>
      <c r="U14" s="200">
        <v>1834</v>
      </c>
      <c r="V14" s="202">
        <v>0.52072685973878474</v>
      </c>
      <c r="W14" s="200">
        <v>4815</v>
      </c>
      <c r="X14" s="202">
        <v>0.48799027059896627</v>
      </c>
      <c r="Y14" s="79"/>
    </row>
    <row r="15" spans="2:25" ht="22.15" customHeight="1" thickTop="1" x14ac:dyDescent="0.25">
      <c r="B15" s="196" t="s">
        <v>305</v>
      </c>
      <c r="C15" s="95">
        <v>23</v>
      </c>
      <c r="D15" s="234">
        <v>1.1639676113360324E-2</v>
      </c>
      <c r="E15" s="169">
        <v>74</v>
      </c>
      <c r="F15" s="234">
        <v>1.7978620019436346E-2</v>
      </c>
      <c r="G15" s="169">
        <v>6</v>
      </c>
      <c r="H15" s="234">
        <v>2.4E-2</v>
      </c>
      <c r="I15" s="137">
        <v>1</v>
      </c>
      <c r="J15" s="87">
        <v>0.33333333333333331</v>
      </c>
      <c r="K15" s="205">
        <v>104</v>
      </c>
      <c r="L15" s="88">
        <v>1.6390858944050433E-2</v>
      </c>
      <c r="M15" s="95">
        <v>13</v>
      </c>
      <c r="N15" s="234">
        <v>1.5402843601895734E-2</v>
      </c>
      <c r="O15" s="169">
        <v>59</v>
      </c>
      <c r="P15" s="234">
        <v>2.3292538491906829E-2</v>
      </c>
      <c r="Q15" s="169">
        <v>2</v>
      </c>
      <c r="R15" s="234">
        <v>1.4084507042253521E-2</v>
      </c>
      <c r="S15" s="137">
        <v>0</v>
      </c>
      <c r="T15" s="87">
        <v>0</v>
      </c>
      <c r="U15" s="205">
        <v>74</v>
      </c>
      <c r="V15" s="88">
        <v>2.1010789324247586E-2</v>
      </c>
      <c r="W15" s="205">
        <v>178</v>
      </c>
      <c r="X15" s="88">
        <v>1.8039931083409344E-2</v>
      </c>
      <c r="Y15" s="162"/>
    </row>
    <row r="16" spans="2:25" ht="22.15" customHeight="1" x14ac:dyDescent="0.25">
      <c r="B16" s="196" t="s">
        <v>306</v>
      </c>
      <c r="C16" s="95">
        <v>74</v>
      </c>
      <c r="D16" s="234">
        <v>3.7449392712550607E-2</v>
      </c>
      <c r="E16" s="169">
        <v>342</v>
      </c>
      <c r="F16" s="234">
        <v>8.3090379008746357E-2</v>
      </c>
      <c r="G16" s="169">
        <v>29</v>
      </c>
      <c r="H16" s="234">
        <v>0.11600000000000001</v>
      </c>
      <c r="I16" s="137">
        <v>0</v>
      </c>
      <c r="J16" s="87">
        <v>0</v>
      </c>
      <c r="K16" s="205">
        <v>445</v>
      </c>
      <c r="L16" s="88">
        <v>7.0133963750985032E-2</v>
      </c>
      <c r="M16" s="95">
        <v>36</v>
      </c>
      <c r="N16" s="234">
        <v>4.2654028436018961E-2</v>
      </c>
      <c r="O16" s="169">
        <v>208</v>
      </c>
      <c r="P16" s="234">
        <v>8.2116067903671541E-2</v>
      </c>
      <c r="Q16" s="169">
        <v>17</v>
      </c>
      <c r="R16" s="234">
        <v>0.11971830985915492</v>
      </c>
      <c r="S16" s="137">
        <v>0</v>
      </c>
      <c r="T16" s="87">
        <v>0</v>
      </c>
      <c r="U16" s="205">
        <v>261</v>
      </c>
      <c r="V16" s="88">
        <v>7.4105621805792166E-2</v>
      </c>
      <c r="W16" s="205">
        <v>706</v>
      </c>
      <c r="X16" s="88">
        <v>7.1551636769028079E-2</v>
      </c>
      <c r="Y16" s="162"/>
    </row>
    <row r="17" spans="2:25" ht="22.15" customHeight="1" x14ac:dyDescent="0.25">
      <c r="B17" s="196" t="s">
        <v>307</v>
      </c>
      <c r="C17" s="95">
        <v>97</v>
      </c>
      <c r="D17" s="234">
        <v>4.908906882591093E-2</v>
      </c>
      <c r="E17" s="169">
        <v>326</v>
      </c>
      <c r="F17" s="234">
        <v>7.9203109815354708E-2</v>
      </c>
      <c r="G17" s="169">
        <v>30</v>
      </c>
      <c r="H17" s="234">
        <v>0.12</v>
      </c>
      <c r="I17" s="137">
        <v>0</v>
      </c>
      <c r="J17" s="87">
        <v>0</v>
      </c>
      <c r="K17" s="205">
        <v>453</v>
      </c>
      <c r="L17" s="88">
        <v>7.1394799054373528E-2</v>
      </c>
      <c r="M17" s="95">
        <v>38</v>
      </c>
      <c r="N17" s="234">
        <v>4.5023696682464455E-2</v>
      </c>
      <c r="O17" s="169">
        <v>166</v>
      </c>
      <c r="P17" s="234">
        <v>6.5534938807737864E-2</v>
      </c>
      <c r="Q17" s="169">
        <v>14</v>
      </c>
      <c r="R17" s="234">
        <v>9.8591549295774641E-2</v>
      </c>
      <c r="S17" s="137">
        <v>0</v>
      </c>
      <c r="T17" s="87">
        <v>0</v>
      </c>
      <c r="U17" s="205">
        <v>218</v>
      </c>
      <c r="V17" s="88">
        <v>6.1896649630891538E-2</v>
      </c>
      <c r="W17" s="205">
        <v>671</v>
      </c>
      <c r="X17" s="88">
        <v>6.8004459308807136E-2</v>
      </c>
      <c r="Y17" s="162"/>
    </row>
    <row r="18" spans="2:25" ht="22.15" customHeight="1" x14ac:dyDescent="0.25">
      <c r="B18" s="196" t="s">
        <v>308</v>
      </c>
      <c r="C18" s="95">
        <v>8</v>
      </c>
      <c r="D18" s="234">
        <v>4.048582995951417E-3</v>
      </c>
      <c r="E18" s="169">
        <v>32</v>
      </c>
      <c r="F18" s="234">
        <v>7.7745383867832843E-3</v>
      </c>
      <c r="G18" s="169">
        <v>1</v>
      </c>
      <c r="H18" s="234">
        <v>4.0000000000000001E-3</v>
      </c>
      <c r="I18" s="137">
        <v>0</v>
      </c>
      <c r="J18" s="87">
        <v>0</v>
      </c>
      <c r="K18" s="205">
        <v>41</v>
      </c>
      <c r="L18" s="88">
        <v>6.461780929866036E-3</v>
      </c>
      <c r="M18" s="95">
        <v>6</v>
      </c>
      <c r="N18" s="234">
        <v>7.1090047393364926E-3</v>
      </c>
      <c r="O18" s="169">
        <v>26</v>
      </c>
      <c r="P18" s="234">
        <v>1.0264508487958943E-2</v>
      </c>
      <c r="Q18" s="169">
        <v>1</v>
      </c>
      <c r="R18" s="234">
        <v>7.0422535211267607E-3</v>
      </c>
      <c r="S18" s="137">
        <v>0</v>
      </c>
      <c r="T18" s="87">
        <v>0</v>
      </c>
      <c r="U18" s="205">
        <v>33</v>
      </c>
      <c r="V18" s="88">
        <v>9.3696763202725727E-3</v>
      </c>
      <c r="W18" s="205">
        <v>74</v>
      </c>
      <c r="X18" s="88">
        <v>7.499746630181413E-3</v>
      </c>
      <c r="Y18" s="162"/>
    </row>
    <row r="19" spans="2:25" ht="22.15" customHeight="1" thickBot="1" x14ac:dyDescent="0.3">
      <c r="B19" s="196" t="s">
        <v>309</v>
      </c>
      <c r="C19" s="95">
        <v>36</v>
      </c>
      <c r="D19" s="234">
        <v>1.8218623481781375E-2</v>
      </c>
      <c r="E19" s="169">
        <v>112</v>
      </c>
      <c r="F19" s="234">
        <v>2.7210884353741496E-2</v>
      </c>
      <c r="G19" s="169">
        <v>10</v>
      </c>
      <c r="H19" s="234">
        <v>0.04</v>
      </c>
      <c r="I19" s="137">
        <v>1</v>
      </c>
      <c r="J19" s="87">
        <v>0.33333333333333331</v>
      </c>
      <c r="K19" s="205">
        <v>159</v>
      </c>
      <c r="L19" s="88">
        <v>2.5059101654846337E-2</v>
      </c>
      <c r="M19" s="95">
        <v>16</v>
      </c>
      <c r="N19" s="234">
        <v>1.8957345971563982E-2</v>
      </c>
      <c r="O19" s="169">
        <v>80</v>
      </c>
      <c r="P19" s="234">
        <v>3.1583103039873668E-2</v>
      </c>
      <c r="Q19" s="169">
        <v>11</v>
      </c>
      <c r="R19" s="234">
        <v>7.746478873239436E-2</v>
      </c>
      <c r="S19" s="137">
        <v>0</v>
      </c>
      <c r="T19" s="87">
        <v>0</v>
      </c>
      <c r="U19" s="205">
        <v>107</v>
      </c>
      <c r="V19" s="88">
        <v>3.0380465644520158E-2</v>
      </c>
      <c r="W19" s="205">
        <v>266</v>
      </c>
      <c r="X19" s="88">
        <v>2.6958548697679132E-2</v>
      </c>
      <c r="Y19" s="162"/>
    </row>
    <row r="20" spans="2:25" ht="22.15" customHeight="1" thickTop="1" thickBot="1" x14ac:dyDescent="0.3">
      <c r="B20" s="199" t="s">
        <v>310</v>
      </c>
      <c r="C20" s="200">
        <v>238</v>
      </c>
      <c r="D20" s="248">
        <v>0.12044534412955465</v>
      </c>
      <c r="E20" s="208">
        <v>886</v>
      </c>
      <c r="F20" s="248">
        <v>0.21525753158406219</v>
      </c>
      <c r="G20" s="208">
        <v>76</v>
      </c>
      <c r="H20" s="248">
        <v>0.30399999999999999</v>
      </c>
      <c r="I20" s="254">
        <v>2</v>
      </c>
      <c r="J20" s="201">
        <v>0.66666666666666663</v>
      </c>
      <c r="K20" s="200">
        <v>1202</v>
      </c>
      <c r="L20" s="202">
        <v>0.18944050433412135</v>
      </c>
      <c r="M20" s="200">
        <v>109</v>
      </c>
      <c r="N20" s="248">
        <v>0.12914691943127962</v>
      </c>
      <c r="O20" s="208">
        <v>539</v>
      </c>
      <c r="P20" s="248">
        <v>0.21279115673114884</v>
      </c>
      <c r="Q20" s="208">
        <v>45</v>
      </c>
      <c r="R20" s="248">
        <v>0.31690140845070425</v>
      </c>
      <c r="S20" s="254">
        <v>0</v>
      </c>
      <c r="T20" s="201">
        <v>0</v>
      </c>
      <c r="U20" s="200">
        <v>693</v>
      </c>
      <c r="V20" s="202">
        <v>0.19676320272572401</v>
      </c>
      <c r="W20" s="200">
        <v>1895</v>
      </c>
      <c r="X20" s="202">
        <v>0.19205432248910509</v>
      </c>
      <c r="Y20" s="79"/>
    </row>
    <row r="21" spans="2:25" ht="22.15" customHeight="1" thickTop="1" x14ac:dyDescent="0.25">
      <c r="B21" s="196" t="s">
        <v>311</v>
      </c>
      <c r="C21" s="95">
        <v>6</v>
      </c>
      <c r="D21" s="234">
        <v>3.0364372469635628E-3</v>
      </c>
      <c r="E21" s="169">
        <v>6</v>
      </c>
      <c r="F21" s="234">
        <v>1.4577259475218659E-3</v>
      </c>
      <c r="G21" s="169">
        <v>0</v>
      </c>
      <c r="H21" s="234">
        <v>0</v>
      </c>
      <c r="I21" s="137">
        <v>0</v>
      </c>
      <c r="J21" s="87">
        <v>0</v>
      </c>
      <c r="K21" s="205">
        <v>12</v>
      </c>
      <c r="L21" s="88">
        <v>1.8912529550827422E-3</v>
      </c>
      <c r="M21" s="95">
        <v>1</v>
      </c>
      <c r="N21" s="234">
        <v>1.1848341232227489E-3</v>
      </c>
      <c r="O21" s="169">
        <v>5</v>
      </c>
      <c r="P21" s="234">
        <v>1.9739439399921043E-3</v>
      </c>
      <c r="Q21" s="169">
        <v>2</v>
      </c>
      <c r="R21" s="234">
        <v>1.4084507042253521E-2</v>
      </c>
      <c r="S21" s="137">
        <v>0</v>
      </c>
      <c r="T21" s="87">
        <v>0</v>
      </c>
      <c r="U21" s="205">
        <v>8</v>
      </c>
      <c r="V21" s="88">
        <v>2.2714366837024418E-3</v>
      </c>
      <c r="W21" s="205">
        <v>20</v>
      </c>
      <c r="X21" s="88">
        <v>2.026958548697679E-3</v>
      </c>
      <c r="Y21" s="162"/>
    </row>
    <row r="22" spans="2:25" ht="22.15" customHeight="1" thickBot="1" x14ac:dyDescent="0.3">
      <c r="B22" s="196" t="s">
        <v>208</v>
      </c>
      <c r="C22" s="95">
        <v>572</v>
      </c>
      <c r="D22" s="234">
        <v>0.28947368421052633</v>
      </c>
      <c r="E22" s="221">
        <v>749</v>
      </c>
      <c r="F22" s="234">
        <v>0.18197278911564627</v>
      </c>
      <c r="G22" s="221">
        <v>39</v>
      </c>
      <c r="H22" s="234">
        <v>0.156</v>
      </c>
      <c r="I22" s="221">
        <v>1</v>
      </c>
      <c r="J22" s="87">
        <v>0.33333333333333331</v>
      </c>
      <c r="K22" s="205">
        <v>1361</v>
      </c>
      <c r="L22" s="88">
        <v>0.2144996059889677</v>
      </c>
      <c r="M22" s="95">
        <v>192</v>
      </c>
      <c r="N22" s="234">
        <v>0.22748815165876776</v>
      </c>
      <c r="O22" s="221">
        <v>274</v>
      </c>
      <c r="P22" s="234">
        <v>0.10817212791156731</v>
      </c>
      <c r="Q22" s="221">
        <v>16</v>
      </c>
      <c r="R22" s="234">
        <v>0.11267605633802817</v>
      </c>
      <c r="S22" s="221">
        <v>0</v>
      </c>
      <c r="T22" s="87">
        <v>0</v>
      </c>
      <c r="U22" s="205">
        <v>482</v>
      </c>
      <c r="V22" s="88">
        <v>0.13685406019307211</v>
      </c>
      <c r="W22" s="205">
        <v>1843</v>
      </c>
      <c r="X22" s="88">
        <v>0.18678423026249114</v>
      </c>
      <c r="Y22" s="162"/>
    </row>
    <row r="23" spans="2:25" ht="22.15" customHeight="1" thickTop="1" thickBot="1" x14ac:dyDescent="0.3">
      <c r="B23" s="98" t="s">
        <v>297</v>
      </c>
      <c r="C23" s="96">
        <v>1976</v>
      </c>
      <c r="D23" s="235">
        <v>1</v>
      </c>
      <c r="E23" s="206">
        <v>4116</v>
      </c>
      <c r="F23" s="235">
        <v>1</v>
      </c>
      <c r="G23" s="206">
        <v>250</v>
      </c>
      <c r="H23" s="235">
        <v>1</v>
      </c>
      <c r="I23" s="255">
        <v>3</v>
      </c>
      <c r="J23" s="90">
        <v>1</v>
      </c>
      <c r="K23" s="134">
        <v>6345</v>
      </c>
      <c r="L23" s="93">
        <v>1</v>
      </c>
      <c r="M23" s="96">
        <v>844</v>
      </c>
      <c r="N23" s="235">
        <v>1</v>
      </c>
      <c r="O23" s="206">
        <v>2533</v>
      </c>
      <c r="P23" s="235">
        <v>0.99999999999999989</v>
      </c>
      <c r="Q23" s="206">
        <v>142</v>
      </c>
      <c r="R23" s="235">
        <v>0.99999999999999989</v>
      </c>
      <c r="S23" s="255">
        <v>3</v>
      </c>
      <c r="T23" s="90">
        <v>1</v>
      </c>
      <c r="U23" s="134">
        <v>3522</v>
      </c>
      <c r="V23" s="93">
        <v>1</v>
      </c>
      <c r="W23" s="134">
        <v>9867</v>
      </c>
      <c r="X23" s="93">
        <v>1</v>
      </c>
      <c r="Y23" s="79"/>
    </row>
    <row r="24" spans="2:25" s="71" customFormat="1" ht="22.15" customHeight="1" thickTop="1" thickBot="1" x14ac:dyDescent="0.3">
      <c r="B24" s="204"/>
      <c r="C24" s="204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2:25" s="71" customFormat="1" ht="22.15" customHeight="1" thickTop="1" x14ac:dyDescent="0.25">
      <c r="B25" s="112" t="s">
        <v>233</v>
      </c>
      <c r="C25" s="123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2:25" s="71" customFormat="1" ht="22.15" customHeight="1" thickBot="1" x14ac:dyDescent="0.3">
      <c r="B26" s="163" t="s">
        <v>240</v>
      </c>
      <c r="C26" s="165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2:25" s="71" customFormat="1" ht="15.75" thickTop="1" x14ac:dyDescent="0.2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2:25" s="71" customFormat="1" x14ac:dyDescent="0.2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2:25" s="71" customFormat="1" x14ac:dyDescent="0.25"/>
    <row r="30" spans="2:25" s="71" customFormat="1" x14ac:dyDescent="0.25"/>
    <row r="31" spans="2:25" s="71" customFormat="1" x14ac:dyDescent="0.25"/>
    <row r="32" spans="2:25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</sheetData>
  <mergeCells count="18">
    <mergeCell ref="O6:P6"/>
    <mergeCell ref="Q6:R6"/>
    <mergeCell ref="B2:X2"/>
    <mergeCell ref="B3:B7"/>
    <mergeCell ref="C3:V3"/>
    <mergeCell ref="W3:X6"/>
    <mergeCell ref="C4:L4"/>
    <mergeCell ref="M4:V4"/>
    <mergeCell ref="K5:L6"/>
    <mergeCell ref="M5:T5"/>
    <mergeCell ref="U5:V6"/>
    <mergeCell ref="C5:J5"/>
    <mergeCell ref="I6:J6"/>
    <mergeCell ref="S6:T6"/>
    <mergeCell ref="C6:D6"/>
    <mergeCell ref="E6:F6"/>
    <mergeCell ref="G6:H6"/>
    <mergeCell ref="M6:N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HH628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2.7109375" style="71" customWidth="1"/>
    <col min="2" max="2" width="17.28515625" style="70" customWidth="1"/>
    <col min="3" max="12" width="12.7109375" style="70" customWidth="1"/>
    <col min="13" max="216" width="11.42578125" style="71" customWidth="1"/>
    <col min="217" max="16384" width="9.140625" style="70"/>
  </cols>
  <sheetData>
    <row r="1" spans="2:12" s="71" customFormat="1" ht="15.75" thickBot="1" x14ac:dyDescent="0.3"/>
    <row r="2" spans="2:12" ht="22.15" customHeight="1" thickTop="1" thickBot="1" x14ac:dyDescent="0.3">
      <c r="B2" s="304" t="s">
        <v>344</v>
      </c>
      <c r="C2" s="305"/>
      <c r="D2" s="305"/>
      <c r="E2" s="305"/>
      <c r="F2" s="305"/>
      <c r="G2" s="305"/>
      <c r="H2" s="305"/>
      <c r="I2" s="305"/>
      <c r="J2" s="313"/>
      <c r="K2" s="313"/>
      <c r="L2" s="314"/>
    </row>
    <row r="3" spans="2:12" ht="22.15" customHeight="1" thickTop="1" thickBot="1" x14ac:dyDescent="0.3">
      <c r="B3" s="307" t="s">
        <v>205</v>
      </c>
      <c r="C3" s="315" t="s">
        <v>235</v>
      </c>
      <c r="D3" s="315"/>
      <c r="E3" s="315"/>
      <c r="F3" s="315"/>
      <c r="G3" s="315"/>
      <c r="H3" s="315"/>
      <c r="I3" s="315"/>
      <c r="J3" s="315"/>
      <c r="K3" s="316" t="s">
        <v>207</v>
      </c>
      <c r="L3" s="298"/>
    </row>
    <row r="4" spans="2:12" ht="22.15" customHeight="1" thickTop="1" thickBot="1" x14ac:dyDescent="0.3">
      <c r="B4" s="308"/>
      <c r="C4" s="318" t="s">
        <v>236</v>
      </c>
      <c r="D4" s="319"/>
      <c r="E4" s="318" t="s">
        <v>237</v>
      </c>
      <c r="F4" s="319"/>
      <c r="G4" s="318" t="s">
        <v>238</v>
      </c>
      <c r="H4" s="319"/>
      <c r="I4" s="318" t="s">
        <v>239</v>
      </c>
      <c r="J4" s="319"/>
      <c r="K4" s="317"/>
      <c r="L4" s="300"/>
    </row>
    <row r="5" spans="2:12" ht="22.15" customHeight="1" thickTop="1" thickBot="1" x14ac:dyDescent="0.3">
      <c r="B5" s="309"/>
      <c r="C5" s="274" t="s">
        <v>206</v>
      </c>
      <c r="D5" s="275" t="s">
        <v>2</v>
      </c>
      <c r="E5" s="274" t="s">
        <v>206</v>
      </c>
      <c r="F5" s="275" t="s">
        <v>2</v>
      </c>
      <c r="G5" s="274" t="s">
        <v>206</v>
      </c>
      <c r="H5" s="275" t="s">
        <v>2</v>
      </c>
      <c r="I5" s="274" t="s">
        <v>206</v>
      </c>
      <c r="J5" s="275" t="s">
        <v>2</v>
      </c>
      <c r="K5" s="105" t="s">
        <v>206</v>
      </c>
      <c r="L5" s="191" t="s">
        <v>2</v>
      </c>
    </row>
    <row r="6" spans="2:12" ht="22.15" customHeight="1" thickTop="1" x14ac:dyDescent="0.25">
      <c r="B6" s="92" t="s">
        <v>209</v>
      </c>
      <c r="C6" s="422">
        <v>4</v>
      </c>
      <c r="D6" s="222">
        <v>1.4184397163120568E-3</v>
      </c>
      <c r="E6" s="422">
        <v>19</v>
      </c>
      <c r="F6" s="222">
        <v>2.8575725673033541E-3</v>
      </c>
      <c r="G6" s="422">
        <v>1</v>
      </c>
      <c r="H6" s="222">
        <v>2.5510204081632651E-3</v>
      </c>
      <c r="I6" s="422">
        <v>0</v>
      </c>
      <c r="J6" s="222">
        <v>0</v>
      </c>
      <c r="K6" s="427">
        <v>24</v>
      </c>
      <c r="L6" s="428">
        <v>2.432350258437215E-3</v>
      </c>
    </row>
    <row r="7" spans="2:12" ht="22.15" customHeight="1" x14ac:dyDescent="0.25">
      <c r="B7" s="92" t="s">
        <v>210</v>
      </c>
      <c r="C7" s="422">
        <v>0</v>
      </c>
      <c r="D7" s="222">
        <v>0</v>
      </c>
      <c r="E7" s="422">
        <v>4</v>
      </c>
      <c r="F7" s="222">
        <v>6.0159422469544292E-4</v>
      </c>
      <c r="G7" s="422">
        <v>2</v>
      </c>
      <c r="H7" s="222">
        <v>5.1020408163265302E-3</v>
      </c>
      <c r="I7" s="422">
        <v>0</v>
      </c>
      <c r="J7" s="222">
        <v>0</v>
      </c>
      <c r="K7" s="427">
        <v>6</v>
      </c>
      <c r="L7" s="428">
        <v>6.0808756460930375E-4</v>
      </c>
    </row>
    <row r="8" spans="2:12" ht="22.15" customHeight="1" x14ac:dyDescent="0.25">
      <c r="B8" s="92" t="s">
        <v>211</v>
      </c>
      <c r="C8" s="422">
        <v>1</v>
      </c>
      <c r="D8" s="222">
        <v>3.5460992907801421E-4</v>
      </c>
      <c r="E8" s="422">
        <v>5</v>
      </c>
      <c r="F8" s="222">
        <v>7.5199278086930362E-4</v>
      </c>
      <c r="G8" s="422">
        <v>1</v>
      </c>
      <c r="H8" s="222">
        <v>2.5510204081632651E-3</v>
      </c>
      <c r="I8" s="422">
        <v>0</v>
      </c>
      <c r="J8" s="222">
        <v>0</v>
      </c>
      <c r="K8" s="427">
        <v>7</v>
      </c>
      <c r="L8" s="428">
        <v>7.0943549204418774E-4</v>
      </c>
    </row>
    <row r="9" spans="2:12" ht="22.15" customHeight="1" x14ac:dyDescent="0.25">
      <c r="B9" s="92" t="s">
        <v>212</v>
      </c>
      <c r="C9" s="422">
        <v>0</v>
      </c>
      <c r="D9" s="222">
        <v>0</v>
      </c>
      <c r="E9" s="422">
        <v>13</v>
      </c>
      <c r="F9" s="222">
        <v>1.9551812302601897E-3</v>
      </c>
      <c r="G9" s="422">
        <v>1</v>
      </c>
      <c r="H9" s="222">
        <v>2.5510204081632651E-3</v>
      </c>
      <c r="I9" s="422">
        <v>0</v>
      </c>
      <c r="J9" s="222">
        <v>0</v>
      </c>
      <c r="K9" s="427">
        <v>14</v>
      </c>
      <c r="L9" s="428">
        <v>1.4188709840883755E-3</v>
      </c>
    </row>
    <row r="10" spans="2:12" ht="22.15" customHeight="1" x14ac:dyDescent="0.25">
      <c r="B10" s="92" t="s">
        <v>213</v>
      </c>
      <c r="C10" s="422">
        <v>4</v>
      </c>
      <c r="D10" s="222">
        <v>1.4184397163120568E-3</v>
      </c>
      <c r="E10" s="422">
        <v>35</v>
      </c>
      <c r="F10" s="222">
        <v>5.2639494660851258E-3</v>
      </c>
      <c r="G10" s="422">
        <v>0</v>
      </c>
      <c r="H10" s="222">
        <v>0</v>
      </c>
      <c r="I10" s="422">
        <v>0</v>
      </c>
      <c r="J10" s="222">
        <v>0</v>
      </c>
      <c r="K10" s="427">
        <v>39</v>
      </c>
      <c r="L10" s="428">
        <v>3.952569169960474E-3</v>
      </c>
    </row>
    <row r="11" spans="2:12" ht="22.15" customHeight="1" x14ac:dyDescent="0.25">
      <c r="B11" s="92" t="s">
        <v>214</v>
      </c>
      <c r="C11" s="422">
        <v>27</v>
      </c>
      <c r="D11" s="222">
        <v>9.5744680851063829E-3</v>
      </c>
      <c r="E11" s="422">
        <v>181</v>
      </c>
      <c r="F11" s="222">
        <v>2.7222138667468792E-2</v>
      </c>
      <c r="G11" s="422">
        <v>17</v>
      </c>
      <c r="H11" s="222">
        <v>4.336734693877551E-2</v>
      </c>
      <c r="I11" s="422">
        <v>0</v>
      </c>
      <c r="J11" s="222">
        <v>0</v>
      </c>
      <c r="K11" s="427">
        <v>225</v>
      </c>
      <c r="L11" s="428">
        <v>2.2803283672848892E-2</v>
      </c>
    </row>
    <row r="12" spans="2:12" ht="22.15" customHeight="1" x14ac:dyDescent="0.25">
      <c r="B12" s="92" t="s">
        <v>215</v>
      </c>
      <c r="C12" s="422">
        <v>152</v>
      </c>
      <c r="D12" s="222">
        <v>5.3900709219858157E-2</v>
      </c>
      <c r="E12" s="422">
        <v>549</v>
      </c>
      <c r="F12" s="222">
        <v>8.2568807339449546E-2</v>
      </c>
      <c r="G12" s="422">
        <v>30</v>
      </c>
      <c r="H12" s="222">
        <v>7.6530612244897961E-2</v>
      </c>
      <c r="I12" s="422">
        <v>1</v>
      </c>
      <c r="J12" s="222">
        <v>0.16666666666666666</v>
      </c>
      <c r="K12" s="427">
        <v>732</v>
      </c>
      <c r="L12" s="428">
        <v>7.4186682882335056E-2</v>
      </c>
    </row>
    <row r="13" spans="2:12" ht="22.15" customHeight="1" x14ac:dyDescent="0.25">
      <c r="B13" s="92" t="s">
        <v>216</v>
      </c>
      <c r="C13" s="422">
        <v>530</v>
      </c>
      <c r="D13" s="222">
        <v>0.18794326241134751</v>
      </c>
      <c r="E13" s="422">
        <v>1382</v>
      </c>
      <c r="F13" s="222">
        <v>0.20785080463227554</v>
      </c>
      <c r="G13" s="422">
        <v>76</v>
      </c>
      <c r="H13" s="222">
        <v>0.19387755102040816</v>
      </c>
      <c r="I13" s="422">
        <v>0</v>
      </c>
      <c r="J13" s="222">
        <v>0</v>
      </c>
      <c r="K13" s="427">
        <v>1988</v>
      </c>
      <c r="L13" s="428">
        <v>0.20147967974054931</v>
      </c>
    </row>
    <row r="14" spans="2:12" ht="22.15" customHeight="1" x14ac:dyDescent="0.25">
      <c r="B14" s="92" t="s">
        <v>217</v>
      </c>
      <c r="C14" s="422">
        <v>606</v>
      </c>
      <c r="D14" s="222">
        <v>0.2148936170212766</v>
      </c>
      <c r="E14" s="422">
        <v>1185</v>
      </c>
      <c r="F14" s="222">
        <v>0.17822228906602497</v>
      </c>
      <c r="G14" s="422">
        <v>50</v>
      </c>
      <c r="H14" s="222">
        <v>0.12755102040816327</v>
      </c>
      <c r="I14" s="422">
        <v>1</v>
      </c>
      <c r="J14" s="222">
        <v>0.16666666666666666</v>
      </c>
      <c r="K14" s="427">
        <v>1842</v>
      </c>
      <c r="L14" s="428">
        <v>0.18668288233505625</v>
      </c>
    </row>
    <row r="15" spans="2:12" ht="22.15" customHeight="1" x14ac:dyDescent="0.25">
      <c r="B15" s="92" t="s">
        <v>218</v>
      </c>
      <c r="C15" s="422">
        <v>117</v>
      </c>
      <c r="D15" s="222">
        <v>4.1489361702127657E-2</v>
      </c>
      <c r="E15" s="422">
        <v>261</v>
      </c>
      <c r="F15" s="222">
        <v>3.9254023161377653E-2</v>
      </c>
      <c r="G15" s="422">
        <v>14</v>
      </c>
      <c r="H15" s="222">
        <v>3.5714285714285712E-2</v>
      </c>
      <c r="I15" s="422">
        <v>1</v>
      </c>
      <c r="J15" s="222">
        <v>0.16666666666666666</v>
      </c>
      <c r="K15" s="427">
        <v>393</v>
      </c>
      <c r="L15" s="428">
        <v>3.9829735481909392E-2</v>
      </c>
    </row>
    <row r="16" spans="2:12" ht="22.15" customHeight="1" x14ac:dyDescent="0.25">
      <c r="B16" s="92" t="s">
        <v>219</v>
      </c>
      <c r="C16" s="422">
        <v>63</v>
      </c>
      <c r="D16" s="222">
        <v>2.2340425531914895E-2</v>
      </c>
      <c r="E16" s="422">
        <v>131</v>
      </c>
      <c r="F16" s="222">
        <v>1.9702210858775757E-2</v>
      </c>
      <c r="G16" s="422">
        <v>9</v>
      </c>
      <c r="H16" s="222">
        <v>2.2959183673469389E-2</v>
      </c>
      <c r="I16" s="422">
        <v>0</v>
      </c>
      <c r="J16" s="222">
        <v>0</v>
      </c>
      <c r="K16" s="427">
        <v>203</v>
      </c>
      <c r="L16" s="428">
        <v>2.0573629269281444E-2</v>
      </c>
    </row>
    <row r="17" spans="2:12" ht="22.15" customHeight="1" x14ac:dyDescent="0.25">
      <c r="B17" s="92" t="s">
        <v>220</v>
      </c>
      <c r="C17" s="422">
        <v>57</v>
      </c>
      <c r="D17" s="222">
        <v>2.021276595744681E-2</v>
      </c>
      <c r="E17" s="422">
        <v>145</v>
      </c>
      <c r="F17" s="222">
        <v>2.1807790645209806E-2</v>
      </c>
      <c r="G17" s="422">
        <v>11</v>
      </c>
      <c r="H17" s="222">
        <v>2.8061224489795918E-2</v>
      </c>
      <c r="I17" s="422">
        <v>0</v>
      </c>
      <c r="J17" s="222">
        <v>0</v>
      </c>
      <c r="K17" s="427">
        <v>213</v>
      </c>
      <c r="L17" s="428">
        <v>2.1587108543630284E-2</v>
      </c>
    </row>
    <row r="18" spans="2:12" ht="22.15" customHeight="1" x14ac:dyDescent="0.25">
      <c r="B18" s="92" t="s">
        <v>221</v>
      </c>
      <c r="C18" s="422">
        <v>189</v>
      </c>
      <c r="D18" s="222">
        <v>6.702127659574468E-2</v>
      </c>
      <c r="E18" s="422">
        <v>348</v>
      </c>
      <c r="F18" s="222">
        <v>5.2338697548503538E-2</v>
      </c>
      <c r="G18" s="422">
        <v>16</v>
      </c>
      <c r="H18" s="222">
        <v>4.0816326530612242E-2</v>
      </c>
      <c r="I18" s="422">
        <v>0</v>
      </c>
      <c r="J18" s="222">
        <v>0</v>
      </c>
      <c r="K18" s="427">
        <v>553</v>
      </c>
      <c r="L18" s="428">
        <v>5.6045403871490831E-2</v>
      </c>
    </row>
    <row r="19" spans="2:12" ht="22.15" customHeight="1" x14ac:dyDescent="0.25">
      <c r="B19" s="92" t="s">
        <v>222</v>
      </c>
      <c r="C19" s="422">
        <v>112</v>
      </c>
      <c r="D19" s="222">
        <v>3.971631205673759E-2</v>
      </c>
      <c r="E19" s="422">
        <v>258</v>
      </c>
      <c r="F19" s="222">
        <v>3.8802827492856067E-2</v>
      </c>
      <c r="G19" s="422">
        <v>14</v>
      </c>
      <c r="H19" s="222">
        <v>3.5714285714285712E-2</v>
      </c>
      <c r="I19" s="422">
        <v>0</v>
      </c>
      <c r="J19" s="222">
        <v>0</v>
      </c>
      <c r="K19" s="427">
        <v>384</v>
      </c>
      <c r="L19" s="428">
        <v>3.891760413499544E-2</v>
      </c>
    </row>
    <row r="20" spans="2:12" ht="22.15" customHeight="1" x14ac:dyDescent="0.25">
      <c r="B20" s="92" t="s">
        <v>223</v>
      </c>
      <c r="C20" s="422">
        <v>75</v>
      </c>
      <c r="D20" s="222">
        <v>2.6595744680851064E-2</v>
      </c>
      <c r="E20" s="422">
        <v>176</v>
      </c>
      <c r="F20" s="222">
        <v>2.6470145886599489E-2</v>
      </c>
      <c r="G20" s="422">
        <v>10</v>
      </c>
      <c r="H20" s="222">
        <v>2.5510204081632654E-2</v>
      </c>
      <c r="I20" s="422">
        <v>0</v>
      </c>
      <c r="J20" s="222">
        <v>0</v>
      </c>
      <c r="K20" s="427">
        <v>261</v>
      </c>
      <c r="L20" s="428">
        <v>2.6451809060504712E-2</v>
      </c>
    </row>
    <row r="21" spans="2:12" ht="22.15" customHeight="1" x14ac:dyDescent="0.25">
      <c r="B21" s="92" t="s">
        <v>224</v>
      </c>
      <c r="C21" s="422">
        <v>138</v>
      </c>
      <c r="D21" s="222">
        <v>4.8936170212765959E-2</v>
      </c>
      <c r="E21" s="422">
        <v>339</v>
      </c>
      <c r="F21" s="222">
        <v>5.0985110542938784E-2</v>
      </c>
      <c r="G21" s="422">
        <v>24</v>
      </c>
      <c r="H21" s="222">
        <v>6.1224489795918366E-2</v>
      </c>
      <c r="I21" s="422">
        <v>0</v>
      </c>
      <c r="J21" s="222">
        <v>0</v>
      </c>
      <c r="K21" s="427">
        <v>501</v>
      </c>
      <c r="L21" s="428">
        <v>5.0775311644876864E-2</v>
      </c>
    </row>
    <row r="22" spans="2:12" ht="22.15" customHeight="1" x14ac:dyDescent="0.25">
      <c r="B22" s="92" t="s">
        <v>225</v>
      </c>
      <c r="C22" s="422">
        <v>280</v>
      </c>
      <c r="D22" s="222">
        <v>9.9290780141843976E-2</v>
      </c>
      <c r="E22" s="422">
        <v>604</v>
      </c>
      <c r="F22" s="222">
        <v>9.0840727929011877E-2</v>
      </c>
      <c r="G22" s="422">
        <v>52</v>
      </c>
      <c r="H22" s="222">
        <v>0.1326530612244898</v>
      </c>
      <c r="I22" s="422">
        <v>2</v>
      </c>
      <c r="J22" s="222">
        <v>0.33333333333333331</v>
      </c>
      <c r="K22" s="427">
        <v>938</v>
      </c>
      <c r="L22" s="428">
        <v>9.5064355933921152E-2</v>
      </c>
    </row>
    <row r="23" spans="2:12" ht="22.15" customHeight="1" x14ac:dyDescent="0.25">
      <c r="B23" s="92" t="s">
        <v>226</v>
      </c>
      <c r="C23" s="422">
        <v>241</v>
      </c>
      <c r="D23" s="222">
        <v>8.5460992907801417E-2</v>
      </c>
      <c r="E23" s="422">
        <v>452</v>
      </c>
      <c r="F23" s="222">
        <v>6.7980147390585055E-2</v>
      </c>
      <c r="G23" s="422">
        <v>24</v>
      </c>
      <c r="H23" s="222">
        <v>6.1224489795918366E-2</v>
      </c>
      <c r="I23" s="422">
        <v>1</v>
      </c>
      <c r="J23" s="222">
        <v>0.16666666666666666</v>
      </c>
      <c r="K23" s="427">
        <v>718</v>
      </c>
      <c r="L23" s="428">
        <v>7.2767811898246687E-2</v>
      </c>
    </row>
    <row r="24" spans="2:12" ht="22.15" customHeight="1" x14ac:dyDescent="0.25">
      <c r="B24" s="92" t="s">
        <v>227</v>
      </c>
      <c r="C24" s="422">
        <v>102</v>
      </c>
      <c r="D24" s="222">
        <v>3.6170212765957444E-2</v>
      </c>
      <c r="E24" s="422">
        <v>202</v>
      </c>
      <c r="F24" s="222">
        <v>3.0380508347119868E-2</v>
      </c>
      <c r="G24" s="422">
        <v>13</v>
      </c>
      <c r="H24" s="222">
        <v>3.3163265306122451E-2</v>
      </c>
      <c r="I24" s="422">
        <v>0</v>
      </c>
      <c r="J24" s="222">
        <v>0</v>
      </c>
      <c r="K24" s="427">
        <v>317</v>
      </c>
      <c r="L24" s="428">
        <v>3.2127292996858216E-2</v>
      </c>
    </row>
    <row r="25" spans="2:12" ht="22.15" customHeight="1" x14ac:dyDescent="0.25">
      <c r="B25" s="92" t="s">
        <v>228</v>
      </c>
      <c r="C25" s="422">
        <v>32</v>
      </c>
      <c r="D25" s="222">
        <v>1.1347517730496455E-2</v>
      </c>
      <c r="E25" s="422">
        <v>79</v>
      </c>
      <c r="F25" s="222">
        <v>1.1881485937734998E-2</v>
      </c>
      <c r="G25" s="422">
        <v>7</v>
      </c>
      <c r="H25" s="222">
        <v>1.7857142857142856E-2</v>
      </c>
      <c r="I25" s="422">
        <v>0</v>
      </c>
      <c r="J25" s="222">
        <v>0</v>
      </c>
      <c r="K25" s="427">
        <v>118</v>
      </c>
      <c r="L25" s="428">
        <v>1.1959055437316306E-2</v>
      </c>
    </row>
    <row r="26" spans="2:12" ht="22.15" customHeight="1" x14ac:dyDescent="0.25">
      <c r="B26" s="92" t="s">
        <v>229</v>
      </c>
      <c r="C26" s="422">
        <v>18</v>
      </c>
      <c r="D26" s="222">
        <v>6.382978723404255E-3</v>
      </c>
      <c r="E26" s="422">
        <v>78</v>
      </c>
      <c r="F26" s="222">
        <v>1.1731087381561136E-2</v>
      </c>
      <c r="G26" s="422">
        <v>2</v>
      </c>
      <c r="H26" s="222">
        <v>5.1020408163265302E-3</v>
      </c>
      <c r="I26" s="422">
        <v>0</v>
      </c>
      <c r="J26" s="222">
        <v>0</v>
      </c>
      <c r="K26" s="427">
        <v>98</v>
      </c>
      <c r="L26" s="428">
        <v>9.932096888618628E-3</v>
      </c>
    </row>
    <row r="27" spans="2:12" ht="22.15" customHeight="1" x14ac:dyDescent="0.25">
      <c r="B27" s="92" t="s">
        <v>230</v>
      </c>
      <c r="C27" s="422">
        <v>16</v>
      </c>
      <c r="D27" s="222">
        <v>5.6737588652482273E-3</v>
      </c>
      <c r="E27" s="422">
        <v>42</v>
      </c>
      <c r="F27" s="222">
        <v>6.3167393593021506E-3</v>
      </c>
      <c r="G27" s="422">
        <v>7</v>
      </c>
      <c r="H27" s="222">
        <v>1.7857142857142856E-2</v>
      </c>
      <c r="I27" s="422">
        <v>0</v>
      </c>
      <c r="J27" s="222">
        <v>0</v>
      </c>
      <c r="K27" s="427">
        <v>65</v>
      </c>
      <c r="L27" s="428">
        <v>6.587615283267457E-3</v>
      </c>
    </row>
    <row r="28" spans="2:12" ht="22.15" customHeight="1" x14ac:dyDescent="0.25">
      <c r="B28" s="92" t="s">
        <v>231</v>
      </c>
      <c r="C28" s="422">
        <v>11</v>
      </c>
      <c r="D28" s="222">
        <v>3.900709219858156E-3</v>
      </c>
      <c r="E28" s="422">
        <v>70</v>
      </c>
      <c r="F28" s="222">
        <v>1.0527898932170252E-2</v>
      </c>
      <c r="G28" s="422">
        <v>7</v>
      </c>
      <c r="H28" s="222">
        <v>1.7857142857142856E-2</v>
      </c>
      <c r="I28" s="422">
        <v>0</v>
      </c>
      <c r="J28" s="222">
        <v>0</v>
      </c>
      <c r="K28" s="427">
        <v>88</v>
      </c>
      <c r="L28" s="428">
        <v>8.918617614269788E-3</v>
      </c>
    </row>
    <row r="29" spans="2:12" ht="22.15" customHeight="1" x14ac:dyDescent="0.25">
      <c r="B29" s="92" t="s">
        <v>232</v>
      </c>
      <c r="C29" s="422">
        <v>4</v>
      </c>
      <c r="D29" s="222">
        <v>1.4184397163120568E-3</v>
      </c>
      <c r="E29" s="422">
        <v>28</v>
      </c>
      <c r="F29" s="222">
        <v>4.2111595728681001E-3</v>
      </c>
      <c r="G29" s="422">
        <v>3</v>
      </c>
      <c r="H29" s="222">
        <v>7.6530612244897957E-3</v>
      </c>
      <c r="I29" s="422">
        <v>0</v>
      </c>
      <c r="J29" s="222">
        <v>0</v>
      </c>
      <c r="K29" s="427">
        <v>35</v>
      </c>
      <c r="L29" s="428">
        <v>3.5471774602209385E-3</v>
      </c>
    </row>
    <row r="30" spans="2:12" ht="22.15" customHeight="1" thickBot="1" x14ac:dyDescent="0.3">
      <c r="B30" s="92" t="s">
        <v>208</v>
      </c>
      <c r="C30" s="423">
        <v>41</v>
      </c>
      <c r="D30" s="222">
        <v>1.4539007092198582E-2</v>
      </c>
      <c r="E30" s="423">
        <v>63</v>
      </c>
      <c r="F30" s="223">
        <v>9.4751090389532267E-3</v>
      </c>
      <c r="G30" s="423">
        <v>1</v>
      </c>
      <c r="H30" s="223">
        <v>2.5510204081632651E-3</v>
      </c>
      <c r="I30" s="422">
        <v>0</v>
      </c>
      <c r="J30" s="223">
        <v>0</v>
      </c>
      <c r="K30" s="429">
        <v>105</v>
      </c>
      <c r="L30" s="430">
        <v>1.0641532380662816E-2</v>
      </c>
    </row>
    <row r="31" spans="2:12" ht="22.15" customHeight="1" thickTop="1" thickBot="1" x14ac:dyDescent="0.3">
      <c r="B31" s="98" t="s">
        <v>207</v>
      </c>
      <c r="C31" s="424">
        <v>2820</v>
      </c>
      <c r="D31" s="425">
        <v>0.99999999999999989</v>
      </c>
      <c r="E31" s="424">
        <v>6649</v>
      </c>
      <c r="F31" s="426">
        <v>0.99999999999999967</v>
      </c>
      <c r="G31" s="424">
        <v>392</v>
      </c>
      <c r="H31" s="425">
        <v>1</v>
      </c>
      <c r="I31" s="424">
        <v>6</v>
      </c>
      <c r="J31" s="426">
        <v>0.99999999999999989</v>
      </c>
      <c r="K31" s="431">
        <v>9867</v>
      </c>
      <c r="L31" s="432">
        <v>1.0000000000000002</v>
      </c>
    </row>
    <row r="32" spans="2:12" s="71" customFormat="1" ht="22.15" customHeight="1" thickTop="1" thickBot="1" x14ac:dyDescent="0.3">
      <c r="B32" s="99"/>
      <c r="C32" s="100"/>
      <c r="D32" s="101"/>
      <c r="E32" s="100"/>
      <c r="F32" s="101"/>
      <c r="G32" s="100"/>
      <c r="H32" s="101"/>
      <c r="I32" s="100"/>
      <c r="J32" s="101"/>
      <c r="K32" s="100"/>
      <c r="L32" s="101"/>
    </row>
    <row r="33" spans="2:12" ht="22.15" customHeight="1" thickTop="1" x14ac:dyDescent="0.25">
      <c r="B33" s="112" t="s">
        <v>233</v>
      </c>
      <c r="C33" s="107"/>
      <c r="D33" s="108"/>
      <c r="E33" s="102"/>
      <c r="F33" s="102"/>
      <c r="G33" s="102"/>
      <c r="H33" s="102"/>
      <c r="I33" s="102"/>
      <c r="J33" s="102"/>
      <c r="K33" s="103"/>
      <c r="L33" s="102"/>
    </row>
    <row r="34" spans="2:12" ht="22.15" customHeight="1" thickBot="1" x14ac:dyDescent="0.3">
      <c r="B34" s="109" t="s">
        <v>234</v>
      </c>
      <c r="C34" s="110"/>
      <c r="D34" s="111"/>
      <c r="E34" s="102"/>
      <c r="F34" s="102"/>
      <c r="G34" s="102"/>
      <c r="H34" s="102"/>
      <c r="I34" s="102"/>
      <c r="J34" s="102"/>
      <c r="K34" s="103"/>
      <c r="L34" s="102"/>
    </row>
    <row r="35" spans="2:12" s="71" customFormat="1" ht="15.75" thickTop="1" x14ac:dyDescent="0.25"/>
    <row r="36" spans="2:12" s="71" customFormat="1" x14ac:dyDescent="0.25"/>
    <row r="37" spans="2:12" s="71" customFormat="1" x14ac:dyDescent="0.25"/>
    <row r="38" spans="2:12" s="71" customFormat="1" x14ac:dyDescent="0.25"/>
    <row r="39" spans="2:12" s="71" customFormat="1" x14ac:dyDescent="0.25"/>
    <row r="40" spans="2:12" s="71" customFormat="1" x14ac:dyDescent="0.25"/>
    <row r="41" spans="2:12" s="71" customFormat="1" x14ac:dyDescent="0.25"/>
    <row r="42" spans="2:12" s="71" customFormat="1" x14ac:dyDescent="0.25"/>
    <row r="43" spans="2:12" s="71" customFormat="1" x14ac:dyDescent="0.25"/>
    <row r="44" spans="2:12" s="71" customFormat="1" x14ac:dyDescent="0.25"/>
    <row r="45" spans="2:12" s="71" customFormat="1" x14ac:dyDescent="0.25"/>
    <row r="46" spans="2:12" s="71" customFormat="1" x14ac:dyDescent="0.25"/>
    <row r="47" spans="2:12" s="71" customFormat="1" x14ac:dyDescent="0.25"/>
    <row r="48" spans="2:12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HW523"/>
  <sheetViews>
    <sheetView topLeftCell="B1" workbookViewId="0">
      <selection activeCell="C7" sqref="C7:R22"/>
    </sheetView>
  </sheetViews>
  <sheetFormatPr defaultColWidth="9.140625" defaultRowHeight="15" x14ac:dyDescent="0.25"/>
  <cols>
    <col min="1" max="1" width="2.7109375" style="71" customWidth="1"/>
    <col min="2" max="2" width="30.7109375" style="70" customWidth="1"/>
    <col min="3" max="18" width="15.7109375" style="70" customWidth="1"/>
    <col min="19" max="231" width="11.42578125" style="71" customWidth="1"/>
    <col min="232" max="16384" width="9.140625" style="70"/>
  </cols>
  <sheetData>
    <row r="1" spans="2:19" s="71" customFormat="1" ht="15.75" thickBot="1" x14ac:dyDescent="0.3"/>
    <row r="2" spans="2:19" ht="22.15" customHeight="1" thickTop="1" thickBot="1" x14ac:dyDescent="0.3">
      <c r="B2" s="304" t="s">
        <v>363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2:19" ht="22.15" customHeight="1" thickTop="1" thickBot="1" x14ac:dyDescent="0.3">
      <c r="B3" s="307" t="s">
        <v>295</v>
      </c>
      <c r="C3" s="315" t="s">
        <v>243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298" t="s">
        <v>207</v>
      </c>
    </row>
    <row r="4" spans="2:19" ht="22.15" customHeight="1" thickTop="1" thickBot="1" x14ac:dyDescent="0.3">
      <c r="B4" s="320"/>
      <c r="C4" s="384" t="s">
        <v>244</v>
      </c>
      <c r="D4" s="315"/>
      <c r="E4" s="315"/>
      <c r="F4" s="315"/>
      <c r="G4" s="322"/>
      <c r="H4" s="384" t="s">
        <v>245</v>
      </c>
      <c r="I4" s="315"/>
      <c r="J4" s="315"/>
      <c r="K4" s="315"/>
      <c r="L4" s="322"/>
      <c r="M4" s="384" t="s">
        <v>246</v>
      </c>
      <c r="N4" s="315"/>
      <c r="O4" s="315"/>
      <c r="P4" s="315"/>
      <c r="Q4" s="322"/>
      <c r="R4" s="299"/>
    </row>
    <row r="5" spans="2:19" ht="22.15" customHeight="1" thickTop="1" x14ac:dyDescent="0.25">
      <c r="B5" s="320"/>
      <c r="C5" s="389" t="s">
        <v>235</v>
      </c>
      <c r="D5" s="390"/>
      <c r="E5" s="390"/>
      <c r="F5" s="391"/>
      <c r="G5" s="307" t="s">
        <v>207</v>
      </c>
      <c r="H5" s="389" t="s">
        <v>235</v>
      </c>
      <c r="I5" s="390"/>
      <c r="J5" s="390"/>
      <c r="K5" s="391"/>
      <c r="L5" s="307" t="s">
        <v>207</v>
      </c>
      <c r="M5" s="389" t="s">
        <v>29</v>
      </c>
      <c r="N5" s="390"/>
      <c r="O5" s="390"/>
      <c r="P5" s="391"/>
      <c r="Q5" s="308" t="s">
        <v>207</v>
      </c>
      <c r="R5" s="299"/>
    </row>
    <row r="6" spans="2:19" ht="22.15" customHeight="1" thickBot="1" x14ac:dyDescent="0.3">
      <c r="B6" s="321"/>
      <c r="C6" s="283" t="s">
        <v>236</v>
      </c>
      <c r="D6" s="284" t="s">
        <v>237</v>
      </c>
      <c r="E6" s="284" t="s">
        <v>238</v>
      </c>
      <c r="F6" s="263" t="s">
        <v>239</v>
      </c>
      <c r="G6" s="321"/>
      <c r="H6" s="283" t="s">
        <v>236</v>
      </c>
      <c r="I6" s="284" t="s">
        <v>237</v>
      </c>
      <c r="J6" s="284" t="s">
        <v>238</v>
      </c>
      <c r="K6" s="263" t="s">
        <v>239</v>
      </c>
      <c r="L6" s="321"/>
      <c r="M6" s="283" t="s">
        <v>236</v>
      </c>
      <c r="N6" s="284" t="s">
        <v>237</v>
      </c>
      <c r="O6" s="284" t="s">
        <v>238</v>
      </c>
      <c r="P6" s="263" t="s">
        <v>239</v>
      </c>
      <c r="Q6" s="321"/>
      <c r="R6" s="300"/>
    </row>
    <row r="7" spans="2:19" ht="22.15" customHeight="1" thickTop="1" thickBot="1" x14ac:dyDescent="0.3">
      <c r="B7" s="199" t="s">
        <v>298</v>
      </c>
      <c r="C7" s="200">
        <v>6</v>
      </c>
      <c r="D7" s="208">
        <v>57</v>
      </c>
      <c r="E7" s="208">
        <v>1</v>
      </c>
      <c r="F7" s="207">
        <v>0</v>
      </c>
      <c r="G7" s="209">
        <v>64</v>
      </c>
      <c r="H7" s="200">
        <v>184</v>
      </c>
      <c r="I7" s="208">
        <v>582</v>
      </c>
      <c r="J7" s="208">
        <v>29</v>
      </c>
      <c r="K7" s="207">
        <v>0</v>
      </c>
      <c r="L7" s="209">
        <v>795</v>
      </c>
      <c r="M7" s="200">
        <v>106</v>
      </c>
      <c r="N7" s="208">
        <v>310</v>
      </c>
      <c r="O7" s="208">
        <v>19</v>
      </c>
      <c r="P7" s="207">
        <v>0</v>
      </c>
      <c r="Q7" s="209">
        <v>435</v>
      </c>
      <c r="R7" s="209">
        <v>1294</v>
      </c>
      <c r="S7" s="162"/>
    </row>
    <row r="8" spans="2:19" ht="22.15" customHeight="1" thickTop="1" x14ac:dyDescent="0.25">
      <c r="B8" s="196" t="s">
        <v>299</v>
      </c>
      <c r="C8" s="95">
        <v>16</v>
      </c>
      <c r="D8" s="169">
        <v>57</v>
      </c>
      <c r="E8" s="169">
        <v>1</v>
      </c>
      <c r="F8" s="86">
        <v>0</v>
      </c>
      <c r="G8" s="168">
        <v>74</v>
      </c>
      <c r="H8" s="95">
        <v>245</v>
      </c>
      <c r="I8" s="169">
        <v>618</v>
      </c>
      <c r="J8" s="169">
        <v>15</v>
      </c>
      <c r="K8" s="86">
        <v>0</v>
      </c>
      <c r="L8" s="168">
        <v>878</v>
      </c>
      <c r="M8" s="95">
        <v>149</v>
      </c>
      <c r="N8" s="169">
        <v>312</v>
      </c>
      <c r="O8" s="169">
        <v>29</v>
      </c>
      <c r="P8" s="169">
        <v>1</v>
      </c>
      <c r="Q8" s="168">
        <v>491</v>
      </c>
      <c r="R8" s="168">
        <v>1443</v>
      </c>
      <c r="S8" s="162"/>
    </row>
    <row r="9" spans="2:19" ht="22.15" customHeight="1" x14ac:dyDescent="0.25">
      <c r="B9" s="196" t="s">
        <v>300</v>
      </c>
      <c r="C9" s="95">
        <v>1</v>
      </c>
      <c r="D9" s="169">
        <v>22</v>
      </c>
      <c r="E9" s="169">
        <v>1</v>
      </c>
      <c r="F9" s="86">
        <v>0</v>
      </c>
      <c r="G9" s="168">
        <v>24</v>
      </c>
      <c r="H9" s="95">
        <v>95</v>
      </c>
      <c r="I9" s="169">
        <v>227</v>
      </c>
      <c r="J9" s="169">
        <v>5</v>
      </c>
      <c r="K9" s="86">
        <v>1</v>
      </c>
      <c r="L9" s="168">
        <v>328</v>
      </c>
      <c r="M9" s="95">
        <v>52</v>
      </c>
      <c r="N9" s="169">
        <v>138</v>
      </c>
      <c r="O9" s="169">
        <v>15</v>
      </c>
      <c r="P9" s="169">
        <v>0</v>
      </c>
      <c r="Q9" s="168">
        <v>205</v>
      </c>
      <c r="R9" s="168">
        <v>557</v>
      </c>
      <c r="S9" s="162"/>
    </row>
    <row r="10" spans="2:19" ht="22.15" customHeight="1" x14ac:dyDescent="0.25">
      <c r="B10" s="196" t="s">
        <v>301</v>
      </c>
      <c r="C10" s="95">
        <v>19</v>
      </c>
      <c r="D10" s="169">
        <v>48</v>
      </c>
      <c r="E10" s="169">
        <v>0</v>
      </c>
      <c r="F10" s="86">
        <v>0</v>
      </c>
      <c r="G10" s="168">
        <v>67</v>
      </c>
      <c r="H10" s="95">
        <v>240</v>
      </c>
      <c r="I10" s="169">
        <v>554</v>
      </c>
      <c r="J10" s="169">
        <v>19</v>
      </c>
      <c r="K10" s="86">
        <v>1</v>
      </c>
      <c r="L10" s="168">
        <v>814</v>
      </c>
      <c r="M10" s="95">
        <v>126</v>
      </c>
      <c r="N10" s="169">
        <v>296</v>
      </c>
      <c r="O10" s="169">
        <v>23</v>
      </c>
      <c r="P10" s="169">
        <v>0</v>
      </c>
      <c r="Q10" s="168">
        <v>445</v>
      </c>
      <c r="R10" s="168">
        <v>1326</v>
      </c>
      <c r="S10" s="162"/>
    </row>
    <row r="11" spans="2:19" ht="22.15" customHeight="1" x14ac:dyDescent="0.25">
      <c r="B11" s="196" t="s">
        <v>302</v>
      </c>
      <c r="C11" s="95">
        <v>6</v>
      </c>
      <c r="D11" s="169">
        <v>24</v>
      </c>
      <c r="E11" s="169">
        <v>0</v>
      </c>
      <c r="F11" s="86">
        <v>0</v>
      </c>
      <c r="G11" s="168">
        <v>30</v>
      </c>
      <c r="H11" s="95">
        <v>111</v>
      </c>
      <c r="I11" s="169">
        <v>284</v>
      </c>
      <c r="J11" s="169">
        <v>14</v>
      </c>
      <c r="K11" s="86">
        <v>0</v>
      </c>
      <c r="L11" s="168">
        <v>409</v>
      </c>
      <c r="M11" s="95">
        <v>66</v>
      </c>
      <c r="N11" s="169">
        <v>156</v>
      </c>
      <c r="O11" s="169">
        <v>20</v>
      </c>
      <c r="P11" s="169">
        <v>0</v>
      </c>
      <c r="Q11" s="168">
        <v>242</v>
      </c>
      <c r="R11" s="168">
        <v>681</v>
      </c>
      <c r="S11" s="162"/>
    </row>
    <row r="12" spans="2:19" ht="22.15" customHeight="1" thickBot="1" x14ac:dyDescent="0.3">
      <c r="B12" s="196" t="s">
        <v>303</v>
      </c>
      <c r="C12" s="95">
        <v>18</v>
      </c>
      <c r="D12" s="169">
        <v>28</v>
      </c>
      <c r="E12" s="169">
        <v>0</v>
      </c>
      <c r="F12" s="86">
        <v>0</v>
      </c>
      <c r="G12" s="168">
        <v>46</v>
      </c>
      <c r="H12" s="95">
        <v>175</v>
      </c>
      <c r="I12" s="169">
        <v>286</v>
      </c>
      <c r="J12" s="169">
        <v>10</v>
      </c>
      <c r="K12" s="86">
        <v>0</v>
      </c>
      <c r="L12" s="168">
        <v>471</v>
      </c>
      <c r="M12" s="95">
        <v>87</v>
      </c>
      <c r="N12" s="169">
        <v>191</v>
      </c>
      <c r="O12" s="169">
        <v>13</v>
      </c>
      <c r="P12" s="169">
        <v>0</v>
      </c>
      <c r="Q12" s="168">
        <v>291</v>
      </c>
      <c r="R12" s="168">
        <v>808</v>
      </c>
      <c r="S12" s="162"/>
    </row>
    <row r="13" spans="2:19" ht="22.15" customHeight="1" thickTop="1" thickBot="1" x14ac:dyDescent="0.3">
      <c r="B13" s="199" t="s">
        <v>304</v>
      </c>
      <c r="C13" s="200">
        <v>60</v>
      </c>
      <c r="D13" s="208">
        <v>179</v>
      </c>
      <c r="E13" s="208">
        <v>2</v>
      </c>
      <c r="F13" s="207">
        <v>0</v>
      </c>
      <c r="G13" s="209">
        <v>241</v>
      </c>
      <c r="H13" s="200">
        <v>866</v>
      </c>
      <c r="I13" s="208">
        <v>1969</v>
      </c>
      <c r="J13" s="208">
        <v>63</v>
      </c>
      <c r="K13" s="207">
        <v>2</v>
      </c>
      <c r="L13" s="209">
        <v>2900</v>
      </c>
      <c r="M13" s="200">
        <v>480</v>
      </c>
      <c r="N13" s="208">
        <v>1093</v>
      </c>
      <c r="O13" s="208">
        <v>100</v>
      </c>
      <c r="P13" s="207">
        <v>1</v>
      </c>
      <c r="Q13" s="209">
        <v>1674</v>
      </c>
      <c r="R13" s="209">
        <v>4815</v>
      </c>
      <c r="S13" s="79"/>
    </row>
    <row r="14" spans="2:19" ht="22.15" customHeight="1" thickTop="1" x14ac:dyDescent="0.25">
      <c r="B14" s="196" t="s">
        <v>305</v>
      </c>
      <c r="C14" s="95">
        <v>2</v>
      </c>
      <c r="D14" s="169">
        <v>15</v>
      </c>
      <c r="E14" s="169">
        <v>0</v>
      </c>
      <c r="F14" s="86">
        <v>0</v>
      </c>
      <c r="G14" s="168">
        <v>17</v>
      </c>
      <c r="H14" s="95">
        <v>22</v>
      </c>
      <c r="I14" s="169">
        <v>75</v>
      </c>
      <c r="J14" s="169">
        <v>7</v>
      </c>
      <c r="K14" s="86">
        <v>1</v>
      </c>
      <c r="L14" s="168">
        <v>105</v>
      </c>
      <c r="M14" s="95">
        <v>12</v>
      </c>
      <c r="N14" s="169">
        <v>43</v>
      </c>
      <c r="O14" s="169">
        <v>1</v>
      </c>
      <c r="P14" s="169">
        <v>0</v>
      </c>
      <c r="Q14" s="168">
        <v>56</v>
      </c>
      <c r="R14" s="168">
        <v>178</v>
      </c>
      <c r="S14" s="162"/>
    </row>
    <row r="15" spans="2:19" ht="22.15" customHeight="1" x14ac:dyDescent="0.25">
      <c r="B15" s="196" t="s">
        <v>306</v>
      </c>
      <c r="C15" s="95">
        <v>5</v>
      </c>
      <c r="D15" s="169">
        <v>49</v>
      </c>
      <c r="E15" s="169">
        <v>0</v>
      </c>
      <c r="F15" s="86">
        <v>0</v>
      </c>
      <c r="G15" s="168">
        <v>54</v>
      </c>
      <c r="H15" s="95">
        <v>64</v>
      </c>
      <c r="I15" s="169">
        <v>318</v>
      </c>
      <c r="J15" s="169">
        <v>22</v>
      </c>
      <c r="K15" s="86">
        <v>0</v>
      </c>
      <c r="L15" s="168">
        <v>404</v>
      </c>
      <c r="M15" s="95">
        <v>41</v>
      </c>
      <c r="N15" s="169">
        <v>183</v>
      </c>
      <c r="O15" s="169">
        <v>24</v>
      </c>
      <c r="P15" s="169">
        <v>0</v>
      </c>
      <c r="Q15" s="168">
        <v>248</v>
      </c>
      <c r="R15" s="168">
        <v>706</v>
      </c>
      <c r="S15" s="162"/>
    </row>
    <row r="16" spans="2:19" ht="22.15" customHeight="1" x14ac:dyDescent="0.25">
      <c r="B16" s="196" t="s">
        <v>307</v>
      </c>
      <c r="C16" s="95">
        <v>5</v>
      </c>
      <c r="D16" s="169">
        <v>31</v>
      </c>
      <c r="E16" s="169">
        <v>1</v>
      </c>
      <c r="F16" s="86">
        <v>0</v>
      </c>
      <c r="G16" s="168">
        <v>37</v>
      </c>
      <c r="H16" s="95">
        <v>84</v>
      </c>
      <c r="I16" s="169">
        <v>326</v>
      </c>
      <c r="J16" s="169">
        <v>26</v>
      </c>
      <c r="K16" s="86">
        <v>0</v>
      </c>
      <c r="L16" s="168">
        <v>436</v>
      </c>
      <c r="M16" s="95">
        <v>46</v>
      </c>
      <c r="N16" s="169">
        <v>135</v>
      </c>
      <c r="O16" s="169">
        <v>17</v>
      </c>
      <c r="P16" s="169">
        <v>0</v>
      </c>
      <c r="Q16" s="168">
        <v>198</v>
      </c>
      <c r="R16" s="168">
        <v>671</v>
      </c>
      <c r="S16" s="162"/>
    </row>
    <row r="17" spans="2:19" ht="22.15" customHeight="1" x14ac:dyDescent="0.25">
      <c r="B17" s="196" t="s">
        <v>308</v>
      </c>
      <c r="C17" s="95">
        <v>1</v>
      </c>
      <c r="D17" s="169">
        <v>1</v>
      </c>
      <c r="E17" s="169">
        <v>0</v>
      </c>
      <c r="F17" s="86">
        <v>0</v>
      </c>
      <c r="G17" s="168">
        <v>2</v>
      </c>
      <c r="H17" s="95">
        <v>10</v>
      </c>
      <c r="I17" s="169">
        <v>36</v>
      </c>
      <c r="J17" s="169">
        <v>1</v>
      </c>
      <c r="K17" s="86">
        <v>0</v>
      </c>
      <c r="L17" s="168">
        <v>47</v>
      </c>
      <c r="M17" s="95">
        <v>3</v>
      </c>
      <c r="N17" s="169">
        <v>21</v>
      </c>
      <c r="O17" s="169">
        <v>1</v>
      </c>
      <c r="P17" s="169">
        <v>0</v>
      </c>
      <c r="Q17" s="168">
        <v>25</v>
      </c>
      <c r="R17" s="168">
        <v>74</v>
      </c>
      <c r="S17" s="162"/>
    </row>
    <row r="18" spans="2:19" ht="22.15" customHeight="1" thickBot="1" x14ac:dyDescent="0.3">
      <c r="B18" s="196" t="s">
        <v>309</v>
      </c>
      <c r="C18" s="95">
        <v>1</v>
      </c>
      <c r="D18" s="169">
        <v>11</v>
      </c>
      <c r="E18" s="169">
        <v>0</v>
      </c>
      <c r="F18" s="86">
        <v>0</v>
      </c>
      <c r="G18" s="168">
        <v>12</v>
      </c>
      <c r="H18" s="95">
        <v>28</v>
      </c>
      <c r="I18" s="169">
        <v>120</v>
      </c>
      <c r="J18" s="169">
        <v>13</v>
      </c>
      <c r="K18" s="86">
        <v>1</v>
      </c>
      <c r="L18" s="168">
        <v>162</v>
      </c>
      <c r="M18" s="95">
        <v>23</v>
      </c>
      <c r="N18" s="169">
        <v>61</v>
      </c>
      <c r="O18" s="169">
        <v>8</v>
      </c>
      <c r="P18" s="169">
        <v>0</v>
      </c>
      <c r="Q18" s="168">
        <v>92</v>
      </c>
      <c r="R18" s="168">
        <v>266</v>
      </c>
      <c r="S18" s="162"/>
    </row>
    <row r="19" spans="2:19" ht="22.15" customHeight="1" thickTop="1" thickBot="1" x14ac:dyDescent="0.3">
      <c r="B19" s="199" t="s">
        <v>310</v>
      </c>
      <c r="C19" s="200">
        <v>14</v>
      </c>
      <c r="D19" s="208">
        <v>107</v>
      </c>
      <c r="E19" s="208">
        <v>1</v>
      </c>
      <c r="F19" s="207">
        <v>0</v>
      </c>
      <c r="G19" s="209">
        <v>122</v>
      </c>
      <c r="H19" s="200">
        <v>208</v>
      </c>
      <c r="I19" s="208">
        <v>875</v>
      </c>
      <c r="J19" s="208">
        <v>69</v>
      </c>
      <c r="K19" s="207">
        <v>2</v>
      </c>
      <c r="L19" s="209">
        <v>1154</v>
      </c>
      <c r="M19" s="200">
        <v>125</v>
      </c>
      <c r="N19" s="208">
        <v>443</v>
      </c>
      <c r="O19" s="208">
        <v>51</v>
      </c>
      <c r="P19" s="207">
        <v>0</v>
      </c>
      <c r="Q19" s="209">
        <v>619</v>
      </c>
      <c r="R19" s="209">
        <v>1895</v>
      </c>
      <c r="S19" s="79"/>
    </row>
    <row r="20" spans="2:19" ht="22.15" customHeight="1" thickTop="1" x14ac:dyDescent="0.25">
      <c r="B20" s="196" t="s">
        <v>311</v>
      </c>
      <c r="C20" s="95">
        <v>0</v>
      </c>
      <c r="D20" s="169">
        <v>0</v>
      </c>
      <c r="E20" s="169">
        <v>0</v>
      </c>
      <c r="F20" s="86">
        <v>0</v>
      </c>
      <c r="G20" s="168">
        <v>0</v>
      </c>
      <c r="H20" s="95">
        <v>5</v>
      </c>
      <c r="I20" s="169">
        <v>5</v>
      </c>
      <c r="J20" s="169">
        <v>1</v>
      </c>
      <c r="K20" s="86">
        <v>0</v>
      </c>
      <c r="L20" s="168">
        <v>11</v>
      </c>
      <c r="M20" s="95">
        <v>2</v>
      </c>
      <c r="N20" s="169">
        <v>6</v>
      </c>
      <c r="O20" s="169">
        <v>1</v>
      </c>
      <c r="P20" s="169">
        <v>0</v>
      </c>
      <c r="Q20" s="168">
        <v>9</v>
      </c>
      <c r="R20" s="168">
        <v>20</v>
      </c>
      <c r="S20" s="162"/>
    </row>
    <row r="21" spans="2:19" ht="22.15" customHeight="1" thickBot="1" x14ac:dyDescent="0.3">
      <c r="B21" s="196" t="s">
        <v>208</v>
      </c>
      <c r="C21" s="169">
        <v>26</v>
      </c>
      <c r="D21" s="169">
        <v>51</v>
      </c>
      <c r="E21" s="169">
        <v>1</v>
      </c>
      <c r="F21" s="86">
        <v>0</v>
      </c>
      <c r="G21" s="168">
        <v>78</v>
      </c>
      <c r="H21" s="169">
        <v>488</v>
      </c>
      <c r="I21" s="169">
        <v>613</v>
      </c>
      <c r="J21" s="169">
        <v>19</v>
      </c>
      <c r="K21" s="86">
        <v>0</v>
      </c>
      <c r="L21" s="168">
        <v>1120</v>
      </c>
      <c r="M21" s="169">
        <v>250</v>
      </c>
      <c r="N21" s="169">
        <v>359</v>
      </c>
      <c r="O21" s="169">
        <v>35</v>
      </c>
      <c r="P21" s="169">
        <v>1</v>
      </c>
      <c r="Q21" s="168">
        <v>645</v>
      </c>
      <c r="R21" s="168">
        <v>1843</v>
      </c>
      <c r="S21" s="162"/>
    </row>
    <row r="22" spans="2:19" ht="22.15" customHeight="1" thickTop="1" thickBot="1" x14ac:dyDescent="0.3">
      <c r="B22" s="98" t="s">
        <v>297</v>
      </c>
      <c r="C22" s="96">
        <v>106</v>
      </c>
      <c r="D22" s="206">
        <v>394</v>
      </c>
      <c r="E22" s="206">
        <v>5</v>
      </c>
      <c r="F22" s="89">
        <v>0</v>
      </c>
      <c r="G22" s="193">
        <v>505</v>
      </c>
      <c r="H22" s="96">
        <v>1751</v>
      </c>
      <c r="I22" s="206">
        <v>4044</v>
      </c>
      <c r="J22" s="206">
        <v>181</v>
      </c>
      <c r="K22" s="89">
        <v>4</v>
      </c>
      <c r="L22" s="193">
        <v>5980</v>
      </c>
      <c r="M22" s="96">
        <v>963</v>
      </c>
      <c r="N22" s="206">
        <v>2211</v>
      </c>
      <c r="O22" s="206">
        <v>206</v>
      </c>
      <c r="P22" s="89">
        <v>2</v>
      </c>
      <c r="Q22" s="193">
        <v>3382</v>
      </c>
      <c r="R22" s="193">
        <v>9867</v>
      </c>
      <c r="S22" s="79"/>
    </row>
    <row r="23" spans="2:19" s="71" customFormat="1" ht="22.15" customHeight="1" thickTop="1" thickBot="1" x14ac:dyDescent="0.3">
      <c r="B23" s="204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19" s="71" customFormat="1" ht="22.15" customHeight="1" thickTop="1" x14ac:dyDescent="0.25">
      <c r="B24" s="112" t="s">
        <v>233</v>
      </c>
      <c r="C24" s="123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9" s="71" customFormat="1" ht="22.15" customHeight="1" thickBot="1" x14ac:dyDescent="0.3">
      <c r="B25" s="163" t="s">
        <v>240</v>
      </c>
      <c r="C25" s="165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9" s="71" customFormat="1" ht="15.75" thickTop="1" x14ac:dyDescent="0.2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2:19" s="71" customFormat="1" x14ac:dyDescent="0.25"/>
    <row r="28" spans="2:19" s="71" customFormat="1" x14ac:dyDescent="0.25"/>
    <row r="29" spans="2:19" s="71" customFormat="1" x14ac:dyDescent="0.25"/>
    <row r="30" spans="2:19" s="71" customFormat="1" x14ac:dyDescent="0.25"/>
    <row r="31" spans="2:19" s="71" customFormat="1" x14ac:dyDescent="0.25"/>
    <row r="32" spans="2:19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5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GF615"/>
  <sheetViews>
    <sheetView workbookViewId="0"/>
  </sheetViews>
  <sheetFormatPr defaultColWidth="9.140625" defaultRowHeight="15" x14ac:dyDescent="0.25"/>
  <cols>
    <col min="1" max="1" width="2.7109375" style="71" customWidth="1"/>
    <col min="2" max="2" width="30.7109375" style="70" customWidth="1"/>
    <col min="3" max="18" width="15.7109375" style="70" customWidth="1"/>
    <col min="19" max="188" width="11.42578125" style="71" customWidth="1"/>
    <col min="189" max="16384" width="9.140625" style="70"/>
  </cols>
  <sheetData>
    <row r="1" spans="2:19" s="71" customFormat="1" ht="15.75" thickBot="1" x14ac:dyDescent="0.3"/>
    <row r="2" spans="2:19" ht="22.15" customHeight="1" thickTop="1" thickBot="1" x14ac:dyDescent="0.3">
      <c r="B2" s="304" t="s">
        <v>364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2:19" ht="22.15" customHeight="1" thickTop="1" thickBot="1" x14ac:dyDescent="0.3">
      <c r="B3" s="307" t="s">
        <v>295</v>
      </c>
      <c r="C3" s="315" t="s">
        <v>243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298" t="s">
        <v>207</v>
      </c>
    </row>
    <row r="4" spans="2:19" ht="22.15" customHeight="1" thickTop="1" thickBot="1" x14ac:dyDescent="0.3">
      <c r="B4" s="320"/>
      <c r="C4" s="384" t="s">
        <v>244</v>
      </c>
      <c r="D4" s="315"/>
      <c r="E4" s="315"/>
      <c r="F4" s="315"/>
      <c r="G4" s="322"/>
      <c r="H4" s="384" t="s">
        <v>245</v>
      </c>
      <c r="I4" s="315"/>
      <c r="J4" s="315"/>
      <c r="K4" s="315"/>
      <c r="L4" s="322"/>
      <c r="M4" s="384" t="s">
        <v>246</v>
      </c>
      <c r="N4" s="315"/>
      <c r="O4" s="315"/>
      <c r="P4" s="315"/>
      <c r="Q4" s="322"/>
      <c r="R4" s="299"/>
    </row>
    <row r="5" spans="2:19" ht="22.15" customHeight="1" thickTop="1" x14ac:dyDescent="0.25">
      <c r="B5" s="320"/>
      <c r="C5" s="389" t="s">
        <v>235</v>
      </c>
      <c r="D5" s="390"/>
      <c r="E5" s="390"/>
      <c r="F5" s="391"/>
      <c r="G5" s="307" t="s">
        <v>207</v>
      </c>
      <c r="H5" s="389" t="s">
        <v>235</v>
      </c>
      <c r="I5" s="390"/>
      <c r="J5" s="390"/>
      <c r="K5" s="391"/>
      <c r="L5" s="307" t="s">
        <v>207</v>
      </c>
      <c r="M5" s="389" t="s">
        <v>235</v>
      </c>
      <c r="N5" s="390"/>
      <c r="O5" s="390"/>
      <c r="P5" s="391"/>
      <c r="Q5" s="308" t="s">
        <v>207</v>
      </c>
      <c r="R5" s="299"/>
    </row>
    <row r="6" spans="2:19" ht="22.15" customHeight="1" thickBot="1" x14ac:dyDescent="0.3">
      <c r="B6" s="321"/>
      <c r="C6" s="283" t="s">
        <v>236</v>
      </c>
      <c r="D6" s="284" t="s">
        <v>237</v>
      </c>
      <c r="E6" s="284" t="s">
        <v>238</v>
      </c>
      <c r="F6" s="290" t="s">
        <v>239</v>
      </c>
      <c r="G6" s="321"/>
      <c r="H6" s="283" t="s">
        <v>236</v>
      </c>
      <c r="I6" s="284" t="s">
        <v>237</v>
      </c>
      <c r="J6" s="284" t="s">
        <v>238</v>
      </c>
      <c r="K6" s="263" t="s">
        <v>239</v>
      </c>
      <c r="L6" s="321"/>
      <c r="M6" s="283" t="s">
        <v>236</v>
      </c>
      <c r="N6" s="284" t="s">
        <v>237</v>
      </c>
      <c r="O6" s="284" t="s">
        <v>238</v>
      </c>
      <c r="P6" s="263" t="s">
        <v>239</v>
      </c>
      <c r="Q6" s="321"/>
      <c r="R6" s="300"/>
    </row>
    <row r="7" spans="2:19" ht="22.15" customHeight="1" thickTop="1" thickBot="1" x14ac:dyDescent="0.3">
      <c r="B7" s="199" t="s">
        <v>298</v>
      </c>
      <c r="C7" s="211">
        <v>5.6603773584905662E-2</v>
      </c>
      <c r="D7" s="212">
        <v>0.14467005076142131</v>
      </c>
      <c r="E7" s="212">
        <v>0.2</v>
      </c>
      <c r="F7" s="256">
        <v>0</v>
      </c>
      <c r="G7" s="211">
        <v>0.12673267326732673</v>
      </c>
      <c r="H7" s="211">
        <v>0.10508280982295831</v>
      </c>
      <c r="I7" s="212">
        <v>0.14391691394658754</v>
      </c>
      <c r="J7" s="212">
        <v>0.16022099447513813</v>
      </c>
      <c r="K7" s="256">
        <v>0</v>
      </c>
      <c r="L7" s="211">
        <v>0.13294314381270902</v>
      </c>
      <c r="M7" s="211">
        <v>0.11007268951194185</v>
      </c>
      <c r="N7" s="212">
        <v>0.14020805065581185</v>
      </c>
      <c r="O7" s="212">
        <v>9.2233009708737865E-2</v>
      </c>
      <c r="P7" s="256">
        <v>0</v>
      </c>
      <c r="Q7" s="211">
        <v>0.12862211709047899</v>
      </c>
      <c r="R7" s="213">
        <v>0.13114421810073984</v>
      </c>
      <c r="S7" s="289"/>
    </row>
    <row r="8" spans="2:19" ht="22.15" customHeight="1" thickTop="1" x14ac:dyDescent="0.25">
      <c r="B8" s="196" t="s">
        <v>299</v>
      </c>
      <c r="C8" s="257">
        <v>0.15094339622641509</v>
      </c>
      <c r="D8" s="258">
        <v>0.14467005076142131</v>
      </c>
      <c r="E8" s="258">
        <v>0.2</v>
      </c>
      <c r="F8" s="259">
        <v>0</v>
      </c>
      <c r="G8" s="257">
        <v>0.14653465346534653</v>
      </c>
      <c r="H8" s="257">
        <v>0.13992004568817817</v>
      </c>
      <c r="I8" s="258">
        <v>0.15281899109792285</v>
      </c>
      <c r="J8" s="258">
        <v>8.2872928176795577E-2</v>
      </c>
      <c r="K8" s="259">
        <v>0</v>
      </c>
      <c r="L8" s="257">
        <v>0.14682274247491639</v>
      </c>
      <c r="M8" s="257">
        <v>0.15472481827622014</v>
      </c>
      <c r="N8" s="258">
        <v>0.14111261872455902</v>
      </c>
      <c r="O8" s="258">
        <v>0.14077669902912621</v>
      </c>
      <c r="P8" s="259">
        <v>0</v>
      </c>
      <c r="Q8" s="257">
        <v>0.14518036664695447</v>
      </c>
      <c r="R8" s="260">
        <v>0.14624505928853754</v>
      </c>
      <c r="S8" s="289"/>
    </row>
    <row r="9" spans="2:19" ht="22.15" customHeight="1" x14ac:dyDescent="0.25">
      <c r="B9" s="196" t="s">
        <v>300</v>
      </c>
      <c r="C9" s="257">
        <v>9.433962264150943E-3</v>
      </c>
      <c r="D9" s="258">
        <v>5.5837563451776651E-2</v>
      </c>
      <c r="E9" s="258">
        <v>0.2</v>
      </c>
      <c r="F9" s="259">
        <v>0</v>
      </c>
      <c r="G9" s="257">
        <v>4.7524752475247525E-2</v>
      </c>
      <c r="H9" s="257">
        <v>5.4254711593375214E-2</v>
      </c>
      <c r="I9" s="258">
        <v>5.6132542037586546E-2</v>
      </c>
      <c r="J9" s="258">
        <v>2.7624309392265192E-2</v>
      </c>
      <c r="K9" s="259">
        <v>0.25</v>
      </c>
      <c r="L9" s="257">
        <v>5.4849498327759198E-2</v>
      </c>
      <c r="M9" s="257">
        <v>5.3997923156801658E-2</v>
      </c>
      <c r="N9" s="258">
        <v>6.2415196743554953E-2</v>
      </c>
      <c r="O9" s="258">
        <v>7.281553398058252E-2</v>
      </c>
      <c r="P9" s="259">
        <v>0</v>
      </c>
      <c r="Q9" s="257">
        <v>6.0615020697811946E-2</v>
      </c>
      <c r="R9" s="260">
        <v>5.6450795581230361E-2</v>
      </c>
      <c r="S9" s="289"/>
    </row>
    <row r="10" spans="2:19" ht="22.15" customHeight="1" x14ac:dyDescent="0.25">
      <c r="B10" s="196" t="s">
        <v>301</v>
      </c>
      <c r="C10" s="257">
        <v>0.17924528301886791</v>
      </c>
      <c r="D10" s="258">
        <v>0.12182741116751269</v>
      </c>
      <c r="E10" s="258">
        <v>0</v>
      </c>
      <c r="F10" s="259">
        <v>0</v>
      </c>
      <c r="G10" s="257">
        <v>0.13267326732673268</v>
      </c>
      <c r="H10" s="257">
        <v>0.13706453455168474</v>
      </c>
      <c r="I10" s="258">
        <v>0.13699307616221562</v>
      </c>
      <c r="J10" s="258">
        <v>0.10497237569060773</v>
      </c>
      <c r="K10" s="259">
        <v>0.25</v>
      </c>
      <c r="L10" s="257">
        <v>0.13612040133779263</v>
      </c>
      <c r="M10" s="257">
        <v>0.13084112149532709</v>
      </c>
      <c r="N10" s="258">
        <v>0.13387607417458164</v>
      </c>
      <c r="O10" s="258">
        <v>0.11165048543689321</v>
      </c>
      <c r="P10" s="259">
        <v>0</v>
      </c>
      <c r="Q10" s="257">
        <v>0.13157894736842105</v>
      </c>
      <c r="R10" s="260">
        <v>0.13438735177865613</v>
      </c>
      <c r="S10" s="289"/>
    </row>
    <row r="11" spans="2:19" ht="22.15" customHeight="1" x14ac:dyDescent="0.25">
      <c r="B11" s="196" t="s">
        <v>302</v>
      </c>
      <c r="C11" s="257">
        <v>5.6603773584905662E-2</v>
      </c>
      <c r="D11" s="258">
        <v>6.0913705583756347E-2</v>
      </c>
      <c r="E11" s="258">
        <v>0</v>
      </c>
      <c r="F11" s="259">
        <v>0</v>
      </c>
      <c r="G11" s="257">
        <v>5.9405940594059403E-2</v>
      </c>
      <c r="H11" s="257">
        <v>6.3392347230154203E-2</v>
      </c>
      <c r="I11" s="258">
        <v>7.0227497527200797E-2</v>
      </c>
      <c r="J11" s="258">
        <v>7.7348066298342538E-2</v>
      </c>
      <c r="K11" s="259">
        <v>0</v>
      </c>
      <c r="L11" s="257">
        <v>6.8394648829431443E-2</v>
      </c>
      <c r="M11" s="257">
        <v>6.8535825545171333E-2</v>
      </c>
      <c r="N11" s="258">
        <v>7.055630936227951E-2</v>
      </c>
      <c r="O11" s="258">
        <v>9.7087378640776698E-2</v>
      </c>
      <c r="P11" s="259">
        <v>0</v>
      </c>
      <c r="Q11" s="257">
        <v>7.1555292726197511E-2</v>
      </c>
      <c r="R11" s="260">
        <v>6.9017938583155969E-2</v>
      </c>
      <c r="S11" s="289"/>
    </row>
    <row r="12" spans="2:19" ht="22.15" customHeight="1" thickBot="1" x14ac:dyDescent="0.3">
      <c r="B12" s="196" t="s">
        <v>303</v>
      </c>
      <c r="C12" s="257">
        <v>0.16981132075471697</v>
      </c>
      <c r="D12" s="258">
        <v>7.1065989847715741E-2</v>
      </c>
      <c r="E12" s="258">
        <v>0</v>
      </c>
      <c r="F12" s="259">
        <v>0</v>
      </c>
      <c r="G12" s="257">
        <v>9.1089108910891087E-2</v>
      </c>
      <c r="H12" s="257">
        <v>9.994288977727013E-2</v>
      </c>
      <c r="I12" s="258">
        <v>7.0722057368941646E-2</v>
      </c>
      <c r="J12" s="258">
        <v>5.5248618784530384E-2</v>
      </c>
      <c r="K12" s="259">
        <v>0</v>
      </c>
      <c r="L12" s="257">
        <v>7.8762541806020062E-2</v>
      </c>
      <c r="M12" s="257">
        <v>9.0342679127725853E-2</v>
      </c>
      <c r="N12" s="258">
        <v>8.6386250565355038E-2</v>
      </c>
      <c r="O12" s="258">
        <v>6.3106796116504854E-2</v>
      </c>
      <c r="P12" s="259">
        <v>0</v>
      </c>
      <c r="Q12" s="257">
        <v>8.6043761088113541E-2</v>
      </c>
      <c r="R12" s="260">
        <v>8.188912536738624E-2</v>
      </c>
      <c r="S12" s="289"/>
    </row>
    <row r="13" spans="2:19" ht="22.15" customHeight="1" thickTop="1" thickBot="1" x14ac:dyDescent="0.3">
      <c r="B13" s="199" t="s">
        <v>304</v>
      </c>
      <c r="C13" s="211">
        <v>0.56603773584905659</v>
      </c>
      <c r="D13" s="212">
        <v>0.45431472081218272</v>
      </c>
      <c r="E13" s="212">
        <v>0.4</v>
      </c>
      <c r="F13" s="256">
        <v>0</v>
      </c>
      <c r="G13" s="211">
        <v>0.47722772277227721</v>
      </c>
      <c r="H13" s="211">
        <v>0.4945745288406625</v>
      </c>
      <c r="I13" s="212">
        <v>0.48689416419386744</v>
      </c>
      <c r="J13" s="212">
        <v>0.34806629834254144</v>
      </c>
      <c r="K13" s="256">
        <v>0.5</v>
      </c>
      <c r="L13" s="211">
        <v>0.48494983277591974</v>
      </c>
      <c r="M13" s="211">
        <v>0.49844236760124611</v>
      </c>
      <c r="N13" s="212">
        <v>0.49434644957033019</v>
      </c>
      <c r="O13" s="212">
        <v>0.4854368932038835</v>
      </c>
      <c r="P13" s="256">
        <v>0</v>
      </c>
      <c r="Q13" s="211">
        <v>0.4949733885274985</v>
      </c>
      <c r="R13" s="213">
        <v>0.48799027059896627</v>
      </c>
      <c r="S13" s="289"/>
    </row>
    <row r="14" spans="2:19" ht="22.15" customHeight="1" thickTop="1" x14ac:dyDescent="0.25">
      <c r="B14" s="196" t="s">
        <v>305</v>
      </c>
      <c r="C14" s="257">
        <v>1.8867924528301886E-2</v>
      </c>
      <c r="D14" s="258">
        <v>3.8071065989847719E-2</v>
      </c>
      <c r="E14" s="258">
        <v>0</v>
      </c>
      <c r="F14" s="259">
        <v>0</v>
      </c>
      <c r="G14" s="257">
        <v>3.3663366336633666E-2</v>
      </c>
      <c r="H14" s="257">
        <v>1.2564249000571102E-2</v>
      </c>
      <c r="I14" s="258">
        <v>1.8545994065281898E-2</v>
      </c>
      <c r="J14" s="258">
        <v>3.8674033149171269E-2</v>
      </c>
      <c r="K14" s="259">
        <v>0.25</v>
      </c>
      <c r="L14" s="257">
        <v>1.7558528428093644E-2</v>
      </c>
      <c r="M14" s="257">
        <v>1.2461059190031152E-2</v>
      </c>
      <c r="N14" s="258">
        <v>1.9448213478064226E-2</v>
      </c>
      <c r="O14" s="258">
        <v>4.8543689320388345E-3</v>
      </c>
      <c r="P14" s="259">
        <v>0</v>
      </c>
      <c r="Q14" s="257">
        <v>1.655824955647546E-2</v>
      </c>
      <c r="R14" s="260">
        <v>1.8039931083409344E-2</v>
      </c>
      <c r="S14" s="289"/>
    </row>
    <row r="15" spans="2:19" ht="22.15" customHeight="1" x14ac:dyDescent="0.25">
      <c r="B15" s="196" t="s">
        <v>306</v>
      </c>
      <c r="C15" s="257">
        <v>4.716981132075472E-2</v>
      </c>
      <c r="D15" s="258">
        <v>0.12436548223350254</v>
      </c>
      <c r="E15" s="258">
        <v>0</v>
      </c>
      <c r="F15" s="259">
        <v>0</v>
      </c>
      <c r="G15" s="257">
        <v>0.10693069306930693</v>
      </c>
      <c r="H15" s="257">
        <v>3.6550542547115934E-2</v>
      </c>
      <c r="I15" s="258">
        <v>7.8635014836795247E-2</v>
      </c>
      <c r="J15" s="258">
        <v>0.12154696132596685</v>
      </c>
      <c r="K15" s="259">
        <v>0</v>
      </c>
      <c r="L15" s="257">
        <v>6.755852842809365E-2</v>
      </c>
      <c r="M15" s="257">
        <v>4.2575285565939772E-2</v>
      </c>
      <c r="N15" s="258">
        <v>8.2767978290366348E-2</v>
      </c>
      <c r="O15" s="258">
        <v>0.11650485436893204</v>
      </c>
      <c r="P15" s="259">
        <v>0</v>
      </c>
      <c r="Q15" s="257">
        <v>7.332939089296274E-2</v>
      </c>
      <c r="R15" s="260">
        <v>7.1551636769028079E-2</v>
      </c>
      <c r="S15" s="289"/>
    </row>
    <row r="16" spans="2:19" ht="22.15" customHeight="1" x14ac:dyDescent="0.25">
      <c r="B16" s="196" t="s">
        <v>307</v>
      </c>
      <c r="C16" s="257">
        <v>4.716981132075472E-2</v>
      </c>
      <c r="D16" s="258">
        <v>7.8680203045685279E-2</v>
      </c>
      <c r="E16" s="258">
        <v>0.2</v>
      </c>
      <c r="F16" s="259">
        <v>0</v>
      </c>
      <c r="G16" s="257">
        <v>7.3267326732673263E-2</v>
      </c>
      <c r="H16" s="257">
        <v>4.7972587093089665E-2</v>
      </c>
      <c r="I16" s="258">
        <v>8.0613254203758658E-2</v>
      </c>
      <c r="J16" s="258">
        <v>0.143646408839779</v>
      </c>
      <c r="K16" s="259">
        <v>0</v>
      </c>
      <c r="L16" s="257">
        <v>7.2909698996655517E-2</v>
      </c>
      <c r="M16" s="257">
        <v>4.7767393561786088E-2</v>
      </c>
      <c r="N16" s="258">
        <v>6.1058344640434192E-2</v>
      </c>
      <c r="O16" s="258">
        <v>8.2524271844660199E-2</v>
      </c>
      <c r="P16" s="259">
        <v>0</v>
      </c>
      <c r="Q16" s="257">
        <v>5.8545239503252515E-2</v>
      </c>
      <c r="R16" s="260">
        <v>6.8004459308807136E-2</v>
      </c>
      <c r="S16" s="289"/>
    </row>
    <row r="17" spans="2:19" ht="22.15" customHeight="1" x14ac:dyDescent="0.25">
      <c r="B17" s="196" t="s">
        <v>308</v>
      </c>
      <c r="C17" s="257">
        <v>9.433962264150943E-3</v>
      </c>
      <c r="D17" s="258">
        <v>2.5380710659898475E-3</v>
      </c>
      <c r="E17" s="258">
        <v>0</v>
      </c>
      <c r="F17" s="259">
        <v>0</v>
      </c>
      <c r="G17" s="257">
        <v>3.9603960396039604E-3</v>
      </c>
      <c r="H17" s="257">
        <v>5.7110222729868645E-3</v>
      </c>
      <c r="I17" s="258">
        <v>8.9020771513353119E-3</v>
      </c>
      <c r="J17" s="258">
        <v>5.5248618784530384E-3</v>
      </c>
      <c r="K17" s="259">
        <v>0</v>
      </c>
      <c r="L17" s="257">
        <v>7.8595317725752515E-3</v>
      </c>
      <c r="M17" s="257">
        <v>3.1152647975077881E-3</v>
      </c>
      <c r="N17" s="258">
        <v>9.497964721845319E-3</v>
      </c>
      <c r="O17" s="258">
        <v>4.8543689320388345E-3</v>
      </c>
      <c r="P17" s="259">
        <v>0</v>
      </c>
      <c r="Q17" s="257">
        <v>7.392075694855115E-3</v>
      </c>
      <c r="R17" s="260">
        <v>7.499746630181413E-3</v>
      </c>
      <c r="S17" s="289"/>
    </row>
    <row r="18" spans="2:19" ht="22.15" customHeight="1" thickBot="1" x14ac:dyDescent="0.3">
      <c r="B18" s="196" t="s">
        <v>309</v>
      </c>
      <c r="C18" s="257">
        <v>9.433962264150943E-3</v>
      </c>
      <c r="D18" s="258">
        <v>2.7918781725888325E-2</v>
      </c>
      <c r="E18" s="258">
        <v>0</v>
      </c>
      <c r="F18" s="259">
        <v>0</v>
      </c>
      <c r="G18" s="257">
        <v>2.3762376237623763E-2</v>
      </c>
      <c r="H18" s="257">
        <v>1.5990862364363222E-2</v>
      </c>
      <c r="I18" s="258">
        <v>2.967359050445104E-2</v>
      </c>
      <c r="J18" s="258">
        <v>7.18232044198895E-2</v>
      </c>
      <c r="K18" s="259">
        <v>0.25</v>
      </c>
      <c r="L18" s="257">
        <v>2.7090301003344482E-2</v>
      </c>
      <c r="M18" s="257">
        <v>2.3883696780893044E-2</v>
      </c>
      <c r="N18" s="258">
        <v>2.7589326096788783E-2</v>
      </c>
      <c r="O18" s="258">
        <v>3.8834951456310676E-2</v>
      </c>
      <c r="P18" s="259">
        <v>0</v>
      </c>
      <c r="Q18" s="257">
        <v>2.7202838557066823E-2</v>
      </c>
      <c r="R18" s="260">
        <v>2.6958548697679132E-2</v>
      </c>
      <c r="S18" s="289"/>
    </row>
    <row r="19" spans="2:19" ht="22.15" customHeight="1" thickTop="1" thickBot="1" x14ac:dyDescent="0.3">
      <c r="B19" s="199" t="s">
        <v>310</v>
      </c>
      <c r="C19" s="211">
        <v>0.13207547169811321</v>
      </c>
      <c r="D19" s="212">
        <v>0.27157360406091369</v>
      </c>
      <c r="E19" s="212">
        <v>0.2</v>
      </c>
      <c r="F19" s="256">
        <v>0</v>
      </c>
      <c r="G19" s="211">
        <v>0.24158415841584158</v>
      </c>
      <c r="H19" s="211">
        <v>0.11878926327812679</v>
      </c>
      <c r="I19" s="212">
        <v>0.21636993076162217</v>
      </c>
      <c r="J19" s="212">
        <v>0.38121546961325969</v>
      </c>
      <c r="K19" s="256">
        <v>0.5</v>
      </c>
      <c r="L19" s="211">
        <v>0.19297658862876255</v>
      </c>
      <c r="M19" s="211">
        <v>0.12980269989615784</v>
      </c>
      <c r="N19" s="212">
        <v>0.20036182722749887</v>
      </c>
      <c r="O19" s="212">
        <v>0.24757281553398058</v>
      </c>
      <c r="P19" s="256">
        <v>0</v>
      </c>
      <c r="Q19" s="211">
        <v>0.18302779420461265</v>
      </c>
      <c r="R19" s="213">
        <v>0.19205432248910509</v>
      </c>
      <c r="S19" s="289"/>
    </row>
    <row r="20" spans="2:19" ht="22.15" customHeight="1" thickTop="1" x14ac:dyDescent="0.25">
      <c r="B20" s="196" t="s">
        <v>311</v>
      </c>
      <c r="C20" s="257">
        <v>0</v>
      </c>
      <c r="D20" s="258">
        <v>0</v>
      </c>
      <c r="E20" s="258">
        <v>0</v>
      </c>
      <c r="F20" s="259">
        <v>0</v>
      </c>
      <c r="G20" s="257">
        <v>0</v>
      </c>
      <c r="H20" s="257">
        <v>2.8555111364934323E-3</v>
      </c>
      <c r="I20" s="258">
        <v>1.2363996043521265E-3</v>
      </c>
      <c r="J20" s="258">
        <v>5.5248618784530384E-3</v>
      </c>
      <c r="K20" s="259">
        <v>0</v>
      </c>
      <c r="L20" s="257">
        <v>1.8394648829431438E-3</v>
      </c>
      <c r="M20" s="257">
        <v>2.0768431983385254E-3</v>
      </c>
      <c r="N20" s="258">
        <v>2.7137042062415195E-3</v>
      </c>
      <c r="O20" s="258">
        <v>4.8543689320388345E-3</v>
      </c>
      <c r="P20" s="259">
        <v>0</v>
      </c>
      <c r="Q20" s="257">
        <v>2.6611472501478417E-3</v>
      </c>
      <c r="R20" s="260">
        <v>2.026958548697679E-3</v>
      </c>
      <c r="S20" s="289"/>
    </row>
    <row r="21" spans="2:19" ht="22.15" customHeight="1" thickBot="1" x14ac:dyDescent="0.3">
      <c r="B21" s="196" t="s">
        <v>208</v>
      </c>
      <c r="C21" s="257">
        <v>0.24528301886792453</v>
      </c>
      <c r="D21" s="258">
        <v>0.12944162436548223</v>
      </c>
      <c r="E21" s="258">
        <v>0.2</v>
      </c>
      <c r="F21" s="259">
        <v>0</v>
      </c>
      <c r="G21" s="257">
        <v>0.15445544554455445</v>
      </c>
      <c r="H21" s="257">
        <v>0.27869788692175901</v>
      </c>
      <c r="I21" s="258">
        <v>0.15158259149357073</v>
      </c>
      <c r="J21" s="258">
        <v>0.10497237569060773</v>
      </c>
      <c r="K21" s="259">
        <v>0</v>
      </c>
      <c r="L21" s="257">
        <v>0.18729096989966554</v>
      </c>
      <c r="M21" s="257">
        <v>0.25960539979231567</v>
      </c>
      <c r="N21" s="258">
        <v>0.1623699683401176</v>
      </c>
      <c r="O21" s="258">
        <v>0.16990291262135923</v>
      </c>
      <c r="P21" s="259">
        <v>0</v>
      </c>
      <c r="Q21" s="257">
        <v>0.19071555292726197</v>
      </c>
      <c r="R21" s="260">
        <v>0.18678423026249114</v>
      </c>
      <c r="S21" s="289"/>
    </row>
    <row r="22" spans="2:19" ht="22.15" customHeight="1" thickTop="1" thickBot="1" x14ac:dyDescent="0.3">
      <c r="B22" s="98" t="s">
        <v>297</v>
      </c>
      <c r="C22" s="147">
        <v>1</v>
      </c>
      <c r="D22" s="145">
        <v>1</v>
      </c>
      <c r="E22" s="145">
        <v>1</v>
      </c>
      <c r="F22" s="261">
        <v>0</v>
      </c>
      <c r="G22" s="143">
        <v>1</v>
      </c>
      <c r="H22" s="147">
        <v>1</v>
      </c>
      <c r="I22" s="145">
        <v>1</v>
      </c>
      <c r="J22" s="145">
        <v>1</v>
      </c>
      <c r="K22" s="261">
        <v>1</v>
      </c>
      <c r="L22" s="143">
        <v>1</v>
      </c>
      <c r="M22" s="147">
        <v>1</v>
      </c>
      <c r="N22" s="145">
        <v>1</v>
      </c>
      <c r="O22" s="145">
        <v>1</v>
      </c>
      <c r="P22" s="261">
        <v>0</v>
      </c>
      <c r="Q22" s="143">
        <v>1</v>
      </c>
      <c r="R22" s="143">
        <v>1</v>
      </c>
      <c r="S22" s="289"/>
    </row>
    <row r="23" spans="2:19" s="71" customFormat="1" ht="22.15" customHeight="1" thickTop="1" thickBot="1" x14ac:dyDescent="0.3">
      <c r="B23" s="204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19" s="71" customFormat="1" ht="22.15" customHeight="1" thickTop="1" x14ac:dyDescent="0.25">
      <c r="B24" s="112" t="s">
        <v>233</v>
      </c>
      <c r="C24" s="123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9" s="71" customFormat="1" ht="22.15" customHeight="1" thickBot="1" x14ac:dyDescent="0.3">
      <c r="B25" s="163" t="s">
        <v>240</v>
      </c>
      <c r="C25" s="165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9" s="71" customFormat="1" ht="15.75" thickTop="1" x14ac:dyDescent="0.2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2:19" s="71" customFormat="1" x14ac:dyDescent="0.2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2:19" s="71" customFormat="1" x14ac:dyDescent="0.25"/>
    <row r="29" spans="2:19" s="71" customFormat="1" x14ac:dyDescent="0.25"/>
    <row r="30" spans="2:19" s="71" customFormat="1" x14ac:dyDescent="0.25"/>
    <row r="31" spans="2:19" s="71" customFormat="1" x14ac:dyDescent="0.25"/>
    <row r="32" spans="2:19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B1:Q663"/>
  <sheetViews>
    <sheetView workbookViewId="0">
      <selection activeCell="C6" sqref="C6:P21"/>
    </sheetView>
  </sheetViews>
  <sheetFormatPr defaultColWidth="9.140625" defaultRowHeight="15" x14ac:dyDescent="0.25"/>
  <cols>
    <col min="1" max="1" width="2.7109375" style="71" customWidth="1"/>
    <col min="2" max="2" width="30.42578125" style="70" customWidth="1"/>
    <col min="3" max="16" width="15.28515625" style="70" customWidth="1"/>
    <col min="17" max="19" width="15.28515625" style="71" customWidth="1"/>
    <col min="20" max="16384" width="9.140625" style="71"/>
  </cols>
  <sheetData>
    <row r="1" spans="2:17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7" ht="22.15" customHeight="1" thickTop="1" thickBot="1" x14ac:dyDescent="0.3">
      <c r="B2" s="304" t="s">
        <v>365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</row>
    <row r="3" spans="2:17" ht="22.15" customHeight="1" thickTop="1" thickBot="1" x14ac:dyDescent="0.3">
      <c r="B3" s="307" t="s">
        <v>295</v>
      </c>
      <c r="C3" s="315" t="s">
        <v>248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22"/>
    </row>
    <row r="4" spans="2:17" ht="22.15" customHeight="1" thickTop="1" x14ac:dyDescent="0.25">
      <c r="B4" s="320"/>
      <c r="C4" s="346" t="s">
        <v>250</v>
      </c>
      <c r="D4" s="347"/>
      <c r="E4" s="348" t="s">
        <v>273</v>
      </c>
      <c r="F4" s="347"/>
      <c r="G4" s="348" t="s">
        <v>252</v>
      </c>
      <c r="H4" s="347"/>
      <c r="I4" s="348" t="s">
        <v>253</v>
      </c>
      <c r="J4" s="347"/>
      <c r="K4" s="348" t="s">
        <v>166</v>
      </c>
      <c r="L4" s="347"/>
      <c r="M4" s="349" t="s">
        <v>254</v>
      </c>
      <c r="N4" s="349"/>
      <c r="O4" s="316" t="s">
        <v>207</v>
      </c>
      <c r="P4" s="298"/>
    </row>
    <row r="5" spans="2:17" ht="22.15" customHeight="1" thickBot="1" x14ac:dyDescent="0.3">
      <c r="B5" s="321"/>
      <c r="C5" s="269" t="s">
        <v>206</v>
      </c>
      <c r="D5" s="270" t="s">
        <v>2</v>
      </c>
      <c r="E5" s="271" t="s">
        <v>249</v>
      </c>
      <c r="F5" s="270" t="s">
        <v>2</v>
      </c>
      <c r="G5" s="271" t="s">
        <v>206</v>
      </c>
      <c r="H5" s="270" t="s">
        <v>2</v>
      </c>
      <c r="I5" s="271" t="s">
        <v>206</v>
      </c>
      <c r="J5" s="270" t="s">
        <v>2</v>
      </c>
      <c r="K5" s="271" t="s">
        <v>206</v>
      </c>
      <c r="L5" s="270" t="s">
        <v>2</v>
      </c>
      <c r="M5" s="271" t="s">
        <v>249</v>
      </c>
      <c r="N5" s="272" t="s">
        <v>2</v>
      </c>
      <c r="O5" s="269" t="s">
        <v>206</v>
      </c>
      <c r="P5" s="273" t="s">
        <v>2</v>
      </c>
    </row>
    <row r="6" spans="2:17" ht="22.15" customHeight="1" thickTop="1" thickBot="1" x14ac:dyDescent="0.3">
      <c r="B6" s="199" t="s">
        <v>298</v>
      </c>
      <c r="C6" s="200">
        <v>41</v>
      </c>
      <c r="D6" s="248">
        <v>0.15018315018315018</v>
      </c>
      <c r="E6" s="208">
        <v>554</v>
      </c>
      <c r="F6" s="248">
        <v>0.10822426255127955</v>
      </c>
      <c r="G6" s="208">
        <v>140</v>
      </c>
      <c r="H6" s="248">
        <v>0.13133208255159476</v>
      </c>
      <c r="I6" s="208">
        <v>466</v>
      </c>
      <c r="J6" s="248">
        <v>0.19121871153057038</v>
      </c>
      <c r="K6" s="208">
        <v>26</v>
      </c>
      <c r="L6" s="248">
        <v>0.35616438356164382</v>
      </c>
      <c r="M6" s="208">
        <v>67</v>
      </c>
      <c r="N6" s="201">
        <v>7.4527252502780861E-2</v>
      </c>
      <c r="O6" s="200">
        <v>1294</v>
      </c>
      <c r="P6" s="202">
        <v>0.13114421810073984</v>
      </c>
      <c r="Q6" s="162"/>
    </row>
    <row r="7" spans="2:17" ht="22.15" customHeight="1" thickTop="1" x14ac:dyDescent="0.25">
      <c r="B7" s="196" t="s">
        <v>299</v>
      </c>
      <c r="C7" s="95">
        <v>53</v>
      </c>
      <c r="D7" s="227">
        <v>0.19413919413919414</v>
      </c>
      <c r="E7" s="169">
        <v>692</v>
      </c>
      <c r="F7" s="227">
        <v>0.13518265286188708</v>
      </c>
      <c r="G7" s="169">
        <v>203</v>
      </c>
      <c r="H7" s="227">
        <v>0.1904315196998124</v>
      </c>
      <c r="I7" s="169">
        <v>352</v>
      </c>
      <c r="J7" s="227">
        <v>0.14443988510463684</v>
      </c>
      <c r="K7" s="262">
        <v>2</v>
      </c>
      <c r="L7" s="227">
        <v>2.7397260273972601E-2</v>
      </c>
      <c r="M7" s="169">
        <v>141</v>
      </c>
      <c r="N7" s="116">
        <v>0.15684093437152391</v>
      </c>
      <c r="O7" s="95">
        <v>1443</v>
      </c>
      <c r="P7" s="119">
        <v>0.14624505928853754</v>
      </c>
      <c r="Q7" s="162"/>
    </row>
    <row r="8" spans="2:17" ht="22.15" customHeight="1" x14ac:dyDescent="0.25">
      <c r="B8" s="196" t="s">
        <v>300</v>
      </c>
      <c r="C8" s="95">
        <v>19</v>
      </c>
      <c r="D8" s="227">
        <v>6.95970695970696E-2</v>
      </c>
      <c r="E8" s="169">
        <v>227</v>
      </c>
      <c r="F8" s="227">
        <v>4.434459855440516E-2</v>
      </c>
      <c r="G8" s="169">
        <v>76</v>
      </c>
      <c r="H8" s="227">
        <v>7.1294559099437146E-2</v>
      </c>
      <c r="I8" s="169">
        <v>192</v>
      </c>
      <c r="J8" s="227">
        <v>7.8785391875256461E-2</v>
      </c>
      <c r="K8" s="262">
        <v>4</v>
      </c>
      <c r="L8" s="227">
        <v>5.4794520547945202E-2</v>
      </c>
      <c r="M8" s="169">
        <v>39</v>
      </c>
      <c r="N8" s="116">
        <v>4.3381535038932148E-2</v>
      </c>
      <c r="O8" s="95">
        <v>557</v>
      </c>
      <c r="P8" s="119">
        <v>5.6450795581230361E-2</v>
      </c>
      <c r="Q8" s="162"/>
    </row>
    <row r="9" spans="2:17" ht="22.15" customHeight="1" x14ac:dyDescent="0.25">
      <c r="B9" s="196" t="s">
        <v>301</v>
      </c>
      <c r="C9" s="95">
        <v>44</v>
      </c>
      <c r="D9" s="227">
        <v>0.16117216117216118</v>
      </c>
      <c r="E9" s="169">
        <v>666</v>
      </c>
      <c r="F9" s="227">
        <v>0.13010353584684509</v>
      </c>
      <c r="G9" s="169">
        <v>176</v>
      </c>
      <c r="H9" s="227">
        <v>0.16510318949343339</v>
      </c>
      <c r="I9" s="169">
        <v>322</v>
      </c>
      <c r="J9" s="227">
        <v>0.13212966762412803</v>
      </c>
      <c r="K9" s="262">
        <v>3</v>
      </c>
      <c r="L9" s="227">
        <v>4.1095890410958902E-2</v>
      </c>
      <c r="M9" s="169">
        <v>115</v>
      </c>
      <c r="N9" s="116">
        <v>0.12791991101223582</v>
      </c>
      <c r="O9" s="95">
        <v>1326</v>
      </c>
      <c r="P9" s="119">
        <v>0.13438735177865613</v>
      </c>
      <c r="Q9" s="162"/>
    </row>
    <row r="10" spans="2:17" ht="22.15" customHeight="1" x14ac:dyDescent="0.25">
      <c r="B10" s="196" t="s">
        <v>302</v>
      </c>
      <c r="C10" s="95">
        <v>20</v>
      </c>
      <c r="D10" s="227">
        <v>7.3260073260073263E-2</v>
      </c>
      <c r="E10" s="169">
        <v>388</v>
      </c>
      <c r="F10" s="227">
        <v>7.5796053916780626E-2</v>
      </c>
      <c r="G10" s="169">
        <v>79</v>
      </c>
      <c r="H10" s="227">
        <v>7.410881801125703E-2</v>
      </c>
      <c r="I10" s="169">
        <v>142</v>
      </c>
      <c r="J10" s="227">
        <v>5.8268362741075094E-2</v>
      </c>
      <c r="K10" s="262">
        <v>6</v>
      </c>
      <c r="L10" s="227">
        <v>8.2191780821917804E-2</v>
      </c>
      <c r="M10" s="169">
        <v>46</v>
      </c>
      <c r="N10" s="116">
        <v>5.116796440489433E-2</v>
      </c>
      <c r="O10" s="95">
        <v>681</v>
      </c>
      <c r="P10" s="119">
        <v>6.9017938583155969E-2</v>
      </c>
      <c r="Q10" s="162"/>
    </row>
    <row r="11" spans="2:17" ht="22.15" customHeight="1" thickBot="1" x14ac:dyDescent="0.3">
      <c r="B11" s="196" t="s">
        <v>303</v>
      </c>
      <c r="C11" s="95">
        <v>21</v>
      </c>
      <c r="D11" s="227">
        <v>7.6923076923076927E-2</v>
      </c>
      <c r="E11" s="169">
        <v>374</v>
      </c>
      <c r="F11" s="227">
        <v>7.3061144754834925E-2</v>
      </c>
      <c r="G11" s="169">
        <v>121</v>
      </c>
      <c r="H11" s="227">
        <v>0.11350844277673545</v>
      </c>
      <c r="I11" s="169">
        <v>212</v>
      </c>
      <c r="J11" s="227">
        <v>8.6992203528929016E-2</v>
      </c>
      <c r="K11" s="262">
        <v>4</v>
      </c>
      <c r="L11" s="227">
        <v>5.4794520547945202E-2</v>
      </c>
      <c r="M11" s="169">
        <v>76</v>
      </c>
      <c r="N11" s="116">
        <v>8.4538375973303673E-2</v>
      </c>
      <c r="O11" s="95">
        <v>808</v>
      </c>
      <c r="P11" s="119">
        <v>8.188912536738624E-2</v>
      </c>
      <c r="Q11" s="162"/>
    </row>
    <row r="12" spans="2:17" ht="22.15" customHeight="1" thickTop="1" thickBot="1" x14ac:dyDescent="0.3">
      <c r="B12" s="199" t="s">
        <v>304</v>
      </c>
      <c r="C12" s="200">
        <v>157</v>
      </c>
      <c r="D12" s="248">
        <v>0.57509157509157505</v>
      </c>
      <c r="E12" s="208">
        <v>2347</v>
      </c>
      <c r="F12" s="248">
        <v>0.45848798593475287</v>
      </c>
      <c r="G12" s="208">
        <v>655</v>
      </c>
      <c r="H12" s="248">
        <v>0.61444652908067543</v>
      </c>
      <c r="I12" s="208">
        <v>1220</v>
      </c>
      <c r="J12" s="248">
        <v>0.50061551087402545</v>
      </c>
      <c r="K12" s="208">
        <v>19</v>
      </c>
      <c r="L12" s="248">
        <v>0.26027397260273971</v>
      </c>
      <c r="M12" s="208">
        <v>417</v>
      </c>
      <c r="N12" s="201">
        <v>0.4638487208008899</v>
      </c>
      <c r="O12" s="200">
        <v>4815</v>
      </c>
      <c r="P12" s="202">
        <v>0.48799027059896627</v>
      </c>
      <c r="Q12" s="79"/>
    </row>
    <row r="13" spans="2:17" ht="22.15" customHeight="1" thickTop="1" x14ac:dyDescent="0.25">
      <c r="B13" s="196" t="s">
        <v>305</v>
      </c>
      <c r="C13" s="95">
        <v>5</v>
      </c>
      <c r="D13" s="227">
        <v>1.8315018315018316E-2</v>
      </c>
      <c r="E13" s="169">
        <v>76</v>
      </c>
      <c r="F13" s="227">
        <v>1.4846649736276616E-2</v>
      </c>
      <c r="G13" s="169">
        <v>26</v>
      </c>
      <c r="H13" s="227">
        <v>2.4390243902439025E-2</v>
      </c>
      <c r="I13" s="169">
        <v>58</v>
      </c>
      <c r="J13" s="227">
        <v>2.3799753795650389E-2</v>
      </c>
      <c r="K13" s="262">
        <v>1</v>
      </c>
      <c r="L13" s="227">
        <v>1.3698630136986301E-2</v>
      </c>
      <c r="M13" s="169">
        <v>12</v>
      </c>
      <c r="N13" s="116">
        <v>1.3348164627363738E-2</v>
      </c>
      <c r="O13" s="95">
        <v>178</v>
      </c>
      <c r="P13" s="119">
        <v>1.8039931083409344E-2</v>
      </c>
      <c r="Q13" s="162"/>
    </row>
    <row r="14" spans="2:17" ht="22.15" customHeight="1" x14ac:dyDescent="0.25">
      <c r="B14" s="196" t="s">
        <v>306</v>
      </c>
      <c r="C14" s="95">
        <v>36</v>
      </c>
      <c r="D14" s="227">
        <v>0.13186813186813187</v>
      </c>
      <c r="E14" s="169">
        <v>293</v>
      </c>
      <c r="F14" s="227">
        <v>5.7237741746434853E-2</v>
      </c>
      <c r="G14" s="169">
        <v>93</v>
      </c>
      <c r="H14" s="227">
        <v>8.7242026266416514E-2</v>
      </c>
      <c r="I14" s="169">
        <v>221</v>
      </c>
      <c r="J14" s="227">
        <v>9.0685268773081654E-2</v>
      </c>
      <c r="K14" s="262">
        <v>8</v>
      </c>
      <c r="L14" s="227">
        <v>0.1095890410958904</v>
      </c>
      <c r="M14" s="169">
        <v>55</v>
      </c>
      <c r="N14" s="116">
        <v>6.1179087875417128E-2</v>
      </c>
      <c r="O14" s="95">
        <v>706</v>
      </c>
      <c r="P14" s="119">
        <v>7.1551636769028079E-2</v>
      </c>
      <c r="Q14" s="162"/>
    </row>
    <row r="15" spans="2:17" ht="22.15" customHeight="1" x14ac:dyDescent="0.25">
      <c r="B15" s="196" t="s">
        <v>307</v>
      </c>
      <c r="C15" s="95">
        <v>18</v>
      </c>
      <c r="D15" s="227">
        <v>6.5934065934065936E-2</v>
      </c>
      <c r="E15" s="169">
        <v>290</v>
      </c>
      <c r="F15" s="227">
        <v>5.665168978316077E-2</v>
      </c>
      <c r="G15" s="169">
        <v>80</v>
      </c>
      <c r="H15" s="227">
        <v>7.5046904315197005E-2</v>
      </c>
      <c r="I15" s="169">
        <v>224</v>
      </c>
      <c r="J15" s="227">
        <v>9.1916290521132538E-2</v>
      </c>
      <c r="K15" s="262">
        <v>8</v>
      </c>
      <c r="L15" s="227">
        <v>0.1095890410958904</v>
      </c>
      <c r="M15" s="169">
        <v>51</v>
      </c>
      <c r="N15" s="116">
        <v>5.6729699666295881E-2</v>
      </c>
      <c r="O15" s="95">
        <v>671</v>
      </c>
      <c r="P15" s="119">
        <v>6.8004459308807136E-2</v>
      </c>
      <c r="Q15" s="162"/>
    </row>
    <row r="16" spans="2:17" ht="22.15" customHeight="1" x14ac:dyDescent="0.25">
      <c r="B16" s="196" t="s">
        <v>308</v>
      </c>
      <c r="C16" s="95">
        <v>2</v>
      </c>
      <c r="D16" s="227">
        <v>7.326007326007326E-3</v>
      </c>
      <c r="E16" s="169">
        <v>31</v>
      </c>
      <c r="F16" s="227">
        <v>6.0558702871654621E-3</v>
      </c>
      <c r="G16" s="169">
        <v>10</v>
      </c>
      <c r="H16" s="227">
        <v>9.3808630393996256E-3</v>
      </c>
      <c r="I16" s="169">
        <v>25</v>
      </c>
      <c r="J16" s="227">
        <v>1.0258514567090685E-2</v>
      </c>
      <c r="K16" s="262">
        <v>0</v>
      </c>
      <c r="L16" s="227">
        <v>0</v>
      </c>
      <c r="M16" s="169">
        <v>6</v>
      </c>
      <c r="N16" s="116">
        <v>6.6740823136818691E-3</v>
      </c>
      <c r="O16" s="95">
        <v>74</v>
      </c>
      <c r="P16" s="119">
        <v>7.499746630181413E-3</v>
      </c>
      <c r="Q16" s="162"/>
    </row>
    <row r="17" spans="2:17" ht="22.15" customHeight="1" thickBot="1" x14ac:dyDescent="0.3">
      <c r="B17" s="196" t="s">
        <v>309</v>
      </c>
      <c r="C17" s="95">
        <v>13</v>
      </c>
      <c r="D17" s="227">
        <v>4.7619047619047616E-2</v>
      </c>
      <c r="E17" s="169">
        <v>125</v>
      </c>
      <c r="F17" s="227">
        <v>2.441883180308654E-2</v>
      </c>
      <c r="G17" s="169">
        <v>20</v>
      </c>
      <c r="H17" s="227">
        <v>1.8761726078799251E-2</v>
      </c>
      <c r="I17" s="169">
        <v>87</v>
      </c>
      <c r="J17" s="227">
        <v>3.5699630693475586E-2</v>
      </c>
      <c r="K17" s="262">
        <v>3</v>
      </c>
      <c r="L17" s="227">
        <v>4.1095890410958902E-2</v>
      </c>
      <c r="M17" s="169">
        <v>18</v>
      </c>
      <c r="N17" s="116">
        <v>2.0022246941045607E-2</v>
      </c>
      <c r="O17" s="95">
        <v>266</v>
      </c>
      <c r="P17" s="119">
        <v>2.6958548697679132E-2</v>
      </c>
      <c r="Q17" s="162"/>
    </row>
    <row r="18" spans="2:17" ht="22.15" customHeight="1" thickTop="1" thickBot="1" x14ac:dyDescent="0.3">
      <c r="B18" s="199" t="s">
        <v>310</v>
      </c>
      <c r="C18" s="200">
        <v>74</v>
      </c>
      <c r="D18" s="248">
        <v>0.27106227106227104</v>
      </c>
      <c r="E18" s="208">
        <v>815</v>
      </c>
      <c r="F18" s="248">
        <v>0.15921078335612424</v>
      </c>
      <c r="G18" s="208">
        <v>229</v>
      </c>
      <c r="H18" s="248">
        <v>0.21482176360225141</v>
      </c>
      <c r="I18" s="208">
        <v>615</v>
      </c>
      <c r="J18" s="248">
        <v>0.25235945835043083</v>
      </c>
      <c r="K18" s="208">
        <v>20</v>
      </c>
      <c r="L18" s="248">
        <v>0.27397260273972601</v>
      </c>
      <c r="M18" s="208">
        <v>142</v>
      </c>
      <c r="N18" s="201">
        <v>0.15795328142380421</v>
      </c>
      <c r="O18" s="200">
        <v>1895</v>
      </c>
      <c r="P18" s="202">
        <v>0.19205432248910509</v>
      </c>
      <c r="Q18" s="79"/>
    </row>
    <row r="19" spans="2:17" ht="22.15" customHeight="1" thickTop="1" x14ac:dyDescent="0.25">
      <c r="B19" s="196" t="s">
        <v>311</v>
      </c>
      <c r="C19" s="95">
        <v>0</v>
      </c>
      <c r="D19" s="227">
        <v>0</v>
      </c>
      <c r="E19" s="169">
        <v>12</v>
      </c>
      <c r="F19" s="227">
        <v>2.3442078530963081E-3</v>
      </c>
      <c r="G19" s="169">
        <v>1</v>
      </c>
      <c r="H19" s="227">
        <v>9.3808630393996248E-4</v>
      </c>
      <c r="I19" s="169">
        <v>6</v>
      </c>
      <c r="J19" s="227">
        <v>2.4620434961017644E-3</v>
      </c>
      <c r="K19" s="262">
        <v>0</v>
      </c>
      <c r="L19" s="227">
        <v>0</v>
      </c>
      <c r="M19" s="169">
        <v>1</v>
      </c>
      <c r="N19" s="116">
        <v>1.1123470522803114E-3</v>
      </c>
      <c r="O19" s="95">
        <v>20</v>
      </c>
      <c r="P19" s="119">
        <v>2.026958548697679E-3</v>
      </c>
      <c r="Q19" s="162"/>
    </row>
    <row r="20" spans="2:17" ht="22.15" customHeight="1" thickBot="1" x14ac:dyDescent="0.3">
      <c r="B20" s="196" t="s">
        <v>208</v>
      </c>
      <c r="C20" s="95">
        <v>1</v>
      </c>
      <c r="D20" s="291">
        <v>3.663003663003663E-3</v>
      </c>
      <c r="E20" s="228">
        <v>1391</v>
      </c>
      <c r="F20" s="291">
        <v>0.27173276030474702</v>
      </c>
      <c r="G20" s="228">
        <v>41</v>
      </c>
      <c r="H20" s="291">
        <v>3.8461538461538464E-2</v>
      </c>
      <c r="I20" s="228">
        <v>130</v>
      </c>
      <c r="J20" s="291">
        <v>5.3344275748871565E-2</v>
      </c>
      <c r="K20" s="228">
        <v>8</v>
      </c>
      <c r="L20" s="291">
        <v>0.1095890410958904</v>
      </c>
      <c r="M20" s="228">
        <v>272</v>
      </c>
      <c r="N20" s="116">
        <v>0.30255839822024472</v>
      </c>
      <c r="O20" s="95">
        <v>1843</v>
      </c>
      <c r="P20" s="119">
        <v>0.18678423026249114</v>
      </c>
      <c r="Q20" s="162"/>
    </row>
    <row r="21" spans="2:17" ht="22.15" customHeight="1" thickTop="1" thickBot="1" x14ac:dyDescent="0.3">
      <c r="B21" s="98" t="s">
        <v>297</v>
      </c>
      <c r="C21" s="96">
        <v>273</v>
      </c>
      <c r="D21" s="180">
        <v>1</v>
      </c>
      <c r="E21" s="206">
        <v>5119</v>
      </c>
      <c r="F21" s="180">
        <v>1</v>
      </c>
      <c r="G21" s="206">
        <v>1066</v>
      </c>
      <c r="H21" s="180">
        <v>1</v>
      </c>
      <c r="I21" s="206">
        <v>2437</v>
      </c>
      <c r="J21" s="180">
        <v>1</v>
      </c>
      <c r="K21" s="206">
        <v>73</v>
      </c>
      <c r="L21" s="180">
        <v>1</v>
      </c>
      <c r="M21" s="206">
        <v>899</v>
      </c>
      <c r="N21" s="120">
        <v>1.0000000000000002</v>
      </c>
      <c r="O21" s="96">
        <v>9867</v>
      </c>
      <c r="P21" s="121">
        <v>1</v>
      </c>
      <c r="Q21" s="79"/>
    </row>
    <row r="22" spans="2:17" ht="22.15" customHeight="1" thickTop="1" thickBot="1" x14ac:dyDescent="0.3">
      <c r="B22" s="204"/>
      <c r="C22" s="102"/>
      <c r="D22" s="102"/>
      <c r="E22" s="102"/>
      <c r="F22" s="102"/>
      <c r="G22" s="102"/>
      <c r="H22" s="102"/>
      <c r="I22" s="102"/>
      <c r="J22" s="102"/>
      <c r="K22" s="103"/>
      <c r="L22" s="102"/>
      <c r="M22" s="102"/>
      <c r="N22" s="102"/>
      <c r="O22" s="115"/>
      <c r="P22" s="102"/>
    </row>
    <row r="23" spans="2:17" ht="22.15" customHeight="1" thickTop="1" x14ac:dyDescent="0.25">
      <c r="B23" s="112" t="s">
        <v>233</v>
      </c>
      <c r="C23" s="123"/>
      <c r="D23" s="102"/>
      <c r="E23" s="102"/>
      <c r="F23" s="102"/>
      <c r="G23" s="102"/>
      <c r="H23" s="102"/>
      <c r="I23" s="102"/>
      <c r="J23" s="102"/>
      <c r="K23" s="102"/>
      <c r="L23" s="102"/>
      <c r="M23" s="71"/>
      <c r="N23" s="71"/>
      <c r="O23" s="71"/>
      <c r="P23" s="71"/>
    </row>
    <row r="24" spans="2:17" ht="22.15" customHeight="1" thickBot="1" x14ac:dyDescent="0.3">
      <c r="B24" s="163" t="s">
        <v>240</v>
      </c>
      <c r="C24" s="165"/>
      <c r="D24" s="102"/>
      <c r="E24" s="102"/>
      <c r="F24" s="102"/>
      <c r="G24" s="102"/>
      <c r="H24" s="102"/>
      <c r="I24" s="102"/>
      <c r="J24" s="102"/>
      <c r="K24" s="102"/>
      <c r="L24" s="102"/>
      <c r="M24" s="71"/>
      <c r="N24" s="71"/>
      <c r="O24" s="71"/>
      <c r="P24" s="71"/>
    </row>
    <row r="25" spans="2:17" ht="15.75" thickTop="1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7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7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7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7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7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7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7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6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2:16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2:16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2:16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2:16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2:16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2:16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2:16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2:16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2:16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2:16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2:16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2:16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2:16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2:16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2:16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2:16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2:16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2:16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2:16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2:16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2:16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2:16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2:16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2:16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2:16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2:16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2:16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2:16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2:16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2:16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2:16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2:16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2:16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2:16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2:16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2:16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2:16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2:16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2:16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2:16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2:16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2:16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2:16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2:16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2:16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2:16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2:16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2:16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2:16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2:16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2:16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2:16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2:16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2:16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2:16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2:16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2:16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2:16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2:16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2:16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2:16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2:16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2:16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2:16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2:16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2:16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2:16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2:16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2:16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2:16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2:16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2:16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2:16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2:16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2:16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2:16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2:16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2:16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  <row r="192" spans="2:16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</row>
    <row r="193" spans="2:16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</row>
    <row r="194" spans="2:16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</row>
    <row r="195" spans="2:16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</row>
    <row r="196" spans="2:16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</row>
    <row r="197" spans="2:16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</row>
    <row r="198" spans="2:16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</row>
    <row r="199" spans="2:16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</row>
    <row r="200" spans="2:16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</row>
    <row r="201" spans="2:16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</row>
    <row r="202" spans="2:16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</row>
    <row r="203" spans="2:16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</row>
    <row r="204" spans="2:16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</row>
    <row r="205" spans="2:16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</row>
    <row r="206" spans="2:16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</row>
    <row r="207" spans="2:16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</row>
    <row r="208" spans="2:16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</row>
    <row r="209" spans="2:16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</row>
    <row r="210" spans="2:16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</row>
    <row r="211" spans="2:16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</row>
    <row r="212" spans="2:16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</row>
    <row r="213" spans="2:16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</row>
    <row r="214" spans="2:16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</row>
    <row r="215" spans="2:16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</row>
    <row r="216" spans="2:16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2:16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</row>
    <row r="218" spans="2:16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</row>
    <row r="219" spans="2:16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</row>
    <row r="220" spans="2:16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</row>
    <row r="221" spans="2:16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</row>
    <row r="222" spans="2:16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</row>
    <row r="223" spans="2:16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</row>
    <row r="224" spans="2:16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</row>
    <row r="225" spans="2:16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</row>
    <row r="226" spans="2:16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</row>
    <row r="227" spans="2:16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</row>
    <row r="228" spans="2:16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</row>
    <row r="229" spans="2:16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</row>
    <row r="230" spans="2:16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</row>
    <row r="231" spans="2:16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</row>
    <row r="232" spans="2:16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</row>
    <row r="233" spans="2:16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</row>
    <row r="234" spans="2:16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</row>
    <row r="235" spans="2:16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</row>
    <row r="236" spans="2:16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</row>
    <row r="237" spans="2:16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</row>
    <row r="238" spans="2:16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</row>
    <row r="239" spans="2:16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</row>
    <row r="240" spans="2:16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</row>
    <row r="241" spans="2:16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</row>
    <row r="242" spans="2:16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</row>
    <row r="243" spans="2:16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</row>
    <row r="244" spans="2:16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</row>
    <row r="245" spans="2:16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</row>
    <row r="246" spans="2:16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</row>
    <row r="247" spans="2:16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</row>
    <row r="248" spans="2:16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</row>
    <row r="249" spans="2:16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</row>
    <row r="250" spans="2:16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</row>
    <row r="251" spans="2:16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</row>
    <row r="252" spans="2:16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</row>
    <row r="253" spans="2:16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</row>
    <row r="254" spans="2:16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</row>
    <row r="255" spans="2:16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</row>
    <row r="256" spans="2:16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</row>
    <row r="257" spans="2:16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</row>
    <row r="258" spans="2:16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</row>
    <row r="259" spans="2:16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2:16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2:16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</row>
    <row r="262" spans="2:16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</row>
    <row r="263" spans="2:16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</row>
    <row r="264" spans="2:16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</row>
    <row r="265" spans="2:16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</row>
    <row r="266" spans="2:16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</row>
    <row r="267" spans="2:16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</row>
    <row r="268" spans="2:16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</row>
    <row r="269" spans="2:16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</row>
    <row r="270" spans="2:16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</row>
    <row r="271" spans="2:16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</row>
    <row r="272" spans="2:16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</row>
    <row r="273" spans="2:16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</row>
    <row r="274" spans="2:16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</row>
    <row r="275" spans="2:16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</row>
    <row r="276" spans="2:16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</row>
    <row r="277" spans="2:16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</row>
    <row r="278" spans="2:16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</row>
    <row r="279" spans="2:16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</row>
    <row r="280" spans="2:16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</row>
    <row r="281" spans="2:16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</row>
    <row r="282" spans="2:16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</row>
    <row r="283" spans="2:16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</row>
    <row r="284" spans="2:16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</row>
    <row r="285" spans="2:16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</row>
    <row r="286" spans="2:16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</row>
    <row r="287" spans="2:16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</row>
    <row r="288" spans="2:16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</row>
    <row r="289" spans="2:16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</row>
    <row r="290" spans="2:16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</row>
    <row r="291" spans="2:16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</row>
    <row r="292" spans="2:16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</row>
    <row r="293" spans="2:16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</row>
    <row r="294" spans="2:16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</row>
    <row r="295" spans="2:16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</row>
    <row r="296" spans="2:16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</row>
    <row r="297" spans="2:16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</row>
    <row r="298" spans="2:16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</row>
    <row r="299" spans="2:16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</row>
    <row r="300" spans="2:16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</row>
    <row r="301" spans="2:16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</row>
    <row r="302" spans="2:16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</row>
    <row r="303" spans="2:16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</row>
    <row r="304" spans="2:16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</row>
    <row r="305" spans="2:16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</row>
    <row r="306" spans="2:16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</row>
    <row r="307" spans="2:16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</row>
    <row r="308" spans="2:16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</row>
    <row r="309" spans="2:16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</row>
    <row r="310" spans="2:16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</row>
    <row r="311" spans="2:16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</row>
    <row r="312" spans="2:16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</row>
    <row r="313" spans="2:16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</row>
    <row r="314" spans="2:16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</row>
    <row r="315" spans="2:16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spans="2:16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</row>
    <row r="317" spans="2:16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</row>
    <row r="318" spans="2:16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</row>
    <row r="319" spans="2:16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</row>
    <row r="320" spans="2:16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</row>
    <row r="321" spans="2:16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</row>
    <row r="322" spans="2:16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</row>
    <row r="323" spans="2:16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</row>
    <row r="324" spans="2:16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</row>
    <row r="325" spans="2:16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</row>
    <row r="326" spans="2:16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</row>
    <row r="327" spans="2:16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</row>
    <row r="328" spans="2:16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</row>
    <row r="329" spans="2:16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</row>
    <row r="330" spans="2:16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</row>
    <row r="331" spans="2:16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</row>
    <row r="332" spans="2:16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</row>
    <row r="333" spans="2:16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</row>
    <row r="334" spans="2:16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</row>
    <row r="335" spans="2:16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</row>
    <row r="336" spans="2:16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</row>
    <row r="337" spans="2:16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</row>
    <row r="338" spans="2:16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</row>
    <row r="339" spans="2:16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</row>
    <row r="340" spans="2:16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</row>
    <row r="341" spans="2:16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</row>
    <row r="342" spans="2:16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</row>
    <row r="343" spans="2:16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</row>
    <row r="344" spans="2:16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</row>
    <row r="345" spans="2:16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</row>
    <row r="346" spans="2:16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</row>
    <row r="347" spans="2:16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</row>
    <row r="348" spans="2:16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</row>
    <row r="349" spans="2:16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</row>
    <row r="350" spans="2:16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</row>
    <row r="351" spans="2:16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</row>
    <row r="352" spans="2:16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</row>
    <row r="353" spans="2:16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</row>
    <row r="354" spans="2:16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</row>
    <row r="355" spans="2:16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</row>
    <row r="356" spans="2:16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</row>
    <row r="357" spans="2:16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</row>
    <row r="358" spans="2:16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</row>
    <row r="359" spans="2:16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</row>
    <row r="360" spans="2:16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</row>
    <row r="361" spans="2:16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</row>
    <row r="362" spans="2:16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</row>
    <row r="363" spans="2:16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</row>
    <row r="364" spans="2:16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</row>
    <row r="365" spans="2:16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</row>
    <row r="366" spans="2:16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</row>
    <row r="367" spans="2:16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</row>
    <row r="368" spans="2:16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</row>
    <row r="369" spans="2:16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</row>
    <row r="370" spans="2:16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</row>
    <row r="371" spans="2:16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</row>
    <row r="372" spans="2:16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</row>
    <row r="373" spans="2:16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</row>
    <row r="374" spans="2:16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</row>
    <row r="375" spans="2:16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</row>
    <row r="376" spans="2:16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</row>
    <row r="377" spans="2:16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</row>
    <row r="378" spans="2:16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</row>
    <row r="379" spans="2:16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</row>
    <row r="380" spans="2:16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</row>
    <row r="381" spans="2:16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</row>
    <row r="382" spans="2:16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</row>
    <row r="383" spans="2:16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</row>
    <row r="384" spans="2:16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</row>
    <row r="385" spans="2:16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</row>
    <row r="386" spans="2:16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</row>
    <row r="387" spans="2:16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</row>
    <row r="388" spans="2:16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</row>
    <row r="389" spans="2:16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</row>
    <row r="390" spans="2:16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</row>
    <row r="391" spans="2:16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</row>
    <row r="392" spans="2:16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</row>
    <row r="393" spans="2:16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</row>
    <row r="394" spans="2:16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</row>
    <row r="395" spans="2:16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</row>
    <row r="396" spans="2:16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</row>
    <row r="397" spans="2:16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</row>
    <row r="398" spans="2:16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</row>
    <row r="399" spans="2:16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</row>
    <row r="400" spans="2:16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</row>
    <row r="401" spans="2:16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</row>
    <row r="402" spans="2:16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</row>
    <row r="403" spans="2:16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</row>
    <row r="404" spans="2:16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</row>
    <row r="405" spans="2:16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</row>
    <row r="406" spans="2:16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</row>
    <row r="407" spans="2:16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</row>
    <row r="408" spans="2:16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</row>
    <row r="409" spans="2:16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</row>
    <row r="410" spans="2:16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</row>
    <row r="411" spans="2:16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</row>
    <row r="412" spans="2:16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</row>
    <row r="413" spans="2:16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</row>
    <row r="414" spans="2:16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</row>
    <row r="415" spans="2:16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</row>
    <row r="416" spans="2:16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</row>
    <row r="417" spans="2:16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</row>
    <row r="418" spans="2:16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</row>
    <row r="419" spans="2:16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</row>
    <row r="420" spans="2:16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</row>
    <row r="421" spans="2:16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</row>
    <row r="422" spans="2:16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</row>
    <row r="423" spans="2:16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</row>
    <row r="424" spans="2:16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</row>
    <row r="425" spans="2:16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</row>
    <row r="426" spans="2:16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</row>
    <row r="427" spans="2:16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</row>
    <row r="428" spans="2:16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</row>
    <row r="429" spans="2:16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</row>
    <row r="430" spans="2:16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</row>
    <row r="431" spans="2:16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</row>
    <row r="432" spans="2:16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</row>
    <row r="433" spans="2:16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</row>
    <row r="434" spans="2:16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</row>
    <row r="435" spans="2:16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</row>
    <row r="436" spans="2:16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</row>
    <row r="437" spans="2:16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</row>
    <row r="438" spans="2:16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</row>
    <row r="439" spans="2:16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</row>
    <row r="440" spans="2:16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</row>
    <row r="441" spans="2:16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</row>
    <row r="442" spans="2:16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</row>
    <row r="443" spans="2:16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</row>
    <row r="444" spans="2:16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</row>
    <row r="445" spans="2:16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</row>
    <row r="446" spans="2:16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</row>
    <row r="447" spans="2:16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</row>
    <row r="448" spans="2:16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</row>
    <row r="449" spans="2:16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</row>
    <row r="450" spans="2:16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</row>
    <row r="451" spans="2:16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</row>
    <row r="452" spans="2:16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</row>
    <row r="453" spans="2:16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</row>
    <row r="454" spans="2:16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</row>
    <row r="455" spans="2:16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</row>
    <row r="456" spans="2:16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</row>
    <row r="457" spans="2:16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</row>
    <row r="458" spans="2:16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</row>
    <row r="459" spans="2:16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</row>
    <row r="460" spans="2:16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</row>
    <row r="461" spans="2:16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</row>
    <row r="462" spans="2:16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</row>
    <row r="463" spans="2:16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</row>
    <row r="464" spans="2:16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</row>
    <row r="465" spans="2:16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</row>
    <row r="466" spans="2:16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</row>
    <row r="467" spans="2:16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</row>
    <row r="468" spans="2:16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</row>
    <row r="469" spans="2:16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</row>
    <row r="470" spans="2:16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</row>
    <row r="471" spans="2:16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</row>
    <row r="472" spans="2:16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</row>
    <row r="473" spans="2:16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</row>
    <row r="474" spans="2:16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</row>
    <row r="475" spans="2:16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</row>
    <row r="476" spans="2:16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</row>
    <row r="477" spans="2:16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</row>
    <row r="478" spans="2:16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</row>
    <row r="479" spans="2:16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</row>
    <row r="480" spans="2:16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</row>
    <row r="481" spans="2:16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</row>
    <row r="482" spans="2:16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</row>
    <row r="483" spans="2:16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</row>
    <row r="484" spans="2:16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</row>
    <row r="485" spans="2:16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</row>
    <row r="486" spans="2:16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</row>
    <row r="487" spans="2:16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</row>
    <row r="488" spans="2:16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</row>
    <row r="489" spans="2:16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</row>
    <row r="490" spans="2:16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</row>
    <row r="491" spans="2:16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</row>
    <row r="492" spans="2:16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</row>
    <row r="493" spans="2:16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</row>
    <row r="494" spans="2:16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</row>
    <row r="495" spans="2:16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</row>
    <row r="496" spans="2:16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</row>
    <row r="497" spans="2:16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</row>
    <row r="498" spans="2:16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</row>
    <row r="499" spans="2:16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</row>
    <row r="500" spans="2:16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</row>
    <row r="501" spans="2:16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</row>
    <row r="502" spans="2:16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</row>
    <row r="503" spans="2:16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</row>
    <row r="504" spans="2:16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</row>
    <row r="505" spans="2:16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</row>
    <row r="506" spans="2:16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</row>
    <row r="507" spans="2:16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</row>
    <row r="508" spans="2:16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</row>
    <row r="509" spans="2:16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</row>
    <row r="510" spans="2:16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</row>
    <row r="511" spans="2:16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</row>
    <row r="512" spans="2:16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</row>
    <row r="513" spans="2:16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</row>
    <row r="514" spans="2:16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</row>
    <row r="515" spans="2:16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</row>
    <row r="516" spans="2:16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</row>
    <row r="517" spans="2:16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</row>
    <row r="518" spans="2:16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</row>
    <row r="519" spans="2:16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</row>
    <row r="520" spans="2:16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</row>
    <row r="521" spans="2:16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</row>
    <row r="522" spans="2:16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</row>
    <row r="523" spans="2:16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</row>
    <row r="524" spans="2:16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</row>
    <row r="525" spans="2:16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</row>
    <row r="526" spans="2:16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</row>
    <row r="527" spans="2:16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</row>
    <row r="528" spans="2:16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</row>
    <row r="529" spans="2:16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</row>
    <row r="530" spans="2:16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</row>
    <row r="531" spans="2:16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</row>
    <row r="532" spans="2:16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</row>
    <row r="533" spans="2:16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</row>
    <row r="534" spans="2:16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</row>
    <row r="535" spans="2:16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</row>
    <row r="536" spans="2:16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</row>
    <row r="537" spans="2:16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</row>
    <row r="538" spans="2:16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</row>
    <row r="539" spans="2:16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</row>
    <row r="540" spans="2:16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</row>
    <row r="541" spans="2:16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</row>
    <row r="542" spans="2:16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</row>
    <row r="543" spans="2:16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</row>
    <row r="544" spans="2:16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</row>
    <row r="545" spans="2:16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</row>
    <row r="546" spans="2:16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</row>
    <row r="547" spans="2:16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</row>
    <row r="548" spans="2:16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</row>
    <row r="549" spans="2:16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</row>
    <row r="550" spans="2:16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</row>
    <row r="551" spans="2:16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</row>
    <row r="552" spans="2:16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</row>
    <row r="553" spans="2:16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</row>
    <row r="554" spans="2:16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</row>
    <row r="555" spans="2:16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</row>
    <row r="556" spans="2:16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</row>
    <row r="557" spans="2:16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</row>
    <row r="558" spans="2:16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</row>
    <row r="559" spans="2:16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</row>
    <row r="560" spans="2:16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</row>
    <row r="561" spans="2:16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</row>
    <row r="562" spans="2:16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</row>
    <row r="563" spans="2:16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</row>
    <row r="564" spans="2:16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</row>
    <row r="565" spans="2:16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</row>
    <row r="566" spans="2:16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</row>
    <row r="567" spans="2:16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</row>
    <row r="568" spans="2:16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</row>
    <row r="569" spans="2:16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</row>
    <row r="570" spans="2:16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</row>
    <row r="571" spans="2:16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</row>
    <row r="572" spans="2:16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</row>
    <row r="573" spans="2:16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</row>
    <row r="574" spans="2:16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</row>
    <row r="575" spans="2:16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</row>
    <row r="576" spans="2:16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</row>
    <row r="577" spans="2:16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</row>
    <row r="578" spans="2:16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</row>
    <row r="579" spans="2:16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</row>
    <row r="580" spans="2:16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</row>
    <row r="581" spans="2:16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</row>
    <row r="582" spans="2:16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</row>
    <row r="583" spans="2:16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</row>
    <row r="584" spans="2:16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</row>
    <row r="585" spans="2:16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</row>
    <row r="586" spans="2:16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</row>
    <row r="587" spans="2:16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</row>
    <row r="588" spans="2:16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</row>
    <row r="589" spans="2:16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</row>
    <row r="590" spans="2:16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</row>
    <row r="591" spans="2:16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</row>
    <row r="592" spans="2:16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</row>
    <row r="593" spans="2:16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</row>
    <row r="594" spans="2:16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</row>
    <row r="595" spans="2:16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</row>
    <row r="596" spans="2:16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</row>
    <row r="597" spans="2:16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</row>
    <row r="598" spans="2:16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</row>
    <row r="599" spans="2:16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</row>
    <row r="600" spans="2:16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</row>
    <row r="601" spans="2:16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</row>
    <row r="602" spans="2:16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</row>
    <row r="603" spans="2:16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</row>
    <row r="604" spans="2:16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</row>
    <row r="605" spans="2:16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</row>
    <row r="606" spans="2:16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</row>
    <row r="607" spans="2:16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</row>
    <row r="608" spans="2:16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</row>
    <row r="609" spans="2:16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</row>
    <row r="610" spans="2:16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</row>
    <row r="611" spans="2:16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</row>
    <row r="612" spans="2:16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</row>
    <row r="613" spans="2:16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</row>
    <row r="614" spans="2:16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</row>
    <row r="615" spans="2:16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</row>
    <row r="616" spans="2:16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</row>
    <row r="617" spans="2:16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</row>
    <row r="618" spans="2:16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</row>
    <row r="619" spans="2:16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</row>
    <row r="620" spans="2:16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</row>
    <row r="621" spans="2:16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</row>
    <row r="622" spans="2:16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</row>
    <row r="623" spans="2:16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</row>
    <row r="624" spans="2:16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</row>
    <row r="625" spans="2:16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</row>
    <row r="626" spans="2:16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</row>
    <row r="627" spans="2:16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</row>
    <row r="628" spans="2:16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</row>
    <row r="629" spans="2:16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</row>
    <row r="630" spans="2:16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</row>
    <row r="631" spans="2:16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</row>
    <row r="632" spans="2:16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</row>
    <row r="633" spans="2:16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</row>
    <row r="634" spans="2:16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</row>
    <row r="635" spans="2:16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</row>
    <row r="636" spans="2:16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</row>
    <row r="637" spans="2:16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</row>
    <row r="638" spans="2:16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</row>
    <row r="639" spans="2:16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</row>
    <row r="640" spans="2:16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</row>
    <row r="641" spans="2:16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</row>
    <row r="642" spans="2:16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</row>
    <row r="643" spans="2:16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</row>
    <row r="644" spans="2:16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</row>
    <row r="645" spans="2:16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</row>
    <row r="646" spans="2:16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</row>
    <row r="647" spans="2:16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</row>
    <row r="648" spans="2:16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</row>
    <row r="649" spans="2:16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</row>
    <row r="650" spans="2:16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</row>
    <row r="651" spans="2:16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</row>
    <row r="652" spans="2:16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</row>
    <row r="653" spans="2:16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</row>
    <row r="654" spans="2:16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</row>
    <row r="655" spans="2:16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</row>
    <row r="656" spans="2:16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</row>
    <row r="657" spans="2:16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</row>
    <row r="658" spans="2:16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</row>
    <row r="659" spans="2:16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</row>
    <row r="660" spans="2:16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</row>
    <row r="661" spans="2:16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</row>
    <row r="662" spans="2:16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</row>
    <row r="663" spans="2:16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B1:U1002"/>
  <sheetViews>
    <sheetView workbookViewId="0">
      <selection activeCell="C6" sqref="C6:T21"/>
    </sheetView>
  </sheetViews>
  <sheetFormatPr defaultColWidth="9.140625" defaultRowHeight="15" x14ac:dyDescent="0.25"/>
  <cols>
    <col min="1" max="1" width="2.7109375" style="71" customWidth="1"/>
    <col min="2" max="2" width="30.7109375" style="70" customWidth="1"/>
    <col min="3" max="20" width="10.7109375" style="70" customWidth="1"/>
    <col min="21" max="16384" width="9.140625" style="71"/>
  </cols>
  <sheetData>
    <row r="1" spans="2:21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1" ht="22.15" customHeight="1" thickTop="1" thickBot="1" x14ac:dyDescent="0.3">
      <c r="B2" s="304" t="s">
        <v>366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4"/>
    </row>
    <row r="3" spans="2:21" ht="22.15" customHeight="1" thickTop="1" thickBot="1" x14ac:dyDescent="0.3">
      <c r="B3" s="307" t="s">
        <v>295</v>
      </c>
      <c r="C3" s="384" t="s">
        <v>256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6"/>
    </row>
    <row r="4" spans="2:21" ht="22.15" customHeight="1" thickTop="1" x14ac:dyDescent="0.25">
      <c r="B4" s="320"/>
      <c r="C4" s="389" t="s">
        <v>257</v>
      </c>
      <c r="D4" s="418"/>
      <c r="E4" s="414" t="s">
        <v>258</v>
      </c>
      <c r="F4" s="418"/>
      <c r="G4" s="414" t="s">
        <v>259</v>
      </c>
      <c r="H4" s="418"/>
      <c r="I4" s="414" t="s">
        <v>260</v>
      </c>
      <c r="J4" s="418"/>
      <c r="K4" s="414" t="s">
        <v>261</v>
      </c>
      <c r="L4" s="418"/>
      <c r="M4" s="414" t="s">
        <v>262</v>
      </c>
      <c r="N4" s="418"/>
      <c r="O4" s="414" t="s">
        <v>263</v>
      </c>
      <c r="P4" s="418"/>
      <c r="Q4" s="390" t="s">
        <v>238</v>
      </c>
      <c r="R4" s="419"/>
      <c r="S4" s="416" t="s">
        <v>207</v>
      </c>
      <c r="T4" s="417"/>
    </row>
    <row r="5" spans="2:21" ht="22.15" customHeight="1" thickBot="1" x14ac:dyDescent="0.3">
      <c r="B5" s="321"/>
      <c r="C5" s="294" t="s">
        <v>206</v>
      </c>
      <c r="D5" s="295" t="s">
        <v>2</v>
      </c>
      <c r="E5" s="296" t="s">
        <v>206</v>
      </c>
      <c r="F5" s="295" t="s">
        <v>2</v>
      </c>
      <c r="G5" s="296" t="s">
        <v>206</v>
      </c>
      <c r="H5" s="295" t="s">
        <v>2</v>
      </c>
      <c r="I5" s="296" t="s">
        <v>206</v>
      </c>
      <c r="J5" s="295" t="s">
        <v>2</v>
      </c>
      <c r="K5" s="296" t="s">
        <v>206</v>
      </c>
      <c r="L5" s="295" t="s">
        <v>2</v>
      </c>
      <c r="M5" s="296" t="s">
        <v>206</v>
      </c>
      <c r="N5" s="295" t="s">
        <v>2</v>
      </c>
      <c r="O5" s="296" t="s">
        <v>206</v>
      </c>
      <c r="P5" s="295" t="s">
        <v>2</v>
      </c>
      <c r="Q5" s="296" t="s">
        <v>206</v>
      </c>
      <c r="R5" s="190" t="s">
        <v>2</v>
      </c>
      <c r="S5" s="294" t="s">
        <v>206</v>
      </c>
      <c r="T5" s="191" t="s">
        <v>2</v>
      </c>
    </row>
    <row r="6" spans="2:21" ht="22.15" customHeight="1" thickTop="1" thickBot="1" x14ac:dyDescent="0.3">
      <c r="B6" s="199" t="s">
        <v>298</v>
      </c>
      <c r="C6" s="292">
        <v>300</v>
      </c>
      <c r="D6" s="248">
        <v>0.10578279266572638</v>
      </c>
      <c r="E6" s="293">
        <v>211</v>
      </c>
      <c r="F6" s="248">
        <v>0.12112514351320322</v>
      </c>
      <c r="G6" s="293">
        <v>186</v>
      </c>
      <c r="H6" s="248">
        <v>0.14903846153846154</v>
      </c>
      <c r="I6" s="293">
        <v>172</v>
      </c>
      <c r="J6" s="248">
        <v>0.14417435037720033</v>
      </c>
      <c r="K6" s="293">
        <v>154</v>
      </c>
      <c r="L6" s="248">
        <v>0.18988902589395806</v>
      </c>
      <c r="M6" s="293">
        <v>155</v>
      </c>
      <c r="N6" s="248">
        <v>0.13157894736842105</v>
      </c>
      <c r="O6" s="293">
        <v>67</v>
      </c>
      <c r="P6" s="248">
        <v>0.14346895074946467</v>
      </c>
      <c r="Q6" s="293">
        <v>49</v>
      </c>
      <c r="R6" s="201">
        <v>0.125</v>
      </c>
      <c r="S6" s="292">
        <v>1294</v>
      </c>
      <c r="T6" s="202">
        <v>0.13114421810073984</v>
      </c>
      <c r="U6" s="162"/>
    </row>
    <row r="7" spans="2:21" ht="22.15" customHeight="1" thickTop="1" x14ac:dyDescent="0.25">
      <c r="B7" s="196" t="s">
        <v>299</v>
      </c>
      <c r="C7" s="133">
        <v>413</v>
      </c>
      <c r="D7" s="234">
        <v>0.14562764456981664</v>
      </c>
      <c r="E7" s="135">
        <v>294</v>
      </c>
      <c r="F7" s="234">
        <v>0.1687715269804822</v>
      </c>
      <c r="G7" s="135">
        <v>187</v>
      </c>
      <c r="H7" s="234">
        <v>0.14983974358974358</v>
      </c>
      <c r="I7" s="135">
        <v>182</v>
      </c>
      <c r="J7" s="234">
        <v>0.15255658005029338</v>
      </c>
      <c r="K7" s="135">
        <v>108</v>
      </c>
      <c r="L7" s="234">
        <v>0.13316892725030827</v>
      </c>
      <c r="M7" s="135">
        <v>152</v>
      </c>
      <c r="N7" s="234">
        <v>0.12903225806451613</v>
      </c>
      <c r="O7" s="135">
        <v>62</v>
      </c>
      <c r="P7" s="234">
        <v>0.13276231263383298</v>
      </c>
      <c r="Q7" s="135">
        <v>45</v>
      </c>
      <c r="R7" s="87">
        <v>0.11479591836734694</v>
      </c>
      <c r="S7" s="133">
        <v>1443</v>
      </c>
      <c r="T7" s="88">
        <v>0.14624505928853754</v>
      </c>
      <c r="U7" s="162"/>
    </row>
    <row r="8" spans="2:21" ht="22.15" customHeight="1" x14ac:dyDescent="0.25">
      <c r="B8" s="196" t="s">
        <v>300</v>
      </c>
      <c r="C8" s="133">
        <v>150</v>
      </c>
      <c r="D8" s="234">
        <v>5.2891396332863189E-2</v>
      </c>
      <c r="E8" s="135">
        <v>85</v>
      </c>
      <c r="F8" s="234">
        <v>4.8794489092996558E-2</v>
      </c>
      <c r="G8" s="135">
        <v>74</v>
      </c>
      <c r="H8" s="234">
        <v>5.9294871794871792E-2</v>
      </c>
      <c r="I8" s="135">
        <v>64</v>
      </c>
      <c r="J8" s="234">
        <v>5.3646269907795474E-2</v>
      </c>
      <c r="K8" s="135">
        <v>59</v>
      </c>
      <c r="L8" s="234">
        <v>7.274969173859433E-2</v>
      </c>
      <c r="M8" s="135">
        <v>81</v>
      </c>
      <c r="N8" s="234">
        <v>6.8760611205432934E-2</v>
      </c>
      <c r="O8" s="135">
        <v>23</v>
      </c>
      <c r="P8" s="234">
        <v>4.9250535331905779E-2</v>
      </c>
      <c r="Q8" s="135">
        <v>21</v>
      </c>
      <c r="R8" s="87">
        <v>5.3571428571428568E-2</v>
      </c>
      <c r="S8" s="133">
        <v>557</v>
      </c>
      <c r="T8" s="88">
        <v>5.6450795581230361E-2</v>
      </c>
      <c r="U8" s="162"/>
    </row>
    <row r="9" spans="2:21" ht="22.15" customHeight="1" x14ac:dyDescent="0.25">
      <c r="B9" s="196" t="s">
        <v>301</v>
      </c>
      <c r="C9" s="133">
        <v>388</v>
      </c>
      <c r="D9" s="234">
        <v>0.13681241184767279</v>
      </c>
      <c r="E9" s="135">
        <v>272</v>
      </c>
      <c r="F9" s="234">
        <v>0.15614236509758897</v>
      </c>
      <c r="G9" s="135">
        <v>155</v>
      </c>
      <c r="H9" s="234">
        <v>0.12419871794871795</v>
      </c>
      <c r="I9" s="135">
        <v>162</v>
      </c>
      <c r="J9" s="234">
        <v>0.13579212070410729</v>
      </c>
      <c r="K9" s="135">
        <v>100</v>
      </c>
      <c r="L9" s="234">
        <v>0.12330456226880394</v>
      </c>
      <c r="M9" s="135">
        <v>149</v>
      </c>
      <c r="N9" s="234">
        <v>0.12648556876061121</v>
      </c>
      <c r="O9" s="135">
        <v>58</v>
      </c>
      <c r="P9" s="234">
        <v>0.12419700214132762</v>
      </c>
      <c r="Q9" s="135">
        <v>42</v>
      </c>
      <c r="R9" s="87">
        <v>0.10714285714285714</v>
      </c>
      <c r="S9" s="133">
        <v>1326</v>
      </c>
      <c r="T9" s="88">
        <v>0.13438735177865613</v>
      </c>
      <c r="U9" s="162"/>
    </row>
    <row r="10" spans="2:21" ht="22.15" customHeight="1" x14ac:dyDescent="0.25">
      <c r="B10" s="196" t="s">
        <v>302</v>
      </c>
      <c r="C10" s="133">
        <v>183</v>
      </c>
      <c r="D10" s="234">
        <v>6.4527503526093086E-2</v>
      </c>
      <c r="E10" s="135">
        <v>125</v>
      </c>
      <c r="F10" s="234">
        <v>7.175660160734787E-2</v>
      </c>
      <c r="G10" s="135">
        <v>104</v>
      </c>
      <c r="H10" s="234">
        <v>8.3333333333333329E-2</v>
      </c>
      <c r="I10" s="135">
        <v>76</v>
      </c>
      <c r="J10" s="234">
        <v>6.3704945515507122E-2</v>
      </c>
      <c r="K10" s="135">
        <v>47</v>
      </c>
      <c r="L10" s="234">
        <v>5.7953144266337853E-2</v>
      </c>
      <c r="M10" s="135">
        <v>78</v>
      </c>
      <c r="N10" s="234">
        <v>6.6213921901528014E-2</v>
      </c>
      <c r="O10" s="135">
        <v>34</v>
      </c>
      <c r="P10" s="234">
        <v>7.2805139186295498E-2</v>
      </c>
      <c r="Q10" s="135">
        <v>34</v>
      </c>
      <c r="R10" s="87">
        <v>8.673469387755102E-2</v>
      </c>
      <c r="S10" s="133">
        <v>681</v>
      </c>
      <c r="T10" s="88">
        <v>6.9017938583155969E-2</v>
      </c>
      <c r="U10" s="162"/>
    </row>
    <row r="11" spans="2:21" ht="22.15" customHeight="1" thickBot="1" x14ac:dyDescent="0.3">
      <c r="B11" s="196" t="s">
        <v>303</v>
      </c>
      <c r="C11" s="133">
        <v>280</v>
      </c>
      <c r="D11" s="234">
        <v>9.8730606488011283E-2</v>
      </c>
      <c r="E11" s="135">
        <v>135</v>
      </c>
      <c r="F11" s="234">
        <v>7.7497129735935699E-2</v>
      </c>
      <c r="G11" s="135">
        <v>93</v>
      </c>
      <c r="H11" s="234">
        <v>7.4519230769230768E-2</v>
      </c>
      <c r="I11" s="135">
        <v>70</v>
      </c>
      <c r="J11" s="234">
        <v>5.8675607711651298E-2</v>
      </c>
      <c r="K11" s="135">
        <v>60</v>
      </c>
      <c r="L11" s="234">
        <v>7.3982737361282372E-2</v>
      </c>
      <c r="M11" s="135">
        <v>111</v>
      </c>
      <c r="N11" s="234">
        <v>9.4227504244482174E-2</v>
      </c>
      <c r="O11" s="135">
        <v>36</v>
      </c>
      <c r="P11" s="234">
        <v>7.7087794432548179E-2</v>
      </c>
      <c r="Q11" s="135">
        <v>23</v>
      </c>
      <c r="R11" s="87">
        <v>5.8673469387755105E-2</v>
      </c>
      <c r="S11" s="133">
        <v>808</v>
      </c>
      <c r="T11" s="88">
        <v>8.188912536738624E-2</v>
      </c>
      <c r="U11" s="162"/>
    </row>
    <row r="12" spans="2:21" ht="22.15" customHeight="1" thickTop="1" thickBot="1" x14ac:dyDescent="0.3">
      <c r="B12" s="199" t="s">
        <v>304</v>
      </c>
      <c r="C12" s="292">
        <v>1414</v>
      </c>
      <c r="D12" s="248">
        <v>0.49858956276445698</v>
      </c>
      <c r="E12" s="293">
        <v>911</v>
      </c>
      <c r="F12" s="248">
        <v>0.52296211251435132</v>
      </c>
      <c r="G12" s="293">
        <v>613</v>
      </c>
      <c r="H12" s="248">
        <v>0.49118589743589741</v>
      </c>
      <c r="I12" s="293">
        <v>554</v>
      </c>
      <c r="J12" s="248">
        <v>0.46437552388935455</v>
      </c>
      <c r="K12" s="293">
        <v>374</v>
      </c>
      <c r="L12" s="248">
        <v>0.46115906288532676</v>
      </c>
      <c r="M12" s="293">
        <v>571</v>
      </c>
      <c r="N12" s="248">
        <v>0.48471986417657048</v>
      </c>
      <c r="O12" s="293">
        <v>213</v>
      </c>
      <c r="P12" s="248">
        <v>0.45610278372591007</v>
      </c>
      <c r="Q12" s="293">
        <v>165</v>
      </c>
      <c r="R12" s="201">
        <v>0.42091836734693877</v>
      </c>
      <c r="S12" s="292">
        <v>4815</v>
      </c>
      <c r="T12" s="202">
        <v>0.48799027059896627</v>
      </c>
      <c r="U12" s="79"/>
    </row>
    <row r="13" spans="2:21" ht="22.15" customHeight="1" thickTop="1" x14ac:dyDescent="0.25">
      <c r="B13" s="196" t="s">
        <v>305</v>
      </c>
      <c r="C13" s="133">
        <v>37</v>
      </c>
      <c r="D13" s="234">
        <v>1.304654442877292E-2</v>
      </c>
      <c r="E13" s="135">
        <v>33</v>
      </c>
      <c r="F13" s="234">
        <v>1.8943742824339839E-2</v>
      </c>
      <c r="G13" s="135">
        <v>21</v>
      </c>
      <c r="H13" s="234">
        <v>1.6826923076923076E-2</v>
      </c>
      <c r="I13" s="135">
        <v>27</v>
      </c>
      <c r="J13" s="234">
        <v>2.2632020117351215E-2</v>
      </c>
      <c r="K13" s="135">
        <v>17</v>
      </c>
      <c r="L13" s="234">
        <v>2.096177558569667E-2</v>
      </c>
      <c r="M13" s="135">
        <v>26</v>
      </c>
      <c r="N13" s="234">
        <v>2.2071307300509338E-2</v>
      </c>
      <c r="O13" s="135">
        <v>9</v>
      </c>
      <c r="P13" s="234">
        <v>1.9271948608137045E-2</v>
      </c>
      <c r="Q13" s="135">
        <v>8</v>
      </c>
      <c r="R13" s="87">
        <v>2.0408163265306121E-2</v>
      </c>
      <c r="S13" s="133">
        <v>178</v>
      </c>
      <c r="T13" s="88">
        <v>1.8039931083409344E-2</v>
      </c>
      <c r="U13" s="162"/>
    </row>
    <row r="14" spans="2:21" ht="22.15" customHeight="1" x14ac:dyDescent="0.25">
      <c r="B14" s="196" t="s">
        <v>306</v>
      </c>
      <c r="C14" s="133">
        <v>110</v>
      </c>
      <c r="D14" s="234">
        <v>3.8787023977433006E-2</v>
      </c>
      <c r="E14" s="135">
        <v>110</v>
      </c>
      <c r="F14" s="234">
        <v>6.3145809414466125E-2</v>
      </c>
      <c r="G14" s="135">
        <v>100</v>
      </c>
      <c r="H14" s="234">
        <v>8.0128205128205135E-2</v>
      </c>
      <c r="I14" s="135">
        <v>93</v>
      </c>
      <c r="J14" s="234">
        <v>7.7954735959765292E-2</v>
      </c>
      <c r="K14" s="135">
        <v>74</v>
      </c>
      <c r="L14" s="234">
        <v>9.1245376078914919E-2</v>
      </c>
      <c r="M14" s="135">
        <v>119</v>
      </c>
      <c r="N14" s="234">
        <v>0.10101867572156197</v>
      </c>
      <c r="O14" s="135">
        <v>54</v>
      </c>
      <c r="P14" s="234">
        <v>0.11563169164882227</v>
      </c>
      <c r="Q14" s="135">
        <v>46</v>
      </c>
      <c r="R14" s="87">
        <v>0.11734693877551021</v>
      </c>
      <c r="S14" s="133">
        <v>706</v>
      </c>
      <c r="T14" s="88">
        <v>7.1551636769028079E-2</v>
      </c>
      <c r="U14" s="162"/>
    </row>
    <row r="15" spans="2:21" ht="22.15" customHeight="1" x14ac:dyDescent="0.25">
      <c r="B15" s="196" t="s">
        <v>307</v>
      </c>
      <c r="C15" s="133">
        <v>135</v>
      </c>
      <c r="D15" s="234">
        <v>4.7602256699576871E-2</v>
      </c>
      <c r="E15" s="135">
        <v>100</v>
      </c>
      <c r="F15" s="234">
        <v>5.7405281285878303E-2</v>
      </c>
      <c r="G15" s="135">
        <v>92</v>
      </c>
      <c r="H15" s="234">
        <v>7.371794871794872E-2</v>
      </c>
      <c r="I15" s="135">
        <v>100</v>
      </c>
      <c r="J15" s="234">
        <v>8.3822296730930432E-2</v>
      </c>
      <c r="K15" s="135">
        <v>56</v>
      </c>
      <c r="L15" s="234">
        <v>6.9050554870530204E-2</v>
      </c>
      <c r="M15" s="135">
        <v>95</v>
      </c>
      <c r="N15" s="234">
        <v>8.0645161290322578E-2</v>
      </c>
      <c r="O15" s="135">
        <v>49</v>
      </c>
      <c r="P15" s="234">
        <v>0.10492505353319058</v>
      </c>
      <c r="Q15" s="135">
        <v>44</v>
      </c>
      <c r="R15" s="87">
        <v>0.11224489795918367</v>
      </c>
      <c r="S15" s="133">
        <v>671</v>
      </c>
      <c r="T15" s="88">
        <v>6.8004459308807136E-2</v>
      </c>
      <c r="U15" s="162"/>
    </row>
    <row r="16" spans="2:21" ht="22.15" customHeight="1" x14ac:dyDescent="0.25">
      <c r="B16" s="196" t="s">
        <v>308</v>
      </c>
      <c r="C16" s="133">
        <v>14</v>
      </c>
      <c r="D16" s="234">
        <v>4.9365303244005643E-3</v>
      </c>
      <c r="E16" s="135">
        <v>11</v>
      </c>
      <c r="F16" s="234">
        <v>6.3145809414466127E-3</v>
      </c>
      <c r="G16" s="135">
        <v>14</v>
      </c>
      <c r="H16" s="234">
        <v>1.1217948717948718E-2</v>
      </c>
      <c r="I16" s="135">
        <v>12</v>
      </c>
      <c r="J16" s="234">
        <v>1.0058675607711651E-2</v>
      </c>
      <c r="K16" s="135">
        <v>6</v>
      </c>
      <c r="L16" s="234">
        <v>7.3982737361282368E-3</v>
      </c>
      <c r="M16" s="135">
        <v>11</v>
      </c>
      <c r="N16" s="234">
        <v>9.3378607809847195E-3</v>
      </c>
      <c r="O16" s="135">
        <v>4</v>
      </c>
      <c r="P16" s="234">
        <v>8.5653104925053538E-3</v>
      </c>
      <c r="Q16" s="135">
        <v>2</v>
      </c>
      <c r="R16" s="87">
        <v>5.1020408163265302E-3</v>
      </c>
      <c r="S16" s="133">
        <v>74</v>
      </c>
      <c r="T16" s="88">
        <v>7.499746630181413E-3</v>
      </c>
      <c r="U16" s="162"/>
    </row>
    <row r="17" spans="2:21" ht="22.15" customHeight="1" thickBot="1" x14ac:dyDescent="0.3">
      <c r="B17" s="196" t="s">
        <v>309</v>
      </c>
      <c r="C17" s="133">
        <v>54</v>
      </c>
      <c r="D17" s="234">
        <v>1.9040902679830749E-2</v>
      </c>
      <c r="E17" s="135">
        <v>39</v>
      </c>
      <c r="F17" s="234">
        <v>2.2388059701492536E-2</v>
      </c>
      <c r="G17" s="135">
        <v>31</v>
      </c>
      <c r="H17" s="234">
        <v>2.4839743589743588E-2</v>
      </c>
      <c r="I17" s="135">
        <v>51</v>
      </c>
      <c r="J17" s="234">
        <v>4.2749371332774518E-2</v>
      </c>
      <c r="K17" s="135">
        <v>21</v>
      </c>
      <c r="L17" s="234">
        <v>2.5893958076448828E-2</v>
      </c>
      <c r="M17" s="135">
        <v>40</v>
      </c>
      <c r="N17" s="234">
        <v>3.3955857385398983E-2</v>
      </c>
      <c r="O17" s="135">
        <v>9</v>
      </c>
      <c r="P17" s="234">
        <v>1.9271948608137045E-2</v>
      </c>
      <c r="Q17" s="135">
        <v>21</v>
      </c>
      <c r="R17" s="87">
        <v>5.3571428571428568E-2</v>
      </c>
      <c r="S17" s="133">
        <v>266</v>
      </c>
      <c r="T17" s="88">
        <v>2.6958548697679132E-2</v>
      </c>
      <c r="U17" s="162"/>
    </row>
    <row r="18" spans="2:21" ht="22.15" customHeight="1" thickTop="1" thickBot="1" x14ac:dyDescent="0.3">
      <c r="B18" s="199" t="s">
        <v>310</v>
      </c>
      <c r="C18" s="292">
        <v>350</v>
      </c>
      <c r="D18" s="248">
        <v>0.12341325811001411</v>
      </c>
      <c r="E18" s="293">
        <v>293</v>
      </c>
      <c r="F18" s="248">
        <v>0.16819747416762343</v>
      </c>
      <c r="G18" s="293">
        <v>258</v>
      </c>
      <c r="H18" s="248">
        <v>0.20673076923076922</v>
      </c>
      <c r="I18" s="293">
        <v>283</v>
      </c>
      <c r="J18" s="248">
        <v>0.23721709974853311</v>
      </c>
      <c r="K18" s="293">
        <v>174</v>
      </c>
      <c r="L18" s="248">
        <v>0.21454993834771888</v>
      </c>
      <c r="M18" s="293">
        <v>291</v>
      </c>
      <c r="N18" s="248">
        <v>0.24702886247877759</v>
      </c>
      <c r="O18" s="293">
        <v>125</v>
      </c>
      <c r="P18" s="248">
        <v>0.26766595289079231</v>
      </c>
      <c r="Q18" s="293">
        <v>121</v>
      </c>
      <c r="R18" s="201">
        <v>0.30867346938775508</v>
      </c>
      <c r="S18" s="292">
        <v>1895</v>
      </c>
      <c r="T18" s="202">
        <v>0.19205432248910509</v>
      </c>
      <c r="U18" s="79"/>
    </row>
    <row r="19" spans="2:21" ht="22.15" customHeight="1" thickTop="1" x14ac:dyDescent="0.25">
      <c r="B19" s="196" t="s">
        <v>311</v>
      </c>
      <c r="C19" s="133">
        <v>7</v>
      </c>
      <c r="D19" s="234">
        <v>2.4682651622002822E-3</v>
      </c>
      <c r="E19" s="135">
        <v>4</v>
      </c>
      <c r="F19" s="234">
        <v>2.2962112514351321E-3</v>
      </c>
      <c r="G19" s="135">
        <v>1</v>
      </c>
      <c r="H19" s="234">
        <v>8.0128205128205125E-4</v>
      </c>
      <c r="I19" s="135">
        <v>2</v>
      </c>
      <c r="J19" s="234">
        <v>1.6764459346186086E-3</v>
      </c>
      <c r="K19" s="135">
        <v>2</v>
      </c>
      <c r="L19" s="234">
        <v>2.4660912453760789E-3</v>
      </c>
      <c r="M19" s="135">
        <v>1</v>
      </c>
      <c r="N19" s="234">
        <v>8.4889643463497452E-4</v>
      </c>
      <c r="O19" s="135">
        <v>1</v>
      </c>
      <c r="P19" s="234">
        <v>2.1413276231263384E-3</v>
      </c>
      <c r="Q19" s="135">
        <v>2</v>
      </c>
      <c r="R19" s="87">
        <v>5.1020408163265302E-3</v>
      </c>
      <c r="S19" s="133">
        <v>20</v>
      </c>
      <c r="T19" s="88">
        <v>2.026958548697679E-3</v>
      </c>
      <c r="U19" s="162"/>
    </row>
    <row r="20" spans="2:21" ht="22.15" customHeight="1" thickBot="1" x14ac:dyDescent="0.3">
      <c r="B20" s="196" t="s">
        <v>208</v>
      </c>
      <c r="C20" s="133">
        <v>765</v>
      </c>
      <c r="D20" s="291">
        <v>0.26974612129760228</v>
      </c>
      <c r="E20" s="228">
        <v>323</v>
      </c>
      <c r="F20" s="291">
        <v>0.18541905855338692</v>
      </c>
      <c r="G20" s="228">
        <v>190</v>
      </c>
      <c r="H20" s="291">
        <v>0.15224358974358973</v>
      </c>
      <c r="I20" s="228">
        <v>182</v>
      </c>
      <c r="J20" s="291">
        <v>0.15255658005029338</v>
      </c>
      <c r="K20" s="228">
        <v>107</v>
      </c>
      <c r="L20" s="291">
        <v>0.13193588162762021</v>
      </c>
      <c r="M20" s="228">
        <v>160</v>
      </c>
      <c r="N20" s="291">
        <v>0.13582342954159593</v>
      </c>
      <c r="O20" s="228">
        <v>61</v>
      </c>
      <c r="P20" s="291">
        <v>0.13062098501070663</v>
      </c>
      <c r="Q20" s="228">
        <v>55</v>
      </c>
      <c r="R20" s="87">
        <v>0.14030612244897958</v>
      </c>
      <c r="S20" s="133">
        <v>1843</v>
      </c>
      <c r="T20" s="88">
        <v>0.18678423026249114</v>
      </c>
      <c r="U20" s="162"/>
    </row>
    <row r="21" spans="2:21" ht="22.15" customHeight="1" thickTop="1" thickBot="1" x14ac:dyDescent="0.3">
      <c r="B21" s="98" t="s">
        <v>297</v>
      </c>
      <c r="C21" s="134">
        <v>2836</v>
      </c>
      <c r="D21" s="235">
        <v>1.0000000000000002</v>
      </c>
      <c r="E21" s="136">
        <v>1742</v>
      </c>
      <c r="F21" s="235">
        <v>1</v>
      </c>
      <c r="G21" s="136">
        <v>1248</v>
      </c>
      <c r="H21" s="235">
        <v>1</v>
      </c>
      <c r="I21" s="136">
        <v>1193</v>
      </c>
      <c r="J21" s="235">
        <v>1</v>
      </c>
      <c r="K21" s="136">
        <v>811</v>
      </c>
      <c r="L21" s="235">
        <v>1</v>
      </c>
      <c r="M21" s="136">
        <v>1178</v>
      </c>
      <c r="N21" s="235">
        <v>1</v>
      </c>
      <c r="O21" s="136">
        <v>467</v>
      </c>
      <c r="P21" s="235">
        <v>1</v>
      </c>
      <c r="Q21" s="136">
        <v>392</v>
      </c>
      <c r="R21" s="90">
        <v>0.99999999999999989</v>
      </c>
      <c r="S21" s="134">
        <v>9867</v>
      </c>
      <c r="T21" s="93">
        <v>1</v>
      </c>
      <c r="U21" s="79"/>
    </row>
    <row r="22" spans="2:21" ht="15.75" thickTop="1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1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1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1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1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1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1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1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1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1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1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2:20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2:20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2:20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2:20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2:20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2:20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2:20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2:20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2:20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2:20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2:20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2:20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2:20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2:20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2:20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2:20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2:20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2:20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2:20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2:20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2:20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2:20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2:20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2:20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2:20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2:20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2:20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2:20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2:20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2:20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2:20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2:20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2:20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2:20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2:20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</row>
    <row r="369" spans="2:20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</row>
    <row r="370" spans="2:20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</row>
    <row r="371" spans="2:20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2:20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</row>
    <row r="373" spans="2:20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</row>
    <row r="374" spans="2:20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</row>
    <row r="375" spans="2:20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</row>
    <row r="376" spans="2:20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2:20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</row>
    <row r="378" spans="2:20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2:20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2:20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</row>
    <row r="381" spans="2:20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2:20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2:20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</row>
    <row r="384" spans="2:20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</row>
    <row r="385" spans="2:20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</row>
    <row r="386" spans="2:20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</row>
    <row r="387" spans="2:20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</row>
    <row r="388" spans="2:20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2:20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2:20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</row>
    <row r="391" spans="2:20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</row>
    <row r="392" spans="2:20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</row>
    <row r="393" spans="2:20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</row>
    <row r="394" spans="2:20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</row>
    <row r="395" spans="2:20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</row>
    <row r="396" spans="2:20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</row>
    <row r="397" spans="2:20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</row>
    <row r="398" spans="2:20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</row>
    <row r="399" spans="2:20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</row>
    <row r="400" spans="2:20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</row>
    <row r="401" spans="2:20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</row>
    <row r="402" spans="2:20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</row>
    <row r="403" spans="2:20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</row>
    <row r="404" spans="2:20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2:20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</row>
    <row r="406" spans="2:20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</row>
    <row r="407" spans="2:20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</row>
    <row r="408" spans="2:20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</row>
    <row r="409" spans="2:20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</row>
    <row r="410" spans="2:20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</row>
    <row r="411" spans="2:20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</row>
    <row r="412" spans="2:20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</row>
    <row r="413" spans="2:20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</row>
    <row r="414" spans="2:20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</row>
    <row r="415" spans="2:20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</row>
    <row r="416" spans="2:20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</row>
    <row r="417" spans="2:20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</row>
    <row r="418" spans="2:20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</row>
    <row r="419" spans="2:20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</row>
    <row r="420" spans="2:20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</row>
    <row r="421" spans="2:20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</row>
    <row r="422" spans="2:20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</row>
    <row r="423" spans="2:20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</row>
    <row r="424" spans="2:20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</row>
    <row r="425" spans="2:20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</row>
    <row r="426" spans="2:20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</row>
    <row r="427" spans="2:20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</row>
    <row r="428" spans="2:20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</row>
    <row r="429" spans="2:20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2:20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</row>
    <row r="431" spans="2:20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2:20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2:20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</row>
    <row r="434" spans="2:20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</row>
    <row r="435" spans="2:20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2:20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</row>
    <row r="437" spans="2:20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</row>
    <row r="438" spans="2:20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</row>
    <row r="439" spans="2:20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2:20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</row>
    <row r="441" spans="2:20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</row>
    <row r="442" spans="2:20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</row>
    <row r="443" spans="2:20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</row>
    <row r="444" spans="2:20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</row>
    <row r="445" spans="2:20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</row>
    <row r="446" spans="2:20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</row>
    <row r="447" spans="2:20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</row>
    <row r="448" spans="2:20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</row>
    <row r="449" spans="2:20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</row>
    <row r="450" spans="2:20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</row>
    <row r="451" spans="2:20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</row>
    <row r="452" spans="2:20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</row>
    <row r="453" spans="2:20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</row>
    <row r="454" spans="2:20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</row>
    <row r="455" spans="2:20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</row>
    <row r="456" spans="2:20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</row>
    <row r="457" spans="2:20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</row>
    <row r="458" spans="2:20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</row>
    <row r="459" spans="2:20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</row>
    <row r="460" spans="2:20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</row>
    <row r="461" spans="2:20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</row>
    <row r="462" spans="2:20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</row>
    <row r="463" spans="2:20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</row>
    <row r="464" spans="2:20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</row>
    <row r="465" spans="2:20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</row>
    <row r="466" spans="2:20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</row>
    <row r="467" spans="2:20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</row>
    <row r="468" spans="2:20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</row>
    <row r="469" spans="2:20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</row>
    <row r="470" spans="2:20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</row>
    <row r="471" spans="2:20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</row>
    <row r="472" spans="2:20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</row>
    <row r="473" spans="2:20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</row>
    <row r="474" spans="2:20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</row>
    <row r="475" spans="2:20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</row>
    <row r="476" spans="2:20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</row>
    <row r="477" spans="2:20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</row>
    <row r="478" spans="2:20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</row>
    <row r="479" spans="2:20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</row>
    <row r="480" spans="2:20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</row>
    <row r="481" spans="2:20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</row>
    <row r="482" spans="2:20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2:20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</row>
    <row r="484" spans="2:20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2:20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2:20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</row>
    <row r="487" spans="2:20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2:20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2:20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</row>
    <row r="490" spans="2:20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2:20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</row>
    <row r="492" spans="2:20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</row>
    <row r="493" spans="2:20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</row>
    <row r="494" spans="2:20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</row>
    <row r="495" spans="2:20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</row>
    <row r="496" spans="2:20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2:20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</row>
    <row r="498" spans="2:20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</row>
    <row r="499" spans="2:20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</row>
    <row r="500" spans="2:20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2:20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</row>
    <row r="502" spans="2:20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</row>
    <row r="503" spans="2:20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</row>
    <row r="504" spans="2:20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</row>
    <row r="505" spans="2:20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</row>
    <row r="506" spans="2:20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</row>
    <row r="507" spans="2:20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</row>
    <row r="508" spans="2:20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2:20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</row>
    <row r="510" spans="2:20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</row>
    <row r="511" spans="2:20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</row>
    <row r="512" spans="2:20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</row>
    <row r="513" spans="2:20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</row>
    <row r="514" spans="2:20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</row>
    <row r="515" spans="2:20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</row>
    <row r="516" spans="2:20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</row>
    <row r="517" spans="2:20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</row>
    <row r="518" spans="2:20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</row>
    <row r="519" spans="2:20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</row>
    <row r="520" spans="2:20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</row>
    <row r="521" spans="2:20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</row>
    <row r="522" spans="2:20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</row>
    <row r="523" spans="2:20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</row>
    <row r="524" spans="2:20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</row>
    <row r="525" spans="2:20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</row>
    <row r="526" spans="2:20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</row>
    <row r="527" spans="2:20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</row>
    <row r="528" spans="2:20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</row>
    <row r="529" spans="2:20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</row>
    <row r="530" spans="2:20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</row>
    <row r="531" spans="2:20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2:20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</row>
    <row r="533" spans="2:20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</row>
    <row r="534" spans="2:20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</row>
    <row r="535" spans="2:20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</row>
    <row r="536" spans="2:20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</row>
    <row r="537" spans="2:20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</row>
    <row r="538" spans="2:20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</row>
    <row r="539" spans="2:20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</row>
    <row r="540" spans="2:20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</row>
    <row r="541" spans="2:20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</row>
    <row r="542" spans="2:20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</row>
    <row r="543" spans="2:20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</row>
    <row r="544" spans="2:20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</row>
    <row r="545" spans="2:20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</row>
    <row r="546" spans="2:20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</row>
    <row r="547" spans="2:20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</row>
    <row r="548" spans="2:20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</row>
    <row r="549" spans="2:20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</row>
    <row r="550" spans="2:20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</row>
    <row r="551" spans="2:20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</row>
    <row r="552" spans="2:20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</row>
    <row r="553" spans="2:20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</row>
    <row r="554" spans="2:20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</row>
    <row r="555" spans="2:20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</row>
    <row r="556" spans="2:20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</row>
    <row r="557" spans="2:20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</row>
    <row r="558" spans="2:20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</row>
    <row r="559" spans="2:20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</row>
    <row r="560" spans="2:20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</row>
    <row r="561" spans="2:20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</row>
    <row r="562" spans="2:20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</row>
    <row r="563" spans="2:20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</row>
    <row r="564" spans="2:20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</row>
    <row r="565" spans="2:20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</row>
    <row r="566" spans="2:20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</row>
    <row r="567" spans="2:20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</row>
    <row r="568" spans="2:20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</row>
    <row r="569" spans="2:20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</row>
    <row r="570" spans="2:20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</row>
    <row r="571" spans="2:20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</row>
    <row r="572" spans="2:20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</row>
    <row r="573" spans="2:20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</row>
    <row r="574" spans="2:20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</row>
    <row r="575" spans="2:20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</row>
    <row r="576" spans="2:20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</row>
    <row r="577" spans="2:20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</row>
    <row r="578" spans="2:20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</row>
    <row r="579" spans="2:20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</row>
    <row r="580" spans="2:20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</row>
    <row r="581" spans="2:20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</row>
    <row r="582" spans="2:20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</row>
    <row r="583" spans="2:20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</row>
    <row r="584" spans="2:20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</row>
    <row r="585" spans="2:20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</row>
    <row r="586" spans="2:20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</row>
    <row r="587" spans="2:20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</row>
    <row r="588" spans="2:20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</row>
    <row r="589" spans="2:20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</row>
    <row r="590" spans="2:20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</row>
    <row r="591" spans="2:20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</row>
    <row r="592" spans="2:20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</row>
    <row r="593" spans="2:20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</row>
    <row r="594" spans="2:20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</row>
    <row r="595" spans="2:20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</row>
    <row r="596" spans="2:20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</row>
    <row r="597" spans="2:20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</row>
    <row r="598" spans="2:20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</row>
    <row r="599" spans="2:20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</row>
    <row r="600" spans="2:20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</row>
    <row r="601" spans="2:20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</row>
    <row r="602" spans="2:20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</row>
    <row r="603" spans="2:20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</row>
    <row r="604" spans="2:20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</row>
    <row r="605" spans="2:20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</row>
    <row r="606" spans="2:20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</row>
    <row r="607" spans="2:20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</row>
    <row r="608" spans="2:20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</row>
    <row r="609" spans="2:20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</row>
    <row r="610" spans="2:20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</row>
    <row r="611" spans="2:20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</row>
    <row r="612" spans="2:20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</row>
    <row r="613" spans="2:20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</row>
    <row r="614" spans="2:20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</row>
    <row r="615" spans="2:20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</row>
    <row r="616" spans="2:20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</row>
    <row r="617" spans="2:20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</row>
    <row r="618" spans="2:20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</row>
    <row r="619" spans="2:20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</row>
    <row r="620" spans="2:20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</row>
    <row r="621" spans="2:20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</row>
    <row r="622" spans="2:20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</row>
    <row r="623" spans="2:20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</row>
    <row r="624" spans="2:20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</row>
    <row r="625" spans="2:20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</row>
    <row r="626" spans="2:20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</row>
    <row r="627" spans="2:20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</row>
    <row r="628" spans="2:20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</row>
    <row r="629" spans="2:20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</row>
    <row r="630" spans="2:20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</row>
    <row r="631" spans="2:20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</row>
    <row r="632" spans="2:20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</row>
    <row r="633" spans="2:20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</row>
    <row r="634" spans="2:20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</row>
    <row r="635" spans="2:20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</row>
    <row r="636" spans="2:20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</row>
    <row r="637" spans="2:20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</row>
    <row r="638" spans="2:20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</row>
    <row r="639" spans="2:20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</row>
    <row r="640" spans="2:20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</row>
    <row r="641" spans="2:20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</row>
    <row r="642" spans="2:20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</row>
    <row r="643" spans="2:20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</row>
    <row r="644" spans="2:20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</row>
    <row r="645" spans="2:20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</row>
    <row r="646" spans="2:20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</row>
    <row r="647" spans="2:20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</row>
    <row r="648" spans="2:20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</row>
    <row r="649" spans="2:20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</row>
    <row r="650" spans="2:20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</row>
    <row r="651" spans="2:20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</row>
    <row r="652" spans="2:20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</row>
    <row r="653" spans="2:20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</row>
    <row r="654" spans="2:20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</row>
    <row r="655" spans="2:20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</row>
    <row r="656" spans="2:20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</row>
    <row r="657" spans="2:20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</row>
    <row r="658" spans="2:20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</row>
    <row r="659" spans="2:20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</row>
    <row r="660" spans="2:20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</row>
    <row r="661" spans="2:20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</row>
    <row r="662" spans="2:20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</row>
    <row r="663" spans="2:20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</row>
    <row r="664" spans="2:20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</row>
    <row r="665" spans="2:20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</row>
    <row r="666" spans="2:20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</row>
    <row r="667" spans="2:20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</row>
    <row r="668" spans="2:20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</row>
    <row r="669" spans="2:20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</row>
    <row r="670" spans="2:20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</row>
    <row r="671" spans="2:20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</row>
    <row r="672" spans="2:20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</row>
    <row r="673" spans="2:20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</row>
    <row r="674" spans="2:20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</row>
    <row r="675" spans="2:20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</row>
    <row r="676" spans="2:20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</row>
    <row r="677" spans="2:20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</row>
    <row r="678" spans="2:20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</row>
    <row r="679" spans="2:20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</row>
    <row r="680" spans="2:20" x14ac:dyDescent="0.2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</row>
    <row r="681" spans="2:20" x14ac:dyDescent="0.2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</row>
    <row r="682" spans="2:20" x14ac:dyDescent="0.2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</row>
    <row r="683" spans="2:20" x14ac:dyDescent="0.2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</row>
    <row r="684" spans="2:20" x14ac:dyDescent="0.2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</row>
    <row r="685" spans="2:20" x14ac:dyDescent="0.2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</row>
    <row r="686" spans="2:20" x14ac:dyDescent="0.2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</row>
    <row r="687" spans="2:20" x14ac:dyDescent="0.2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</row>
    <row r="688" spans="2:20" x14ac:dyDescent="0.2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</row>
    <row r="689" spans="2:20" x14ac:dyDescent="0.2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</row>
    <row r="690" spans="2:20" x14ac:dyDescent="0.2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</row>
    <row r="691" spans="2:20" x14ac:dyDescent="0.2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</row>
    <row r="692" spans="2:20" x14ac:dyDescent="0.2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</row>
    <row r="693" spans="2:20" x14ac:dyDescent="0.2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</row>
    <row r="694" spans="2:20" x14ac:dyDescent="0.2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</row>
    <row r="695" spans="2:20" x14ac:dyDescent="0.2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</row>
    <row r="696" spans="2:20" x14ac:dyDescent="0.2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</row>
    <row r="697" spans="2:20" x14ac:dyDescent="0.2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</row>
    <row r="698" spans="2:20" x14ac:dyDescent="0.2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</row>
    <row r="699" spans="2:20" x14ac:dyDescent="0.2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</row>
    <row r="700" spans="2:20" x14ac:dyDescent="0.2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</row>
    <row r="701" spans="2:20" x14ac:dyDescent="0.2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</row>
    <row r="702" spans="2:20" x14ac:dyDescent="0.2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</row>
    <row r="703" spans="2:20" x14ac:dyDescent="0.2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</row>
    <row r="704" spans="2:20" x14ac:dyDescent="0.2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</row>
    <row r="705" spans="2:20" x14ac:dyDescent="0.2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</row>
    <row r="706" spans="2:20" x14ac:dyDescent="0.2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</row>
    <row r="707" spans="2:20" x14ac:dyDescent="0.2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</row>
    <row r="708" spans="2:20" x14ac:dyDescent="0.2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</row>
    <row r="709" spans="2:20" x14ac:dyDescent="0.2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</row>
    <row r="710" spans="2:20" x14ac:dyDescent="0.2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</row>
    <row r="711" spans="2:20" x14ac:dyDescent="0.2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</row>
    <row r="712" spans="2:20" x14ac:dyDescent="0.25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</row>
    <row r="713" spans="2:20" x14ac:dyDescent="0.25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</row>
    <row r="714" spans="2:20" x14ac:dyDescent="0.2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</row>
    <row r="715" spans="2:20" x14ac:dyDescent="0.25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</row>
    <row r="716" spans="2:20" x14ac:dyDescent="0.25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</row>
    <row r="717" spans="2:20" x14ac:dyDescent="0.25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</row>
    <row r="718" spans="2:20" x14ac:dyDescent="0.25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</row>
    <row r="719" spans="2:20" x14ac:dyDescent="0.25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</row>
    <row r="720" spans="2:20" x14ac:dyDescent="0.25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</row>
    <row r="721" spans="2:20" x14ac:dyDescent="0.25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</row>
    <row r="722" spans="2:20" x14ac:dyDescent="0.2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</row>
    <row r="723" spans="2:20" x14ac:dyDescent="0.25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</row>
    <row r="724" spans="2:20" x14ac:dyDescent="0.25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</row>
    <row r="725" spans="2:20" x14ac:dyDescent="0.25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</row>
    <row r="726" spans="2:20" x14ac:dyDescent="0.25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</row>
    <row r="727" spans="2:20" x14ac:dyDescent="0.25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</row>
    <row r="728" spans="2:20" x14ac:dyDescent="0.25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</row>
    <row r="729" spans="2:20" x14ac:dyDescent="0.25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</row>
    <row r="730" spans="2:20" x14ac:dyDescent="0.2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</row>
    <row r="731" spans="2:20" x14ac:dyDescent="0.25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</row>
    <row r="732" spans="2:20" x14ac:dyDescent="0.25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</row>
    <row r="733" spans="2:20" x14ac:dyDescent="0.25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</row>
    <row r="734" spans="2:20" x14ac:dyDescent="0.25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</row>
    <row r="735" spans="2:20" x14ac:dyDescent="0.25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</row>
    <row r="736" spans="2:20" x14ac:dyDescent="0.25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</row>
    <row r="737" spans="2:20" x14ac:dyDescent="0.25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</row>
    <row r="738" spans="2:20" x14ac:dyDescent="0.25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</row>
    <row r="739" spans="2:20" x14ac:dyDescent="0.25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</row>
    <row r="740" spans="2:20" x14ac:dyDescent="0.25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</row>
    <row r="741" spans="2:20" x14ac:dyDescent="0.25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</row>
    <row r="742" spans="2:20" x14ac:dyDescent="0.25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</row>
    <row r="743" spans="2:20" x14ac:dyDescent="0.25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</row>
    <row r="744" spans="2:20" x14ac:dyDescent="0.25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</row>
    <row r="745" spans="2:20" x14ac:dyDescent="0.25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</row>
    <row r="746" spans="2:20" x14ac:dyDescent="0.25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</row>
    <row r="747" spans="2:20" x14ac:dyDescent="0.25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</row>
    <row r="748" spans="2:20" x14ac:dyDescent="0.25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</row>
    <row r="749" spans="2:20" x14ac:dyDescent="0.25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</row>
    <row r="750" spans="2:20" x14ac:dyDescent="0.25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</row>
    <row r="751" spans="2:20" x14ac:dyDescent="0.25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</row>
    <row r="752" spans="2:20" x14ac:dyDescent="0.25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</row>
    <row r="753" spans="2:20" x14ac:dyDescent="0.25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</row>
    <row r="754" spans="2:20" x14ac:dyDescent="0.25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</row>
    <row r="755" spans="2:20" x14ac:dyDescent="0.25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</row>
    <row r="756" spans="2:20" x14ac:dyDescent="0.25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</row>
    <row r="757" spans="2:20" x14ac:dyDescent="0.25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</row>
    <row r="758" spans="2:20" x14ac:dyDescent="0.25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</row>
    <row r="759" spans="2:20" x14ac:dyDescent="0.25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</row>
    <row r="760" spans="2:20" x14ac:dyDescent="0.25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</row>
    <row r="761" spans="2:20" x14ac:dyDescent="0.25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</row>
    <row r="762" spans="2:20" x14ac:dyDescent="0.25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</row>
    <row r="763" spans="2:20" x14ac:dyDescent="0.25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</row>
    <row r="764" spans="2:20" x14ac:dyDescent="0.25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</row>
    <row r="765" spans="2:20" x14ac:dyDescent="0.25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</row>
    <row r="766" spans="2:20" x14ac:dyDescent="0.25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</row>
    <row r="767" spans="2:20" x14ac:dyDescent="0.25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</row>
    <row r="768" spans="2:20" x14ac:dyDescent="0.25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</row>
    <row r="769" spans="2:20" x14ac:dyDescent="0.25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</row>
    <row r="770" spans="2:20" x14ac:dyDescent="0.25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</row>
    <row r="771" spans="2:20" x14ac:dyDescent="0.25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</row>
    <row r="772" spans="2:20" x14ac:dyDescent="0.25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</row>
    <row r="773" spans="2:20" x14ac:dyDescent="0.25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</row>
    <row r="774" spans="2:20" x14ac:dyDescent="0.25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</row>
    <row r="775" spans="2:20" x14ac:dyDescent="0.25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</row>
    <row r="776" spans="2:20" x14ac:dyDescent="0.25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</row>
    <row r="777" spans="2:20" x14ac:dyDescent="0.25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</row>
    <row r="778" spans="2:20" x14ac:dyDescent="0.25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</row>
    <row r="779" spans="2:20" x14ac:dyDescent="0.25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</row>
    <row r="780" spans="2:20" x14ac:dyDescent="0.25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</row>
    <row r="781" spans="2:20" x14ac:dyDescent="0.25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</row>
    <row r="782" spans="2:20" x14ac:dyDescent="0.25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</row>
    <row r="783" spans="2:20" x14ac:dyDescent="0.25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</row>
    <row r="784" spans="2:20" x14ac:dyDescent="0.25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</row>
    <row r="785" spans="2:20" x14ac:dyDescent="0.25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</row>
    <row r="786" spans="2:20" x14ac:dyDescent="0.25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</row>
    <row r="787" spans="2:20" x14ac:dyDescent="0.25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</row>
    <row r="788" spans="2:20" x14ac:dyDescent="0.25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</row>
    <row r="789" spans="2:20" x14ac:dyDescent="0.25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</row>
    <row r="790" spans="2:20" x14ac:dyDescent="0.25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</row>
    <row r="791" spans="2:20" x14ac:dyDescent="0.25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</row>
    <row r="792" spans="2:20" x14ac:dyDescent="0.25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</row>
    <row r="793" spans="2:20" x14ac:dyDescent="0.25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</row>
    <row r="794" spans="2:20" x14ac:dyDescent="0.25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</row>
    <row r="795" spans="2:20" x14ac:dyDescent="0.25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</row>
    <row r="796" spans="2:20" x14ac:dyDescent="0.25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</row>
    <row r="797" spans="2:20" x14ac:dyDescent="0.25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</row>
    <row r="798" spans="2:20" x14ac:dyDescent="0.25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</row>
    <row r="799" spans="2:20" x14ac:dyDescent="0.25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</row>
    <row r="800" spans="2:20" x14ac:dyDescent="0.25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</row>
    <row r="801" spans="2:20" x14ac:dyDescent="0.25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</row>
    <row r="802" spans="2:20" x14ac:dyDescent="0.25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</row>
    <row r="803" spans="2:20" x14ac:dyDescent="0.25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</row>
    <row r="804" spans="2:20" x14ac:dyDescent="0.25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</row>
    <row r="805" spans="2:20" x14ac:dyDescent="0.25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</row>
    <row r="806" spans="2:20" x14ac:dyDescent="0.25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</row>
    <row r="807" spans="2:20" x14ac:dyDescent="0.25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</row>
    <row r="808" spans="2:20" x14ac:dyDescent="0.25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</row>
    <row r="809" spans="2:20" x14ac:dyDescent="0.25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</row>
    <row r="810" spans="2:20" x14ac:dyDescent="0.25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</row>
    <row r="811" spans="2:20" x14ac:dyDescent="0.25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</row>
    <row r="812" spans="2:20" x14ac:dyDescent="0.25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</row>
    <row r="813" spans="2:20" x14ac:dyDescent="0.25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</row>
    <row r="814" spans="2:20" x14ac:dyDescent="0.25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</row>
    <row r="815" spans="2:20" x14ac:dyDescent="0.25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</row>
    <row r="816" spans="2:20" x14ac:dyDescent="0.25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</row>
    <row r="817" spans="2:20" x14ac:dyDescent="0.25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</row>
    <row r="818" spans="2:20" x14ac:dyDescent="0.25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</row>
    <row r="819" spans="2:20" x14ac:dyDescent="0.25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</row>
    <row r="820" spans="2:20" x14ac:dyDescent="0.25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</row>
    <row r="821" spans="2:20" x14ac:dyDescent="0.25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</row>
    <row r="822" spans="2:20" x14ac:dyDescent="0.25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</row>
    <row r="823" spans="2:20" x14ac:dyDescent="0.25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</row>
    <row r="824" spans="2:20" x14ac:dyDescent="0.25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</row>
    <row r="825" spans="2:20" x14ac:dyDescent="0.25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</row>
    <row r="826" spans="2:20" x14ac:dyDescent="0.25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</row>
    <row r="827" spans="2:20" x14ac:dyDescent="0.25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</row>
    <row r="828" spans="2:20" x14ac:dyDescent="0.25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</row>
    <row r="829" spans="2:20" x14ac:dyDescent="0.25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</row>
    <row r="830" spans="2:20" x14ac:dyDescent="0.25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</row>
    <row r="831" spans="2:20" x14ac:dyDescent="0.25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</row>
    <row r="832" spans="2:20" x14ac:dyDescent="0.25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</row>
    <row r="833" spans="2:20" x14ac:dyDescent="0.25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</row>
    <row r="834" spans="2:20" x14ac:dyDescent="0.25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</row>
    <row r="835" spans="2:20" x14ac:dyDescent="0.25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</row>
    <row r="836" spans="2:20" x14ac:dyDescent="0.25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</row>
    <row r="837" spans="2:20" x14ac:dyDescent="0.25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</row>
    <row r="838" spans="2:20" x14ac:dyDescent="0.25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</row>
    <row r="839" spans="2:20" x14ac:dyDescent="0.25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</row>
    <row r="840" spans="2:20" x14ac:dyDescent="0.25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</row>
    <row r="841" spans="2:20" x14ac:dyDescent="0.25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</row>
    <row r="842" spans="2:20" x14ac:dyDescent="0.25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</row>
    <row r="843" spans="2:20" x14ac:dyDescent="0.25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</row>
    <row r="844" spans="2:20" x14ac:dyDescent="0.25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</row>
    <row r="845" spans="2:20" x14ac:dyDescent="0.25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</row>
    <row r="846" spans="2:20" x14ac:dyDescent="0.25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</row>
    <row r="847" spans="2:20" x14ac:dyDescent="0.25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</row>
    <row r="848" spans="2:20" x14ac:dyDescent="0.25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</row>
    <row r="849" spans="2:20" x14ac:dyDescent="0.25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</row>
    <row r="850" spans="2:20" x14ac:dyDescent="0.25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</row>
    <row r="851" spans="2:20" x14ac:dyDescent="0.25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</row>
    <row r="852" spans="2:20" x14ac:dyDescent="0.25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</row>
    <row r="853" spans="2:20" x14ac:dyDescent="0.25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</row>
    <row r="854" spans="2:20" x14ac:dyDescent="0.25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</row>
    <row r="855" spans="2:20" x14ac:dyDescent="0.25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</row>
    <row r="856" spans="2:20" x14ac:dyDescent="0.25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</row>
    <row r="857" spans="2:20" x14ac:dyDescent="0.25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</row>
    <row r="858" spans="2:20" x14ac:dyDescent="0.25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</row>
    <row r="859" spans="2:20" x14ac:dyDescent="0.25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</row>
    <row r="860" spans="2:20" x14ac:dyDescent="0.25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</row>
    <row r="861" spans="2:20" x14ac:dyDescent="0.25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</row>
    <row r="862" spans="2:20" x14ac:dyDescent="0.25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</row>
    <row r="863" spans="2:20" x14ac:dyDescent="0.25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</row>
    <row r="864" spans="2:20" x14ac:dyDescent="0.25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</row>
    <row r="865" spans="2:20" x14ac:dyDescent="0.25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</row>
    <row r="866" spans="2:20" x14ac:dyDescent="0.25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</row>
    <row r="867" spans="2:20" x14ac:dyDescent="0.25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</row>
    <row r="868" spans="2:20" x14ac:dyDescent="0.25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</row>
    <row r="869" spans="2:20" x14ac:dyDescent="0.25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</row>
    <row r="870" spans="2:20" x14ac:dyDescent="0.25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</row>
    <row r="871" spans="2:20" x14ac:dyDescent="0.25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</row>
    <row r="872" spans="2:20" x14ac:dyDescent="0.25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</row>
    <row r="873" spans="2:20" x14ac:dyDescent="0.25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</row>
    <row r="874" spans="2:20" x14ac:dyDescent="0.25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</row>
    <row r="875" spans="2:20" x14ac:dyDescent="0.25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</row>
    <row r="876" spans="2:20" x14ac:dyDescent="0.25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</row>
    <row r="877" spans="2:20" x14ac:dyDescent="0.25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</row>
    <row r="878" spans="2:20" x14ac:dyDescent="0.25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</row>
    <row r="879" spans="2:20" x14ac:dyDescent="0.25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</row>
    <row r="880" spans="2:20" x14ac:dyDescent="0.25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</row>
    <row r="881" spans="2:20" x14ac:dyDescent="0.25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</row>
    <row r="882" spans="2:20" x14ac:dyDescent="0.25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</row>
    <row r="883" spans="2:20" x14ac:dyDescent="0.25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</row>
    <row r="884" spans="2:20" x14ac:dyDescent="0.25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</row>
    <row r="885" spans="2:20" x14ac:dyDescent="0.25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</row>
    <row r="886" spans="2:20" x14ac:dyDescent="0.25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</row>
    <row r="887" spans="2:20" x14ac:dyDescent="0.25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</row>
    <row r="888" spans="2:20" x14ac:dyDescent="0.25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</row>
    <row r="889" spans="2:20" x14ac:dyDescent="0.25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</row>
    <row r="890" spans="2:20" x14ac:dyDescent="0.25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</row>
    <row r="891" spans="2:20" x14ac:dyDescent="0.25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</row>
    <row r="892" spans="2:20" x14ac:dyDescent="0.25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</row>
    <row r="893" spans="2:20" x14ac:dyDescent="0.25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</row>
    <row r="894" spans="2:20" x14ac:dyDescent="0.25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</row>
    <row r="895" spans="2:20" x14ac:dyDescent="0.25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</row>
    <row r="896" spans="2:20" x14ac:dyDescent="0.25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</row>
    <row r="897" spans="2:20" x14ac:dyDescent="0.25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</row>
    <row r="898" spans="2:20" x14ac:dyDescent="0.25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</row>
    <row r="899" spans="2:20" x14ac:dyDescent="0.25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</row>
    <row r="900" spans="2:20" x14ac:dyDescent="0.25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</row>
    <row r="901" spans="2:20" x14ac:dyDescent="0.25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</row>
    <row r="902" spans="2:20" x14ac:dyDescent="0.25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</row>
    <row r="903" spans="2:20" x14ac:dyDescent="0.25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</row>
    <row r="904" spans="2:20" x14ac:dyDescent="0.25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</row>
    <row r="905" spans="2:20" x14ac:dyDescent="0.25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</row>
    <row r="906" spans="2:20" x14ac:dyDescent="0.25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</row>
    <row r="907" spans="2:20" x14ac:dyDescent="0.25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</row>
    <row r="908" spans="2:20" x14ac:dyDescent="0.25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</row>
    <row r="909" spans="2:20" x14ac:dyDescent="0.25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</row>
    <row r="910" spans="2:20" x14ac:dyDescent="0.25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</row>
    <row r="911" spans="2:20" x14ac:dyDescent="0.25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</row>
    <row r="912" spans="2:20" x14ac:dyDescent="0.25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</row>
    <row r="913" spans="2:20" x14ac:dyDescent="0.25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</row>
    <row r="914" spans="2:20" x14ac:dyDescent="0.25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</row>
    <row r="915" spans="2:20" x14ac:dyDescent="0.25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</row>
    <row r="916" spans="2:20" x14ac:dyDescent="0.25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</row>
    <row r="917" spans="2:20" x14ac:dyDescent="0.25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</row>
    <row r="918" spans="2:20" x14ac:dyDescent="0.25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</row>
    <row r="919" spans="2:20" x14ac:dyDescent="0.25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</row>
    <row r="920" spans="2:20" x14ac:dyDescent="0.25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</row>
    <row r="921" spans="2:20" x14ac:dyDescent="0.25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</row>
    <row r="922" spans="2:20" x14ac:dyDescent="0.25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</row>
    <row r="923" spans="2:20" x14ac:dyDescent="0.25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</row>
    <row r="924" spans="2:20" x14ac:dyDescent="0.25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</row>
    <row r="925" spans="2:20" x14ac:dyDescent="0.25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</row>
    <row r="926" spans="2:20" x14ac:dyDescent="0.25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</row>
    <row r="927" spans="2:20" x14ac:dyDescent="0.25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</row>
    <row r="928" spans="2:20" x14ac:dyDescent="0.25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</row>
    <row r="929" spans="2:20" x14ac:dyDescent="0.25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</row>
    <row r="930" spans="2:20" x14ac:dyDescent="0.25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</row>
    <row r="931" spans="2:20" x14ac:dyDescent="0.25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</row>
    <row r="932" spans="2:20" x14ac:dyDescent="0.25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</row>
    <row r="933" spans="2:20" x14ac:dyDescent="0.25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</row>
    <row r="934" spans="2:20" x14ac:dyDescent="0.25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</row>
    <row r="935" spans="2:20" x14ac:dyDescent="0.25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</row>
    <row r="936" spans="2:20" x14ac:dyDescent="0.25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</row>
    <row r="937" spans="2:20" x14ac:dyDescent="0.25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</row>
    <row r="938" spans="2:20" x14ac:dyDescent="0.25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</row>
    <row r="939" spans="2:20" x14ac:dyDescent="0.25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</row>
    <row r="940" spans="2:20" x14ac:dyDescent="0.25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</row>
    <row r="941" spans="2:20" x14ac:dyDescent="0.25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</row>
    <row r="942" spans="2:20" x14ac:dyDescent="0.25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</row>
    <row r="943" spans="2:20" x14ac:dyDescent="0.25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</row>
    <row r="944" spans="2:20" x14ac:dyDescent="0.25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</row>
    <row r="945" spans="2:20" x14ac:dyDescent="0.25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</row>
    <row r="946" spans="2:20" x14ac:dyDescent="0.25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</row>
    <row r="947" spans="2:20" x14ac:dyDescent="0.25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</row>
    <row r="948" spans="2:20" x14ac:dyDescent="0.25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</row>
    <row r="949" spans="2:20" x14ac:dyDescent="0.25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</row>
    <row r="950" spans="2:20" x14ac:dyDescent="0.25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</row>
    <row r="951" spans="2:20" x14ac:dyDescent="0.25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</row>
    <row r="952" spans="2:20" x14ac:dyDescent="0.25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</row>
    <row r="953" spans="2:20" x14ac:dyDescent="0.25"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</row>
    <row r="954" spans="2:20" x14ac:dyDescent="0.25"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</row>
    <row r="955" spans="2:20" x14ac:dyDescent="0.25"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</row>
    <row r="956" spans="2:20" x14ac:dyDescent="0.25"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</row>
    <row r="957" spans="2:20" x14ac:dyDescent="0.25"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</row>
    <row r="958" spans="2:20" x14ac:dyDescent="0.25"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</row>
    <row r="959" spans="2:20" x14ac:dyDescent="0.25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</row>
    <row r="960" spans="2:20" x14ac:dyDescent="0.25"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</row>
    <row r="961" spans="2:20" x14ac:dyDescent="0.25"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</row>
    <row r="962" spans="2:20" x14ac:dyDescent="0.25"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</row>
    <row r="963" spans="2:20" x14ac:dyDescent="0.25"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</row>
    <row r="964" spans="2:20" x14ac:dyDescent="0.25"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</row>
    <row r="965" spans="2:20" x14ac:dyDescent="0.25"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</row>
    <row r="966" spans="2:20" x14ac:dyDescent="0.25"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</row>
    <row r="967" spans="2:20" x14ac:dyDescent="0.25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</row>
    <row r="968" spans="2:20" x14ac:dyDescent="0.25"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</row>
    <row r="969" spans="2:20" x14ac:dyDescent="0.25"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</row>
    <row r="970" spans="2:20" x14ac:dyDescent="0.25"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</row>
    <row r="971" spans="2:20" x14ac:dyDescent="0.25"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</row>
    <row r="972" spans="2:20" x14ac:dyDescent="0.25"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</row>
    <row r="973" spans="2:20" x14ac:dyDescent="0.25"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</row>
    <row r="974" spans="2:20" x14ac:dyDescent="0.25"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</row>
    <row r="975" spans="2:20" x14ac:dyDescent="0.25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</row>
    <row r="976" spans="2:20" x14ac:dyDescent="0.25"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</row>
    <row r="977" spans="2:20" x14ac:dyDescent="0.25"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</row>
    <row r="978" spans="2:20" x14ac:dyDescent="0.25"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</row>
    <row r="979" spans="2:20" x14ac:dyDescent="0.25"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</row>
    <row r="980" spans="2:20" x14ac:dyDescent="0.25"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</row>
    <row r="981" spans="2:20" x14ac:dyDescent="0.25"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</row>
    <row r="982" spans="2:20" x14ac:dyDescent="0.25"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</row>
    <row r="983" spans="2:20" x14ac:dyDescent="0.25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</row>
    <row r="984" spans="2:20" x14ac:dyDescent="0.25"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</row>
    <row r="985" spans="2:20" x14ac:dyDescent="0.25"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</row>
    <row r="986" spans="2:20" x14ac:dyDescent="0.25"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</row>
    <row r="987" spans="2:20" x14ac:dyDescent="0.25"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</row>
    <row r="988" spans="2:20" x14ac:dyDescent="0.25"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</row>
    <row r="989" spans="2:20" x14ac:dyDescent="0.25"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</row>
    <row r="990" spans="2:20" x14ac:dyDescent="0.25"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</row>
    <row r="991" spans="2:20" x14ac:dyDescent="0.25"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</row>
    <row r="992" spans="2:20" x14ac:dyDescent="0.25"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</row>
    <row r="993" spans="2:20" x14ac:dyDescent="0.25"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</row>
    <row r="994" spans="2:20" x14ac:dyDescent="0.25"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</row>
    <row r="995" spans="2:20" x14ac:dyDescent="0.25"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</row>
    <row r="996" spans="2:20" x14ac:dyDescent="0.25"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</row>
    <row r="997" spans="2:20" x14ac:dyDescent="0.25"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</row>
    <row r="998" spans="2:20" x14ac:dyDescent="0.25"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</row>
    <row r="999" spans="2:20" x14ac:dyDescent="0.25"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</row>
    <row r="1000" spans="2:20" x14ac:dyDescent="0.25"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</row>
    <row r="1001" spans="2:20" x14ac:dyDescent="0.25"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</row>
    <row r="1002" spans="2:20" x14ac:dyDescent="0.25"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</row>
  </sheetData>
  <mergeCells count="12">
    <mergeCell ref="S4:T4"/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  <pageSetUpPr fitToPage="1"/>
  </sheetPr>
  <dimension ref="A1:V21"/>
  <sheetViews>
    <sheetView topLeftCell="E1" workbookViewId="0">
      <selection activeCell="L33" sqref="L33"/>
    </sheetView>
  </sheetViews>
  <sheetFormatPr defaultColWidth="9.140625" defaultRowHeight="15" x14ac:dyDescent="0.25"/>
  <cols>
    <col min="1" max="1" width="30.7109375" style="63" customWidth="1"/>
    <col min="2" max="18" width="9.42578125" style="63" customWidth="1"/>
    <col min="19" max="21" width="9.7109375" style="63" customWidth="1"/>
    <col min="22" max="16384" width="9.140625" style="63"/>
  </cols>
  <sheetData>
    <row r="1" spans="1:22" ht="25.15" customHeight="1" thickTop="1" thickBot="1" x14ac:dyDescent="0.3">
      <c r="A1" s="357" t="s">
        <v>96</v>
      </c>
      <c r="B1" s="358"/>
      <c r="C1" s="358"/>
      <c r="D1" s="358"/>
      <c r="E1" s="358"/>
      <c r="F1" s="358"/>
      <c r="G1" s="358"/>
      <c r="H1" s="358"/>
      <c r="I1" s="358"/>
      <c r="J1" s="358"/>
      <c r="K1" s="359"/>
      <c r="L1" s="360"/>
      <c r="M1" s="360"/>
      <c r="N1" s="360"/>
      <c r="O1" s="360"/>
      <c r="P1" s="360"/>
      <c r="Q1" s="360"/>
      <c r="R1" s="360"/>
      <c r="S1" s="360"/>
      <c r="T1" s="360"/>
      <c r="U1" s="361"/>
    </row>
    <row r="2" spans="1:22" ht="25.15" customHeight="1" thickTop="1" thickBot="1" x14ac:dyDescent="0.3">
      <c r="A2" s="362" t="s">
        <v>91</v>
      </c>
      <c r="B2" s="399" t="s">
        <v>33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</row>
    <row r="3" spans="1:22" ht="25.15" customHeight="1" x14ac:dyDescent="0.25">
      <c r="A3" s="420"/>
      <c r="B3" s="421">
        <v>0</v>
      </c>
      <c r="C3" s="369"/>
      <c r="D3" s="370" t="s">
        <v>34</v>
      </c>
      <c r="E3" s="371"/>
      <c r="F3" s="372" t="s">
        <v>35</v>
      </c>
      <c r="G3" s="369"/>
      <c r="H3" s="370" t="s">
        <v>36</v>
      </c>
      <c r="I3" s="371"/>
      <c r="J3" s="372" t="s">
        <v>37</v>
      </c>
      <c r="K3" s="369"/>
      <c r="L3" s="370" t="s">
        <v>38</v>
      </c>
      <c r="M3" s="371"/>
      <c r="N3" s="372" t="s">
        <v>39</v>
      </c>
      <c r="O3" s="369"/>
      <c r="P3" s="370" t="s">
        <v>40</v>
      </c>
      <c r="Q3" s="371"/>
      <c r="R3" s="372" t="s">
        <v>30</v>
      </c>
      <c r="S3" s="369"/>
      <c r="T3" s="370" t="s">
        <v>32</v>
      </c>
      <c r="U3" s="371"/>
    </row>
    <row r="4" spans="1:22" ht="25.15" customHeight="1" thickBot="1" x14ac:dyDescent="0.3">
      <c r="A4" s="420"/>
      <c r="B4" s="48" t="s">
        <v>1</v>
      </c>
      <c r="C4" s="4" t="s">
        <v>2</v>
      </c>
      <c r="D4" s="50" t="s">
        <v>1</v>
      </c>
      <c r="E4" s="51" t="s">
        <v>2</v>
      </c>
      <c r="F4" s="48" t="s">
        <v>1</v>
      </c>
      <c r="G4" s="49" t="s">
        <v>2</v>
      </c>
      <c r="H4" s="50" t="s">
        <v>1</v>
      </c>
      <c r="I4" s="51" t="s">
        <v>2</v>
      </c>
      <c r="J4" s="48" t="s">
        <v>1</v>
      </c>
      <c r="K4" s="49" t="s">
        <v>2</v>
      </c>
      <c r="L4" s="50" t="s">
        <v>1</v>
      </c>
      <c r="M4" s="51" t="s">
        <v>2</v>
      </c>
      <c r="N4" s="48" t="s">
        <v>1</v>
      </c>
      <c r="O4" s="49" t="s">
        <v>2</v>
      </c>
      <c r="P4" s="50" t="s">
        <v>1</v>
      </c>
      <c r="Q4" s="51" t="s">
        <v>2</v>
      </c>
      <c r="R4" s="48" t="s">
        <v>1</v>
      </c>
      <c r="S4" s="49" t="s">
        <v>2</v>
      </c>
      <c r="T4" s="50" t="s">
        <v>1</v>
      </c>
      <c r="U4" s="51" t="s">
        <v>2</v>
      </c>
    </row>
    <row r="5" spans="1:22" ht="25.15" customHeight="1" thickBot="1" x14ac:dyDescent="0.3">
      <c r="A5" s="34" t="s">
        <v>75</v>
      </c>
      <c r="B5" s="52" t="e">
        <f>VLOOKUP(V5,[1]Sheet1!$A$764:$U$778,2,FALSE)</f>
        <v>#N/A</v>
      </c>
      <c r="C5" s="38" t="e">
        <f>VLOOKUP(V5,[1]Sheet1!$A$764:$U$778,3,FALSE)/100</f>
        <v>#N/A</v>
      </c>
      <c r="D5" s="53" t="e">
        <f>VLOOKUP(V5,[1]Sheet1!$A$764:$U$778,4,FALSE)</f>
        <v>#N/A</v>
      </c>
      <c r="E5" s="39" t="e">
        <f>VLOOKUP(V5,[1]Sheet1!$A$764:$U$778,5,FALSE)/100</f>
        <v>#N/A</v>
      </c>
      <c r="F5" s="52" t="e">
        <f>VLOOKUP(V5,[1]Sheet1!$A$764:$U$778,6,FALSE)</f>
        <v>#N/A</v>
      </c>
      <c r="G5" s="38" t="e">
        <f>VLOOKUP(V5,[1]Sheet1!$A$764:$U$778,7,FALSE)/100</f>
        <v>#N/A</v>
      </c>
      <c r="H5" s="53" t="e">
        <f>VLOOKUP(V5,[1]Sheet1!$A$764:$U$778,8,FALSE)</f>
        <v>#N/A</v>
      </c>
      <c r="I5" s="39" t="e">
        <f>VLOOKUP(V5,[1]Sheet1!$A$764:$U$778,9,FALSE)/100</f>
        <v>#N/A</v>
      </c>
      <c r="J5" s="52" t="e">
        <f>VLOOKUP(V5,[1]Sheet1!$A$764:$U$778,10,FALSE)</f>
        <v>#N/A</v>
      </c>
      <c r="K5" s="38" t="e">
        <f>VLOOKUP(V5,[1]Sheet1!$A$764:$U$778,11,FALSE)/100</f>
        <v>#N/A</v>
      </c>
      <c r="L5" s="53" t="e">
        <f>VLOOKUP(V5,[1]Sheet1!$A$764:$U$778,12,FALSE)</f>
        <v>#N/A</v>
      </c>
      <c r="M5" s="39" t="e">
        <f>VLOOKUP(V5,[1]Sheet1!$A$764:$U$778,13,FALSE)/100</f>
        <v>#N/A</v>
      </c>
      <c r="N5" s="52" t="e">
        <f>VLOOKUP(V5,[1]Sheet1!$A$764:$U$778,14,FALSE)</f>
        <v>#N/A</v>
      </c>
      <c r="O5" s="38" t="e">
        <f>VLOOKUP(V5,[1]Sheet1!$A$764:$U$778,15,FALSE)/100</f>
        <v>#N/A</v>
      </c>
      <c r="P5" s="53" t="e">
        <f>VLOOKUP(V5,[1]Sheet1!$A$764:$U$778,16,FALSE)</f>
        <v>#N/A</v>
      </c>
      <c r="Q5" s="39" t="e">
        <f>VLOOKUP(V5,[1]Sheet1!$A$764:$U$778,17,FALSE)/100</f>
        <v>#N/A</v>
      </c>
      <c r="R5" s="52" t="e">
        <f>VLOOKUP(V5,[1]Sheet1!$A$764:$U$778,18,FALSE)</f>
        <v>#N/A</v>
      </c>
      <c r="S5" s="38" t="e">
        <f>VLOOKUP(V5,[1]Sheet1!$A$764:$U$778,19,FALSE)/100</f>
        <v>#N/A</v>
      </c>
      <c r="T5" s="53" t="e">
        <f>VLOOKUP(V5,[1]Sheet1!$A$764:$U$778,20,FALSE)</f>
        <v>#N/A</v>
      </c>
      <c r="U5" s="39" t="e">
        <f>VLOOKUP(V5,[1]Sheet1!$A$764:$U$778,21,FALSE)/100</f>
        <v>#N/A</v>
      </c>
      <c r="V5" s="67" t="s">
        <v>152</v>
      </c>
    </row>
    <row r="6" spans="1:22" x14ac:dyDescent="0.25">
      <c r="A6" s="64" t="s">
        <v>76</v>
      </c>
      <c r="B6" s="54" t="e">
        <f>VLOOKUP(V6,[1]Sheet1!$A$764:$U$778,2,FALSE)</f>
        <v>#N/A</v>
      </c>
      <c r="C6" s="41" t="e">
        <f>VLOOKUP(V6,[1]Sheet1!$A$764:$U$778,3,FALSE)/100</f>
        <v>#N/A</v>
      </c>
      <c r="D6" s="54" t="e">
        <f>VLOOKUP(V6,[1]Sheet1!$A$764:$U$778,4,FALSE)</f>
        <v>#N/A</v>
      </c>
      <c r="E6" s="40" t="e">
        <f>VLOOKUP(V6,[1]Sheet1!$A$764:$U$778,5,FALSE)/100</f>
        <v>#N/A</v>
      </c>
      <c r="F6" s="55" t="e">
        <f>VLOOKUP(V6,[1]Sheet1!$A$764:$U$778,6,FALSE)</f>
        <v>#N/A</v>
      </c>
      <c r="G6" s="41" t="e">
        <f>VLOOKUP(V6,[1]Sheet1!$A$764:$U$778,7,FALSE)/100</f>
        <v>#N/A</v>
      </c>
      <c r="H6" s="54" t="e">
        <f>VLOOKUP(V6,[1]Sheet1!$A$764:$U$778,8,FALSE)</f>
        <v>#N/A</v>
      </c>
      <c r="I6" s="40" t="e">
        <f>VLOOKUP(V6,[1]Sheet1!$A$764:$U$778,9,FALSE)/100</f>
        <v>#N/A</v>
      </c>
      <c r="J6" s="55" t="e">
        <f>VLOOKUP(V6,[1]Sheet1!$A$764:$U$778,10,FALSE)</f>
        <v>#N/A</v>
      </c>
      <c r="K6" s="41" t="e">
        <f>VLOOKUP(V6,[1]Sheet1!$A$764:$U$778,11,FALSE)/100</f>
        <v>#N/A</v>
      </c>
      <c r="L6" s="54" t="e">
        <f>VLOOKUP(V6,[1]Sheet1!$A$764:$U$778,12,FALSE)</f>
        <v>#N/A</v>
      </c>
      <c r="M6" s="40" t="e">
        <f>VLOOKUP(V6,[1]Sheet1!$A$764:$U$778,13,FALSE)/100</f>
        <v>#N/A</v>
      </c>
      <c r="N6" s="55" t="e">
        <f>VLOOKUP(V6,[1]Sheet1!$A$764:$U$778,14,FALSE)</f>
        <v>#N/A</v>
      </c>
      <c r="O6" s="41" t="e">
        <f>VLOOKUP(V6,[1]Sheet1!$A$764:$U$778,15,FALSE)/100</f>
        <v>#N/A</v>
      </c>
      <c r="P6" s="54" t="e">
        <f>VLOOKUP(V6,[1]Sheet1!$A$764:$U$778,16,FALSE)</f>
        <v>#N/A</v>
      </c>
      <c r="Q6" s="40" t="e">
        <f>VLOOKUP(V6,[1]Sheet1!$A$764:$U$778,17,FALSE)/100</f>
        <v>#N/A</v>
      </c>
      <c r="R6" s="55" t="e">
        <f>VLOOKUP(V6,[1]Sheet1!$A$764:$U$778,18,FALSE)</f>
        <v>#N/A</v>
      </c>
      <c r="S6" s="41" t="e">
        <f>VLOOKUP(V6,[1]Sheet1!$A$764:$U$778,19,FALSE)/100</f>
        <v>#N/A</v>
      </c>
      <c r="T6" s="54" t="e">
        <f>VLOOKUP(V6,[1]Sheet1!$A$764:$U$778,20,FALSE)</f>
        <v>#N/A</v>
      </c>
      <c r="U6" s="40" t="e">
        <f>VLOOKUP(V6,[1]Sheet1!$A$764:$U$778,21,FALSE)/100</f>
        <v>#N/A</v>
      </c>
      <c r="V6" s="67" t="s">
        <v>153</v>
      </c>
    </row>
    <row r="7" spans="1:22" x14ac:dyDescent="0.25">
      <c r="A7" s="65" t="s">
        <v>77</v>
      </c>
      <c r="B7" s="36" t="e">
        <f>VLOOKUP(V7,[1]Sheet1!$A$764:$U$778,2,FALSE)</f>
        <v>#N/A</v>
      </c>
      <c r="C7" s="33" t="e">
        <f>VLOOKUP(V7,[1]Sheet1!$A$764:$U$778,3,FALSE)/100</f>
        <v>#N/A</v>
      </c>
      <c r="D7" s="36" t="e">
        <f>VLOOKUP(V7,[1]Sheet1!$A$764:$U$778,4,FALSE)</f>
        <v>#N/A</v>
      </c>
      <c r="E7" s="35" t="e">
        <f>VLOOKUP(V7,[1]Sheet1!$A$764:$U$778,5,FALSE)/100</f>
        <v>#N/A</v>
      </c>
      <c r="F7" s="56" t="e">
        <f>VLOOKUP(V7,[1]Sheet1!$A$764:$U$778,6,FALSE)</f>
        <v>#N/A</v>
      </c>
      <c r="G7" s="33" t="e">
        <f>VLOOKUP(V7,[1]Sheet1!$A$764:$U$778,7,FALSE)/100</f>
        <v>#N/A</v>
      </c>
      <c r="H7" s="36" t="e">
        <f>VLOOKUP(V7,[1]Sheet1!$A$764:$U$778,8,FALSE)</f>
        <v>#N/A</v>
      </c>
      <c r="I7" s="35" t="e">
        <f>VLOOKUP(V7,[1]Sheet1!$A$764:$U$778,9,FALSE)/100</f>
        <v>#N/A</v>
      </c>
      <c r="J7" s="56" t="e">
        <f>VLOOKUP(V7,[1]Sheet1!$A$764:$U$778,10,FALSE)</f>
        <v>#N/A</v>
      </c>
      <c r="K7" s="33" t="e">
        <f>VLOOKUP(V7,[1]Sheet1!$A$764:$U$778,11,FALSE)/100</f>
        <v>#N/A</v>
      </c>
      <c r="L7" s="36" t="e">
        <f>VLOOKUP(V7,[1]Sheet1!$A$764:$U$778,12,FALSE)</f>
        <v>#N/A</v>
      </c>
      <c r="M7" s="35" t="e">
        <f>VLOOKUP(V7,[1]Sheet1!$A$764:$U$778,13,FALSE)/100</f>
        <v>#N/A</v>
      </c>
      <c r="N7" s="56" t="e">
        <f>VLOOKUP(V7,[1]Sheet1!$A$764:$U$778,14,FALSE)</f>
        <v>#N/A</v>
      </c>
      <c r="O7" s="33" t="e">
        <f>VLOOKUP(V7,[1]Sheet1!$A$764:$U$778,15,FALSE)/100</f>
        <v>#N/A</v>
      </c>
      <c r="P7" s="36" t="e">
        <f>VLOOKUP(V7,[1]Sheet1!$A$764:$U$778,16,FALSE)</f>
        <v>#N/A</v>
      </c>
      <c r="Q7" s="35" t="e">
        <f>VLOOKUP(V7,[1]Sheet1!$A$764:$U$778,17,FALSE)/100</f>
        <v>#N/A</v>
      </c>
      <c r="R7" s="56" t="e">
        <f>VLOOKUP(V7,[1]Sheet1!$A$764:$U$778,18,FALSE)</f>
        <v>#N/A</v>
      </c>
      <c r="S7" s="33" t="e">
        <f>VLOOKUP(V7,[1]Sheet1!$A$764:$U$778,19,FALSE)/100</f>
        <v>#N/A</v>
      </c>
      <c r="T7" s="36" t="e">
        <f>VLOOKUP(V7,[1]Sheet1!$A$764:$U$778,20,FALSE)</f>
        <v>#N/A</v>
      </c>
      <c r="U7" s="35" t="e">
        <f>VLOOKUP(V7,[1]Sheet1!$A$764:$U$778,21,FALSE)/100</f>
        <v>#N/A</v>
      </c>
      <c r="V7" s="67" t="s">
        <v>154</v>
      </c>
    </row>
    <row r="8" spans="1:22" x14ac:dyDescent="0.25">
      <c r="A8" s="65" t="s">
        <v>78</v>
      </c>
      <c r="B8" s="36" t="e">
        <f>VLOOKUP(V8,[1]Sheet1!$A$764:$U$778,2,FALSE)</f>
        <v>#N/A</v>
      </c>
      <c r="C8" s="33" t="e">
        <f>VLOOKUP(V8,[1]Sheet1!$A$764:$U$778,3,FALSE)/100</f>
        <v>#N/A</v>
      </c>
      <c r="D8" s="36" t="e">
        <f>VLOOKUP(V8,[1]Sheet1!$A$764:$U$778,4,FALSE)</f>
        <v>#N/A</v>
      </c>
      <c r="E8" s="35" t="e">
        <f>VLOOKUP(V8,[1]Sheet1!$A$764:$U$778,5,FALSE)/100</f>
        <v>#N/A</v>
      </c>
      <c r="F8" s="56" t="e">
        <f>VLOOKUP(V8,[1]Sheet1!$A$764:$U$778,6,FALSE)</f>
        <v>#N/A</v>
      </c>
      <c r="G8" s="33" t="e">
        <f>VLOOKUP(V8,[1]Sheet1!$A$764:$U$778,7,FALSE)/100</f>
        <v>#N/A</v>
      </c>
      <c r="H8" s="36" t="e">
        <f>VLOOKUP(V8,[1]Sheet1!$A$764:$U$778,8,FALSE)</f>
        <v>#N/A</v>
      </c>
      <c r="I8" s="35" t="e">
        <f>VLOOKUP(V8,[1]Sheet1!$A$764:$U$778,9,FALSE)/100</f>
        <v>#N/A</v>
      </c>
      <c r="J8" s="56" t="e">
        <f>VLOOKUP(V8,[1]Sheet1!$A$764:$U$778,10,FALSE)</f>
        <v>#N/A</v>
      </c>
      <c r="K8" s="33" t="e">
        <f>VLOOKUP(V8,[1]Sheet1!$A$764:$U$778,11,FALSE)/100</f>
        <v>#N/A</v>
      </c>
      <c r="L8" s="36" t="e">
        <f>VLOOKUP(V8,[1]Sheet1!$A$764:$U$778,12,FALSE)</f>
        <v>#N/A</v>
      </c>
      <c r="M8" s="35" t="e">
        <f>VLOOKUP(V8,[1]Sheet1!$A$764:$U$778,13,FALSE)/100</f>
        <v>#N/A</v>
      </c>
      <c r="N8" s="56" t="e">
        <f>VLOOKUP(V8,[1]Sheet1!$A$764:$U$778,14,FALSE)</f>
        <v>#N/A</v>
      </c>
      <c r="O8" s="33" t="e">
        <f>VLOOKUP(V8,[1]Sheet1!$A$764:$U$778,15,FALSE)/100</f>
        <v>#N/A</v>
      </c>
      <c r="P8" s="36" t="e">
        <f>VLOOKUP(V8,[1]Sheet1!$A$764:$U$778,16,FALSE)</f>
        <v>#N/A</v>
      </c>
      <c r="Q8" s="35" t="e">
        <f>VLOOKUP(V8,[1]Sheet1!$A$764:$U$778,17,FALSE)/100</f>
        <v>#N/A</v>
      </c>
      <c r="R8" s="56" t="e">
        <f>VLOOKUP(V8,[1]Sheet1!$A$764:$U$778,18,FALSE)</f>
        <v>#N/A</v>
      </c>
      <c r="S8" s="33" t="e">
        <f>VLOOKUP(V8,[1]Sheet1!$A$764:$U$778,19,FALSE)/100</f>
        <v>#N/A</v>
      </c>
      <c r="T8" s="36" t="e">
        <f>VLOOKUP(V8,[1]Sheet1!$A$764:$U$778,20,FALSE)</f>
        <v>#N/A</v>
      </c>
      <c r="U8" s="35" t="e">
        <f>VLOOKUP(V8,[1]Sheet1!$A$764:$U$778,21,FALSE)/100</f>
        <v>#N/A</v>
      </c>
      <c r="V8" s="67" t="s">
        <v>155</v>
      </c>
    </row>
    <row r="9" spans="1:22" x14ac:dyDescent="0.25">
      <c r="A9" s="65" t="s">
        <v>79</v>
      </c>
      <c r="B9" s="36" t="e">
        <f>VLOOKUP(V9,[1]Sheet1!$A$764:$U$778,2,FALSE)</f>
        <v>#N/A</v>
      </c>
      <c r="C9" s="33" t="e">
        <f>VLOOKUP(V9,[1]Sheet1!$A$764:$U$778,3,FALSE)/100</f>
        <v>#N/A</v>
      </c>
      <c r="D9" s="36" t="e">
        <f>VLOOKUP(V9,[1]Sheet1!$A$764:$U$778,4,FALSE)</f>
        <v>#N/A</v>
      </c>
      <c r="E9" s="35" t="e">
        <f>VLOOKUP(V9,[1]Sheet1!$A$764:$U$778,5,FALSE)/100</f>
        <v>#N/A</v>
      </c>
      <c r="F9" s="56" t="e">
        <f>VLOOKUP(V9,[1]Sheet1!$A$764:$U$778,6,FALSE)</f>
        <v>#N/A</v>
      </c>
      <c r="G9" s="33" t="e">
        <f>VLOOKUP(V9,[1]Sheet1!$A$764:$U$778,7,FALSE)/100</f>
        <v>#N/A</v>
      </c>
      <c r="H9" s="36" t="e">
        <f>VLOOKUP(V9,[1]Sheet1!$A$764:$U$778,8,FALSE)</f>
        <v>#N/A</v>
      </c>
      <c r="I9" s="35" t="e">
        <f>VLOOKUP(V9,[1]Sheet1!$A$764:$U$778,9,FALSE)/100</f>
        <v>#N/A</v>
      </c>
      <c r="J9" s="56" t="e">
        <f>VLOOKUP(V9,[1]Sheet1!$A$764:$U$778,10,FALSE)</f>
        <v>#N/A</v>
      </c>
      <c r="K9" s="33" t="e">
        <f>VLOOKUP(V9,[1]Sheet1!$A$764:$U$778,11,FALSE)/100</f>
        <v>#N/A</v>
      </c>
      <c r="L9" s="36" t="e">
        <f>VLOOKUP(V9,[1]Sheet1!$A$764:$U$778,12,FALSE)</f>
        <v>#N/A</v>
      </c>
      <c r="M9" s="35" t="e">
        <f>VLOOKUP(V9,[1]Sheet1!$A$764:$U$778,13,FALSE)/100</f>
        <v>#N/A</v>
      </c>
      <c r="N9" s="56" t="e">
        <f>VLOOKUP(V9,[1]Sheet1!$A$764:$U$778,14,FALSE)</f>
        <v>#N/A</v>
      </c>
      <c r="O9" s="33" t="e">
        <f>VLOOKUP(V9,[1]Sheet1!$A$764:$U$778,15,FALSE)/100</f>
        <v>#N/A</v>
      </c>
      <c r="P9" s="36" t="e">
        <f>VLOOKUP(V9,[1]Sheet1!$A$764:$U$778,16,FALSE)</f>
        <v>#N/A</v>
      </c>
      <c r="Q9" s="35" t="e">
        <f>VLOOKUP(V9,[1]Sheet1!$A$764:$U$778,17,FALSE)/100</f>
        <v>#N/A</v>
      </c>
      <c r="R9" s="56" t="e">
        <f>VLOOKUP(V9,[1]Sheet1!$A$764:$U$778,18,FALSE)</f>
        <v>#N/A</v>
      </c>
      <c r="S9" s="33" t="e">
        <f>VLOOKUP(V9,[1]Sheet1!$A$764:$U$778,19,FALSE)/100</f>
        <v>#N/A</v>
      </c>
      <c r="T9" s="36" t="e">
        <f>VLOOKUP(V9,[1]Sheet1!$A$764:$U$778,20,FALSE)</f>
        <v>#N/A</v>
      </c>
      <c r="U9" s="35" t="e">
        <f>VLOOKUP(V9,[1]Sheet1!$A$764:$U$778,21,FALSE)/100</f>
        <v>#N/A</v>
      </c>
      <c r="V9" s="67" t="s">
        <v>156</v>
      </c>
    </row>
    <row r="10" spans="1:22" ht="15.75" thickBot="1" x14ac:dyDescent="0.3">
      <c r="A10" s="66" t="s">
        <v>80</v>
      </c>
      <c r="B10" s="57" t="e">
        <f>VLOOKUP(V10,[1]Sheet1!$A$764:$U$778,2,FALSE)</f>
        <v>#N/A</v>
      </c>
      <c r="C10" s="43" t="e">
        <f>VLOOKUP(V10,[1]Sheet1!$A$764:$U$778,3,FALSE)/100</f>
        <v>#N/A</v>
      </c>
      <c r="D10" s="57" t="e">
        <f>VLOOKUP(V10,[1]Sheet1!$A$764:$U$778,4,FALSE)</f>
        <v>#N/A</v>
      </c>
      <c r="E10" s="42" t="e">
        <f>VLOOKUP(V10,[1]Sheet1!$A$764:$U$778,5,FALSE)/100</f>
        <v>#N/A</v>
      </c>
      <c r="F10" s="58" t="e">
        <f>VLOOKUP(V10,[1]Sheet1!$A$764:$U$778,6,FALSE)</f>
        <v>#N/A</v>
      </c>
      <c r="G10" s="43" t="e">
        <f>VLOOKUP(V10,[1]Sheet1!$A$764:$U$778,7,FALSE)/100</f>
        <v>#N/A</v>
      </c>
      <c r="H10" s="57" t="e">
        <f>VLOOKUP(V10,[1]Sheet1!$A$764:$U$778,8,FALSE)</f>
        <v>#N/A</v>
      </c>
      <c r="I10" s="42" t="e">
        <f>VLOOKUP(V10,[1]Sheet1!$A$764:$U$778,9,FALSE)/100</f>
        <v>#N/A</v>
      </c>
      <c r="J10" s="58" t="e">
        <f>VLOOKUP(V10,[1]Sheet1!$A$764:$U$778,10,FALSE)</f>
        <v>#N/A</v>
      </c>
      <c r="K10" s="43" t="e">
        <f>VLOOKUP(V10,[1]Sheet1!$A$764:$U$778,11,FALSE)/100</f>
        <v>#N/A</v>
      </c>
      <c r="L10" s="57" t="e">
        <f>VLOOKUP(V10,[1]Sheet1!$A$764:$U$778,12,FALSE)</f>
        <v>#N/A</v>
      </c>
      <c r="M10" s="42" t="e">
        <f>VLOOKUP(V10,[1]Sheet1!$A$764:$U$778,13,FALSE)/100</f>
        <v>#N/A</v>
      </c>
      <c r="N10" s="58" t="e">
        <f>VLOOKUP(V10,[1]Sheet1!$A$764:$U$778,14,FALSE)</f>
        <v>#N/A</v>
      </c>
      <c r="O10" s="43" t="e">
        <f>VLOOKUP(V10,[1]Sheet1!$A$764:$U$778,15,FALSE)/100</f>
        <v>#N/A</v>
      </c>
      <c r="P10" s="57" t="e">
        <f>VLOOKUP(V10,[1]Sheet1!$A$764:$U$778,16,FALSE)</f>
        <v>#N/A</v>
      </c>
      <c r="Q10" s="42" t="e">
        <f>VLOOKUP(V10,[1]Sheet1!$A$764:$U$778,17,FALSE)/100</f>
        <v>#N/A</v>
      </c>
      <c r="R10" s="58" t="e">
        <f>VLOOKUP(V10,[1]Sheet1!$A$764:$U$778,18,FALSE)</f>
        <v>#N/A</v>
      </c>
      <c r="S10" s="43" t="e">
        <f>VLOOKUP(V10,[1]Sheet1!$A$764:$U$778,19,FALSE)/100</f>
        <v>#N/A</v>
      </c>
      <c r="T10" s="57" t="e">
        <f>VLOOKUP(V10,[1]Sheet1!$A$764:$U$778,20,FALSE)</f>
        <v>#N/A</v>
      </c>
      <c r="U10" s="42" t="e">
        <f>VLOOKUP(V10,[1]Sheet1!$A$764:$U$778,21,FALSE)/100</f>
        <v>#N/A</v>
      </c>
      <c r="V10" s="67" t="s">
        <v>157</v>
      </c>
    </row>
    <row r="11" spans="1:22" ht="25.15" customHeight="1" thickBot="1" x14ac:dyDescent="0.3">
      <c r="A11" s="34" t="s">
        <v>81</v>
      </c>
      <c r="B11" s="59" t="e">
        <f>SUM(B6:B10)</f>
        <v>#N/A</v>
      </c>
      <c r="C11" s="44" t="e">
        <f>SUM(C6:C10)</f>
        <v>#N/A</v>
      </c>
      <c r="D11" s="60" t="e">
        <f t="shared" ref="D11:U11" si="0">SUM(D6:D10)</f>
        <v>#N/A</v>
      </c>
      <c r="E11" s="45" t="e">
        <f t="shared" si="0"/>
        <v>#N/A</v>
      </c>
      <c r="F11" s="59" t="e">
        <f t="shared" si="0"/>
        <v>#N/A</v>
      </c>
      <c r="G11" s="44" t="e">
        <f t="shared" si="0"/>
        <v>#N/A</v>
      </c>
      <c r="H11" s="60" t="e">
        <f t="shared" si="0"/>
        <v>#N/A</v>
      </c>
      <c r="I11" s="45" t="e">
        <f t="shared" si="0"/>
        <v>#N/A</v>
      </c>
      <c r="J11" s="59" t="e">
        <f t="shared" si="0"/>
        <v>#N/A</v>
      </c>
      <c r="K11" s="44" t="e">
        <f t="shared" si="0"/>
        <v>#N/A</v>
      </c>
      <c r="L11" s="60" t="e">
        <f t="shared" si="0"/>
        <v>#N/A</v>
      </c>
      <c r="M11" s="45" t="e">
        <f t="shared" si="0"/>
        <v>#N/A</v>
      </c>
      <c r="N11" s="59" t="e">
        <f t="shared" si="0"/>
        <v>#N/A</v>
      </c>
      <c r="O11" s="44" t="e">
        <f t="shared" si="0"/>
        <v>#N/A</v>
      </c>
      <c r="P11" s="60" t="e">
        <f t="shared" si="0"/>
        <v>#N/A</v>
      </c>
      <c r="Q11" s="45" t="e">
        <f t="shared" si="0"/>
        <v>#N/A</v>
      </c>
      <c r="R11" s="59" t="e">
        <f t="shared" si="0"/>
        <v>#N/A</v>
      </c>
      <c r="S11" s="44" t="e">
        <f t="shared" si="0"/>
        <v>#N/A</v>
      </c>
      <c r="T11" s="60" t="e">
        <f t="shared" si="0"/>
        <v>#N/A</v>
      </c>
      <c r="U11" s="45" t="e">
        <f t="shared" si="0"/>
        <v>#N/A</v>
      </c>
      <c r="V11" s="69"/>
    </row>
    <row r="12" spans="1:22" x14ac:dyDescent="0.25">
      <c r="A12" s="64" t="s">
        <v>82</v>
      </c>
      <c r="B12" s="54" t="e">
        <f>VLOOKUP(V12,[1]Sheet1!$A$764:$U$778,2,FALSE)</f>
        <v>#N/A</v>
      </c>
      <c r="C12" s="41" t="e">
        <f>VLOOKUP(V12,[1]Sheet1!$A$764:$U$778,3,FALSE)/100</f>
        <v>#N/A</v>
      </c>
      <c r="D12" s="54" t="e">
        <f>VLOOKUP(V12,[1]Sheet1!$A$764:$U$778,4,FALSE)</f>
        <v>#N/A</v>
      </c>
      <c r="E12" s="40" t="e">
        <f>VLOOKUP(V12,[1]Sheet1!$A$764:$U$778,5,FALSE)/100</f>
        <v>#N/A</v>
      </c>
      <c r="F12" s="55" t="e">
        <f>VLOOKUP(V12,[1]Sheet1!$A$764:$U$778,6,FALSE)</f>
        <v>#N/A</v>
      </c>
      <c r="G12" s="41" t="e">
        <f>VLOOKUP(V12,[1]Sheet1!$A$764:$U$778,7,FALSE)/100</f>
        <v>#N/A</v>
      </c>
      <c r="H12" s="54" t="e">
        <f>VLOOKUP(V12,[1]Sheet1!$A$764:$U$778,8,FALSE)</f>
        <v>#N/A</v>
      </c>
      <c r="I12" s="40" t="e">
        <f>VLOOKUP(V12,[1]Sheet1!$A$764:$U$778,9,FALSE)/100</f>
        <v>#N/A</v>
      </c>
      <c r="J12" s="55" t="e">
        <f>VLOOKUP(V12,[1]Sheet1!$A$764:$U$778,10,FALSE)</f>
        <v>#N/A</v>
      </c>
      <c r="K12" s="41" t="e">
        <f>VLOOKUP(V12,[1]Sheet1!$A$764:$U$778,11,FALSE)/100</f>
        <v>#N/A</v>
      </c>
      <c r="L12" s="54" t="e">
        <f>VLOOKUP(V12,[1]Sheet1!$A$764:$U$778,12,FALSE)</f>
        <v>#N/A</v>
      </c>
      <c r="M12" s="40" t="e">
        <f>VLOOKUP(V12,[1]Sheet1!$A$764:$U$778,13,FALSE)/100</f>
        <v>#N/A</v>
      </c>
      <c r="N12" s="55" t="e">
        <f>VLOOKUP(V12,[1]Sheet1!$A$764:$U$778,14,FALSE)</f>
        <v>#N/A</v>
      </c>
      <c r="O12" s="41" t="e">
        <f>VLOOKUP(V12,[1]Sheet1!$A$764:$U$778,15,FALSE)/100</f>
        <v>#N/A</v>
      </c>
      <c r="P12" s="54" t="e">
        <f>VLOOKUP(V12,[1]Sheet1!$A$764:$U$778,16,FALSE)</f>
        <v>#N/A</v>
      </c>
      <c r="Q12" s="40" t="e">
        <f>VLOOKUP(V12,[1]Sheet1!$A$764:$U$778,17,FALSE)/100</f>
        <v>#N/A</v>
      </c>
      <c r="R12" s="55" t="e">
        <f>VLOOKUP(V12,[1]Sheet1!$A$764:$U$778,18,FALSE)</f>
        <v>#N/A</v>
      </c>
      <c r="S12" s="41" t="e">
        <f>VLOOKUP(V12,[1]Sheet1!$A$764:$U$778,19,FALSE)/100</f>
        <v>#N/A</v>
      </c>
      <c r="T12" s="54" t="e">
        <f>VLOOKUP(V12,[1]Sheet1!$A$764:$U$778,20,FALSE)</f>
        <v>#N/A</v>
      </c>
      <c r="U12" s="40" t="e">
        <f>VLOOKUP(V12,[1]Sheet1!$A$764:$U$778,21,FALSE)/100</f>
        <v>#N/A</v>
      </c>
      <c r="V12" s="67" t="s">
        <v>158</v>
      </c>
    </row>
    <row r="13" spans="1:22" x14ac:dyDescent="0.25">
      <c r="A13" s="65" t="s">
        <v>83</v>
      </c>
      <c r="B13" s="36">
        <f>VLOOKUP(V13,[1]Sheet1!$A$764:$U$778,2,FALSE)</f>
        <v>747</v>
      </c>
      <c r="C13" s="33">
        <f>VLOOKUP(V13,[1]Sheet1!$A$764:$U$778,3,FALSE)/100</f>
        <v>7.027942421676546E-2</v>
      </c>
      <c r="D13" s="36">
        <f>VLOOKUP(V13,[1]Sheet1!$A$764:$U$778,4,FALSE)</f>
        <v>747</v>
      </c>
      <c r="E13" s="35">
        <f>VLOOKUP(V13,[1]Sheet1!$A$764:$U$778,5,FALSE)/100</f>
        <v>7.027942421676546E-2</v>
      </c>
      <c r="F13" s="56">
        <f>VLOOKUP(V13,[1]Sheet1!$A$764:$U$778,6,FALSE)</f>
        <v>0</v>
      </c>
      <c r="G13" s="33">
        <f>VLOOKUP(V13,[1]Sheet1!$A$764:$U$778,7,FALSE)/100</f>
        <v>0</v>
      </c>
      <c r="H13" s="36">
        <f>VLOOKUP(V13,[1]Sheet1!$A$764:$U$778,8,FALSE)</f>
        <v>0</v>
      </c>
      <c r="I13" s="35">
        <f>VLOOKUP(V13,[1]Sheet1!$A$764:$U$778,9,FALSE)/100</f>
        <v>0</v>
      </c>
      <c r="J13" s="56">
        <f>VLOOKUP(V13,[1]Sheet1!$A$764:$U$778,10,FALSE)</f>
        <v>0</v>
      </c>
      <c r="K13" s="33">
        <f>VLOOKUP(V13,[1]Sheet1!$A$764:$U$778,11,FALSE)/100</f>
        <v>0</v>
      </c>
      <c r="L13" s="36">
        <f>VLOOKUP(V13,[1]Sheet1!$A$764:$U$778,12,FALSE)</f>
        <v>0</v>
      </c>
      <c r="M13" s="35">
        <f>VLOOKUP(V13,[1]Sheet1!$A$764:$U$778,13,FALSE)/100</f>
        <v>0</v>
      </c>
      <c r="N13" s="56">
        <f>VLOOKUP(V13,[1]Sheet1!$A$764:$U$778,14,FALSE)</f>
        <v>0</v>
      </c>
      <c r="O13" s="33">
        <f>VLOOKUP(V13,[1]Sheet1!$A$764:$U$778,15,FALSE)/100</f>
        <v>0</v>
      </c>
      <c r="P13" s="36">
        <f>VLOOKUP(V13,[1]Sheet1!$A$764:$U$778,16,FALSE)</f>
        <v>0</v>
      </c>
      <c r="Q13" s="35">
        <f>VLOOKUP(V13,[1]Sheet1!$A$764:$U$778,17,FALSE)/100</f>
        <v>0</v>
      </c>
      <c r="R13" s="56">
        <f>VLOOKUP(V13,[1]Sheet1!$A$764:$U$778,18,FALSE)</f>
        <v>0</v>
      </c>
      <c r="S13" s="33">
        <f>VLOOKUP(V13,[1]Sheet1!$A$764:$U$778,19,FALSE)/100</f>
        <v>0</v>
      </c>
      <c r="T13" s="36">
        <f>VLOOKUP(V13,[1]Sheet1!$A$764:$U$778,20,FALSE)</f>
        <v>0</v>
      </c>
      <c r="U13" s="35">
        <f>VLOOKUP(V13,[1]Sheet1!$A$764:$U$778,21,FALSE)/100</f>
        <v>0</v>
      </c>
      <c r="V13" s="67" t="s">
        <v>159</v>
      </c>
    </row>
    <row r="14" spans="1:22" x14ac:dyDescent="0.25">
      <c r="A14" s="65" t="s">
        <v>84</v>
      </c>
      <c r="B14" s="36">
        <f>VLOOKUP(V14,[1]Sheet1!$A$764:$U$778,2,FALSE)</f>
        <v>720</v>
      </c>
      <c r="C14" s="33">
        <f>VLOOKUP(V14,[1]Sheet1!$A$764:$U$778,3,FALSE)/100</f>
        <v>6.7739204064352243E-2</v>
      </c>
      <c r="D14" s="36">
        <f>VLOOKUP(V14,[1]Sheet1!$A$764:$U$778,4,FALSE)</f>
        <v>720</v>
      </c>
      <c r="E14" s="35">
        <f>VLOOKUP(V14,[1]Sheet1!$A$764:$U$778,5,FALSE)/100</f>
        <v>6.7739204064352243E-2</v>
      </c>
      <c r="F14" s="56">
        <f>VLOOKUP(V14,[1]Sheet1!$A$764:$U$778,6,FALSE)</f>
        <v>0</v>
      </c>
      <c r="G14" s="33">
        <f>VLOOKUP(V14,[1]Sheet1!$A$764:$U$778,7,FALSE)/100</f>
        <v>0</v>
      </c>
      <c r="H14" s="36">
        <f>VLOOKUP(V14,[1]Sheet1!$A$764:$U$778,8,FALSE)</f>
        <v>0</v>
      </c>
      <c r="I14" s="35">
        <f>VLOOKUP(V14,[1]Sheet1!$A$764:$U$778,9,FALSE)/100</f>
        <v>0</v>
      </c>
      <c r="J14" s="56">
        <f>VLOOKUP(V14,[1]Sheet1!$A$764:$U$778,10,FALSE)</f>
        <v>0</v>
      </c>
      <c r="K14" s="33">
        <f>VLOOKUP(V14,[1]Sheet1!$A$764:$U$778,11,FALSE)/100</f>
        <v>0</v>
      </c>
      <c r="L14" s="36">
        <f>VLOOKUP(V14,[1]Sheet1!$A$764:$U$778,12,FALSE)</f>
        <v>0</v>
      </c>
      <c r="M14" s="35">
        <f>VLOOKUP(V14,[1]Sheet1!$A$764:$U$778,13,FALSE)/100</f>
        <v>0</v>
      </c>
      <c r="N14" s="56">
        <f>VLOOKUP(V14,[1]Sheet1!$A$764:$U$778,14,FALSE)</f>
        <v>0</v>
      </c>
      <c r="O14" s="33">
        <f>VLOOKUP(V14,[1]Sheet1!$A$764:$U$778,15,FALSE)/100</f>
        <v>0</v>
      </c>
      <c r="P14" s="36">
        <f>VLOOKUP(V14,[1]Sheet1!$A$764:$U$778,16,FALSE)</f>
        <v>0</v>
      </c>
      <c r="Q14" s="35">
        <f>VLOOKUP(V14,[1]Sheet1!$A$764:$U$778,17,FALSE)/100</f>
        <v>0</v>
      </c>
      <c r="R14" s="56">
        <f>VLOOKUP(V14,[1]Sheet1!$A$764:$U$778,18,FALSE)</f>
        <v>0</v>
      </c>
      <c r="S14" s="33">
        <f>VLOOKUP(V14,[1]Sheet1!$A$764:$U$778,19,FALSE)/100</f>
        <v>0</v>
      </c>
      <c r="T14" s="36">
        <f>VLOOKUP(V14,[1]Sheet1!$A$764:$U$778,20,FALSE)</f>
        <v>0</v>
      </c>
      <c r="U14" s="35">
        <f>VLOOKUP(V14,[1]Sheet1!$A$764:$U$778,21,FALSE)/100</f>
        <v>0</v>
      </c>
      <c r="V14" s="67" t="s">
        <v>160</v>
      </c>
    </row>
    <row r="15" spans="1:22" x14ac:dyDescent="0.25">
      <c r="A15" s="65" t="s">
        <v>85</v>
      </c>
      <c r="B15" s="36">
        <f>VLOOKUP(V15,[1]Sheet1!$A$764:$U$778,2,FALSE)</f>
        <v>120</v>
      </c>
      <c r="C15" s="33">
        <f>VLOOKUP(V15,[1]Sheet1!$A$764:$U$778,3,FALSE)/100</f>
        <v>1.1289867344058705E-2</v>
      </c>
      <c r="D15" s="36">
        <f>VLOOKUP(V15,[1]Sheet1!$A$764:$U$778,4,FALSE)</f>
        <v>120</v>
      </c>
      <c r="E15" s="35">
        <f>VLOOKUP(V15,[1]Sheet1!$A$764:$U$778,5,FALSE)/100</f>
        <v>1.1289867344058705E-2</v>
      </c>
      <c r="F15" s="56">
        <f>VLOOKUP(V15,[1]Sheet1!$A$764:$U$778,6,FALSE)</f>
        <v>0</v>
      </c>
      <c r="G15" s="33">
        <f>VLOOKUP(V15,[1]Sheet1!$A$764:$U$778,7,FALSE)/100</f>
        <v>0</v>
      </c>
      <c r="H15" s="36">
        <f>VLOOKUP(V15,[1]Sheet1!$A$764:$U$778,8,FALSE)</f>
        <v>0</v>
      </c>
      <c r="I15" s="35">
        <f>VLOOKUP(V15,[1]Sheet1!$A$764:$U$778,9,FALSE)/100</f>
        <v>0</v>
      </c>
      <c r="J15" s="56">
        <f>VLOOKUP(V15,[1]Sheet1!$A$764:$U$778,10,FALSE)</f>
        <v>0</v>
      </c>
      <c r="K15" s="33">
        <f>VLOOKUP(V15,[1]Sheet1!$A$764:$U$778,11,FALSE)/100</f>
        <v>0</v>
      </c>
      <c r="L15" s="36">
        <f>VLOOKUP(V15,[1]Sheet1!$A$764:$U$778,12,FALSE)</f>
        <v>0</v>
      </c>
      <c r="M15" s="35">
        <f>VLOOKUP(V15,[1]Sheet1!$A$764:$U$778,13,FALSE)/100</f>
        <v>0</v>
      </c>
      <c r="N15" s="56">
        <f>VLOOKUP(V15,[1]Sheet1!$A$764:$U$778,14,FALSE)</f>
        <v>0</v>
      </c>
      <c r="O15" s="33">
        <f>VLOOKUP(V15,[1]Sheet1!$A$764:$U$778,15,FALSE)/100</f>
        <v>0</v>
      </c>
      <c r="P15" s="36">
        <f>VLOOKUP(V15,[1]Sheet1!$A$764:$U$778,16,FALSE)</f>
        <v>0</v>
      </c>
      <c r="Q15" s="35">
        <f>VLOOKUP(V15,[1]Sheet1!$A$764:$U$778,17,FALSE)/100</f>
        <v>0</v>
      </c>
      <c r="R15" s="56">
        <f>VLOOKUP(V15,[1]Sheet1!$A$764:$U$778,18,FALSE)</f>
        <v>0</v>
      </c>
      <c r="S15" s="33">
        <f>VLOOKUP(V15,[1]Sheet1!$A$764:$U$778,19,FALSE)/100</f>
        <v>0</v>
      </c>
      <c r="T15" s="36">
        <f>VLOOKUP(V15,[1]Sheet1!$A$764:$U$778,20,FALSE)</f>
        <v>0</v>
      </c>
      <c r="U15" s="35">
        <f>VLOOKUP(V15,[1]Sheet1!$A$764:$U$778,21,FALSE)/100</f>
        <v>0</v>
      </c>
      <c r="V15" s="67" t="s">
        <v>161</v>
      </c>
    </row>
    <row r="16" spans="1:22" ht="15.75" thickBot="1" x14ac:dyDescent="0.3">
      <c r="A16" s="66" t="s">
        <v>86</v>
      </c>
      <c r="B16" s="57">
        <f>VLOOKUP(V16,[1]Sheet1!$A$764:$U$778,2,FALSE)</f>
        <v>343</v>
      </c>
      <c r="C16" s="43">
        <f>VLOOKUP(V16,[1]Sheet1!$A$764:$U$778,3,FALSE)/100</f>
        <v>3.2270204158434471E-2</v>
      </c>
      <c r="D16" s="57">
        <f>VLOOKUP(V16,[1]Sheet1!$A$764:$U$778,4,FALSE)</f>
        <v>343</v>
      </c>
      <c r="E16" s="42">
        <f>VLOOKUP(V16,[1]Sheet1!$A$764:$U$778,5,FALSE)/100</f>
        <v>3.2270204158434471E-2</v>
      </c>
      <c r="F16" s="58">
        <f>VLOOKUP(V16,[1]Sheet1!$A$764:$U$778,6,FALSE)</f>
        <v>0</v>
      </c>
      <c r="G16" s="43">
        <f>VLOOKUP(V16,[1]Sheet1!$A$764:$U$778,7,FALSE)/100</f>
        <v>0</v>
      </c>
      <c r="H16" s="57">
        <f>VLOOKUP(V16,[1]Sheet1!$A$764:$U$778,8,FALSE)</f>
        <v>0</v>
      </c>
      <c r="I16" s="42">
        <f>VLOOKUP(V16,[1]Sheet1!$A$764:$U$778,9,FALSE)/100</f>
        <v>0</v>
      </c>
      <c r="J16" s="58">
        <f>VLOOKUP(V16,[1]Sheet1!$A$764:$U$778,10,FALSE)</f>
        <v>0</v>
      </c>
      <c r="K16" s="43">
        <f>VLOOKUP(V16,[1]Sheet1!$A$764:$U$778,11,FALSE)/100</f>
        <v>0</v>
      </c>
      <c r="L16" s="57">
        <f>VLOOKUP(V16,[1]Sheet1!$A$764:$U$778,12,FALSE)</f>
        <v>0</v>
      </c>
      <c r="M16" s="42">
        <f>VLOOKUP(V16,[1]Sheet1!$A$764:$U$778,13,FALSE)/100</f>
        <v>0</v>
      </c>
      <c r="N16" s="58">
        <f>VLOOKUP(V16,[1]Sheet1!$A$764:$U$778,14,FALSE)</f>
        <v>0</v>
      </c>
      <c r="O16" s="43">
        <f>VLOOKUP(V16,[1]Sheet1!$A$764:$U$778,15,FALSE)/100</f>
        <v>0</v>
      </c>
      <c r="P16" s="57">
        <f>VLOOKUP(V16,[1]Sheet1!$A$764:$U$778,16,FALSE)</f>
        <v>0</v>
      </c>
      <c r="Q16" s="42">
        <f>VLOOKUP(V16,[1]Sheet1!$A$764:$U$778,17,FALSE)/100</f>
        <v>0</v>
      </c>
      <c r="R16" s="58">
        <f>VLOOKUP(V16,[1]Sheet1!$A$764:$U$778,18,FALSE)</f>
        <v>0</v>
      </c>
      <c r="S16" s="43">
        <f>VLOOKUP(V16,[1]Sheet1!$A$764:$U$778,19,FALSE)/100</f>
        <v>0</v>
      </c>
      <c r="T16" s="57">
        <f>VLOOKUP(V16,[1]Sheet1!$A$764:$U$778,20,FALSE)</f>
        <v>0</v>
      </c>
      <c r="U16" s="42">
        <f>VLOOKUP(V16,[1]Sheet1!$A$764:$U$778,21,FALSE)/100</f>
        <v>0</v>
      </c>
      <c r="V16" s="67" t="s">
        <v>162</v>
      </c>
    </row>
    <row r="17" spans="1:22" ht="25.15" customHeight="1" thickBot="1" x14ac:dyDescent="0.3">
      <c r="A17" s="34" t="s">
        <v>87</v>
      </c>
      <c r="B17" s="59" t="e">
        <f>SUM(B12:B16)</f>
        <v>#N/A</v>
      </c>
      <c r="C17" s="44" t="e">
        <f>SUM(C12:C16)</f>
        <v>#N/A</v>
      </c>
      <c r="D17" s="60" t="e">
        <f t="shared" ref="D17:U17" si="1">SUM(D12:D16)</f>
        <v>#N/A</v>
      </c>
      <c r="E17" s="45" t="e">
        <f t="shared" si="1"/>
        <v>#N/A</v>
      </c>
      <c r="F17" s="59" t="e">
        <f t="shared" si="1"/>
        <v>#N/A</v>
      </c>
      <c r="G17" s="44" t="e">
        <f t="shared" si="1"/>
        <v>#N/A</v>
      </c>
      <c r="H17" s="60" t="e">
        <f t="shared" si="1"/>
        <v>#N/A</v>
      </c>
      <c r="I17" s="45" t="e">
        <f t="shared" si="1"/>
        <v>#N/A</v>
      </c>
      <c r="J17" s="59" t="e">
        <f t="shared" si="1"/>
        <v>#N/A</v>
      </c>
      <c r="K17" s="44" t="e">
        <f t="shared" si="1"/>
        <v>#N/A</v>
      </c>
      <c r="L17" s="60" t="e">
        <f t="shared" si="1"/>
        <v>#N/A</v>
      </c>
      <c r="M17" s="45" t="e">
        <f t="shared" si="1"/>
        <v>#N/A</v>
      </c>
      <c r="N17" s="59" t="e">
        <f t="shared" si="1"/>
        <v>#N/A</v>
      </c>
      <c r="O17" s="44" t="e">
        <f t="shared" si="1"/>
        <v>#N/A</v>
      </c>
      <c r="P17" s="60" t="e">
        <f t="shared" si="1"/>
        <v>#N/A</v>
      </c>
      <c r="Q17" s="45" t="e">
        <f t="shared" si="1"/>
        <v>#N/A</v>
      </c>
      <c r="R17" s="59" t="e">
        <f t="shared" si="1"/>
        <v>#N/A</v>
      </c>
      <c r="S17" s="44" t="e">
        <f t="shared" si="1"/>
        <v>#N/A</v>
      </c>
      <c r="T17" s="60" t="e">
        <f t="shared" si="1"/>
        <v>#N/A</v>
      </c>
      <c r="U17" s="45" t="e">
        <f t="shared" si="1"/>
        <v>#N/A</v>
      </c>
      <c r="V17" s="69"/>
    </row>
    <row r="18" spans="1:22" x14ac:dyDescent="0.25">
      <c r="A18" s="64" t="s">
        <v>88</v>
      </c>
      <c r="B18" s="54">
        <f>VLOOKUP(V18,[1]Sheet1!$A$764:$U$778,2,FALSE)</f>
        <v>18</v>
      </c>
      <c r="C18" s="41">
        <f>VLOOKUP(V18,[1]Sheet1!$A$764:$U$778,3,FALSE)/100</f>
        <v>1.6934801016088058E-3</v>
      </c>
      <c r="D18" s="54">
        <f>VLOOKUP(V18,[1]Sheet1!$A$764:$U$778,4,FALSE)</f>
        <v>18</v>
      </c>
      <c r="E18" s="40">
        <f>VLOOKUP(V18,[1]Sheet1!$A$764:$U$778,5,FALSE)/100</f>
        <v>1.6934801016088058E-3</v>
      </c>
      <c r="F18" s="55">
        <f>VLOOKUP(V18,[1]Sheet1!$A$764:$U$778,6,FALSE)</f>
        <v>0</v>
      </c>
      <c r="G18" s="41">
        <f>VLOOKUP(V18,[1]Sheet1!$A$764:$U$778,7,FALSE)/100</f>
        <v>0</v>
      </c>
      <c r="H18" s="54">
        <f>VLOOKUP(V18,[1]Sheet1!$A$764:$U$778,8,FALSE)</f>
        <v>0</v>
      </c>
      <c r="I18" s="40">
        <f>VLOOKUP(V18,[1]Sheet1!$A$764:$U$778,9,FALSE)/100</f>
        <v>0</v>
      </c>
      <c r="J18" s="55">
        <f>VLOOKUP(V18,[1]Sheet1!$A$764:$U$778,10,FALSE)</f>
        <v>0</v>
      </c>
      <c r="K18" s="41">
        <f>VLOOKUP(V18,[1]Sheet1!$A$764:$U$778,11,FALSE)/100</f>
        <v>0</v>
      </c>
      <c r="L18" s="54">
        <f>VLOOKUP(V18,[1]Sheet1!$A$764:$U$778,12,FALSE)</f>
        <v>0</v>
      </c>
      <c r="M18" s="40">
        <f>VLOOKUP(V18,[1]Sheet1!$A$764:$U$778,13,FALSE)/100</f>
        <v>0</v>
      </c>
      <c r="N18" s="55">
        <f>VLOOKUP(V18,[1]Sheet1!$A$764:$U$778,14,FALSE)</f>
        <v>0</v>
      </c>
      <c r="O18" s="41">
        <f>VLOOKUP(V18,[1]Sheet1!$A$764:$U$778,15,FALSE)/100</f>
        <v>0</v>
      </c>
      <c r="P18" s="54">
        <f>VLOOKUP(V18,[1]Sheet1!$A$764:$U$778,16,FALSE)</f>
        <v>0</v>
      </c>
      <c r="Q18" s="40">
        <f>VLOOKUP(V18,[1]Sheet1!$A$764:$U$778,17,FALSE)/100</f>
        <v>0</v>
      </c>
      <c r="R18" s="55">
        <f>VLOOKUP(V18,[1]Sheet1!$A$764:$U$778,18,FALSE)</f>
        <v>0</v>
      </c>
      <c r="S18" s="41">
        <f>VLOOKUP(V18,[1]Sheet1!$A$764:$U$778,19,FALSE)/100</f>
        <v>0</v>
      </c>
      <c r="T18" s="54">
        <f>VLOOKUP(V18,[1]Sheet1!$A$764:$U$778,20,FALSE)</f>
        <v>0</v>
      </c>
      <c r="U18" s="40">
        <f>VLOOKUP(V18,[1]Sheet1!$A$764:$U$778,21,FALSE)/100</f>
        <v>0</v>
      </c>
      <c r="V18" s="67" t="s">
        <v>163</v>
      </c>
    </row>
    <row r="19" spans="1:22" x14ac:dyDescent="0.25">
      <c r="A19" s="65" t="s">
        <v>89</v>
      </c>
      <c r="B19" s="36" t="e">
        <f>VLOOKUP(V19,[1]Sheet1!$A$764:$U$778,2,FALSE)</f>
        <v>#N/A</v>
      </c>
      <c r="C19" s="33" t="e">
        <f>VLOOKUP(V19,[1]Sheet1!$A$764:$U$778,3,FALSE)/100</f>
        <v>#N/A</v>
      </c>
      <c r="D19" s="36" t="e">
        <f>VLOOKUP(V19,[1]Sheet1!$A$764:$U$778,4,FALSE)</f>
        <v>#N/A</v>
      </c>
      <c r="E19" s="35" t="e">
        <f>VLOOKUP(V19,[1]Sheet1!$A$764:$U$778,5,FALSE)/100</f>
        <v>#N/A</v>
      </c>
      <c r="F19" s="56" t="e">
        <f>VLOOKUP(V19,[1]Sheet1!$A$764:$U$778,6,FALSE)</f>
        <v>#N/A</v>
      </c>
      <c r="G19" s="33" t="e">
        <f>VLOOKUP(V19,[1]Sheet1!$A$764:$U$778,7,FALSE)/100</f>
        <v>#N/A</v>
      </c>
      <c r="H19" s="36" t="e">
        <f>VLOOKUP(V19,[1]Sheet1!$A$764:$U$778,8,FALSE)</f>
        <v>#N/A</v>
      </c>
      <c r="I19" s="35" t="e">
        <f>VLOOKUP(V19,[1]Sheet1!$A$764:$U$778,9,FALSE)/100</f>
        <v>#N/A</v>
      </c>
      <c r="J19" s="56" t="e">
        <f>VLOOKUP(V19,[1]Sheet1!$A$764:$U$778,10,FALSE)</f>
        <v>#N/A</v>
      </c>
      <c r="K19" s="33" t="e">
        <f>VLOOKUP(V19,[1]Sheet1!$A$764:$U$778,11,FALSE)/100</f>
        <v>#N/A</v>
      </c>
      <c r="L19" s="36" t="e">
        <f>VLOOKUP(V19,[1]Sheet1!$A$764:$U$778,12,FALSE)</f>
        <v>#N/A</v>
      </c>
      <c r="M19" s="35" t="e">
        <f>VLOOKUP(V19,[1]Sheet1!$A$764:$U$778,13,FALSE)/100</f>
        <v>#N/A</v>
      </c>
      <c r="N19" s="56" t="e">
        <f>VLOOKUP(V19,[1]Sheet1!$A$764:$U$778,14,FALSE)</f>
        <v>#N/A</v>
      </c>
      <c r="O19" s="33" t="e">
        <f>VLOOKUP(V19,[1]Sheet1!$A$764:$U$778,15,FALSE)/100</f>
        <v>#N/A</v>
      </c>
      <c r="P19" s="36" t="e">
        <f>VLOOKUP(V19,[1]Sheet1!$A$764:$U$778,16,FALSE)</f>
        <v>#N/A</v>
      </c>
      <c r="Q19" s="35" t="e">
        <f>VLOOKUP(V19,[1]Sheet1!$A$764:$U$778,17,FALSE)/100</f>
        <v>#N/A</v>
      </c>
      <c r="R19" s="56" t="e">
        <f>VLOOKUP(V19,[1]Sheet1!$A$764:$U$778,18,FALSE)</f>
        <v>#N/A</v>
      </c>
      <c r="S19" s="33" t="e">
        <f>VLOOKUP(V19,[1]Sheet1!$A$764:$U$778,19,FALSE)/100</f>
        <v>#N/A</v>
      </c>
      <c r="T19" s="36" t="e">
        <f>VLOOKUP(V19,[1]Sheet1!$A$764:$U$778,20,FALSE)</f>
        <v>#N/A</v>
      </c>
      <c r="U19" s="35" t="e">
        <f>VLOOKUP(V19,[1]Sheet1!$A$764:$U$778,21,FALSE)/100</f>
        <v>#N/A</v>
      </c>
      <c r="V19" s="67" t="s">
        <v>164</v>
      </c>
    </row>
    <row r="20" spans="1:22" ht="15.75" thickBot="1" x14ac:dyDescent="0.3">
      <c r="A20" s="66" t="s">
        <v>31</v>
      </c>
      <c r="B20" s="57">
        <f>VLOOKUP(V20,[1]Sheet1!$A$764:$U$778,2,FALSE)</f>
        <v>2436</v>
      </c>
      <c r="C20" s="43">
        <f>VLOOKUP(V20,[1]Sheet1!$A$764:$U$778,3,FALSE)/100</f>
        <v>0.22918430708439175</v>
      </c>
      <c r="D20" s="57">
        <f>VLOOKUP(V20,[1]Sheet1!$A$764:$U$778,4,FALSE)</f>
        <v>2436</v>
      </c>
      <c r="E20" s="42">
        <f>VLOOKUP(V20,[1]Sheet1!$A$764:$U$778,5,FALSE)/100</f>
        <v>0.22918430708439175</v>
      </c>
      <c r="F20" s="58">
        <f>VLOOKUP(V20,[1]Sheet1!$A$764:$U$778,6,FALSE)</f>
        <v>0</v>
      </c>
      <c r="G20" s="43">
        <f>VLOOKUP(V20,[1]Sheet1!$A$764:$U$778,7,FALSE)/100</f>
        <v>0</v>
      </c>
      <c r="H20" s="57">
        <f>VLOOKUP(V20,[1]Sheet1!$A$764:$U$778,8,FALSE)</f>
        <v>0</v>
      </c>
      <c r="I20" s="42">
        <f>VLOOKUP(V20,[1]Sheet1!$A$764:$U$778,9,FALSE)/100</f>
        <v>0</v>
      </c>
      <c r="J20" s="58">
        <f>VLOOKUP(V20,[1]Sheet1!$A$764:$U$778,10,FALSE)</f>
        <v>0</v>
      </c>
      <c r="K20" s="43">
        <f>VLOOKUP(V20,[1]Sheet1!$A$764:$U$778,11,FALSE)/100</f>
        <v>0</v>
      </c>
      <c r="L20" s="57">
        <f>VLOOKUP(V20,[1]Sheet1!$A$764:$U$778,12,FALSE)</f>
        <v>0</v>
      </c>
      <c r="M20" s="42">
        <f>VLOOKUP(V20,[1]Sheet1!$A$764:$U$778,13,FALSE)/100</f>
        <v>0</v>
      </c>
      <c r="N20" s="58">
        <f>VLOOKUP(V20,[1]Sheet1!$A$764:$U$778,14,FALSE)</f>
        <v>0</v>
      </c>
      <c r="O20" s="43">
        <f>VLOOKUP(V20,[1]Sheet1!$A$764:$U$778,15,FALSE)/100</f>
        <v>0</v>
      </c>
      <c r="P20" s="57">
        <f>VLOOKUP(V20,[1]Sheet1!$A$764:$U$778,16,FALSE)</f>
        <v>0</v>
      </c>
      <c r="Q20" s="42">
        <f>VLOOKUP(V20,[1]Sheet1!$A$764:$U$778,17,FALSE)/100</f>
        <v>0</v>
      </c>
      <c r="R20" s="58">
        <f>VLOOKUP(V20,[1]Sheet1!$A$764:$U$778,18,FALSE)</f>
        <v>0</v>
      </c>
      <c r="S20" s="43">
        <f>VLOOKUP(V20,[1]Sheet1!$A$764:$U$778,19,FALSE)/100</f>
        <v>0</v>
      </c>
      <c r="T20" s="57">
        <f>VLOOKUP(V20,[1]Sheet1!$A$764:$U$778,20,FALSE)</f>
        <v>0</v>
      </c>
      <c r="U20" s="42">
        <f>VLOOKUP(V20,[1]Sheet1!$A$764:$U$778,21,FALSE)/100</f>
        <v>0</v>
      </c>
      <c r="V20" s="67" t="s">
        <v>165</v>
      </c>
    </row>
    <row r="21" spans="1:22" ht="25.15" customHeight="1" thickBot="1" x14ac:dyDescent="0.3">
      <c r="A21" s="37" t="s">
        <v>90</v>
      </c>
      <c r="B21" s="61">
        <f>VLOOKUP(V21,[1]Sheet1!$A$764:$U$778,2,FALSE)</f>
        <v>10629</v>
      </c>
      <c r="C21" s="46">
        <f>VLOOKUP(V21,[1]Sheet1!$A$764:$U$778,3,FALSE)/100</f>
        <v>1</v>
      </c>
      <c r="D21" s="62">
        <f>VLOOKUP(V21,[1]Sheet1!$A$764:$U$778,4,FALSE)</f>
        <v>10629</v>
      </c>
      <c r="E21" s="47">
        <f>VLOOKUP(V21,[1]Sheet1!$A$764:$U$778,5,FALSE)/100</f>
        <v>1</v>
      </c>
      <c r="F21" s="61">
        <f>VLOOKUP(V21,[1]Sheet1!$A$764:$U$778,6,FALSE)</f>
        <v>0</v>
      </c>
      <c r="G21" s="46">
        <f>VLOOKUP(V21,[1]Sheet1!$A$764:$U$778,7,FALSE)/100</f>
        <v>0</v>
      </c>
      <c r="H21" s="62">
        <f>VLOOKUP(V21,[1]Sheet1!$A$764:$U$778,8,FALSE)</f>
        <v>0</v>
      </c>
      <c r="I21" s="47">
        <f>VLOOKUP(V21,[1]Sheet1!$A$764:$U$778,9,FALSE)/100</f>
        <v>0</v>
      </c>
      <c r="J21" s="61">
        <f>VLOOKUP(V21,[1]Sheet1!$A$764:$U$778,10,FALSE)</f>
        <v>0</v>
      </c>
      <c r="K21" s="46">
        <f>VLOOKUP(V21,[1]Sheet1!$A$764:$U$778,11,FALSE)/100</f>
        <v>0</v>
      </c>
      <c r="L21" s="62">
        <f>VLOOKUP(V21,[1]Sheet1!$A$764:$U$778,12,FALSE)</f>
        <v>0</v>
      </c>
      <c r="M21" s="47">
        <f>VLOOKUP(V21,[1]Sheet1!$A$764:$U$778,13,FALSE)/100</f>
        <v>0</v>
      </c>
      <c r="N21" s="61">
        <f>VLOOKUP(V21,[1]Sheet1!$A$764:$U$778,14,FALSE)</f>
        <v>0</v>
      </c>
      <c r="O21" s="46">
        <f>VLOOKUP(V21,[1]Sheet1!$A$764:$U$778,15,FALSE)/100</f>
        <v>0</v>
      </c>
      <c r="P21" s="62">
        <f>VLOOKUP(V21,[1]Sheet1!$A$764:$U$778,16,FALSE)</f>
        <v>0</v>
      </c>
      <c r="Q21" s="47">
        <f>VLOOKUP(V21,[1]Sheet1!$A$764:$U$778,17,FALSE)/100</f>
        <v>0</v>
      </c>
      <c r="R21" s="61">
        <f>VLOOKUP(V21,[1]Sheet1!$A$764:$U$778,18,FALSE)</f>
        <v>0</v>
      </c>
      <c r="S21" s="46">
        <f>VLOOKUP(V21,[1]Sheet1!$A$764:$U$778,19,FALSE)/100</f>
        <v>0</v>
      </c>
      <c r="T21" s="62">
        <f>VLOOKUP(V21,[1]Sheet1!$A$764:$U$778,20,FALSE)</f>
        <v>0</v>
      </c>
      <c r="U21" s="47">
        <f>VLOOKUP(V21,[1]Sheet1!$A$764:$U$778,21,FALSE)/100</f>
        <v>0</v>
      </c>
      <c r="V21" s="68" t="s">
        <v>32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DU594"/>
  <sheetViews>
    <sheetView zoomScale="80" zoomScaleNormal="80" workbookViewId="0">
      <selection activeCell="X1" sqref="X1"/>
    </sheetView>
  </sheetViews>
  <sheetFormatPr defaultColWidth="9.140625" defaultRowHeight="15" x14ac:dyDescent="0.25"/>
  <cols>
    <col min="1" max="1" width="2.7109375" style="71" customWidth="1"/>
    <col min="2" max="2" width="14.28515625" style="70" customWidth="1"/>
    <col min="3" max="24" width="11.42578125" style="70" customWidth="1"/>
    <col min="25" max="125" width="11.42578125" style="71" customWidth="1"/>
    <col min="126" max="16384" width="9.140625" style="70"/>
  </cols>
  <sheetData>
    <row r="1" spans="2:24" s="71" customFormat="1" ht="15.75" thickBot="1" x14ac:dyDescent="0.3"/>
    <row r="2" spans="2:24" ht="22.15" customHeight="1" thickTop="1" thickBot="1" x14ac:dyDescent="0.3">
      <c r="B2" s="304" t="s">
        <v>368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6"/>
    </row>
    <row r="3" spans="2:24" ht="22.15" customHeight="1" thickTop="1" thickBot="1" x14ac:dyDescent="0.3">
      <c r="B3" s="307" t="s">
        <v>205</v>
      </c>
      <c r="C3" s="315" t="s">
        <v>367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22"/>
      <c r="W3" s="316" t="s">
        <v>207</v>
      </c>
      <c r="X3" s="298"/>
    </row>
    <row r="4" spans="2:24" ht="22.15" customHeight="1" thickTop="1" thickBot="1" x14ac:dyDescent="0.3">
      <c r="B4" s="308"/>
      <c r="C4" s="324" t="s">
        <v>241</v>
      </c>
      <c r="D4" s="325"/>
      <c r="E4" s="325"/>
      <c r="F4" s="325"/>
      <c r="G4" s="325"/>
      <c r="H4" s="325"/>
      <c r="I4" s="325"/>
      <c r="J4" s="325"/>
      <c r="K4" s="325"/>
      <c r="L4" s="326"/>
      <c r="M4" s="324" t="s">
        <v>242</v>
      </c>
      <c r="N4" s="325"/>
      <c r="O4" s="325"/>
      <c r="P4" s="325"/>
      <c r="Q4" s="325"/>
      <c r="R4" s="325"/>
      <c r="S4" s="325"/>
      <c r="T4" s="325"/>
      <c r="U4" s="325"/>
      <c r="V4" s="326"/>
      <c r="W4" s="323"/>
      <c r="X4" s="299"/>
    </row>
    <row r="5" spans="2:24" ht="22.15" customHeight="1" thickTop="1" thickBot="1" x14ac:dyDescent="0.3">
      <c r="B5" s="308"/>
      <c r="C5" s="324" t="s">
        <v>235</v>
      </c>
      <c r="D5" s="327"/>
      <c r="E5" s="327"/>
      <c r="F5" s="327"/>
      <c r="G5" s="327"/>
      <c r="H5" s="327"/>
      <c r="I5" s="327"/>
      <c r="J5" s="214"/>
      <c r="K5" s="328" t="s">
        <v>207</v>
      </c>
      <c r="L5" s="329"/>
      <c r="M5" s="332" t="s">
        <v>235</v>
      </c>
      <c r="N5" s="325"/>
      <c r="O5" s="325"/>
      <c r="P5" s="325"/>
      <c r="Q5" s="325"/>
      <c r="R5" s="325"/>
      <c r="S5" s="325"/>
      <c r="T5" s="325"/>
      <c r="U5" s="328" t="s">
        <v>207</v>
      </c>
      <c r="V5" s="329"/>
      <c r="W5" s="323"/>
      <c r="X5" s="299"/>
    </row>
    <row r="6" spans="2:24" ht="22.15" customHeight="1" thickTop="1" thickBot="1" x14ac:dyDescent="0.3">
      <c r="B6" s="320"/>
      <c r="C6" s="328" t="s">
        <v>236</v>
      </c>
      <c r="D6" s="335"/>
      <c r="E6" s="336" t="s">
        <v>237</v>
      </c>
      <c r="F6" s="335"/>
      <c r="G6" s="336" t="s">
        <v>238</v>
      </c>
      <c r="H6" s="335"/>
      <c r="I6" s="333" t="s">
        <v>239</v>
      </c>
      <c r="J6" s="334" t="s">
        <v>2</v>
      </c>
      <c r="K6" s="330"/>
      <c r="L6" s="331"/>
      <c r="M6" s="328" t="s">
        <v>236</v>
      </c>
      <c r="N6" s="335"/>
      <c r="O6" s="336" t="s">
        <v>237</v>
      </c>
      <c r="P6" s="335"/>
      <c r="Q6" s="336" t="s">
        <v>238</v>
      </c>
      <c r="R6" s="335"/>
      <c r="S6" s="333" t="s">
        <v>239</v>
      </c>
      <c r="T6" s="334"/>
      <c r="U6" s="330"/>
      <c r="V6" s="331"/>
      <c r="W6" s="317"/>
      <c r="X6" s="300"/>
    </row>
    <row r="7" spans="2:24" ht="22.15" customHeight="1" thickTop="1" thickBot="1" x14ac:dyDescent="0.3">
      <c r="B7" s="321"/>
      <c r="C7" s="276" t="s">
        <v>206</v>
      </c>
      <c r="D7" s="277" t="s">
        <v>2</v>
      </c>
      <c r="E7" s="278" t="s">
        <v>206</v>
      </c>
      <c r="F7" s="277" t="s">
        <v>2</v>
      </c>
      <c r="G7" s="278" t="s">
        <v>206</v>
      </c>
      <c r="H7" s="277" t="s">
        <v>2</v>
      </c>
      <c r="I7" s="278" t="s">
        <v>206</v>
      </c>
      <c r="J7" s="279" t="s">
        <v>2</v>
      </c>
      <c r="K7" s="276" t="s">
        <v>206</v>
      </c>
      <c r="L7" s="280" t="s">
        <v>2</v>
      </c>
      <c r="M7" s="276" t="s">
        <v>206</v>
      </c>
      <c r="N7" s="277" t="s">
        <v>2</v>
      </c>
      <c r="O7" s="278" t="s">
        <v>206</v>
      </c>
      <c r="P7" s="277" t="s">
        <v>2</v>
      </c>
      <c r="Q7" s="278" t="s">
        <v>206</v>
      </c>
      <c r="R7" s="277" t="s">
        <v>2</v>
      </c>
      <c r="S7" s="278" t="s">
        <v>206</v>
      </c>
      <c r="T7" s="279" t="s">
        <v>2</v>
      </c>
      <c r="U7" s="276" t="s">
        <v>206</v>
      </c>
      <c r="V7" s="280" t="s">
        <v>2</v>
      </c>
      <c r="W7" s="125" t="s">
        <v>206</v>
      </c>
      <c r="X7" s="122" t="s">
        <v>2</v>
      </c>
    </row>
    <row r="8" spans="2:24" ht="22.15" customHeight="1" thickTop="1" x14ac:dyDescent="0.25">
      <c r="B8" s="92" t="s">
        <v>209</v>
      </c>
      <c r="C8" s="95">
        <v>2</v>
      </c>
      <c r="D8" s="225">
        <v>1.0121457489878543E-3</v>
      </c>
      <c r="E8" s="169">
        <v>4</v>
      </c>
      <c r="F8" s="225">
        <v>9.7181729834791054E-4</v>
      </c>
      <c r="G8" s="169">
        <v>1</v>
      </c>
      <c r="H8" s="225">
        <v>4.0000000000000001E-3</v>
      </c>
      <c r="I8" s="169">
        <v>0</v>
      </c>
      <c r="J8" s="116">
        <v>0</v>
      </c>
      <c r="K8" s="226">
        <v>7</v>
      </c>
      <c r="L8" s="124">
        <v>1.1032308904649331E-3</v>
      </c>
      <c r="M8" s="95">
        <v>2</v>
      </c>
      <c r="N8" s="227">
        <v>2.3696682464454978E-3</v>
      </c>
      <c r="O8" s="169">
        <v>15</v>
      </c>
      <c r="P8" s="227">
        <v>5.9218318199763123E-3</v>
      </c>
      <c r="Q8" s="169">
        <v>0</v>
      </c>
      <c r="R8" s="227">
        <v>0</v>
      </c>
      <c r="S8" s="169">
        <v>0</v>
      </c>
      <c r="T8" s="116">
        <v>0</v>
      </c>
      <c r="U8" s="226">
        <v>17</v>
      </c>
      <c r="V8" s="119">
        <v>4.8268029528676891E-3</v>
      </c>
      <c r="W8" s="106">
        <v>24</v>
      </c>
      <c r="X8" s="119">
        <v>2.432350258437215E-3</v>
      </c>
    </row>
    <row r="9" spans="2:24" ht="22.15" customHeight="1" x14ac:dyDescent="0.25">
      <c r="B9" s="92" t="s">
        <v>210</v>
      </c>
      <c r="C9" s="95">
        <v>0</v>
      </c>
      <c r="D9" s="225">
        <v>0</v>
      </c>
      <c r="E9" s="169">
        <v>0</v>
      </c>
      <c r="F9" s="225">
        <v>0</v>
      </c>
      <c r="G9" s="169">
        <v>2</v>
      </c>
      <c r="H9" s="225">
        <v>8.0000000000000002E-3</v>
      </c>
      <c r="I9" s="169">
        <v>0</v>
      </c>
      <c r="J9" s="116">
        <v>0</v>
      </c>
      <c r="K9" s="106">
        <v>2</v>
      </c>
      <c r="L9" s="124">
        <v>3.1520882584712374E-4</v>
      </c>
      <c r="M9" s="95">
        <v>0</v>
      </c>
      <c r="N9" s="227">
        <v>0</v>
      </c>
      <c r="O9" s="169">
        <v>4</v>
      </c>
      <c r="P9" s="227">
        <v>1.5791551519936833E-3</v>
      </c>
      <c r="Q9" s="169">
        <v>0</v>
      </c>
      <c r="R9" s="227">
        <v>0</v>
      </c>
      <c r="S9" s="169">
        <v>0</v>
      </c>
      <c r="T9" s="116">
        <v>0</v>
      </c>
      <c r="U9" s="106">
        <v>4</v>
      </c>
      <c r="V9" s="119">
        <v>1.1357183418512209E-3</v>
      </c>
      <c r="W9" s="106">
        <v>6</v>
      </c>
      <c r="X9" s="119">
        <v>6.0808756460930375E-4</v>
      </c>
    </row>
    <row r="10" spans="2:24" ht="22.15" customHeight="1" x14ac:dyDescent="0.25">
      <c r="B10" s="92" t="s">
        <v>211</v>
      </c>
      <c r="C10" s="95">
        <v>1</v>
      </c>
      <c r="D10" s="225">
        <v>5.0607287449392713E-4</v>
      </c>
      <c r="E10" s="169">
        <v>0</v>
      </c>
      <c r="F10" s="225">
        <v>0</v>
      </c>
      <c r="G10" s="169">
        <v>0</v>
      </c>
      <c r="H10" s="225">
        <v>0</v>
      </c>
      <c r="I10" s="169">
        <v>0</v>
      </c>
      <c r="J10" s="116">
        <v>0</v>
      </c>
      <c r="K10" s="106">
        <v>1</v>
      </c>
      <c r="L10" s="124">
        <v>1.5760441292356187E-4</v>
      </c>
      <c r="M10" s="95">
        <v>0</v>
      </c>
      <c r="N10" s="227">
        <v>0</v>
      </c>
      <c r="O10" s="169">
        <v>5</v>
      </c>
      <c r="P10" s="227">
        <v>1.9739439399921043E-3</v>
      </c>
      <c r="Q10" s="169">
        <v>1</v>
      </c>
      <c r="R10" s="227">
        <v>7.0422535211267607E-3</v>
      </c>
      <c r="S10" s="169">
        <v>0</v>
      </c>
      <c r="T10" s="116">
        <v>0</v>
      </c>
      <c r="U10" s="106">
        <v>6</v>
      </c>
      <c r="V10" s="119">
        <v>1.7035775127768314E-3</v>
      </c>
      <c r="W10" s="106">
        <v>7</v>
      </c>
      <c r="X10" s="119">
        <v>7.0943549204418774E-4</v>
      </c>
    </row>
    <row r="11" spans="2:24" ht="22.15" customHeight="1" x14ac:dyDescent="0.25">
      <c r="B11" s="92" t="s">
        <v>212</v>
      </c>
      <c r="C11" s="95">
        <v>0</v>
      </c>
      <c r="D11" s="225">
        <v>0</v>
      </c>
      <c r="E11" s="169">
        <v>2</v>
      </c>
      <c r="F11" s="225">
        <v>4.8590864917395527E-4</v>
      </c>
      <c r="G11" s="169">
        <v>1</v>
      </c>
      <c r="H11" s="225">
        <v>4.0000000000000001E-3</v>
      </c>
      <c r="I11" s="169">
        <v>0</v>
      </c>
      <c r="J11" s="116">
        <v>0</v>
      </c>
      <c r="K11" s="106">
        <v>3</v>
      </c>
      <c r="L11" s="124">
        <v>4.7281323877068556E-4</v>
      </c>
      <c r="M11" s="95">
        <v>0</v>
      </c>
      <c r="N11" s="227">
        <v>0</v>
      </c>
      <c r="O11" s="169">
        <v>11</v>
      </c>
      <c r="P11" s="227">
        <v>4.3426766679826295E-3</v>
      </c>
      <c r="Q11" s="169">
        <v>0</v>
      </c>
      <c r="R11" s="227">
        <v>0</v>
      </c>
      <c r="S11" s="169">
        <v>0</v>
      </c>
      <c r="T11" s="116">
        <v>0</v>
      </c>
      <c r="U11" s="106">
        <v>11</v>
      </c>
      <c r="V11" s="119">
        <v>3.1232254400908573E-3</v>
      </c>
      <c r="W11" s="106">
        <v>14</v>
      </c>
      <c r="X11" s="119">
        <v>1.4188709840883755E-3</v>
      </c>
    </row>
    <row r="12" spans="2:24" ht="22.15" customHeight="1" x14ac:dyDescent="0.25">
      <c r="B12" s="92" t="s">
        <v>213</v>
      </c>
      <c r="C12" s="95">
        <v>0</v>
      </c>
      <c r="D12" s="225">
        <v>0</v>
      </c>
      <c r="E12" s="169">
        <v>13</v>
      </c>
      <c r="F12" s="225">
        <v>3.1584062196307093E-3</v>
      </c>
      <c r="G12" s="169">
        <v>0</v>
      </c>
      <c r="H12" s="225">
        <v>0</v>
      </c>
      <c r="I12" s="169">
        <v>0</v>
      </c>
      <c r="J12" s="116">
        <v>0</v>
      </c>
      <c r="K12" s="106">
        <v>13</v>
      </c>
      <c r="L12" s="124">
        <v>2.0488573680063041E-3</v>
      </c>
      <c r="M12" s="95">
        <v>4</v>
      </c>
      <c r="N12" s="227">
        <v>4.7393364928909956E-3</v>
      </c>
      <c r="O12" s="169">
        <v>22</v>
      </c>
      <c r="P12" s="227">
        <v>8.6853533359652589E-3</v>
      </c>
      <c r="Q12" s="169">
        <v>0</v>
      </c>
      <c r="R12" s="227">
        <v>0</v>
      </c>
      <c r="S12" s="169">
        <v>0</v>
      </c>
      <c r="T12" s="116">
        <v>0</v>
      </c>
      <c r="U12" s="106">
        <v>26</v>
      </c>
      <c r="V12" s="119">
        <v>7.3821692220329355E-3</v>
      </c>
      <c r="W12" s="106">
        <v>39</v>
      </c>
      <c r="X12" s="119">
        <v>3.952569169960474E-3</v>
      </c>
    </row>
    <row r="13" spans="2:24" ht="22.15" customHeight="1" x14ac:dyDescent="0.25">
      <c r="B13" s="92" t="s">
        <v>214</v>
      </c>
      <c r="C13" s="95">
        <v>13</v>
      </c>
      <c r="D13" s="225">
        <v>6.5789473684210523E-3</v>
      </c>
      <c r="E13" s="169">
        <v>74</v>
      </c>
      <c r="F13" s="225">
        <v>1.7978620019436346E-2</v>
      </c>
      <c r="G13" s="169">
        <v>10</v>
      </c>
      <c r="H13" s="225">
        <v>0.04</v>
      </c>
      <c r="I13" s="169">
        <v>0</v>
      </c>
      <c r="J13" s="116">
        <v>0</v>
      </c>
      <c r="K13" s="106">
        <v>97</v>
      </c>
      <c r="L13" s="124">
        <v>1.52876280535855E-2</v>
      </c>
      <c r="M13" s="95">
        <v>14</v>
      </c>
      <c r="N13" s="227">
        <v>1.6587677725118485E-2</v>
      </c>
      <c r="O13" s="169">
        <v>107</v>
      </c>
      <c r="P13" s="227">
        <v>4.2242400315831027E-2</v>
      </c>
      <c r="Q13" s="169">
        <v>7</v>
      </c>
      <c r="R13" s="227">
        <v>4.9295774647887321E-2</v>
      </c>
      <c r="S13" s="169">
        <v>0</v>
      </c>
      <c r="T13" s="116">
        <v>0</v>
      </c>
      <c r="U13" s="106">
        <v>128</v>
      </c>
      <c r="V13" s="119">
        <v>3.6342986939239069E-2</v>
      </c>
      <c r="W13" s="106">
        <v>225</v>
      </c>
      <c r="X13" s="119">
        <v>2.2803283672848892E-2</v>
      </c>
    </row>
    <row r="14" spans="2:24" ht="22.15" customHeight="1" x14ac:dyDescent="0.25">
      <c r="B14" s="92" t="s">
        <v>215</v>
      </c>
      <c r="C14" s="95">
        <v>84</v>
      </c>
      <c r="D14" s="225">
        <v>4.2510121457489877E-2</v>
      </c>
      <c r="E14" s="169">
        <v>291</v>
      </c>
      <c r="F14" s="225">
        <v>7.0699708454810495E-2</v>
      </c>
      <c r="G14" s="169">
        <v>15</v>
      </c>
      <c r="H14" s="225">
        <v>0.06</v>
      </c>
      <c r="I14" s="169">
        <v>0</v>
      </c>
      <c r="J14" s="116">
        <v>0</v>
      </c>
      <c r="K14" s="106">
        <v>390</v>
      </c>
      <c r="L14" s="124">
        <v>6.1465721040189124E-2</v>
      </c>
      <c r="M14" s="95">
        <v>68</v>
      </c>
      <c r="N14" s="227">
        <v>8.0568720379146919E-2</v>
      </c>
      <c r="O14" s="169">
        <v>258</v>
      </c>
      <c r="P14" s="227">
        <v>0.10185550730359258</v>
      </c>
      <c r="Q14" s="169">
        <v>15</v>
      </c>
      <c r="R14" s="227">
        <v>0.10563380281690141</v>
      </c>
      <c r="S14" s="169">
        <v>1</v>
      </c>
      <c r="T14" s="116">
        <v>0.33333333333333331</v>
      </c>
      <c r="U14" s="106">
        <v>342</v>
      </c>
      <c r="V14" s="119">
        <v>9.7103918228279393E-2</v>
      </c>
      <c r="W14" s="106">
        <v>732</v>
      </c>
      <c r="X14" s="119">
        <v>7.4186682882335056E-2</v>
      </c>
    </row>
    <row r="15" spans="2:24" ht="22.15" customHeight="1" x14ac:dyDescent="0.25">
      <c r="B15" s="92" t="s">
        <v>216</v>
      </c>
      <c r="C15" s="95">
        <v>374</v>
      </c>
      <c r="D15" s="225">
        <v>0.18927125506072875</v>
      </c>
      <c r="E15" s="169">
        <v>879</v>
      </c>
      <c r="F15" s="225">
        <v>0.21355685131195334</v>
      </c>
      <c r="G15" s="169">
        <v>48</v>
      </c>
      <c r="H15" s="225">
        <v>0.192</v>
      </c>
      <c r="I15" s="169">
        <v>0</v>
      </c>
      <c r="J15" s="116">
        <v>0</v>
      </c>
      <c r="K15" s="106">
        <v>1301</v>
      </c>
      <c r="L15" s="124">
        <v>0.20504334121355397</v>
      </c>
      <c r="M15" s="95">
        <v>156</v>
      </c>
      <c r="N15" s="227">
        <v>0.18483412322274881</v>
      </c>
      <c r="O15" s="169">
        <v>503</v>
      </c>
      <c r="P15" s="227">
        <v>0.19857876036320568</v>
      </c>
      <c r="Q15" s="169">
        <v>28</v>
      </c>
      <c r="R15" s="227">
        <v>0.19718309859154928</v>
      </c>
      <c r="S15" s="169">
        <v>0</v>
      </c>
      <c r="T15" s="116">
        <v>0</v>
      </c>
      <c r="U15" s="106">
        <v>687</v>
      </c>
      <c r="V15" s="119">
        <v>0.1950596252129472</v>
      </c>
      <c r="W15" s="106">
        <v>1988</v>
      </c>
      <c r="X15" s="119">
        <v>0.20147967974054931</v>
      </c>
    </row>
    <row r="16" spans="2:24" ht="22.15" customHeight="1" x14ac:dyDescent="0.25">
      <c r="B16" s="92" t="s">
        <v>217</v>
      </c>
      <c r="C16" s="95">
        <v>448</v>
      </c>
      <c r="D16" s="225">
        <v>0.22672064777327935</v>
      </c>
      <c r="E16" s="169">
        <v>851</v>
      </c>
      <c r="F16" s="225">
        <v>0.20675413022351799</v>
      </c>
      <c r="G16" s="169">
        <v>40</v>
      </c>
      <c r="H16" s="225">
        <v>0.16</v>
      </c>
      <c r="I16" s="169">
        <v>1</v>
      </c>
      <c r="J16" s="116">
        <v>0.33333333333333331</v>
      </c>
      <c r="K16" s="106">
        <v>1340</v>
      </c>
      <c r="L16" s="124">
        <v>0.21118991331757289</v>
      </c>
      <c r="M16" s="95">
        <v>158</v>
      </c>
      <c r="N16" s="227">
        <v>0.1872037914691943</v>
      </c>
      <c r="O16" s="169">
        <v>334</v>
      </c>
      <c r="P16" s="227">
        <v>0.13185945519147257</v>
      </c>
      <c r="Q16" s="169">
        <v>10</v>
      </c>
      <c r="R16" s="227">
        <v>7.0422535211267609E-2</v>
      </c>
      <c r="S16" s="169">
        <v>0</v>
      </c>
      <c r="T16" s="116">
        <v>0</v>
      </c>
      <c r="U16" s="106">
        <v>502</v>
      </c>
      <c r="V16" s="119">
        <v>0.14253265190232822</v>
      </c>
      <c r="W16" s="106">
        <v>1842</v>
      </c>
      <c r="X16" s="119">
        <v>0.18668288233505625</v>
      </c>
    </row>
    <row r="17" spans="2:24" ht="22.15" customHeight="1" x14ac:dyDescent="0.25">
      <c r="B17" s="92" t="s">
        <v>218</v>
      </c>
      <c r="C17" s="95">
        <v>85</v>
      </c>
      <c r="D17" s="225">
        <v>4.3016194331983802E-2</v>
      </c>
      <c r="E17" s="169">
        <v>162</v>
      </c>
      <c r="F17" s="225">
        <v>3.9358600583090382E-2</v>
      </c>
      <c r="G17" s="169">
        <v>12</v>
      </c>
      <c r="H17" s="225">
        <v>4.8000000000000001E-2</v>
      </c>
      <c r="I17" s="169">
        <v>0</v>
      </c>
      <c r="J17" s="116">
        <v>0</v>
      </c>
      <c r="K17" s="106">
        <v>259</v>
      </c>
      <c r="L17" s="124">
        <v>4.0819542947202525E-2</v>
      </c>
      <c r="M17" s="95">
        <v>32</v>
      </c>
      <c r="N17" s="227">
        <v>3.7914691943127965E-2</v>
      </c>
      <c r="O17" s="169">
        <v>99</v>
      </c>
      <c r="P17" s="227">
        <v>3.9084090011843667E-2</v>
      </c>
      <c r="Q17" s="169">
        <v>2</v>
      </c>
      <c r="R17" s="227">
        <v>1.4084507042253521E-2</v>
      </c>
      <c r="S17" s="169">
        <v>1</v>
      </c>
      <c r="T17" s="116">
        <v>0.33333333333333331</v>
      </c>
      <c r="U17" s="106">
        <v>134</v>
      </c>
      <c r="V17" s="119">
        <v>3.8046564452015902E-2</v>
      </c>
      <c r="W17" s="106">
        <v>393</v>
      </c>
      <c r="X17" s="119">
        <v>3.9829735481909392E-2</v>
      </c>
    </row>
    <row r="18" spans="2:24" ht="22.15" customHeight="1" x14ac:dyDescent="0.25">
      <c r="B18" s="92" t="s">
        <v>219</v>
      </c>
      <c r="C18" s="95">
        <v>46</v>
      </c>
      <c r="D18" s="225">
        <v>2.3279352226720649E-2</v>
      </c>
      <c r="E18" s="169">
        <v>86</v>
      </c>
      <c r="F18" s="225">
        <v>2.0894071914480079E-2</v>
      </c>
      <c r="G18" s="169">
        <v>7</v>
      </c>
      <c r="H18" s="225">
        <v>2.8000000000000001E-2</v>
      </c>
      <c r="I18" s="169">
        <v>0</v>
      </c>
      <c r="J18" s="116">
        <v>0</v>
      </c>
      <c r="K18" s="106">
        <v>139</v>
      </c>
      <c r="L18" s="124">
        <v>2.1907013396375099E-2</v>
      </c>
      <c r="M18" s="95">
        <v>17</v>
      </c>
      <c r="N18" s="227">
        <v>2.014218009478673E-2</v>
      </c>
      <c r="O18" s="169">
        <v>45</v>
      </c>
      <c r="P18" s="227">
        <v>1.7765495459928938E-2</v>
      </c>
      <c r="Q18" s="169">
        <v>2</v>
      </c>
      <c r="R18" s="227">
        <v>1.4084507042253521E-2</v>
      </c>
      <c r="S18" s="169">
        <v>0</v>
      </c>
      <c r="T18" s="116">
        <v>0</v>
      </c>
      <c r="U18" s="106">
        <v>64</v>
      </c>
      <c r="V18" s="119">
        <v>1.8171493469619535E-2</v>
      </c>
      <c r="W18" s="106">
        <v>203</v>
      </c>
      <c r="X18" s="119">
        <v>2.0573629269281444E-2</v>
      </c>
    </row>
    <row r="19" spans="2:24" ht="22.15" customHeight="1" x14ac:dyDescent="0.25">
      <c r="B19" s="92" t="s">
        <v>220</v>
      </c>
      <c r="C19" s="95">
        <v>36</v>
      </c>
      <c r="D19" s="225">
        <v>1.8218623481781375E-2</v>
      </c>
      <c r="E19" s="169">
        <v>94</v>
      </c>
      <c r="F19" s="225">
        <v>2.28377065111759E-2</v>
      </c>
      <c r="G19" s="169">
        <v>7</v>
      </c>
      <c r="H19" s="225">
        <v>2.8000000000000001E-2</v>
      </c>
      <c r="I19" s="169">
        <v>0</v>
      </c>
      <c r="J19" s="116">
        <v>0</v>
      </c>
      <c r="K19" s="106">
        <v>137</v>
      </c>
      <c r="L19" s="124">
        <v>2.1591804570527975E-2</v>
      </c>
      <c r="M19" s="95">
        <v>21</v>
      </c>
      <c r="N19" s="227">
        <v>2.4881516587677725E-2</v>
      </c>
      <c r="O19" s="169">
        <v>51</v>
      </c>
      <c r="P19" s="227">
        <v>2.0134228187919462E-2</v>
      </c>
      <c r="Q19" s="169">
        <v>4</v>
      </c>
      <c r="R19" s="227">
        <v>2.8169014084507043E-2</v>
      </c>
      <c r="S19" s="169">
        <v>0</v>
      </c>
      <c r="T19" s="116">
        <v>0</v>
      </c>
      <c r="U19" s="106">
        <v>76</v>
      </c>
      <c r="V19" s="119">
        <v>2.1578648495173196E-2</v>
      </c>
      <c r="W19" s="106">
        <v>213</v>
      </c>
      <c r="X19" s="119">
        <v>2.1587108543630284E-2</v>
      </c>
    </row>
    <row r="20" spans="2:24" ht="22.15" customHeight="1" x14ac:dyDescent="0.25">
      <c r="B20" s="92" t="s">
        <v>221</v>
      </c>
      <c r="C20" s="95">
        <v>150</v>
      </c>
      <c r="D20" s="225">
        <v>7.5910931174089064E-2</v>
      </c>
      <c r="E20" s="169">
        <v>239</v>
      </c>
      <c r="F20" s="225">
        <v>5.8066083576287661E-2</v>
      </c>
      <c r="G20" s="169">
        <v>7</v>
      </c>
      <c r="H20" s="225">
        <v>2.8000000000000001E-2</v>
      </c>
      <c r="I20" s="169">
        <v>0</v>
      </c>
      <c r="J20" s="116">
        <v>0</v>
      </c>
      <c r="K20" s="106">
        <v>396</v>
      </c>
      <c r="L20" s="124">
        <v>6.2411347517730496E-2</v>
      </c>
      <c r="M20" s="95">
        <v>39</v>
      </c>
      <c r="N20" s="227">
        <v>4.6208530805687202E-2</v>
      </c>
      <c r="O20" s="169">
        <v>109</v>
      </c>
      <c r="P20" s="227">
        <v>4.3031977891827874E-2</v>
      </c>
      <c r="Q20" s="169">
        <v>9</v>
      </c>
      <c r="R20" s="227">
        <v>6.3380281690140844E-2</v>
      </c>
      <c r="S20" s="169">
        <v>0</v>
      </c>
      <c r="T20" s="116">
        <v>0</v>
      </c>
      <c r="U20" s="106">
        <v>157</v>
      </c>
      <c r="V20" s="119">
        <v>4.457694491766042E-2</v>
      </c>
      <c r="W20" s="106">
        <v>553</v>
      </c>
      <c r="X20" s="119">
        <v>5.6045403871490831E-2</v>
      </c>
    </row>
    <row r="21" spans="2:24" ht="22.15" customHeight="1" x14ac:dyDescent="0.25">
      <c r="B21" s="92" t="s">
        <v>222</v>
      </c>
      <c r="C21" s="95">
        <v>86</v>
      </c>
      <c r="D21" s="225">
        <v>4.3522267206477734E-2</v>
      </c>
      <c r="E21" s="169">
        <v>152</v>
      </c>
      <c r="F21" s="225">
        <v>3.69290573372206E-2</v>
      </c>
      <c r="G21" s="169">
        <v>10</v>
      </c>
      <c r="H21" s="225">
        <v>0.04</v>
      </c>
      <c r="I21" s="169">
        <v>0</v>
      </c>
      <c r="J21" s="116">
        <v>0</v>
      </c>
      <c r="K21" s="106">
        <v>248</v>
      </c>
      <c r="L21" s="124">
        <v>3.9085894405043342E-2</v>
      </c>
      <c r="M21" s="95">
        <v>26</v>
      </c>
      <c r="N21" s="227">
        <v>3.0805687203791468E-2</v>
      </c>
      <c r="O21" s="169">
        <v>106</v>
      </c>
      <c r="P21" s="227">
        <v>4.1847611527832611E-2</v>
      </c>
      <c r="Q21" s="169">
        <v>4</v>
      </c>
      <c r="R21" s="227">
        <v>2.8169014084507043E-2</v>
      </c>
      <c r="S21" s="169">
        <v>0</v>
      </c>
      <c r="T21" s="116">
        <v>0</v>
      </c>
      <c r="U21" s="106">
        <v>136</v>
      </c>
      <c r="V21" s="119">
        <v>3.8614423622941513E-2</v>
      </c>
      <c r="W21" s="106">
        <v>384</v>
      </c>
      <c r="X21" s="119">
        <v>3.891760413499544E-2</v>
      </c>
    </row>
    <row r="22" spans="2:24" ht="22.15" customHeight="1" x14ac:dyDescent="0.25">
      <c r="B22" s="92" t="s">
        <v>223</v>
      </c>
      <c r="C22" s="95">
        <v>54</v>
      </c>
      <c r="D22" s="225">
        <v>2.7327935222672066E-2</v>
      </c>
      <c r="E22" s="169">
        <v>103</v>
      </c>
      <c r="F22" s="225">
        <v>2.5024295432458699E-2</v>
      </c>
      <c r="G22" s="169">
        <v>6</v>
      </c>
      <c r="H22" s="225">
        <v>2.4E-2</v>
      </c>
      <c r="I22" s="169">
        <v>0</v>
      </c>
      <c r="J22" s="116">
        <v>0</v>
      </c>
      <c r="K22" s="106">
        <v>163</v>
      </c>
      <c r="L22" s="124">
        <v>2.5689519306540582E-2</v>
      </c>
      <c r="M22" s="95">
        <v>21</v>
      </c>
      <c r="N22" s="227">
        <v>2.4881516587677725E-2</v>
      </c>
      <c r="O22" s="169">
        <v>73</v>
      </c>
      <c r="P22" s="227">
        <v>2.8819581523884721E-2</v>
      </c>
      <c r="Q22" s="169">
        <v>4</v>
      </c>
      <c r="R22" s="227">
        <v>2.8169014084507043E-2</v>
      </c>
      <c r="S22" s="169">
        <v>0</v>
      </c>
      <c r="T22" s="116">
        <v>0</v>
      </c>
      <c r="U22" s="106">
        <v>98</v>
      </c>
      <c r="V22" s="119">
        <v>2.7825099375354913E-2</v>
      </c>
      <c r="W22" s="106">
        <v>261</v>
      </c>
      <c r="X22" s="119">
        <v>2.6451809060504712E-2</v>
      </c>
    </row>
    <row r="23" spans="2:24" ht="22.15" customHeight="1" x14ac:dyDescent="0.25">
      <c r="B23" s="92" t="s">
        <v>224</v>
      </c>
      <c r="C23" s="95">
        <v>105</v>
      </c>
      <c r="D23" s="225">
        <v>5.313765182186235E-2</v>
      </c>
      <c r="E23" s="169">
        <v>221</v>
      </c>
      <c r="F23" s="225">
        <v>5.3692905733722061E-2</v>
      </c>
      <c r="G23" s="169">
        <v>18</v>
      </c>
      <c r="H23" s="225">
        <v>7.1999999999999995E-2</v>
      </c>
      <c r="I23" s="169">
        <v>0</v>
      </c>
      <c r="J23" s="116">
        <v>0</v>
      </c>
      <c r="K23" s="106">
        <v>344</v>
      </c>
      <c r="L23" s="124">
        <v>5.4215918045705282E-2</v>
      </c>
      <c r="M23" s="95">
        <v>33</v>
      </c>
      <c r="N23" s="227">
        <v>3.9099526066350712E-2</v>
      </c>
      <c r="O23" s="169">
        <v>118</v>
      </c>
      <c r="P23" s="227">
        <v>4.6585076983813659E-2</v>
      </c>
      <c r="Q23" s="169">
        <v>6</v>
      </c>
      <c r="R23" s="227">
        <v>4.2253521126760563E-2</v>
      </c>
      <c r="S23" s="169">
        <v>0</v>
      </c>
      <c r="T23" s="116">
        <v>0</v>
      </c>
      <c r="U23" s="106">
        <v>157</v>
      </c>
      <c r="V23" s="119">
        <v>4.457694491766042E-2</v>
      </c>
      <c r="W23" s="106">
        <v>501</v>
      </c>
      <c r="X23" s="119">
        <v>5.0775311644876864E-2</v>
      </c>
    </row>
    <row r="24" spans="2:24" ht="22.15" customHeight="1" x14ac:dyDescent="0.25">
      <c r="B24" s="92" t="s">
        <v>225</v>
      </c>
      <c r="C24" s="95">
        <v>197</v>
      </c>
      <c r="D24" s="225">
        <v>9.9696356275303641E-2</v>
      </c>
      <c r="E24" s="169">
        <v>341</v>
      </c>
      <c r="F24" s="225">
        <v>8.2847424684159385E-2</v>
      </c>
      <c r="G24" s="169">
        <v>28</v>
      </c>
      <c r="H24" s="225">
        <v>0.112</v>
      </c>
      <c r="I24" s="169">
        <v>2</v>
      </c>
      <c r="J24" s="116">
        <v>0.66666666666666663</v>
      </c>
      <c r="K24" s="106">
        <v>568</v>
      </c>
      <c r="L24" s="124">
        <v>8.9519306540583141E-2</v>
      </c>
      <c r="M24" s="95">
        <v>83</v>
      </c>
      <c r="N24" s="227">
        <v>9.8341232227488154E-2</v>
      </c>
      <c r="O24" s="169">
        <v>263</v>
      </c>
      <c r="P24" s="227">
        <v>0.10382945124358468</v>
      </c>
      <c r="Q24" s="169">
        <v>24</v>
      </c>
      <c r="R24" s="227">
        <v>0.16901408450704225</v>
      </c>
      <c r="S24" s="169">
        <v>0</v>
      </c>
      <c r="T24" s="116">
        <v>0</v>
      </c>
      <c r="U24" s="106">
        <v>370</v>
      </c>
      <c r="V24" s="119">
        <v>0.10505394662123793</v>
      </c>
      <c r="W24" s="106">
        <v>938</v>
      </c>
      <c r="X24" s="119">
        <v>9.5064355933921152E-2</v>
      </c>
    </row>
    <row r="25" spans="2:24" ht="22.15" customHeight="1" x14ac:dyDescent="0.25">
      <c r="B25" s="92" t="s">
        <v>226</v>
      </c>
      <c r="C25" s="95">
        <v>158</v>
      </c>
      <c r="D25" s="225">
        <v>7.9959514170040491E-2</v>
      </c>
      <c r="E25" s="169">
        <v>280</v>
      </c>
      <c r="F25" s="225">
        <v>6.8027210884353748E-2</v>
      </c>
      <c r="G25" s="169">
        <v>13</v>
      </c>
      <c r="H25" s="225">
        <v>5.1999999999999998E-2</v>
      </c>
      <c r="I25" s="169">
        <v>0</v>
      </c>
      <c r="J25" s="116">
        <v>0</v>
      </c>
      <c r="K25" s="106">
        <v>451</v>
      </c>
      <c r="L25" s="124">
        <v>7.1079590228526404E-2</v>
      </c>
      <c r="M25" s="95">
        <v>83</v>
      </c>
      <c r="N25" s="227">
        <v>9.8341232227488154E-2</v>
      </c>
      <c r="O25" s="169">
        <v>172</v>
      </c>
      <c r="P25" s="227">
        <v>6.7903671535728391E-2</v>
      </c>
      <c r="Q25" s="169">
        <v>11</v>
      </c>
      <c r="R25" s="227">
        <v>7.746478873239436E-2</v>
      </c>
      <c r="S25" s="169">
        <v>1</v>
      </c>
      <c r="T25" s="116">
        <v>0.33333333333333331</v>
      </c>
      <c r="U25" s="106">
        <v>267</v>
      </c>
      <c r="V25" s="119">
        <v>7.5809199318568998E-2</v>
      </c>
      <c r="W25" s="106">
        <v>718</v>
      </c>
      <c r="X25" s="119">
        <v>7.2767811898246687E-2</v>
      </c>
    </row>
    <row r="26" spans="2:24" ht="22.15" customHeight="1" x14ac:dyDescent="0.25">
      <c r="B26" s="92" t="s">
        <v>227</v>
      </c>
      <c r="C26" s="95">
        <v>62</v>
      </c>
      <c r="D26" s="225">
        <v>3.137651821862348E-2</v>
      </c>
      <c r="E26" s="169">
        <v>127</v>
      </c>
      <c r="F26" s="225">
        <v>3.0855199222546162E-2</v>
      </c>
      <c r="G26" s="169">
        <v>10</v>
      </c>
      <c r="H26" s="225">
        <v>0.04</v>
      </c>
      <c r="I26" s="169">
        <v>0</v>
      </c>
      <c r="J26" s="116">
        <v>0</v>
      </c>
      <c r="K26" s="106">
        <v>199</v>
      </c>
      <c r="L26" s="124">
        <v>3.1363278171788807E-2</v>
      </c>
      <c r="M26" s="95">
        <v>40</v>
      </c>
      <c r="N26" s="227">
        <v>4.7393364928909949E-2</v>
      </c>
      <c r="O26" s="169">
        <v>75</v>
      </c>
      <c r="P26" s="227">
        <v>2.9609159099881564E-2</v>
      </c>
      <c r="Q26" s="169">
        <v>3</v>
      </c>
      <c r="R26" s="227">
        <v>2.1126760563380281E-2</v>
      </c>
      <c r="S26" s="169">
        <v>0</v>
      </c>
      <c r="T26" s="116">
        <v>0</v>
      </c>
      <c r="U26" s="106">
        <v>118</v>
      </c>
      <c r="V26" s="119">
        <v>3.3503691084611015E-2</v>
      </c>
      <c r="W26" s="106">
        <v>317</v>
      </c>
      <c r="X26" s="119">
        <v>3.2127292996858216E-2</v>
      </c>
    </row>
    <row r="27" spans="2:24" ht="22.15" customHeight="1" x14ac:dyDescent="0.25">
      <c r="B27" s="92" t="s">
        <v>228</v>
      </c>
      <c r="C27" s="95">
        <v>14</v>
      </c>
      <c r="D27" s="225">
        <v>7.0850202429149798E-3</v>
      </c>
      <c r="E27" s="169">
        <v>37</v>
      </c>
      <c r="F27" s="225">
        <v>8.9893100097181728E-3</v>
      </c>
      <c r="G27" s="169">
        <v>4</v>
      </c>
      <c r="H27" s="225">
        <v>1.6E-2</v>
      </c>
      <c r="I27" s="169">
        <v>0</v>
      </c>
      <c r="J27" s="116">
        <v>0</v>
      </c>
      <c r="K27" s="106">
        <v>55</v>
      </c>
      <c r="L27" s="124">
        <v>8.6682427107959027E-3</v>
      </c>
      <c r="M27" s="95">
        <v>18</v>
      </c>
      <c r="N27" s="227">
        <v>2.132701421800948E-2</v>
      </c>
      <c r="O27" s="169">
        <v>42</v>
      </c>
      <c r="P27" s="227">
        <v>1.6581129095933674E-2</v>
      </c>
      <c r="Q27" s="169">
        <v>3</v>
      </c>
      <c r="R27" s="227">
        <v>2.1126760563380281E-2</v>
      </c>
      <c r="S27" s="169">
        <v>0</v>
      </c>
      <c r="T27" s="116">
        <v>0</v>
      </c>
      <c r="U27" s="106">
        <v>63</v>
      </c>
      <c r="V27" s="119">
        <v>1.7887563884156729E-2</v>
      </c>
      <c r="W27" s="106">
        <v>118</v>
      </c>
      <c r="X27" s="119">
        <v>1.1959055437316306E-2</v>
      </c>
    </row>
    <row r="28" spans="2:24" ht="22.15" customHeight="1" x14ac:dyDescent="0.25">
      <c r="B28" s="92" t="s">
        <v>229</v>
      </c>
      <c r="C28" s="95">
        <v>13</v>
      </c>
      <c r="D28" s="225">
        <v>6.5789473684210523E-3</v>
      </c>
      <c r="E28" s="169">
        <v>43</v>
      </c>
      <c r="F28" s="225">
        <v>1.0447035957240039E-2</v>
      </c>
      <c r="G28" s="169">
        <v>1</v>
      </c>
      <c r="H28" s="225">
        <v>4.0000000000000001E-3</v>
      </c>
      <c r="I28" s="169">
        <v>0</v>
      </c>
      <c r="J28" s="116">
        <v>0</v>
      </c>
      <c r="K28" s="106">
        <v>57</v>
      </c>
      <c r="L28" s="124">
        <v>8.9834515366430268E-3</v>
      </c>
      <c r="M28" s="95">
        <v>5</v>
      </c>
      <c r="N28" s="227">
        <v>5.9241706161137437E-3</v>
      </c>
      <c r="O28" s="169">
        <v>35</v>
      </c>
      <c r="P28" s="227">
        <v>1.381760757994473E-2</v>
      </c>
      <c r="Q28" s="169">
        <v>1</v>
      </c>
      <c r="R28" s="227">
        <v>7.0422535211267607E-3</v>
      </c>
      <c r="S28" s="169">
        <v>0</v>
      </c>
      <c r="T28" s="116">
        <v>0</v>
      </c>
      <c r="U28" s="106">
        <v>41</v>
      </c>
      <c r="V28" s="119">
        <v>1.1641113003975015E-2</v>
      </c>
      <c r="W28" s="106">
        <v>98</v>
      </c>
      <c r="X28" s="119">
        <v>9.932096888618628E-3</v>
      </c>
    </row>
    <row r="29" spans="2:24" ht="22.15" customHeight="1" x14ac:dyDescent="0.25">
      <c r="B29" s="92" t="s">
        <v>230</v>
      </c>
      <c r="C29" s="95">
        <v>10</v>
      </c>
      <c r="D29" s="225">
        <v>5.0607287449392713E-3</v>
      </c>
      <c r="E29" s="169">
        <v>29</v>
      </c>
      <c r="F29" s="225">
        <v>7.0456754130223519E-3</v>
      </c>
      <c r="G29" s="169">
        <v>4</v>
      </c>
      <c r="H29" s="225">
        <v>1.6E-2</v>
      </c>
      <c r="I29" s="169">
        <v>0</v>
      </c>
      <c r="J29" s="116">
        <v>0</v>
      </c>
      <c r="K29" s="106">
        <v>43</v>
      </c>
      <c r="L29" s="124">
        <v>6.7769897557131602E-3</v>
      </c>
      <c r="M29" s="95">
        <v>6</v>
      </c>
      <c r="N29" s="227">
        <v>7.1090047393364926E-3</v>
      </c>
      <c r="O29" s="169">
        <v>13</v>
      </c>
      <c r="P29" s="227">
        <v>5.1322542439794713E-3</v>
      </c>
      <c r="Q29" s="169">
        <v>3</v>
      </c>
      <c r="R29" s="227">
        <v>2.1126760563380281E-2</v>
      </c>
      <c r="S29" s="169">
        <v>0</v>
      </c>
      <c r="T29" s="116">
        <v>0</v>
      </c>
      <c r="U29" s="106">
        <v>22</v>
      </c>
      <c r="V29" s="119">
        <v>6.2464508801817146E-3</v>
      </c>
      <c r="W29" s="106">
        <v>65</v>
      </c>
      <c r="X29" s="119">
        <v>6.587615283267457E-3</v>
      </c>
    </row>
    <row r="30" spans="2:24" ht="22.15" customHeight="1" x14ac:dyDescent="0.25">
      <c r="B30" s="92" t="s">
        <v>231</v>
      </c>
      <c r="C30" s="95">
        <v>5</v>
      </c>
      <c r="D30" s="225">
        <v>2.5303643724696357E-3</v>
      </c>
      <c r="E30" s="169">
        <v>28</v>
      </c>
      <c r="F30" s="225">
        <v>6.8027210884353739E-3</v>
      </c>
      <c r="G30" s="169">
        <v>2</v>
      </c>
      <c r="H30" s="225">
        <v>8.0000000000000002E-3</v>
      </c>
      <c r="I30" s="169">
        <v>0</v>
      </c>
      <c r="J30" s="116">
        <v>0</v>
      </c>
      <c r="K30" s="106">
        <v>35</v>
      </c>
      <c r="L30" s="124">
        <v>5.5161544523246652E-3</v>
      </c>
      <c r="M30" s="95">
        <v>6</v>
      </c>
      <c r="N30" s="227">
        <v>7.1090047393364926E-3</v>
      </c>
      <c r="O30" s="169">
        <v>42</v>
      </c>
      <c r="P30" s="227">
        <v>1.6581129095933674E-2</v>
      </c>
      <c r="Q30" s="169">
        <v>5</v>
      </c>
      <c r="R30" s="227">
        <v>3.5211267605633804E-2</v>
      </c>
      <c r="S30" s="169">
        <v>0</v>
      </c>
      <c r="T30" s="116">
        <v>0</v>
      </c>
      <c r="U30" s="106">
        <v>53</v>
      </c>
      <c r="V30" s="119">
        <v>1.5048268029528676E-2</v>
      </c>
      <c r="W30" s="106">
        <v>88</v>
      </c>
      <c r="X30" s="119">
        <v>8.918617614269788E-3</v>
      </c>
    </row>
    <row r="31" spans="2:24" ht="22.15" customHeight="1" x14ac:dyDescent="0.25">
      <c r="B31" s="92" t="s">
        <v>232</v>
      </c>
      <c r="C31" s="95">
        <v>0</v>
      </c>
      <c r="D31" s="225">
        <v>0</v>
      </c>
      <c r="E31" s="169">
        <v>11</v>
      </c>
      <c r="F31" s="225">
        <v>2.6724975704567541E-3</v>
      </c>
      <c r="G31" s="169">
        <v>3</v>
      </c>
      <c r="H31" s="225">
        <v>1.2E-2</v>
      </c>
      <c r="I31" s="169">
        <v>0</v>
      </c>
      <c r="J31" s="116">
        <v>0</v>
      </c>
      <c r="K31" s="106">
        <v>14</v>
      </c>
      <c r="L31" s="124">
        <v>2.2064617809298662E-3</v>
      </c>
      <c r="M31" s="95">
        <v>4</v>
      </c>
      <c r="N31" s="227">
        <v>4.7393364928909956E-3</v>
      </c>
      <c r="O31" s="169">
        <v>17</v>
      </c>
      <c r="P31" s="227">
        <v>6.7114093959731542E-3</v>
      </c>
      <c r="Q31" s="169">
        <v>0</v>
      </c>
      <c r="R31" s="227">
        <v>0</v>
      </c>
      <c r="S31" s="169">
        <v>0</v>
      </c>
      <c r="T31" s="116">
        <v>0</v>
      </c>
      <c r="U31" s="106">
        <v>21</v>
      </c>
      <c r="V31" s="119">
        <v>5.96252129471891E-3</v>
      </c>
      <c r="W31" s="106">
        <v>35</v>
      </c>
      <c r="X31" s="119">
        <v>3.5471774602209385E-3</v>
      </c>
    </row>
    <row r="32" spans="2:24" ht="22.15" customHeight="1" thickBot="1" x14ac:dyDescent="0.3">
      <c r="B32" s="92" t="s">
        <v>208</v>
      </c>
      <c r="C32" s="95">
        <v>33</v>
      </c>
      <c r="D32" s="225">
        <v>1.6700404858299597E-2</v>
      </c>
      <c r="E32" s="169">
        <v>49</v>
      </c>
      <c r="F32" s="225">
        <v>1.1904761904761904E-2</v>
      </c>
      <c r="G32" s="228">
        <v>1</v>
      </c>
      <c r="H32" s="225">
        <v>4.0000000000000001E-3</v>
      </c>
      <c r="I32" s="169">
        <v>0</v>
      </c>
      <c r="J32" s="116">
        <v>0</v>
      </c>
      <c r="K32" s="229">
        <v>83</v>
      </c>
      <c r="L32" s="124">
        <v>1.3081166272655634E-2</v>
      </c>
      <c r="M32" s="230">
        <v>8</v>
      </c>
      <c r="N32" s="227">
        <v>9.4786729857819912E-3</v>
      </c>
      <c r="O32" s="169">
        <v>14</v>
      </c>
      <c r="P32" s="227">
        <v>5.5270430319778914E-3</v>
      </c>
      <c r="Q32" s="169">
        <v>0</v>
      </c>
      <c r="R32" s="227">
        <v>0</v>
      </c>
      <c r="S32" s="228">
        <v>0</v>
      </c>
      <c r="T32" s="116">
        <v>0</v>
      </c>
      <c r="U32" s="229">
        <v>22</v>
      </c>
      <c r="V32" s="119">
        <v>6.2464508801817146E-3</v>
      </c>
      <c r="W32" s="106">
        <v>105</v>
      </c>
      <c r="X32" s="119">
        <v>1.0641532380662816E-2</v>
      </c>
    </row>
    <row r="33" spans="2:24" ht="22.15" customHeight="1" thickTop="1" thickBot="1" x14ac:dyDescent="0.3">
      <c r="B33" s="98" t="s">
        <v>207</v>
      </c>
      <c r="C33" s="96">
        <v>1976</v>
      </c>
      <c r="D33" s="180">
        <v>1</v>
      </c>
      <c r="E33" s="206">
        <v>4116</v>
      </c>
      <c r="F33" s="180">
        <v>1</v>
      </c>
      <c r="G33" s="206">
        <v>250</v>
      </c>
      <c r="H33" s="180">
        <v>1.0000000000000002</v>
      </c>
      <c r="I33" s="206">
        <v>3</v>
      </c>
      <c r="J33" s="120">
        <v>1</v>
      </c>
      <c r="K33" s="96">
        <v>6345</v>
      </c>
      <c r="L33" s="121">
        <v>1</v>
      </c>
      <c r="M33" s="96">
        <v>844</v>
      </c>
      <c r="N33" s="180">
        <v>1.0000000000000002</v>
      </c>
      <c r="O33" s="206">
        <v>2533</v>
      </c>
      <c r="P33" s="180">
        <v>1</v>
      </c>
      <c r="Q33" s="206">
        <v>142</v>
      </c>
      <c r="R33" s="180">
        <v>0.99999999999999967</v>
      </c>
      <c r="S33" s="206">
        <v>3</v>
      </c>
      <c r="T33" s="120">
        <v>1</v>
      </c>
      <c r="U33" s="96">
        <v>3522</v>
      </c>
      <c r="V33" s="121">
        <v>0.99999999999999989</v>
      </c>
      <c r="W33" s="96">
        <v>9867</v>
      </c>
      <c r="X33" s="121">
        <v>1.0000000000000002</v>
      </c>
    </row>
    <row r="34" spans="2:24" s="71" customFormat="1" ht="22.15" customHeight="1" thickTop="1" thickBot="1" x14ac:dyDescent="0.3">
      <c r="B34" s="99"/>
      <c r="C34" s="100"/>
      <c r="D34" s="113"/>
      <c r="E34" s="100"/>
      <c r="F34" s="113"/>
      <c r="G34" s="100"/>
      <c r="H34" s="113"/>
      <c r="I34" s="100"/>
      <c r="J34" s="100"/>
      <c r="K34" s="100"/>
      <c r="L34" s="113"/>
      <c r="M34" s="100"/>
      <c r="N34" s="113"/>
      <c r="O34" s="100"/>
      <c r="P34" s="113"/>
      <c r="Q34" s="100"/>
      <c r="R34" s="113"/>
      <c r="S34" s="100"/>
      <c r="T34" s="113"/>
      <c r="U34" s="100"/>
      <c r="V34" s="113"/>
      <c r="W34" s="100"/>
      <c r="X34" s="113"/>
    </row>
    <row r="35" spans="2:24" ht="22.15" customHeight="1" thickTop="1" x14ac:dyDescent="0.25">
      <c r="B35" s="112" t="s">
        <v>233</v>
      </c>
      <c r="C35" s="107"/>
      <c r="D35" s="107"/>
      <c r="E35" s="108"/>
      <c r="F35" s="102"/>
      <c r="G35" s="102"/>
      <c r="H35" s="102"/>
      <c r="I35" s="102"/>
      <c r="J35" s="102"/>
      <c r="K35" s="103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2"/>
      <c r="W35" s="115"/>
      <c r="X35" s="102"/>
    </row>
    <row r="36" spans="2:24" ht="22.15" customHeight="1" thickBot="1" x14ac:dyDescent="0.3">
      <c r="B36" s="109" t="s">
        <v>240</v>
      </c>
      <c r="C36" s="110"/>
      <c r="D36" s="110"/>
      <c r="E36" s="111"/>
      <c r="F36" s="102"/>
      <c r="G36" s="102"/>
      <c r="H36" s="102"/>
      <c r="I36" s="102"/>
      <c r="J36" s="102"/>
      <c r="K36" s="103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102"/>
      <c r="W36" s="102"/>
      <c r="X36" s="102"/>
    </row>
    <row r="37" spans="2:24" s="71" customFormat="1" ht="15.75" thickTop="1" x14ac:dyDescent="0.25">
      <c r="B37" s="114"/>
      <c r="C37" s="102"/>
      <c r="D37" s="102"/>
      <c r="E37" s="102"/>
      <c r="F37" s="102"/>
      <c r="G37" s="102"/>
      <c r="H37" s="102"/>
      <c r="I37" s="102"/>
      <c r="J37" s="102"/>
      <c r="K37" s="103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102"/>
      <c r="W37" s="102"/>
      <c r="X37" s="102"/>
    </row>
    <row r="38" spans="2:24" s="71" customFormat="1" x14ac:dyDescent="0.25"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102"/>
      <c r="W38" s="102"/>
      <c r="X38" s="102"/>
    </row>
    <row r="39" spans="2:24" s="71" customFormat="1" x14ac:dyDescent="0.25"/>
    <row r="40" spans="2:24" s="71" customFormat="1" x14ac:dyDescent="0.25"/>
    <row r="41" spans="2:24" s="71" customFormat="1" x14ac:dyDescent="0.25"/>
    <row r="42" spans="2:24" s="71" customFormat="1" x14ac:dyDescent="0.25"/>
    <row r="43" spans="2:24" s="71" customFormat="1" x14ac:dyDescent="0.25"/>
    <row r="44" spans="2:24" s="71" customFormat="1" x14ac:dyDescent="0.25"/>
    <row r="45" spans="2:24" s="71" customFormat="1" x14ac:dyDescent="0.25"/>
    <row r="46" spans="2:24" s="71" customFormat="1" x14ac:dyDescent="0.25"/>
    <row r="47" spans="2:24" s="71" customFormat="1" x14ac:dyDescent="0.25"/>
    <row r="48" spans="2:24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</sheetData>
  <mergeCells count="18">
    <mergeCell ref="Q6:R6"/>
    <mergeCell ref="I6:J6"/>
    <mergeCell ref="B2:X2"/>
    <mergeCell ref="B3:B7"/>
    <mergeCell ref="C3:V3"/>
    <mergeCell ref="W3:X6"/>
    <mergeCell ref="C4:L4"/>
    <mergeCell ref="M4:V4"/>
    <mergeCell ref="C5:I5"/>
    <mergeCell ref="K5:L6"/>
    <mergeCell ref="M5:T5"/>
    <mergeCell ref="U5:V6"/>
    <mergeCell ref="S6:T6"/>
    <mergeCell ref="C6:D6"/>
    <mergeCell ref="E6:F6"/>
    <mergeCell ref="G6:H6"/>
    <mergeCell ref="M6:N6"/>
    <mergeCell ref="O6:P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IB679"/>
  <sheetViews>
    <sheetView zoomScale="80" zoomScaleNormal="80" workbookViewId="0">
      <selection activeCell="C1" sqref="C1"/>
    </sheetView>
  </sheetViews>
  <sheetFormatPr defaultColWidth="9.140625" defaultRowHeight="15" x14ac:dyDescent="0.25"/>
  <cols>
    <col min="1" max="1" width="2.7109375" style="71" customWidth="1"/>
    <col min="2" max="18" width="14.7109375" style="70" customWidth="1"/>
    <col min="19" max="236" width="11.42578125" style="71" customWidth="1"/>
    <col min="237" max="16384" width="9.140625" style="70"/>
  </cols>
  <sheetData>
    <row r="1" spans="2:18" s="71" customFormat="1" ht="15.75" thickBot="1" x14ac:dyDescent="0.3"/>
    <row r="2" spans="2:18" ht="22.15" customHeight="1" thickTop="1" thickBot="1" x14ac:dyDescent="0.3">
      <c r="B2" s="304" t="s">
        <v>345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2:18" ht="22.15" customHeight="1" thickTop="1" thickBot="1" x14ac:dyDescent="0.3">
      <c r="B3" s="307" t="s">
        <v>205</v>
      </c>
      <c r="C3" s="327" t="s">
        <v>243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37" t="s">
        <v>207</v>
      </c>
    </row>
    <row r="4" spans="2:18" ht="22.15" customHeight="1" thickTop="1" thickBot="1" x14ac:dyDescent="0.3">
      <c r="B4" s="320"/>
      <c r="C4" s="324" t="s">
        <v>244</v>
      </c>
      <c r="D4" s="325"/>
      <c r="E4" s="325"/>
      <c r="F4" s="325"/>
      <c r="G4" s="326"/>
      <c r="H4" s="324" t="s">
        <v>245</v>
      </c>
      <c r="I4" s="325"/>
      <c r="J4" s="325"/>
      <c r="K4" s="325"/>
      <c r="L4" s="326"/>
      <c r="M4" s="327" t="s">
        <v>246</v>
      </c>
      <c r="N4" s="325"/>
      <c r="O4" s="325"/>
      <c r="P4" s="325"/>
      <c r="Q4" s="326"/>
      <c r="R4" s="338"/>
    </row>
    <row r="5" spans="2:18" ht="22.15" customHeight="1" thickTop="1" x14ac:dyDescent="0.25">
      <c r="B5" s="320"/>
      <c r="C5" s="340" t="s">
        <v>235</v>
      </c>
      <c r="D5" s="341"/>
      <c r="E5" s="341"/>
      <c r="F5" s="342"/>
      <c r="G5" s="343" t="s">
        <v>207</v>
      </c>
      <c r="H5" s="340" t="s">
        <v>235</v>
      </c>
      <c r="I5" s="341"/>
      <c r="J5" s="341"/>
      <c r="K5" s="342"/>
      <c r="L5" s="343" t="s">
        <v>207</v>
      </c>
      <c r="M5" s="340" t="s">
        <v>235</v>
      </c>
      <c r="N5" s="341"/>
      <c r="O5" s="341"/>
      <c r="P5" s="342"/>
      <c r="Q5" s="345" t="s">
        <v>207</v>
      </c>
      <c r="R5" s="338"/>
    </row>
    <row r="6" spans="2:18" ht="22.15" customHeight="1" thickBot="1" x14ac:dyDescent="0.3">
      <c r="B6" s="321"/>
      <c r="C6" s="281" t="s">
        <v>236</v>
      </c>
      <c r="D6" s="282" t="s">
        <v>237</v>
      </c>
      <c r="E6" s="282" t="s">
        <v>238</v>
      </c>
      <c r="F6" s="210" t="s">
        <v>239</v>
      </c>
      <c r="G6" s="344"/>
      <c r="H6" s="281" t="s">
        <v>236</v>
      </c>
      <c r="I6" s="282" t="s">
        <v>237</v>
      </c>
      <c r="J6" s="282" t="s">
        <v>238</v>
      </c>
      <c r="K6" s="210" t="s">
        <v>239</v>
      </c>
      <c r="L6" s="344"/>
      <c r="M6" s="281" t="s">
        <v>236</v>
      </c>
      <c r="N6" s="282" t="s">
        <v>237</v>
      </c>
      <c r="O6" s="282" t="s">
        <v>238</v>
      </c>
      <c r="P6" s="210" t="s">
        <v>239</v>
      </c>
      <c r="Q6" s="344"/>
      <c r="R6" s="339"/>
    </row>
    <row r="7" spans="2:18" ht="22.15" customHeight="1" thickTop="1" x14ac:dyDescent="0.25">
      <c r="B7" s="128" t="s">
        <v>209</v>
      </c>
      <c r="C7" s="133">
        <v>0</v>
      </c>
      <c r="D7" s="135">
        <v>1</v>
      </c>
      <c r="E7" s="137">
        <v>0</v>
      </c>
      <c r="F7" s="118">
        <v>0</v>
      </c>
      <c r="G7" s="130">
        <v>1</v>
      </c>
      <c r="H7" s="133">
        <v>3</v>
      </c>
      <c r="I7" s="135">
        <v>15</v>
      </c>
      <c r="J7" s="135">
        <v>1</v>
      </c>
      <c r="K7" s="118">
        <v>0</v>
      </c>
      <c r="L7" s="130">
        <v>19</v>
      </c>
      <c r="M7" s="133">
        <v>1</v>
      </c>
      <c r="N7" s="135">
        <v>3</v>
      </c>
      <c r="O7" s="135">
        <v>0</v>
      </c>
      <c r="P7" s="135">
        <v>0</v>
      </c>
      <c r="Q7" s="130">
        <v>4</v>
      </c>
      <c r="R7" s="127">
        <v>24</v>
      </c>
    </row>
    <row r="8" spans="2:18" ht="22.15" customHeight="1" x14ac:dyDescent="0.25">
      <c r="B8" s="92" t="s">
        <v>210</v>
      </c>
      <c r="C8" s="133">
        <v>0</v>
      </c>
      <c r="D8" s="135">
        <v>0</v>
      </c>
      <c r="E8" s="137">
        <v>0</v>
      </c>
      <c r="F8" s="118">
        <v>0</v>
      </c>
      <c r="G8" s="131">
        <v>0</v>
      </c>
      <c r="H8" s="133">
        <v>0</v>
      </c>
      <c r="I8" s="135">
        <v>3</v>
      </c>
      <c r="J8" s="135">
        <v>0</v>
      </c>
      <c r="K8" s="118">
        <v>0</v>
      </c>
      <c r="L8" s="131">
        <v>3</v>
      </c>
      <c r="M8" s="133">
        <v>0</v>
      </c>
      <c r="N8" s="135">
        <v>1</v>
      </c>
      <c r="O8" s="135">
        <v>2</v>
      </c>
      <c r="P8" s="135">
        <v>0</v>
      </c>
      <c r="Q8" s="131">
        <v>3</v>
      </c>
      <c r="R8" s="127">
        <v>6</v>
      </c>
    </row>
    <row r="9" spans="2:18" ht="22.15" customHeight="1" x14ac:dyDescent="0.25">
      <c r="B9" s="92" t="s">
        <v>211</v>
      </c>
      <c r="C9" s="133">
        <v>0</v>
      </c>
      <c r="D9" s="135">
        <v>0</v>
      </c>
      <c r="E9" s="137">
        <v>0</v>
      </c>
      <c r="F9" s="118">
        <v>0</v>
      </c>
      <c r="G9" s="131">
        <v>0</v>
      </c>
      <c r="H9" s="133">
        <v>1</v>
      </c>
      <c r="I9" s="135">
        <v>4</v>
      </c>
      <c r="J9" s="135">
        <v>1</v>
      </c>
      <c r="K9" s="118">
        <v>0</v>
      </c>
      <c r="L9" s="131">
        <v>6</v>
      </c>
      <c r="M9" s="133">
        <v>0</v>
      </c>
      <c r="N9" s="135">
        <v>1</v>
      </c>
      <c r="O9" s="135">
        <v>0</v>
      </c>
      <c r="P9" s="135">
        <v>0</v>
      </c>
      <c r="Q9" s="131">
        <v>1</v>
      </c>
      <c r="R9" s="127">
        <v>7</v>
      </c>
    </row>
    <row r="10" spans="2:18" ht="22.15" customHeight="1" x14ac:dyDescent="0.25">
      <c r="B10" s="92" t="s">
        <v>212</v>
      </c>
      <c r="C10" s="133">
        <v>0</v>
      </c>
      <c r="D10" s="135">
        <v>0</v>
      </c>
      <c r="E10" s="137">
        <v>0</v>
      </c>
      <c r="F10" s="118">
        <v>0</v>
      </c>
      <c r="G10" s="131">
        <v>0</v>
      </c>
      <c r="H10" s="133">
        <v>0</v>
      </c>
      <c r="I10" s="135">
        <v>12</v>
      </c>
      <c r="J10" s="135">
        <v>0</v>
      </c>
      <c r="K10" s="118">
        <v>0</v>
      </c>
      <c r="L10" s="131">
        <v>12</v>
      </c>
      <c r="M10" s="133">
        <v>0</v>
      </c>
      <c r="N10" s="135">
        <v>1</v>
      </c>
      <c r="O10" s="135">
        <v>1</v>
      </c>
      <c r="P10" s="135">
        <v>0</v>
      </c>
      <c r="Q10" s="131">
        <v>2</v>
      </c>
      <c r="R10" s="127">
        <v>14</v>
      </c>
    </row>
    <row r="11" spans="2:18" ht="22.15" customHeight="1" x14ac:dyDescent="0.25">
      <c r="B11" s="92" t="s">
        <v>213</v>
      </c>
      <c r="C11" s="133">
        <v>0</v>
      </c>
      <c r="D11" s="135">
        <v>2</v>
      </c>
      <c r="E11" s="137">
        <v>0</v>
      </c>
      <c r="F11" s="118">
        <v>0</v>
      </c>
      <c r="G11" s="131">
        <v>2</v>
      </c>
      <c r="H11" s="133">
        <v>3</v>
      </c>
      <c r="I11" s="135">
        <v>23</v>
      </c>
      <c r="J11" s="135">
        <v>0</v>
      </c>
      <c r="K11" s="118">
        <v>0</v>
      </c>
      <c r="L11" s="131">
        <v>26</v>
      </c>
      <c r="M11" s="133">
        <v>1</v>
      </c>
      <c r="N11" s="135">
        <v>10</v>
      </c>
      <c r="O11" s="135">
        <v>0</v>
      </c>
      <c r="P11" s="135">
        <v>0</v>
      </c>
      <c r="Q11" s="131">
        <v>11</v>
      </c>
      <c r="R11" s="127">
        <v>39</v>
      </c>
    </row>
    <row r="12" spans="2:18" ht="22.15" customHeight="1" x14ac:dyDescent="0.25">
      <c r="B12" s="92" t="s">
        <v>214</v>
      </c>
      <c r="C12" s="133">
        <v>0</v>
      </c>
      <c r="D12" s="135">
        <v>5</v>
      </c>
      <c r="E12" s="137">
        <v>0</v>
      </c>
      <c r="F12" s="118">
        <v>0</v>
      </c>
      <c r="G12" s="131">
        <v>5</v>
      </c>
      <c r="H12" s="133">
        <v>17</v>
      </c>
      <c r="I12" s="135">
        <v>120</v>
      </c>
      <c r="J12" s="135">
        <v>10</v>
      </c>
      <c r="K12" s="118">
        <v>0</v>
      </c>
      <c r="L12" s="131">
        <v>147</v>
      </c>
      <c r="M12" s="133">
        <v>10</v>
      </c>
      <c r="N12" s="135">
        <v>56</v>
      </c>
      <c r="O12" s="135">
        <v>7</v>
      </c>
      <c r="P12" s="135">
        <v>0</v>
      </c>
      <c r="Q12" s="131">
        <v>73</v>
      </c>
      <c r="R12" s="127">
        <v>225</v>
      </c>
    </row>
    <row r="13" spans="2:18" ht="22.15" customHeight="1" x14ac:dyDescent="0.25">
      <c r="B13" s="92" t="s">
        <v>215</v>
      </c>
      <c r="C13" s="133">
        <v>4</v>
      </c>
      <c r="D13" s="135">
        <v>28</v>
      </c>
      <c r="E13" s="137">
        <v>0</v>
      </c>
      <c r="F13" s="118">
        <v>0</v>
      </c>
      <c r="G13" s="131">
        <v>32</v>
      </c>
      <c r="H13" s="133">
        <v>82</v>
      </c>
      <c r="I13" s="135">
        <v>319</v>
      </c>
      <c r="J13" s="135">
        <v>16</v>
      </c>
      <c r="K13" s="118">
        <v>1</v>
      </c>
      <c r="L13" s="131">
        <v>418</v>
      </c>
      <c r="M13" s="133">
        <v>66</v>
      </c>
      <c r="N13" s="135">
        <v>202</v>
      </c>
      <c r="O13" s="135">
        <v>14</v>
      </c>
      <c r="P13" s="135">
        <v>0</v>
      </c>
      <c r="Q13" s="131">
        <v>282</v>
      </c>
      <c r="R13" s="127">
        <v>732</v>
      </c>
    </row>
    <row r="14" spans="2:18" ht="22.15" customHeight="1" x14ac:dyDescent="0.25">
      <c r="B14" s="92" t="s">
        <v>216</v>
      </c>
      <c r="C14" s="133">
        <v>18</v>
      </c>
      <c r="D14" s="135">
        <v>81</v>
      </c>
      <c r="E14" s="137">
        <v>2</v>
      </c>
      <c r="F14" s="118">
        <v>0</v>
      </c>
      <c r="G14" s="131">
        <v>101</v>
      </c>
      <c r="H14" s="133">
        <v>323</v>
      </c>
      <c r="I14" s="135">
        <v>833</v>
      </c>
      <c r="J14" s="135">
        <v>30</v>
      </c>
      <c r="K14" s="118">
        <v>0</v>
      </c>
      <c r="L14" s="131">
        <v>1186</v>
      </c>
      <c r="M14" s="133">
        <v>189</v>
      </c>
      <c r="N14" s="135">
        <v>468</v>
      </c>
      <c r="O14" s="135">
        <v>44</v>
      </c>
      <c r="P14" s="135">
        <v>0</v>
      </c>
      <c r="Q14" s="131">
        <v>701</v>
      </c>
      <c r="R14" s="127">
        <v>1988</v>
      </c>
    </row>
    <row r="15" spans="2:18" ht="22.15" customHeight="1" x14ac:dyDescent="0.25">
      <c r="B15" s="92" t="s">
        <v>217</v>
      </c>
      <c r="C15" s="133">
        <v>25</v>
      </c>
      <c r="D15" s="135">
        <v>71</v>
      </c>
      <c r="E15" s="137">
        <v>1</v>
      </c>
      <c r="F15" s="118">
        <v>0</v>
      </c>
      <c r="G15" s="131">
        <v>97</v>
      </c>
      <c r="H15" s="133">
        <v>416</v>
      </c>
      <c r="I15" s="135">
        <v>762</v>
      </c>
      <c r="J15" s="135">
        <v>28</v>
      </c>
      <c r="K15" s="118">
        <v>1</v>
      </c>
      <c r="L15" s="131">
        <v>1207</v>
      </c>
      <c r="M15" s="133">
        <v>165</v>
      </c>
      <c r="N15" s="135">
        <v>352</v>
      </c>
      <c r="O15" s="135">
        <v>21</v>
      </c>
      <c r="P15" s="135">
        <v>0</v>
      </c>
      <c r="Q15" s="131">
        <v>538</v>
      </c>
      <c r="R15" s="127">
        <v>1842</v>
      </c>
    </row>
    <row r="16" spans="2:18" ht="22.15" customHeight="1" x14ac:dyDescent="0.25">
      <c r="B16" s="92" t="s">
        <v>218</v>
      </c>
      <c r="C16" s="133">
        <v>5</v>
      </c>
      <c r="D16" s="135">
        <v>25</v>
      </c>
      <c r="E16" s="137">
        <v>1</v>
      </c>
      <c r="F16" s="118">
        <v>0</v>
      </c>
      <c r="G16" s="131">
        <v>31</v>
      </c>
      <c r="H16" s="133">
        <v>76</v>
      </c>
      <c r="I16" s="135">
        <v>151</v>
      </c>
      <c r="J16" s="135">
        <v>3</v>
      </c>
      <c r="K16" s="118">
        <v>1</v>
      </c>
      <c r="L16" s="131">
        <v>231</v>
      </c>
      <c r="M16" s="133">
        <v>36</v>
      </c>
      <c r="N16" s="135">
        <v>85</v>
      </c>
      <c r="O16" s="135">
        <v>10</v>
      </c>
      <c r="P16" s="135">
        <v>0</v>
      </c>
      <c r="Q16" s="131">
        <v>131</v>
      </c>
      <c r="R16" s="127">
        <v>393</v>
      </c>
    </row>
    <row r="17" spans="2:18" ht="22.15" customHeight="1" x14ac:dyDescent="0.25">
      <c r="B17" s="92" t="s">
        <v>219</v>
      </c>
      <c r="C17" s="133">
        <v>1</v>
      </c>
      <c r="D17" s="135">
        <v>7</v>
      </c>
      <c r="E17" s="137">
        <v>0</v>
      </c>
      <c r="F17" s="118">
        <v>0</v>
      </c>
      <c r="G17" s="131">
        <v>8</v>
      </c>
      <c r="H17" s="133">
        <v>36</v>
      </c>
      <c r="I17" s="135">
        <v>77</v>
      </c>
      <c r="J17" s="135">
        <v>4</v>
      </c>
      <c r="K17" s="118">
        <v>0</v>
      </c>
      <c r="L17" s="131">
        <v>117</v>
      </c>
      <c r="M17" s="133">
        <v>26</v>
      </c>
      <c r="N17" s="135">
        <v>47</v>
      </c>
      <c r="O17" s="135">
        <v>5</v>
      </c>
      <c r="P17" s="135">
        <v>0</v>
      </c>
      <c r="Q17" s="131">
        <v>78</v>
      </c>
      <c r="R17" s="127">
        <v>203</v>
      </c>
    </row>
    <row r="18" spans="2:18" ht="22.15" customHeight="1" x14ac:dyDescent="0.25">
      <c r="B18" s="92" t="s">
        <v>220</v>
      </c>
      <c r="C18" s="133">
        <v>2</v>
      </c>
      <c r="D18" s="135">
        <v>11</v>
      </c>
      <c r="E18" s="137">
        <v>0</v>
      </c>
      <c r="F18" s="118">
        <v>0</v>
      </c>
      <c r="G18" s="131">
        <v>13</v>
      </c>
      <c r="H18" s="133">
        <v>36</v>
      </c>
      <c r="I18" s="135">
        <v>85</v>
      </c>
      <c r="J18" s="135">
        <v>5</v>
      </c>
      <c r="K18" s="118">
        <v>0</v>
      </c>
      <c r="L18" s="131">
        <v>126</v>
      </c>
      <c r="M18" s="133">
        <v>19</v>
      </c>
      <c r="N18" s="135">
        <v>49</v>
      </c>
      <c r="O18" s="135">
        <v>6</v>
      </c>
      <c r="P18" s="135">
        <v>0</v>
      </c>
      <c r="Q18" s="131">
        <v>74</v>
      </c>
      <c r="R18" s="127">
        <v>213</v>
      </c>
    </row>
    <row r="19" spans="2:18" ht="22.15" customHeight="1" x14ac:dyDescent="0.25">
      <c r="B19" s="92" t="s">
        <v>221</v>
      </c>
      <c r="C19" s="133">
        <v>8</v>
      </c>
      <c r="D19" s="135">
        <v>18</v>
      </c>
      <c r="E19" s="137">
        <v>1</v>
      </c>
      <c r="F19" s="118">
        <v>0</v>
      </c>
      <c r="G19" s="131">
        <v>27</v>
      </c>
      <c r="H19" s="133">
        <v>113</v>
      </c>
      <c r="I19" s="135">
        <v>214</v>
      </c>
      <c r="J19" s="135">
        <v>9</v>
      </c>
      <c r="K19" s="118">
        <v>0</v>
      </c>
      <c r="L19" s="131">
        <v>336</v>
      </c>
      <c r="M19" s="133">
        <v>68</v>
      </c>
      <c r="N19" s="135">
        <v>116</v>
      </c>
      <c r="O19" s="135">
        <v>6</v>
      </c>
      <c r="P19" s="135">
        <v>0</v>
      </c>
      <c r="Q19" s="131">
        <v>190</v>
      </c>
      <c r="R19" s="127">
        <v>553</v>
      </c>
    </row>
    <row r="20" spans="2:18" ht="22.15" customHeight="1" x14ac:dyDescent="0.25">
      <c r="B20" s="92" t="s">
        <v>222</v>
      </c>
      <c r="C20" s="133">
        <v>5</v>
      </c>
      <c r="D20" s="135">
        <v>18</v>
      </c>
      <c r="E20" s="137">
        <v>0</v>
      </c>
      <c r="F20" s="118">
        <v>0</v>
      </c>
      <c r="G20" s="131">
        <v>23</v>
      </c>
      <c r="H20" s="133">
        <v>65</v>
      </c>
      <c r="I20" s="135">
        <v>155</v>
      </c>
      <c r="J20" s="135">
        <v>6</v>
      </c>
      <c r="K20" s="118">
        <v>0</v>
      </c>
      <c r="L20" s="131">
        <v>226</v>
      </c>
      <c r="M20" s="133">
        <v>42</v>
      </c>
      <c r="N20" s="135">
        <v>85</v>
      </c>
      <c r="O20" s="135">
        <v>8</v>
      </c>
      <c r="P20" s="135">
        <v>0</v>
      </c>
      <c r="Q20" s="131">
        <v>135</v>
      </c>
      <c r="R20" s="127">
        <v>384</v>
      </c>
    </row>
    <row r="21" spans="2:18" ht="22.15" customHeight="1" x14ac:dyDescent="0.25">
      <c r="B21" s="92" t="s">
        <v>223</v>
      </c>
      <c r="C21" s="133">
        <v>4</v>
      </c>
      <c r="D21" s="135">
        <v>9</v>
      </c>
      <c r="E21" s="137">
        <v>0</v>
      </c>
      <c r="F21" s="118">
        <v>0</v>
      </c>
      <c r="G21" s="131">
        <v>13</v>
      </c>
      <c r="H21" s="133">
        <v>42</v>
      </c>
      <c r="I21" s="135">
        <v>109</v>
      </c>
      <c r="J21" s="135">
        <v>1</v>
      </c>
      <c r="K21" s="118">
        <v>0</v>
      </c>
      <c r="L21" s="131">
        <v>152</v>
      </c>
      <c r="M21" s="133">
        <v>29</v>
      </c>
      <c r="N21" s="135">
        <v>58</v>
      </c>
      <c r="O21" s="135">
        <v>9</v>
      </c>
      <c r="P21" s="135">
        <v>0</v>
      </c>
      <c r="Q21" s="131">
        <v>96</v>
      </c>
      <c r="R21" s="127">
        <v>261</v>
      </c>
    </row>
    <row r="22" spans="2:18" ht="22.15" customHeight="1" x14ac:dyDescent="0.25">
      <c r="B22" s="92" t="s">
        <v>224</v>
      </c>
      <c r="C22" s="133">
        <v>6</v>
      </c>
      <c r="D22" s="135">
        <v>23</v>
      </c>
      <c r="E22" s="137">
        <v>0</v>
      </c>
      <c r="F22" s="118">
        <v>0</v>
      </c>
      <c r="G22" s="131">
        <v>29</v>
      </c>
      <c r="H22" s="133">
        <v>82</v>
      </c>
      <c r="I22" s="135">
        <v>202</v>
      </c>
      <c r="J22" s="135">
        <v>14</v>
      </c>
      <c r="K22" s="118">
        <v>0</v>
      </c>
      <c r="L22" s="131">
        <v>298</v>
      </c>
      <c r="M22" s="133">
        <v>50</v>
      </c>
      <c r="N22" s="135">
        <v>114</v>
      </c>
      <c r="O22" s="135">
        <v>10</v>
      </c>
      <c r="P22" s="135">
        <v>0</v>
      </c>
      <c r="Q22" s="131">
        <v>174</v>
      </c>
      <c r="R22" s="127">
        <v>501</v>
      </c>
    </row>
    <row r="23" spans="2:18" ht="22.15" customHeight="1" x14ac:dyDescent="0.25">
      <c r="B23" s="92" t="s">
        <v>225</v>
      </c>
      <c r="C23" s="133">
        <v>12</v>
      </c>
      <c r="D23" s="135">
        <v>43</v>
      </c>
      <c r="E23" s="137">
        <v>0</v>
      </c>
      <c r="F23" s="118">
        <v>0</v>
      </c>
      <c r="G23" s="131">
        <v>55</v>
      </c>
      <c r="H23" s="133">
        <v>175</v>
      </c>
      <c r="I23" s="135">
        <v>353</v>
      </c>
      <c r="J23" s="135">
        <v>28</v>
      </c>
      <c r="K23" s="118">
        <v>1</v>
      </c>
      <c r="L23" s="131">
        <v>557</v>
      </c>
      <c r="M23" s="133">
        <v>93</v>
      </c>
      <c r="N23" s="135">
        <v>208</v>
      </c>
      <c r="O23" s="135">
        <v>24</v>
      </c>
      <c r="P23" s="135">
        <v>1</v>
      </c>
      <c r="Q23" s="131">
        <v>326</v>
      </c>
      <c r="R23" s="127">
        <v>938</v>
      </c>
    </row>
    <row r="24" spans="2:18" ht="22.15" customHeight="1" x14ac:dyDescent="0.25">
      <c r="B24" s="92" t="s">
        <v>226</v>
      </c>
      <c r="C24" s="133">
        <v>8</v>
      </c>
      <c r="D24" s="135">
        <v>21</v>
      </c>
      <c r="E24" s="137">
        <v>0</v>
      </c>
      <c r="F24" s="118">
        <v>0</v>
      </c>
      <c r="G24" s="131">
        <v>29</v>
      </c>
      <c r="H24" s="133">
        <v>153</v>
      </c>
      <c r="I24" s="135">
        <v>267</v>
      </c>
      <c r="J24" s="135">
        <v>10</v>
      </c>
      <c r="K24" s="118">
        <v>0</v>
      </c>
      <c r="L24" s="131">
        <v>430</v>
      </c>
      <c r="M24" s="133">
        <v>80</v>
      </c>
      <c r="N24" s="135">
        <v>164</v>
      </c>
      <c r="O24" s="135">
        <v>14</v>
      </c>
      <c r="P24" s="135">
        <v>1</v>
      </c>
      <c r="Q24" s="131">
        <v>259</v>
      </c>
      <c r="R24" s="127">
        <v>718</v>
      </c>
    </row>
    <row r="25" spans="2:18" ht="22.15" customHeight="1" x14ac:dyDescent="0.25">
      <c r="B25" s="92" t="s">
        <v>227</v>
      </c>
      <c r="C25" s="133">
        <v>4</v>
      </c>
      <c r="D25" s="135">
        <v>9</v>
      </c>
      <c r="E25" s="137">
        <v>0</v>
      </c>
      <c r="F25" s="118">
        <v>0</v>
      </c>
      <c r="G25" s="131">
        <v>13</v>
      </c>
      <c r="H25" s="133">
        <v>58</v>
      </c>
      <c r="I25" s="135">
        <v>114</v>
      </c>
      <c r="J25" s="135">
        <v>5</v>
      </c>
      <c r="K25" s="118">
        <v>0</v>
      </c>
      <c r="L25" s="131">
        <v>177</v>
      </c>
      <c r="M25" s="133">
        <v>40</v>
      </c>
      <c r="N25" s="135">
        <v>79</v>
      </c>
      <c r="O25" s="135">
        <v>8</v>
      </c>
      <c r="P25" s="135">
        <v>0</v>
      </c>
      <c r="Q25" s="131">
        <v>127</v>
      </c>
      <c r="R25" s="127">
        <v>317</v>
      </c>
    </row>
    <row r="26" spans="2:18" ht="22.15" customHeight="1" x14ac:dyDescent="0.25">
      <c r="B26" s="92" t="s">
        <v>228</v>
      </c>
      <c r="C26" s="133">
        <v>3</v>
      </c>
      <c r="D26" s="135">
        <v>5</v>
      </c>
      <c r="E26" s="137">
        <v>0</v>
      </c>
      <c r="F26" s="118">
        <v>0</v>
      </c>
      <c r="G26" s="131">
        <v>8</v>
      </c>
      <c r="H26" s="133">
        <v>15</v>
      </c>
      <c r="I26" s="135">
        <v>48</v>
      </c>
      <c r="J26" s="135">
        <v>3</v>
      </c>
      <c r="K26" s="118">
        <v>0</v>
      </c>
      <c r="L26" s="131">
        <v>66</v>
      </c>
      <c r="M26" s="133">
        <v>14</v>
      </c>
      <c r="N26" s="135">
        <v>26</v>
      </c>
      <c r="O26" s="135">
        <v>4</v>
      </c>
      <c r="P26" s="135">
        <v>0</v>
      </c>
      <c r="Q26" s="131">
        <v>44</v>
      </c>
      <c r="R26" s="127">
        <v>118</v>
      </c>
    </row>
    <row r="27" spans="2:18" ht="22.15" customHeight="1" x14ac:dyDescent="0.25">
      <c r="B27" s="92" t="s">
        <v>229</v>
      </c>
      <c r="C27" s="133">
        <v>0</v>
      </c>
      <c r="D27" s="135">
        <v>5</v>
      </c>
      <c r="E27" s="137">
        <v>0</v>
      </c>
      <c r="F27" s="118">
        <v>0</v>
      </c>
      <c r="G27" s="131">
        <v>5</v>
      </c>
      <c r="H27" s="133">
        <v>10</v>
      </c>
      <c r="I27" s="135">
        <v>48</v>
      </c>
      <c r="J27" s="135">
        <v>1</v>
      </c>
      <c r="K27" s="118">
        <v>0</v>
      </c>
      <c r="L27" s="131">
        <v>59</v>
      </c>
      <c r="M27" s="133">
        <v>8</v>
      </c>
      <c r="N27" s="135">
        <v>25</v>
      </c>
      <c r="O27" s="135">
        <v>1</v>
      </c>
      <c r="P27" s="135">
        <v>0</v>
      </c>
      <c r="Q27" s="131">
        <v>34</v>
      </c>
      <c r="R27" s="127">
        <v>98</v>
      </c>
    </row>
    <row r="28" spans="2:18" ht="22.15" customHeight="1" x14ac:dyDescent="0.25">
      <c r="B28" s="92" t="s">
        <v>230</v>
      </c>
      <c r="C28" s="133">
        <v>0</v>
      </c>
      <c r="D28" s="135">
        <v>2</v>
      </c>
      <c r="E28" s="137">
        <v>0</v>
      </c>
      <c r="F28" s="118">
        <v>0</v>
      </c>
      <c r="G28" s="131">
        <v>2</v>
      </c>
      <c r="H28" s="133">
        <v>6</v>
      </c>
      <c r="I28" s="135">
        <v>24</v>
      </c>
      <c r="J28" s="135">
        <v>1</v>
      </c>
      <c r="K28" s="118">
        <v>0</v>
      </c>
      <c r="L28" s="131">
        <v>31</v>
      </c>
      <c r="M28" s="133">
        <v>10</v>
      </c>
      <c r="N28" s="135">
        <v>16</v>
      </c>
      <c r="O28" s="135">
        <v>6</v>
      </c>
      <c r="P28" s="135">
        <v>0</v>
      </c>
      <c r="Q28" s="131">
        <v>32</v>
      </c>
      <c r="R28" s="127">
        <v>65</v>
      </c>
    </row>
    <row r="29" spans="2:18" ht="22.15" customHeight="1" x14ac:dyDescent="0.25">
      <c r="B29" s="92" t="s">
        <v>231</v>
      </c>
      <c r="C29" s="133">
        <v>0</v>
      </c>
      <c r="D29" s="135">
        <v>7</v>
      </c>
      <c r="E29" s="137">
        <v>0</v>
      </c>
      <c r="F29" s="118">
        <v>0</v>
      </c>
      <c r="G29" s="131">
        <v>7</v>
      </c>
      <c r="H29" s="133">
        <v>6</v>
      </c>
      <c r="I29" s="135">
        <v>50</v>
      </c>
      <c r="J29" s="135">
        <v>4</v>
      </c>
      <c r="K29" s="118">
        <v>0</v>
      </c>
      <c r="L29" s="131">
        <v>60</v>
      </c>
      <c r="M29" s="133">
        <v>5</v>
      </c>
      <c r="N29" s="135">
        <v>13</v>
      </c>
      <c r="O29" s="135">
        <v>3</v>
      </c>
      <c r="P29" s="135">
        <v>0</v>
      </c>
      <c r="Q29" s="131">
        <v>21</v>
      </c>
      <c r="R29" s="127">
        <v>88</v>
      </c>
    </row>
    <row r="30" spans="2:18" ht="22.15" customHeight="1" x14ac:dyDescent="0.25">
      <c r="B30" s="92" t="s">
        <v>232</v>
      </c>
      <c r="C30" s="133">
        <v>0</v>
      </c>
      <c r="D30" s="135">
        <v>1</v>
      </c>
      <c r="E30" s="137">
        <v>0</v>
      </c>
      <c r="F30" s="118">
        <v>0</v>
      </c>
      <c r="G30" s="131">
        <v>1</v>
      </c>
      <c r="H30" s="133">
        <v>2</v>
      </c>
      <c r="I30" s="135">
        <v>20</v>
      </c>
      <c r="J30" s="135">
        <v>0</v>
      </c>
      <c r="K30" s="118">
        <v>0</v>
      </c>
      <c r="L30" s="131">
        <v>22</v>
      </c>
      <c r="M30" s="133">
        <v>2</v>
      </c>
      <c r="N30" s="135">
        <v>7</v>
      </c>
      <c r="O30" s="135">
        <v>3</v>
      </c>
      <c r="P30" s="135">
        <v>0</v>
      </c>
      <c r="Q30" s="131">
        <v>12</v>
      </c>
      <c r="R30" s="127">
        <v>35</v>
      </c>
    </row>
    <row r="31" spans="2:18" ht="22.15" customHeight="1" thickBot="1" x14ac:dyDescent="0.3">
      <c r="B31" s="92" t="s">
        <v>208</v>
      </c>
      <c r="C31" s="133">
        <v>1</v>
      </c>
      <c r="D31" s="135">
        <v>2</v>
      </c>
      <c r="E31" s="137">
        <v>0</v>
      </c>
      <c r="F31" s="118">
        <v>0</v>
      </c>
      <c r="G31" s="231">
        <v>3</v>
      </c>
      <c r="H31" s="133">
        <v>31</v>
      </c>
      <c r="I31" s="135">
        <v>36</v>
      </c>
      <c r="J31" s="135">
        <v>1</v>
      </c>
      <c r="K31" s="118">
        <v>0</v>
      </c>
      <c r="L31" s="131">
        <v>68</v>
      </c>
      <c r="M31" s="133">
        <v>9</v>
      </c>
      <c r="N31" s="135">
        <v>25</v>
      </c>
      <c r="O31" s="135">
        <v>0</v>
      </c>
      <c r="P31" s="135">
        <v>0</v>
      </c>
      <c r="Q31" s="131">
        <v>34</v>
      </c>
      <c r="R31" s="127">
        <v>105</v>
      </c>
    </row>
    <row r="32" spans="2:18" ht="22.15" customHeight="1" thickTop="1" thickBot="1" x14ac:dyDescent="0.3">
      <c r="B32" s="98" t="s">
        <v>207</v>
      </c>
      <c r="C32" s="134">
        <v>106</v>
      </c>
      <c r="D32" s="136">
        <v>394</v>
      </c>
      <c r="E32" s="136">
        <v>5</v>
      </c>
      <c r="F32" s="297">
        <v>0</v>
      </c>
      <c r="G32" s="132">
        <v>505</v>
      </c>
      <c r="H32" s="134">
        <v>1751</v>
      </c>
      <c r="I32" s="136">
        <v>4044</v>
      </c>
      <c r="J32" s="136">
        <v>181</v>
      </c>
      <c r="K32" s="297">
        <v>4</v>
      </c>
      <c r="L32" s="132">
        <v>5980</v>
      </c>
      <c r="M32" s="134">
        <v>963</v>
      </c>
      <c r="N32" s="136">
        <v>2211</v>
      </c>
      <c r="O32" s="136">
        <v>206</v>
      </c>
      <c r="P32" s="297">
        <v>2</v>
      </c>
      <c r="Q32" s="132">
        <v>3382</v>
      </c>
      <c r="R32" s="129">
        <v>9867</v>
      </c>
    </row>
    <row r="33" spans="2:18" s="71" customFormat="1" ht="22.15" customHeight="1" thickTop="1" thickBot="1" x14ac:dyDescent="0.3">
      <c r="B33" s="99"/>
      <c r="C33" s="126"/>
      <c r="D33" s="126"/>
      <c r="E33" s="126"/>
      <c r="F33" s="99"/>
      <c r="G33" s="126"/>
      <c r="H33" s="126"/>
      <c r="I33" s="126"/>
      <c r="J33" s="126"/>
      <c r="K33" s="99"/>
      <c r="L33" s="126"/>
      <c r="M33" s="126"/>
      <c r="N33" s="126"/>
      <c r="O33" s="126"/>
      <c r="P33" s="99"/>
      <c r="Q33" s="126"/>
      <c r="R33" s="126"/>
    </row>
    <row r="34" spans="2:18" ht="22.15" customHeight="1" thickTop="1" x14ac:dyDescent="0.25">
      <c r="B34" s="112" t="s">
        <v>233</v>
      </c>
      <c r="C34" s="107"/>
      <c r="D34" s="107"/>
      <c r="E34" s="108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15"/>
    </row>
    <row r="35" spans="2:18" ht="22.15" customHeight="1" thickBot="1" x14ac:dyDescent="0.3">
      <c r="B35" s="109" t="s">
        <v>234</v>
      </c>
      <c r="C35" s="110"/>
      <c r="D35" s="110"/>
      <c r="E35" s="11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2:18" s="71" customFormat="1" ht="15.75" thickTop="1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18" s="71" customFormat="1" x14ac:dyDescent="0.25"/>
    <row r="38" spans="2:18" s="71" customFormat="1" x14ac:dyDescent="0.25"/>
    <row r="39" spans="2:18" s="71" customFormat="1" x14ac:dyDescent="0.25"/>
    <row r="40" spans="2:18" s="71" customFormat="1" x14ac:dyDescent="0.25"/>
    <row r="41" spans="2:18" s="71" customFormat="1" x14ac:dyDescent="0.25"/>
    <row r="42" spans="2:18" s="71" customFormat="1" x14ac:dyDescent="0.25"/>
    <row r="43" spans="2:18" s="71" customFormat="1" x14ac:dyDescent="0.25"/>
    <row r="44" spans="2:18" s="71" customFormat="1" x14ac:dyDescent="0.25"/>
    <row r="45" spans="2:18" s="71" customFormat="1" x14ac:dyDescent="0.25"/>
    <row r="46" spans="2:18" s="71" customFormat="1" x14ac:dyDescent="0.25"/>
    <row r="47" spans="2:18" s="71" customFormat="1" x14ac:dyDescent="0.25"/>
    <row r="48" spans="2:1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R734"/>
  <sheetViews>
    <sheetView topLeftCell="B1" workbookViewId="0">
      <selection activeCell="C1" sqref="C1"/>
    </sheetView>
  </sheetViews>
  <sheetFormatPr defaultColWidth="11.5703125" defaultRowHeight="15" x14ac:dyDescent="0.25"/>
  <cols>
    <col min="1" max="1" width="2.7109375" style="71" customWidth="1"/>
    <col min="2" max="2" width="13.28515625" style="70" customWidth="1"/>
    <col min="3" max="18" width="15.7109375" style="70" customWidth="1"/>
    <col min="19" max="16384" width="11.5703125" style="71"/>
  </cols>
  <sheetData>
    <row r="1" spans="2:18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8" ht="22.15" customHeight="1" thickTop="1" thickBot="1" x14ac:dyDescent="0.3">
      <c r="B2" s="304" t="s">
        <v>346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2:18" ht="22.15" customHeight="1" thickTop="1" thickBot="1" x14ac:dyDescent="0.3">
      <c r="B3" s="307" t="s">
        <v>205</v>
      </c>
      <c r="C3" s="327" t="s">
        <v>243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37" t="s">
        <v>207</v>
      </c>
    </row>
    <row r="4" spans="2:18" ht="22.15" customHeight="1" thickTop="1" thickBot="1" x14ac:dyDescent="0.3">
      <c r="B4" s="320"/>
      <c r="C4" s="324" t="s">
        <v>244</v>
      </c>
      <c r="D4" s="325"/>
      <c r="E4" s="325"/>
      <c r="F4" s="325"/>
      <c r="G4" s="326"/>
      <c r="H4" s="324" t="s">
        <v>245</v>
      </c>
      <c r="I4" s="325"/>
      <c r="J4" s="325"/>
      <c r="K4" s="325"/>
      <c r="L4" s="326"/>
      <c r="M4" s="324" t="s">
        <v>246</v>
      </c>
      <c r="N4" s="325"/>
      <c r="O4" s="325"/>
      <c r="P4" s="325"/>
      <c r="Q4" s="326"/>
      <c r="R4" s="338"/>
    </row>
    <row r="5" spans="2:18" ht="22.15" customHeight="1" thickTop="1" x14ac:dyDescent="0.25">
      <c r="B5" s="320"/>
      <c r="C5" s="340" t="s">
        <v>235</v>
      </c>
      <c r="D5" s="341"/>
      <c r="E5" s="341"/>
      <c r="F5" s="342"/>
      <c r="G5" s="343" t="s">
        <v>207</v>
      </c>
      <c r="H5" s="340" t="s">
        <v>235</v>
      </c>
      <c r="I5" s="341"/>
      <c r="J5" s="341"/>
      <c r="K5" s="342"/>
      <c r="L5" s="345" t="s">
        <v>207</v>
      </c>
      <c r="M5" s="340" t="s">
        <v>235</v>
      </c>
      <c r="N5" s="341"/>
      <c r="O5" s="341"/>
      <c r="P5" s="342"/>
      <c r="Q5" s="345" t="s">
        <v>207</v>
      </c>
      <c r="R5" s="338"/>
    </row>
    <row r="6" spans="2:18" ht="22.15" customHeight="1" thickBot="1" x14ac:dyDescent="0.3">
      <c r="B6" s="321"/>
      <c r="C6" s="281" t="s">
        <v>236</v>
      </c>
      <c r="D6" s="282" t="s">
        <v>237</v>
      </c>
      <c r="E6" s="282" t="s">
        <v>238</v>
      </c>
      <c r="F6" s="210" t="s">
        <v>239</v>
      </c>
      <c r="G6" s="344"/>
      <c r="H6" s="281" t="s">
        <v>236</v>
      </c>
      <c r="I6" s="282" t="s">
        <v>237</v>
      </c>
      <c r="J6" s="282" t="s">
        <v>238</v>
      </c>
      <c r="K6" s="210" t="s">
        <v>239</v>
      </c>
      <c r="L6" s="344"/>
      <c r="M6" s="281" t="s">
        <v>236</v>
      </c>
      <c r="N6" s="282" t="s">
        <v>237</v>
      </c>
      <c r="O6" s="282" t="s">
        <v>238</v>
      </c>
      <c r="P6" s="210" t="s">
        <v>239</v>
      </c>
      <c r="Q6" s="344"/>
      <c r="R6" s="339"/>
    </row>
    <row r="7" spans="2:18" ht="22.15" customHeight="1" thickTop="1" x14ac:dyDescent="0.25">
      <c r="B7" s="128" t="s">
        <v>209</v>
      </c>
      <c r="C7" s="146">
        <v>0</v>
      </c>
      <c r="D7" s="144">
        <v>2.5380710659898475E-3</v>
      </c>
      <c r="E7" s="144">
        <v>0</v>
      </c>
      <c r="F7" s="140">
        <v>0</v>
      </c>
      <c r="G7" s="141">
        <v>1.9801980198019802E-3</v>
      </c>
      <c r="H7" s="232">
        <v>1.7133066818960593E-3</v>
      </c>
      <c r="I7" s="144">
        <v>3.70919881305638E-3</v>
      </c>
      <c r="J7" s="144">
        <v>5.5248618784530384E-3</v>
      </c>
      <c r="K7" s="140">
        <v>0</v>
      </c>
      <c r="L7" s="141">
        <v>3.1772575250836122E-3</v>
      </c>
      <c r="M7" s="146">
        <v>1.0384215991692627E-3</v>
      </c>
      <c r="N7" s="144">
        <v>1.3568521031207597E-3</v>
      </c>
      <c r="O7" s="144">
        <v>0</v>
      </c>
      <c r="P7" s="140">
        <v>0</v>
      </c>
      <c r="Q7" s="141">
        <v>1.1827321111768185E-3</v>
      </c>
      <c r="R7" s="141">
        <v>2.432350258437215E-3</v>
      </c>
    </row>
    <row r="8" spans="2:18" ht="22.15" customHeight="1" x14ac:dyDescent="0.25">
      <c r="B8" s="92" t="s">
        <v>210</v>
      </c>
      <c r="C8" s="146">
        <v>0</v>
      </c>
      <c r="D8" s="144">
        <v>0</v>
      </c>
      <c r="E8" s="144">
        <v>0</v>
      </c>
      <c r="F8" s="140">
        <v>0</v>
      </c>
      <c r="G8" s="142">
        <v>0</v>
      </c>
      <c r="H8" s="146">
        <v>0</v>
      </c>
      <c r="I8" s="144">
        <v>7.4183976261127599E-4</v>
      </c>
      <c r="J8" s="144">
        <v>0</v>
      </c>
      <c r="K8" s="140">
        <v>0</v>
      </c>
      <c r="L8" s="142">
        <v>5.0167224080267553E-4</v>
      </c>
      <c r="M8" s="146">
        <v>0</v>
      </c>
      <c r="N8" s="144">
        <v>4.5228403437358661E-4</v>
      </c>
      <c r="O8" s="144">
        <v>9.7087378640776691E-3</v>
      </c>
      <c r="P8" s="140">
        <v>0</v>
      </c>
      <c r="Q8" s="142">
        <v>8.8704908338261385E-4</v>
      </c>
      <c r="R8" s="142">
        <v>6.0808756460930375E-4</v>
      </c>
    </row>
    <row r="9" spans="2:18" ht="22.15" customHeight="1" x14ac:dyDescent="0.25">
      <c r="B9" s="92" t="s">
        <v>211</v>
      </c>
      <c r="C9" s="146">
        <v>0</v>
      </c>
      <c r="D9" s="144">
        <v>0</v>
      </c>
      <c r="E9" s="144">
        <v>0</v>
      </c>
      <c r="F9" s="140">
        <v>0</v>
      </c>
      <c r="G9" s="142">
        <v>0</v>
      </c>
      <c r="H9" s="146">
        <v>5.7110222729868647E-4</v>
      </c>
      <c r="I9" s="144">
        <v>9.8911968348170125E-4</v>
      </c>
      <c r="J9" s="144">
        <v>5.5248618784530384E-3</v>
      </c>
      <c r="K9" s="140">
        <v>0</v>
      </c>
      <c r="L9" s="142">
        <v>1.0033444816053511E-3</v>
      </c>
      <c r="M9" s="146">
        <v>0</v>
      </c>
      <c r="N9" s="144">
        <v>4.5228403437358661E-4</v>
      </c>
      <c r="O9" s="144">
        <v>0</v>
      </c>
      <c r="P9" s="140">
        <v>0</v>
      </c>
      <c r="Q9" s="142">
        <v>2.9568302779420464E-4</v>
      </c>
      <c r="R9" s="142">
        <v>7.0943549204418774E-4</v>
      </c>
    </row>
    <row r="10" spans="2:18" ht="22.15" customHeight="1" x14ac:dyDescent="0.25">
      <c r="B10" s="92" t="s">
        <v>212</v>
      </c>
      <c r="C10" s="146">
        <v>0</v>
      </c>
      <c r="D10" s="144">
        <v>0</v>
      </c>
      <c r="E10" s="144">
        <v>0</v>
      </c>
      <c r="F10" s="140">
        <v>0</v>
      </c>
      <c r="G10" s="142">
        <v>0</v>
      </c>
      <c r="H10" s="146">
        <v>0</v>
      </c>
      <c r="I10" s="144">
        <v>2.967359050445104E-3</v>
      </c>
      <c r="J10" s="144">
        <v>0</v>
      </c>
      <c r="K10" s="140">
        <v>0</v>
      </c>
      <c r="L10" s="142">
        <v>2.0066889632107021E-3</v>
      </c>
      <c r="M10" s="146">
        <v>0</v>
      </c>
      <c r="N10" s="144">
        <v>4.5228403437358661E-4</v>
      </c>
      <c r="O10" s="144">
        <v>4.8543689320388345E-3</v>
      </c>
      <c r="P10" s="140">
        <v>0</v>
      </c>
      <c r="Q10" s="142">
        <v>5.9136605558840927E-4</v>
      </c>
      <c r="R10" s="142">
        <v>1.4188709840883755E-3</v>
      </c>
    </row>
    <row r="11" spans="2:18" ht="22.15" customHeight="1" x14ac:dyDescent="0.25">
      <c r="B11" s="92" t="s">
        <v>213</v>
      </c>
      <c r="C11" s="146">
        <v>0</v>
      </c>
      <c r="D11" s="144">
        <v>5.076142131979695E-3</v>
      </c>
      <c r="E11" s="144">
        <v>0</v>
      </c>
      <c r="F11" s="140">
        <v>0</v>
      </c>
      <c r="G11" s="142">
        <v>3.9603960396039604E-3</v>
      </c>
      <c r="H11" s="146">
        <v>1.7133066818960593E-3</v>
      </c>
      <c r="I11" s="144">
        <v>5.6874381800197825E-3</v>
      </c>
      <c r="J11" s="144">
        <v>0</v>
      </c>
      <c r="K11" s="140">
        <v>0</v>
      </c>
      <c r="L11" s="142">
        <v>4.3478260869565218E-3</v>
      </c>
      <c r="M11" s="146">
        <v>1.0384215991692627E-3</v>
      </c>
      <c r="N11" s="144">
        <v>4.5228403437358664E-3</v>
      </c>
      <c r="O11" s="144">
        <v>0</v>
      </c>
      <c r="P11" s="140">
        <v>0</v>
      </c>
      <c r="Q11" s="142">
        <v>3.2525133057362508E-3</v>
      </c>
      <c r="R11" s="142">
        <v>3.952569169960474E-3</v>
      </c>
    </row>
    <row r="12" spans="2:18" ht="22.15" customHeight="1" x14ac:dyDescent="0.25">
      <c r="B12" s="92" t="s">
        <v>214</v>
      </c>
      <c r="C12" s="146">
        <v>0</v>
      </c>
      <c r="D12" s="144">
        <v>1.2690355329949238E-2</v>
      </c>
      <c r="E12" s="144">
        <v>0</v>
      </c>
      <c r="F12" s="140">
        <v>0</v>
      </c>
      <c r="G12" s="142">
        <v>9.9009900990099011E-3</v>
      </c>
      <c r="H12" s="146">
        <v>9.7087378640776691E-3</v>
      </c>
      <c r="I12" s="144">
        <v>2.967359050445104E-2</v>
      </c>
      <c r="J12" s="144">
        <v>5.5248618784530384E-2</v>
      </c>
      <c r="K12" s="140">
        <v>0</v>
      </c>
      <c r="L12" s="142">
        <v>2.4581939799331105E-2</v>
      </c>
      <c r="M12" s="146">
        <v>1.0384215991692628E-2</v>
      </c>
      <c r="N12" s="144">
        <v>2.5327905924920849E-2</v>
      </c>
      <c r="O12" s="144">
        <v>3.3980582524271843E-2</v>
      </c>
      <c r="P12" s="140">
        <v>0</v>
      </c>
      <c r="Q12" s="142">
        <v>2.1584861028976936E-2</v>
      </c>
      <c r="R12" s="142">
        <v>2.2803283672848892E-2</v>
      </c>
    </row>
    <row r="13" spans="2:18" ht="22.15" customHeight="1" x14ac:dyDescent="0.25">
      <c r="B13" s="92" t="s">
        <v>215</v>
      </c>
      <c r="C13" s="146">
        <v>3.7735849056603772E-2</v>
      </c>
      <c r="D13" s="144">
        <v>7.1065989847715741E-2</v>
      </c>
      <c r="E13" s="144">
        <v>0</v>
      </c>
      <c r="F13" s="140">
        <v>0</v>
      </c>
      <c r="G13" s="142">
        <v>6.3366336633663367E-2</v>
      </c>
      <c r="H13" s="146">
        <v>4.6830382638492291E-2</v>
      </c>
      <c r="I13" s="144">
        <v>7.8882294757665672E-2</v>
      </c>
      <c r="J13" s="144">
        <v>8.8397790055248615E-2</v>
      </c>
      <c r="K13" s="140">
        <v>0.25</v>
      </c>
      <c r="L13" s="142">
        <v>6.9899665551839463E-2</v>
      </c>
      <c r="M13" s="146">
        <v>6.8535825545171333E-2</v>
      </c>
      <c r="N13" s="144">
        <v>9.1361374943464496E-2</v>
      </c>
      <c r="O13" s="144">
        <v>6.7961165048543687E-2</v>
      </c>
      <c r="P13" s="140">
        <v>0</v>
      </c>
      <c r="Q13" s="142">
        <v>8.3382613837965705E-2</v>
      </c>
      <c r="R13" s="142">
        <v>7.4186682882335056E-2</v>
      </c>
    </row>
    <row r="14" spans="2:18" ht="22.15" customHeight="1" x14ac:dyDescent="0.25">
      <c r="B14" s="92" t="s">
        <v>216</v>
      </c>
      <c r="C14" s="146">
        <v>0.16981132075471697</v>
      </c>
      <c r="D14" s="144">
        <v>0.20558375634517767</v>
      </c>
      <c r="E14" s="144">
        <v>0.4</v>
      </c>
      <c r="F14" s="140">
        <v>0</v>
      </c>
      <c r="G14" s="142">
        <v>0.2</v>
      </c>
      <c r="H14" s="146">
        <v>0.18446601941747573</v>
      </c>
      <c r="I14" s="144">
        <v>0.20598417408506428</v>
      </c>
      <c r="J14" s="144">
        <v>0.16574585635359115</v>
      </c>
      <c r="K14" s="140">
        <v>0</v>
      </c>
      <c r="L14" s="142">
        <v>0.19832775919732443</v>
      </c>
      <c r="M14" s="146">
        <v>0.19626168224299065</v>
      </c>
      <c r="N14" s="144">
        <v>0.21166892808683854</v>
      </c>
      <c r="O14" s="144">
        <v>0.21359223300970873</v>
      </c>
      <c r="P14" s="140">
        <v>0</v>
      </c>
      <c r="Q14" s="142">
        <v>0.20727380248373745</v>
      </c>
      <c r="R14" s="142">
        <v>0.20147967974054931</v>
      </c>
    </row>
    <row r="15" spans="2:18" ht="22.15" customHeight="1" x14ac:dyDescent="0.25">
      <c r="B15" s="92" t="s">
        <v>217</v>
      </c>
      <c r="C15" s="146">
        <v>0.23584905660377359</v>
      </c>
      <c r="D15" s="144">
        <v>0.1802030456852792</v>
      </c>
      <c r="E15" s="144">
        <v>0.2</v>
      </c>
      <c r="F15" s="140">
        <v>0</v>
      </c>
      <c r="G15" s="142">
        <v>0.19207920792079208</v>
      </c>
      <c r="H15" s="146">
        <v>0.23757852655625358</v>
      </c>
      <c r="I15" s="144">
        <v>0.18842729970326411</v>
      </c>
      <c r="J15" s="144">
        <v>0.15469613259668508</v>
      </c>
      <c r="K15" s="140">
        <v>0.25</v>
      </c>
      <c r="L15" s="142">
        <v>0.20183946488294313</v>
      </c>
      <c r="M15" s="146">
        <v>0.17133956386292834</v>
      </c>
      <c r="N15" s="144">
        <v>0.15920398009950248</v>
      </c>
      <c r="O15" s="144">
        <v>0.10194174757281553</v>
      </c>
      <c r="P15" s="140">
        <v>0</v>
      </c>
      <c r="Q15" s="142">
        <v>0.15907746895328209</v>
      </c>
      <c r="R15" s="142">
        <v>0.18668288233505625</v>
      </c>
    </row>
    <row r="16" spans="2:18" ht="22.15" customHeight="1" x14ac:dyDescent="0.25">
      <c r="B16" s="92" t="s">
        <v>218</v>
      </c>
      <c r="C16" s="146">
        <v>4.716981132075472E-2</v>
      </c>
      <c r="D16" s="144">
        <v>6.3451776649746189E-2</v>
      </c>
      <c r="E16" s="144">
        <v>0.2</v>
      </c>
      <c r="F16" s="140">
        <v>0</v>
      </c>
      <c r="G16" s="142">
        <v>6.1386138613861385E-2</v>
      </c>
      <c r="H16" s="146">
        <v>4.3403769274700174E-2</v>
      </c>
      <c r="I16" s="144">
        <v>3.7339268051434227E-2</v>
      </c>
      <c r="J16" s="144">
        <v>1.6574585635359115E-2</v>
      </c>
      <c r="K16" s="140">
        <v>0.25</v>
      </c>
      <c r="L16" s="142">
        <v>3.8628762541806021E-2</v>
      </c>
      <c r="M16" s="146">
        <v>3.7383177570093455E-2</v>
      </c>
      <c r="N16" s="144">
        <v>3.8444142921754861E-2</v>
      </c>
      <c r="O16" s="144">
        <v>4.8543689320388349E-2</v>
      </c>
      <c r="P16" s="140">
        <v>0</v>
      </c>
      <c r="Q16" s="142">
        <v>3.8734476641040808E-2</v>
      </c>
      <c r="R16" s="142">
        <v>3.9829735481909392E-2</v>
      </c>
    </row>
    <row r="17" spans="2:18" ht="22.15" customHeight="1" x14ac:dyDescent="0.25">
      <c r="B17" s="92" t="s">
        <v>219</v>
      </c>
      <c r="C17" s="146">
        <v>9.433962264150943E-3</v>
      </c>
      <c r="D17" s="144">
        <v>1.7766497461928935E-2</v>
      </c>
      <c r="E17" s="144">
        <v>0</v>
      </c>
      <c r="F17" s="140">
        <v>0</v>
      </c>
      <c r="G17" s="142">
        <v>1.5841584158415842E-2</v>
      </c>
      <c r="H17" s="146">
        <v>2.0559680182752713E-2</v>
      </c>
      <c r="I17" s="144">
        <v>1.904055390702275E-2</v>
      </c>
      <c r="J17" s="144">
        <v>2.2099447513812154E-2</v>
      </c>
      <c r="K17" s="140">
        <v>0</v>
      </c>
      <c r="L17" s="142">
        <v>1.9565217391304349E-2</v>
      </c>
      <c r="M17" s="146">
        <v>2.6998961578400829E-2</v>
      </c>
      <c r="N17" s="144">
        <v>2.1257349615558571E-2</v>
      </c>
      <c r="O17" s="144">
        <v>2.4271844660194174E-2</v>
      </c>
      <c r="P17" s="140">
        <v>0</v>
      </c>
      <c r="Q17" s="142">
        <v>2.3063276167947958E-2</v>
      </c>
      <c r="R17" s="142">
        <v>2.0573629269281444E-2</v>
      </c>
    </row>
    <row r="18" spans="2:18" ht="22.15" customHeight="1" x14ac:dyDescent="0.25">
      <c r="B18" s="92" t="s">
        <v>220</v>
      </c>
      <c r="C18" s="146">
        <v>1.8867924528301886E-2</v>
      </c>
      <c r="D18" s="144">
        <v>2.7918781725888325E-2</v>
      </c>
      <c r="E18" s="144">
        <v>0</v>
      </c>
      <c r="F18" s="140">
        <v>0</v>
      </c>
      <c r="G18" s="142">
        <v>2.5742574257425741E-2</v>
      </c>
      <c r="H18" s="146">
        <v>2.0559680182752713E-2</v>
      </c>
      <c r="I18" s="144">
        <v>2.1018793273986151E-2</v>
      </c>
      <c r="J18" s="144">
        <v>2.7624309392265192E-2</v>
      </c>
      <c r="K18" s="140">
        <v>0</v>
      </c>
      <c r="L18" s="142">
        <v>2.1070234113712373E-2</v>
      </c>
      <c r="M18" s="146">
        <v>1.9730010384215992E-2</v>
      </c>
      <c r="N18" s="144">
        <v>2.2161917684305744E-2</v>
      </c>
      <c r="O18" s="144">
        <v>2.9126213592233011E-2</v>
      </c>
      <c r="P18" s="140">
        <v>0</v>
      </c>
      <c r="Q18" s="142">
        <v>2.1880544056771142E-2</v>
      </c>
      <c r="R18" s="142">
        <v>2.1587108543630284E-2</v>
      </c>
    </row>
    <row r="19" spans="2:18" ht="22.15" customHeight="1" x14ac:dyDescent="0.25">
      <c r="B19" s="92" t="s">
        <v>221</v>
      </c>
      <c r="C19" s="146">
        <v>7.5471698113207544E-2</v>
      </c>
      <c r="D19" s="144">
        <v>4.5685279187817257E-2</v>
      </c>
      <c r="E19" s="144">
        <v>0.2</v>
      </c>
      <c r="F19" s="140">
        <v>0</v>
      </c>
      <c r="G19" s="142">
        <v>5.3465346534653464E-2</v>
      </c>
      <c r="H19" s="146">
        <v>6.453455168475157E-2</v>
      </c>
      <c r="I19" s="144">
        <v>5.2917903066271019E-2</v>
      </c>
      <c r="J19" s="144">
        <v>4.9723756906077346E-2</v>
      </c>
      <c r="K19" s="140">
        <v>0</v>
      </c>
      <c r="L19" s="142">
        <v>5.6187290969899668E-2</v>
      </c>
      <c r="M19" s="146">
        <v>7.0612668743509868E-2</v>
      </c>
      <c r="N19" s="144">
        <v>5.2464947987336044E-2</v>
      </c>
      <c r="O19" s="144">
        <v>2.9126213592233011E-2</v>
      </c>
      <c r="P19" s="140">
        <v>0</v>
      </c>
      <c r="Q19" s="142">
        <v>5.6179775280898875E-2</v>
      </c>
      <c r="R19" s="142">
        <v>5.6045403871490831E-2</v>
      </c>
    </row>
    <row r="20" spans="2:18" ht="22.15" customHeight="1" x14ac:dyDescent="0.25">
      <c r="B20" s="92" t="s">
        <v>222</v>
      </c>
      <c r="C20" s="146">
        <v>4.716981132075472E-2</v>
      </c>
      <c r="D20" s="144">
        <v>4.5685279187817257E-2</v>
      </c>
      <c r="E20" s="144">
        <v>0</v>
      </c>
      <c r="F20" s="140">
        <v>0</v>
      </c>
      <c r="G20" s="142">
        <v>4.5544554455445543E-2</v>
      </c>
      <c r="H20" s="146">
        <v>3.7121644774414618E-2</v>
      </c>
      <c r="I20" s="144">
        <v>3.8328387734915925E-2</v>
      </c>
      <c r="J20" s="144">
        <v>3.3149171270718231E-2</v>
      </c>
      <c r="K20" s="140">
        <v>0</v>
      </c>
      <c r="L20" s="142">
        <v>3.7792642140468229E-2</v>
      </c>
      <c r="M20" s="146">
        <v>4.3613707165109032E-2</v>
      </c>
      <c r="N20" s="144">
        <v>3.8444142921754861E-2</v>
      </c>
      <c r="O20" s="144">
        <v>3.8834951456310676E-2</v>
      </c>
      <c r="P20" s="140">
        <v>0</v>
      </c>
      <c r="Q20" s="142">
        <v>3.9917208752217624E-2</v>
      </c>
      <c r="R20" s="142">
        <v>3.891760413499544E-2</v>
      </c>
    </row>
    <row r="21" spans="2:18" ht="22.15" customHeight="1" x14ac:dyDescent="0.25">
      <c r="B21" s="92" t="s">
        <v>223</v>
      </c>
      <c r="C21" s="146">
        <v>3.7735849056603772E-2</v>
      </c>
      <c r="D21" s="144">
        <v>2.2842639593908629E-2</v>
      </c>
      <c r="E21" s="144">
        <v>0</v>
      </c>
      <c r="F21" s="140">
        <v>0</v>
      </c>
      <c r="G21" s="142">
        <v>2.5742574257425741E-2</v>
      </c>
      <c r="H21" s="146">
        <v>2.3986293546544833E-2</v>
      </c>
      <c r="I21" s="144">
        <v>2.6953511374876359E-2</v>
      </c>
      <c r="J21" s="144">
        <v>5.5248618784530384E-3</v>
      </c>
      <c r="K21" s="140">
        <v>0</v>
      </c>
      <c r="L21" s="142">
        <v>2.5418060200668897E-2</v>
      </c>
      <c r="M21" s="146">
        <v>3.0114226375908618E-2</v>
      </c>
      <c r="N21" s="144">
        <v>2.6232473993668022E-2</v>
      </c>
      <c r="O21" s="144">
        <v>4.3689320388349516E-2</v>
      </c>
      <c r="P21" s="140">
        <v>0</v>
      </c>
      <c r="Q21" s="142">
        <v>2.8385570668243643E-2</v>
      </c>
      <c r="R21" s="142">
        <v>2.6451809060504712E-2</v>
      </c>
    </row>
    <row r="22" spans="2:18" ht="22.15" customHeight="1" x14ac:dyDescent="0.25">
      <c r="B22" s="92" t="s">
        <v>224</v>
      </c>
      <c r="C22" s="146">
        <v>5.6603773584905662E-2</v>
      </c>
      <c r="D22" s="144">
        <v>5.8375634517766499E-2</v>
      </c>
      <c r="E22" s="144">
        <v>0</v>
      </c>
      <c r="F22" s="140">
        <v>0</v>
      </c>
      <c r="G22" s="142">
        <v>5.7425742574257428E-2</v>
      </c>
      <c r="H22" s="146">
        <v>4.6830382638492291E-2</v>
      </c>
      <c r="I22" s="144">
        <v>4.9950544015825916E-2</v>
      </c>
      <c r="J22" s="144">
        <v>7.7348066298342538E-2</v>
      </c>
      <c r="K22" s="140">
        <v>0</v>
      </c>
      <c r="L22" s="142">
        <v>4.9832775919732439E-2</v>
      </c>
      <c r="M22" s="146">
        <v>5.1921079958463137E-2</v>
      </c>
      <c r="N22" s="144">
        <v>5.1560379918588875E-2</v>
      </c>
      <c r="O22" s="144">
        <v>4.8543689320388349E-2</v>
      </c>
      <c r="P22" s="140">
        <v>0</v>
      </c>
      <c r="Q22" s="142">
        <v>5.1448846836191602E-2</v>
      </c>
      <c r="R22" s="142">
        <v>5.0775311644876864E-2</v>
      </c>
    </row>
    <row r="23" spans="2:18" ht="22.15" customHeight="1" x14ac:dyDescent="0.25">
      <c r="B23" s="92" t="s">
        <v>225</v>
      </c>
      <c r="C23" s="146">
        <v>0.11320754716981132</v>
      </c>
      <c r="D23" s="144">
        <v>0.10913705583756345</v>
      </c>
      <c r="E23" s="144">
        <v>0</v>
      </c>
      <c r="F23" s="140">
        <v>0</v>
      </c>
      <c r="G23" s="142">
        <v>0.10891089108910891</v>
      </c>
      <c r="H23" s="146">
        <v>9.994288977727013E-2</v>
      </c>
      <c r="I23" s="144">
        <v>8.7289812067260136E-2</v>
      </c>
      <c r="J23" s="144">
        <v>0.15469613259668508</v>
      </c>
      <c r="K23" s="140">
        <v>0.25</v>
      </c>
      <c r="L23" s="142">
        <v>9.3143812709030105E-2</v>
      </c>
      <c r="M23" s="146">
        <v>9.657320872274143E-2</v>
      </c>
      <c r="N23" s="144">
        <v>9.4075079149706017E-2</v>
      </c>
      <c r="O23" s="144">
        <v>0.11650485436893204</v>
      </c>
      <c r="P23" s="140">
        <v>0.5</v>
      </c>
      <c r="Q23" s="142">
        <v>9.6392667060910708E-2</v>
      </c>
      <c r="R23" s="142">
        <v>9.5064355933921152E-2</v>
      </c>
    </row>
    <row r="24" spans="2:18" ht="22.15" customHeight="1" x14ac:dyDescent="0.25">
      <c r="B24" s="92" t="s">
        <v>226</v>
      </c>
      <c r="C24" s="146">
        <v>7.5471698113207544E-2</v>
      </c>
      <c r="D24" s="144">
        <v>5.3299492385786802E-2</v>
      </c>
      <c r="E24" s="144">
        <v>0</v>
      </c>
      <c r="F24" s="140">
        <v>0</v>
      </c>
      <c r="G24" s="142">
        <v>5.7425742574257428E-2</v>
      </c>
      <c r="H24" s="146">
        <v>8.7378640776699032E-2</v>
      </c>
      <c r="I24" s="144">
        <v>6.6023738872403565E-2</v>
      </c>
      <c r="J24" s="144">
        <v>5.5248618784530384E-2</v>
      </c>
      <c r="K24" s="140">
        <v>0</v>
      </c>
      <c r="L24" s="142">
        <v>7.1906354515050161E-2</v>
      </c>
      <c r="M24" s="146">
        <v>8.3073727933541022E-2</v>
      </c>
      <c r="N24" s="144">
        <v>7.41745816372682E-2</v>
      </c>
      <c r="O24" s="144">
        <v>6.7961165048543687E-2</v>
      </c>
      <c r="P24" s="140">
        <v>0.5</v>
      </c>
      <c r="Q24" s="142">
        <v>7.6581904198698994E-2</v>
      </c>
      <c r="R24" s="142">
        <v>7.2767811898246687E-2</v>
      </c>
    </row>
    <row r="25" spans="2:18" ht="22.15" customHeight="1" x14ac:dyDescent="0.25">
      <c r="B25" s="92" t="s">
        <v>227</v>
      </c>
      <c r="C25" s="146">
        <v>3.7735849056603772E-2</v>
      </c>
      <c r="D25" s="144">
        <v>2.2842639593908629E-2</v>
      </c>
      <c r="E25" s="144">
        <v>0</v>
      </c>
      <c r="F25" s="140">
        <v>0</v>
      </c>
      <c r="G25" s="142">
        <v>2.5742574257425741E-2</v>
      </c>
      <c r="H25" s="146">
        <v>3.3123929183323818E-2</v>
      </c>
      <c r="I25" s="144">
        <v>2.8189910979228485E-2</v>
      </c>
      <c r="J25" s="144">
        <v>2.7624309392265192E-2</v>
      </c>
      <c r="K25" s="140">
        <v>0</v>
      </c>
      <c r="L25" s="142">
        <v>2.9598662207357858E-2</v>
      </c>
      <c r="M25" s="146">
        <v>4.1536863966770511E-2</v>
      </c>
      <c r="N25" s="144">
        <v>3.5730438715513339E-2</v>
      </c>
      <c r="O25" s="144">
        <v>3.8834951456310676E-2</v>
      </c>
      <c r="P25" s="140">
        <v>0</v>
      </c>
      <c r="Q25" s="142">
        <v>3.7551744529863984E-2</v>
      </c>
      <c r="R25" s="142">
        <v>3.2127292996858216E-2</v>
      </c>
    </row>
    <row r="26" spans="2:18" ht="22.15" customHeight="1" x14ac:dyDescent="0.25">
      <c r="B26" s="92" t="s">
        <v>228</v>
      </c>
      <c r="C26" s="146">
        <v>2.8301886792452831E-2</v>
      </c>
      <c r="D26" s="144">
        <v>1.2690355329949238E-2</v>
      </c>
      <c r="E26" s="144">
        <v>0</v>
      </c>
      <c r="F26" s="140">
        <v>0</v>
      </c>
      <c r="G26" s="142">
        <v>1.5841584158415842E-2</v>
      </c>
      <c r="H26" s="146">
        <v>8.5665334094802963E-3</v>
      </c>
      <c r="I26" s="144">
        <v>1.1869436201780416E-2</v>
      </c>
      <c r="J26" s="144">
        <v>1.6574585635359115E-2</v>
      </c>
      <c r="K26" s="140">
        <v>0</v>
      </c>
      <c r="L26" s="142">
        <v>1.1036789297658863E-2</v>
      </c>
      <c r="M26" s="146">
        <v>1.4537902388369679E-2</v>
      </c>
      <c r="N26" s="144">
        <v>1.1759384893713252E-2</v>
      </c>
      <c r="O26" s="144">
        <v>1.9417475728155338E-2</v>
      </c>
      <c r="P26" s="140">
        <v>0</v>
      </c>
      <c r="Q26" s="142">
        <v>1.3010053222945003E-2</v>
      </c>
      <c r="R26" s="142">
        <v>1.1959055437316306E-2</v>
      </c>
    </row>
    <row r="27" spans="2:18" ht="22.15" customHeight="1" x14ac:dyDescent="0.25">
      <c r="B27" s="92" t="s">
        <v>229</v>
      </c>
      <c r="C27" s="146">
        <v>0</v>
      </c>
      <c r="D27" s="144">
        <v>1.2690355329949238E-2</v>
      </c>
      <c r="E27" s="144">
        <v>0</v>
      </c>
      <c r="F27" s="140">
        <v>0</v>
      </c>
      <c r="G27" s="142">
        <v>9.9009900990099011E-3</v>
      </c>
      <c r="H27" s="146">
        <v>5.7110222729868645E-3</v>
      </c>
      <c r="I27" s="144">
        <v>1.1869436201780416E-2</v>
      </c>
      <c r="J27" s="144">
        <v>5.5248618784530384E-3</v>
      </c>
      <c r="K27" s="140">
        <v>0</v>
      </c>
      <c r="L27" s="142">
        <v>9.8662207357859532E-3</v>
      </c>
      <c r="M27" s="146">
        <v>8.3073727933541015E-3</v>
      </c>
      <c r="N27" s="144">
        <v>1.1307100859339666E-2</v>
      </c>
      <c r="O27" s="144">
        <v>4.8543689320388345E-3</v>
      </c>
      <c r="P27" s="140">
        <v>0</v>
      </c>
      <c r="Q27" s="142">
        <v>1.0053222945002957E-2</v>
      </c>
      <c r="R27" s="142">
        <v>9.932096888618628E-3</v>
      </c>
    </row>
    <row r="28" spans="2:18" ht="22.15" customHeight="1" x14ac:dyDescent="0.25">
      <c r="B28" s="92" t="s">
        <v>230</v>
      </c>
      <c r="C28" s="146">
        <v>0</v>
      </c>
      <c r="D28" s="144">
        <v>5.076142131979695E-3</v>
      </c>
      <c r="E28" s="144">
        <v>0</v>
      </c>
      <c r="F28" s="140">
        <v>0</v>
      </c>
      <c r="G28" s="142">
        <v>3.9603960396039604E-3</v>
      </c>
      <c r="H28" s="146">
        <v>3.4266133637921186E-3</v>
      </c>
      <c r="I28" s="144">
        <v>5.9347181008902079E-3</v>
      </c>
      <c r="J28" s="144">
        <v>5.5248618784530384E-3</v>
      </c>
      <c r="K28" s="140">
        <v>0</v>
      </c>
      <c r="L28" s="142">
        <v>5.1839464882943147E-3</v>
      </c>
      <c r="M28" s="146">
        <v>1.0384215991692628E-2</v>
      </c>
      <c r="N28" s="144">
        <v>7.2365445499773858E-3</v>
      </c>
      <c r="O28" s="144">
        <v>2.9126213592233011E-2</v>
      </c>
      <c r="P28" s="140">
        <v>0</v>
      </c>
      <c r="Q28" s="142">
        <v>9.4618568894145483E-3</v>
      </c>
      <c r="R28" s="142">
        <v>6.587615283267457E-3</v>
      </c>
    </row>
    <row r="29" spans="2:18" ht="22.15" customHeight="1" x14ac:dyDescent="0.25">
      <c r="B29" s="92" t="s">
        <v>231</v>
      </c>
      <c r="C29" s="146">
        <v>0</v>
      </c>
      <c r="D29" s="144">
        <v>1.7766497461928935E-2</v>
      </c>
      <c r="E29" s="144">
        <v>0</v>
      </c>
      <c r="F29" s="140">
        <v>0</v>
      </c>
      <c r="G29" s="142">
        <v>1.3861386138613862E-2</v>
      </c>
      <c r="H29" s="146">
        <v>3.4266133637921186E-3</v>
      </c>
      <c r="I29" s="144">
        <v>1.2363996043521267E-2</v>
      </c>
      <c r="J29" s="144">
        <v>2.2099447513812154E-2</v>
      </c>
      <c r="K29" s="140">
        <v>0</v>
      </c>
      <c r="L29" s="142">
        <v>1.0033444816053512E-2</v>
      </c>
      <c r="M29" s="146">
        <v>5.1921079958463139E-3</v>
      </c>
      <c r="N29" s="144">
        <v>5.8796924468566261E-3</v>
      </c>
      <c r="O29" s="144">
        <v>1.4563106796116505E-2</v>
      </c>
      <c r="P29" s="140">
        <v>0</v>
      </c>
      <c r="Q29" s="142">
        <v>6.2093435836782966E-3</v>
      </c>
      <c r="R29" s="142">
        <v>8.918617614269788E-3</v>
      </c>
    </row>
    <row r="30" spans="2:18" ht="22.15" customHeight="1" x14ac:dyDescent="0.25">
      <c r="B30" s="92" t="s">
        <v>232</v>
      </c>
      <c r="C30" s="146">
        <v>0</v>
      </c>
      <c r="D30" s="144">
        <v>2.5380710659898475E-3</v>
      </c>
      <c r="E30" s="144">
        <v>0</v>
      </c>
      <c r="F30" s="140">
        <v>0</v>
      </c>
      <c r="G30" s="142">
        <v>1.9801980198019802E-3</v>
      </c>
      <c r="H30" s="146">
        <v>1.1422044545973729E-3</v>
      </c>
      <c r="I30" s="144">
        <v>4.945598417408506E-3</v>
      </c>
      <c r="J30" s="144">
        <v>0</v>
      </c>
      <c r="K30" s="140">
        <v>0</v>
      </c>
      <c r="L30" s="142">
        <v>3.6789297658862876E-3</v>
      </c>
      <c r="M30" s="146">
        <v>2.0768431983385254E-3</v>
      </c>
      <c r="N30" s="144">
        <v>3.1659882406151062E-3</v>
      </c>
      <c r="O30" s="144">
        <v>1.4563106796116505E-2</v>
      </c>
      <c r="P30" s="140">
        <v>0</v>
      </c>
      <c r="Q30" s="142">
        <v>3.5481963335304554E-3</v>
      </c>
      <c r="R30" s="142">
        <v>3.5471774602209385E-3</v>
      </c>
    </row>
    <row r="31" spans="2:18" ht="22.15" customHeight="1" thickBot="1" x14ac:dyDescent="0.3">
      <c r="B31" s="92" t="s">
        <v>208</v>
      </c>
      <c r="C31" s="146">
        <v>9.433962264150943E-3</v>
      </c>
      <c r="D31" s="144">
        <v>5.076142131979695E-3</v>
      </c>
      <c r="E31" s="144">
        <v>0</v>
      </c>
      <c r="F31" s="140">
        <v>0</v>
      </c>
      <c r="G31" s="142">
        <v>5.9405940594059407E-3</v>
      </c>
      <c r="H31" s="233">
        <v>1.770416904625928E-2</v>
      </c>
      <c r="I31" s="144">
        <v>8.9020771513353119E-3</v>
      </c>
      <c r="J31" s="144">
        <v>5.5248618784530384E-3</v>
      </c>
      <c r="K31" s="140">
        <v>0</v>
      </c>
      <c r="L31" s="142">
        <v>1.137123745819398E-2</v>
      </c>
      <c r="M31" s="146">
        <v>9.3457943925233638E-3</v>
      </c>
      <c r="N31" s="144">
        <v>1.1307100859339666E-2</v>
      </c>
      <c r="O31" s="144">
        <v>0</v>
      </c>
      <c r="P31" s="140">
        <v>0</v>
      </c>
      <c r="Q31" s="142">
        <v>1.0053222945002957E-2</v>
      </c>
      <c r="R31" s="142">
        <v>1.0641532380662816E-2</v>
      </c>
    </row>
    <row r="32" spans="2:18" ht="22.15" customHeight="1" thickTop="1" thickBot="1" x14ac:dyDescent="0.3">
      <c r="B32" s="98" t="s">
        <v>207</v>
      </c>
      <c r="C32" s="147">
        <v>0.99999999999999989</v>
      </c>
      <c r="D32" s="145">
        <v>1</v>
      </c>
      <c r="E32" s="145">
        <v>1</v>
      </c>
      <c r="F32" s="90">
        <v>0</v>
      </c>
      <c r="G32" s="143">
        <v>1.0000000000000002</v>
      </c>
      <c r="H32" s="147">
        <v>0.99999999999999978</v>
      </c>
      <c r="I32" s="145">
        <v>0.99999999999999978</v>
      </c>
      <c r="J32" s="145">
        <v>0.99999999999999989</v>
      </c>
      <c r="K32" s="90">
        <v>1</v>
      </c>
      <c r="L32" s="143">
        <v>0.99999999999999989</v>
      </c>
      <c r="M32" s="147">
        <v>1.0000000000000002</v>
      </c>
      <c r="N32" s="145">
        <v>0.99999999999999978</v>
      </c>
      <c r="O32" s="145">
        <v>0.99999999999999978</v>
      </c>
      <c r="P32" s="90">
        <v>1</v>
      </c>
      <c r="Q32" s="143">
        <v>1</v>
      </c>
      <c r="R32" s="143">
        <v>1.0000000000000002</v>
      </c>
    </row>
    <row r="33" spans="2:18" ht="22.15" customHeight="1" thickTop="1" thickBot="1" x14ac:dyDescent="0.3">
      <c r="B33" s="99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2:18" ht="22.15" customHeight="1" thickTop="1" x14ac:dyDescent="0.25">
      <c r="B34" s="112" t="s">
        <v>233</v>
      </c>
      <c r="C34" s="107"/>
      <c r="D34" s="107"/>
      <c r="E34" s="108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38"/>
      <c r="R34" s="138"/>
    </row>
    <row r="35" spans="2:18" ht="22.15" customHeight="1" thickBot="1" x14ac:dyDescent="0.3">
      <c r="B35" s="109" t="s">
        <v>240</v>
      </c>
      <c r="C35" s="110"/>
      <c r="D35" s="110"/>
      <c r="E35" s="11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39"/>
    </row>
    <row r="36" spans="2:18" ht="15.75" thickTop="1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18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2:18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2:18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2:18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2:18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2:18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2:18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2:18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2:18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2:18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2:18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2:18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2:18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2:18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2:18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2:18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2:18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2:18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2:18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2:18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2:18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2:18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2:18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2:18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2:18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2:18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2:18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2:18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2:18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2:18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2:18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2:18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2:18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2:18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2:18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2:18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2:18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2:18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2:18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2:18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2:18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2:18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2:18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2:18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2:18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2:18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2:18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2:18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2:18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2:18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2:18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2:18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2:18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2:18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2:18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2:18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2:18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2:18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2:18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2:18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2:18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2:18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2:18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2:18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2:18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2:18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2:18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2:18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2:18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2:18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2:18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2:18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2:18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2:18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2:18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2:18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2:18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2:18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2:18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2:18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2:18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2:18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2:18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2:18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2:18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2:18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  <row r="203" spans="2:18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2:18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2:18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2:18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2:18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2:18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2:18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2:18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2:18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2:18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2:18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2:18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</row>
    <row r="215" spans="2:18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2:18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2:18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2:18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2:18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2:18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2:18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</row>
    <row r="222" spans="2:18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</row>
    <row r="223" spans="2:18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</row>
    <row r="224" spans="2:18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2:18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</row>
    <row r="226" spans="2:18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spans="2:18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2:18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2:18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2:18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2:18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2:18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2:18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2:18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2:18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2:18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</row>
    <row r="237" spans="2:18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</row>
    <row r="238" spans="2:18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</row>
    <row r="239" spans="2:18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2:18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2:18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2:18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</row>
    <row r="243" spans="2:18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2:18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2:18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2:18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2:18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2:18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2:18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2:18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2:18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2:18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</row>
    <row r="253" spans="2:18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2:18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2:18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2:18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2:18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2:18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2:18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2:18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2:18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2:18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2:18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2:18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2:18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2:18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2:18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2:18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2:18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spans="2:18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2:18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2:18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2:18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2:18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2:18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spans="2:18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2:18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spans="2:18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2:18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</row>
    <row r="280" spans="2:18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</row>
    <row r="281" spans="2:18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</row>
    <row r="282" spans="2:18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</row>
    <row r="283" spans="2:18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</row>
    <row r="284" spans="2:18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</row>
    <row r="285" spans="2:18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</row>
    <row r="286" spans="2:18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2:18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</row>
    <row r="288" spans="2:18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</row>
    <row r="289" spans="2:18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</row>
    <row r="290" spans="2:18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</row>
    <row r="291" spans="2:18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</row>
    <row r="292" spans="2:18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</row>
    <row r="293" spans="2:18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</row>
    <row r="294" spans="2:18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</row>
    <row r="295" spans="2:18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</row>
    <row r="296" spans="2:18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</row>
    <row r="297" spans="2:18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</row>
    <row r="298" spans="2:18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</row>
    <row r="299" spans="2:18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</row>
    <row r="300" spans="2:18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</row>
    <row r="301" spans="2:18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</row>
    <row r="302" spans="2:18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</row>
    <row r="303" spans="2:18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</row>
    <row r="304" spans="2:18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2:18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2:18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2:18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</row>
    <row r="308" spans="2:18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</row>
    <row r="309" spans="2:18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2:18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  <row r="311" spans="2:18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</row>
    <row r="312" spans="2:18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spans="2:18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spans="2:18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spans="2:18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spans="2:18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</row>
    <row r="317" spans="2:18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</row>
    <row r="318" spans="2:18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spans="2:18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2:18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spans="2:18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spans="2:18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</row>
    <row r="323" spans="2:18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2:18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2:18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  <row r="326" spans="2:18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</row>
    <row r="327" spans="2:18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</row>
    <row r="328" spans="2:18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</row>
    <row r="329" spans="2:18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</row>
    <row r="330" spans="2:18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</row>
    <row r="331" spans="2:18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</row>
    <row r="332" spans="2:18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</row>
    <row r="333" spans="2:18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</row>
    <row r="334" spans="2:18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</row>
    <row r="335" spans="2:18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</row>
    <row r="336" spans="2:18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2:18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</row>
    <row r="338" spans="2:18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</row>
    <row r="339" spans="2:18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2:18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2:18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2:18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2:18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2:18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2:18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2:18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2:18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2:18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2:18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2:18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2:18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2:18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2:18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2:18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2:18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2:18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2:18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2:18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2:18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2:18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2:18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2:18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2:18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2:18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2:18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2:18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2:18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2:18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2:18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2:18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2:18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2:18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2:18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2:18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2:18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2:18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2:18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2:18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2:18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2:18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2:18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2:18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2:18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2:18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2:18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2:18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2:18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2:18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2:18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2:18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2:18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2:18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2:18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2:18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2:18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2:18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2:18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2:18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2:18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2:18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2:18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2:18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2:18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2:18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2:18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2:18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2:18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2:18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2:18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2:18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2:18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2:18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2:18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2:18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2:18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2:18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2:18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2:18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2:18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2:18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2:18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2:18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2:18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2:18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2:18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2:18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2:18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2:18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2:18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2:18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2:18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2:18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2:18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2:18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2:18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2:18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2:18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2:18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2:18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2:18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2:18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2:18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2:18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2:18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2:18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2:18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2:18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2:18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2:18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2:18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2:18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2:18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2:18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2:18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2:18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2:18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2:18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2:18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2:18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2:18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2:18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2:18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2:18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2:18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2:18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2:18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2:18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2:18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2:18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2:18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2:18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2:18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2:18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2:18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2:18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2:18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2:18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2:18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2:18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2:18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2:18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2:18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2:18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2:18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2:18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2:18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2:18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2:18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2:18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2:18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2:18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2:18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2:18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2:18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2:18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2:18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2:18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2:18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2:18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2:18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2:18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2:18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2:18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2:18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2:18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2:18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2:18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2:18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2:18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2:18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2:18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2:18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2:18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2:18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2:18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2:18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2:18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2:18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2:18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2:18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2:18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2:18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2:18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2:18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2:18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2:18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2:18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2:18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2:18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2:18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2:18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2:18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2:18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2:18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2:18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2:18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2:18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2:18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2:18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2:18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2:18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2:18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2:18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2:18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2:18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2:18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2:18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2:18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2:18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2:18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2:18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2:18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2:18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2:18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2:18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2:18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2:18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2:18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2:18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2:18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2:18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2:18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2:18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2:18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2:18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2:18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2:18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2:18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2:18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2:18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2:18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2:18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2:18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2:18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2:18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2:18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2:18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2:18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2:18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2:18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2:18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2:18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2:18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2:18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2:18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2:18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2:18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2:18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2:18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2:18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2:18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2:18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2:18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2:18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2:18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  <row r="596" spans="2:18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</row>
    <row r="597" spans="2:18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</row>
    <row r="598" spans="2:18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</row>
    <row r="599" spans="2:18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</row>
    <row r="600" spans="2:18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</row>
    <row r="601" spans="2:18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</row>
    <row r="602" spans="2:18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</row>
    <row r="603" spans="2:18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</row>
    <row r="604" spans="2:18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</row>
    <row r="605" spans="2:18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</row>
    <row r="606" spans="2:18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</row>
    <row r="607" spans="2:18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</row>
    <row r="608" spans="2:18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</row>
    <row r="609" spans="2:18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</row>
    <row r="610" spans="2:18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</row>
    <row r="611" spans="2:18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spans="2:18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</row>
    <row r="613" spans="2:18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spans="2:18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</row>
    <row r="615" spans="2:18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spans="2:18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</row>
    <row r="617" spans="2:18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spans="2:18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</row>
    <row r="619" spans="2:18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spans="2:18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</row>
    <row r="621" spans="2:18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spans="2:18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</row>
    <row r="623" spans="2:18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spans="2:18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</row>
    <row r="625" spans="2:18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</row>
    <row r="626" spans="2:18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</row>
    <row r="627" spans="2:18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</row>
    <row r="628" spans="2:18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</row>
    <row r="629" spans="2:18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</row>
    <row r="630" spans="2:18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</row>
    <row r="631" spans="2:18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</row>
    <row r="632" spans="2:18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</row>
    <row r="633" spans="2:18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</row>
    <row r="634" spans="2:18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</row>
    <row r="635" spans="2:18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2:18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</row>
    <row r="637" spans="2:18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</row>
    <row r="638" spans="2:18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</row>
    <row r="639" spans="2:18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</row>
    <row r="640" spans="2:18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</row>
    <row r="641" spans="2:18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</row>
    <row r="642" spans="2:18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</row>
    <row r="643" spans="2:18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</row>
    <row r="644" spans="2:18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</row>
    <row r="645" spans="2:18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</row>
    <row r="646" spans="2:18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</row>
    <row r="647" spans="2:18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</row>
    <row r="648" spans="2:18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</row>
    <row r="649" spans="2:18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</row>
    <row r="650" spans="2:18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</row>
    <row r="651" spans="2:18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</row>
    <row r="652" spans="2:18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</row>
    <row r="653" spans="2:18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</row>
    <row r="654" spans="2:18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</row>
    <row r="655" spans="2:18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</row>
    <row r="656" spans="2:18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spans="2:18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</row>
    <row r="658" spans="2:18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spans="2:18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</row>
    <row r="660" spans="2:18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</row>
    <row r="661" spans="2:18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</row>
    <row r="662" spans="2:18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spans="2:18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</row>
    <row r="664" spans="2:18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spans="2:18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</row>
    <row r="666" spans="2:18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</row>
    <row r="667" spans="2:18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</row>
    <row r="668" spans="2:18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</row>
    <row r="669" spans="2:18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</row>
    <row r="670" spans="2:18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</row>
    <row r="671" spans="2:18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</row>
    <row r="672" spans="2:18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</row>
    <row r="673" spans="2:18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</row>
    <row r="674" spans="2:18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</row>
    <row r="675" spans="2:18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</row>
    <row r="676" spans="2:18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</row>
    <row r="677" spans="2:18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</row>
    <row r="678" spans="2:18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</row>
    <row r="679" spans="2:18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</row>
    <row r="680" spans="2:18" x14ac:dyDescent="0.2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</row>
    <row r="681" spans="2:18" x14ac:dyDescent="0.2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</row>
    <row r="682" spans="2:18" x14ac:dyDescent="0.2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</row>
    <row r="683" spans="2:18" x14ac:dyDescent="0.2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</row>
    <row r="684" spans="2:18" x14ac:dyDescent="0.2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</row>
    <row r="685" spans="2:18" x14ac:dyDescent="0.2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</row>
    <row r="686" spans="2:18" x14ac:dyDescent="0.2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</row>
    <row r="687" spans="2:18" x14ac:dyDescent="0.2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</row>
    <row r="688" spans="2:18" x14ac:dyDescent="0.2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</row>
    <row r="689" spans="2:18" x14ac:dyDescent="0.2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</row>
    <row r="690" spans="2:18" x14ac:dyDescent="0.2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</row>
    <row r="691" spans="2:18" x14ac:dyDescent="0.2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</row>
    <row r="692" spans="2:18" x14ac:dyDescent="0.2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</row>
    <row r="693" spans="2:18" x14ac:dyDescent="0.2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</row>
    <row r="694" spans="2:18" x14ac:dyDescent="0.2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</row>
    <row r="695" spans="2:18" x14ac:dyDescent="0.2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</row>
    <row r="696" spans="2:18" x14ac:dyDescent="0.2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</row>
    <row r="697" spans="2:18" x14ac:dyDescent="0.2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</row>
    <row r="698" spans="2:18" x14ac:dyDescent="0.2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</row>
    <row r="699" spans="2:18" x14ac:dyDescent="0.2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spans="2:18" x14ac:dyDescent="0.2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</row>
    <row r="701" spans="2:18" x14ac:dyDescent="0.2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spans="2:18" x14ac:dyDescent="0.2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</row>
    <row r="703" spans="2:18" x14ac:dyDescent="0.2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</row>
    <row r="704" spans="2:18" x14ac:dyDescent="0.2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</row>
    <row r="705" spans="2:18" x14ac:dyDescent="0.2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spans="2:18" x14ac:dyDescent="0.2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</row>
    <row r="707" spans="2:18" x14ac:dyDescent="0.2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spans="2:18" x14ac:dyDescent="0.2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</row>
    <row r="709" spans="2:18" x14ac:dyDescent="0.2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</row>
    <row r="710" spans="2:18" x14ac:dyDescent="0.2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</row>
    <row r="711" spans="2:18" x14ac:dyDescent="0.2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</row>
    <row r="712" spans="2:18" x14ac:dyDescent="0.25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</row>
    <row r="713" spans="2:18" x14ac:dyDescent="0.25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</row>
    <row r="714" spans="2:18" x14ac:dyDescent="0.2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</row>
    <row r="715" spans="2:18" x14ac:dyDescent="0.25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</row>
    <row r="716" spans="2:18" x14ac:dyDescent="0.25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</row>
    <row r="717" spans="2:18" x14ac:dyDescent="0.25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</row>
    <row r="718" spans="2:18" x14ac:dyDescent="0.25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</row>
    <row r="719" spans="2:18" x14ac:dyDescent="0.25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</row>
    <row r="720" spans="2:18" x14ac:dyDescent="0.25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</row>
    <row r="721" spans="2:18" x14ac:dyDescent="0.25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</row>
    <row r="722" spans="2:18" x14ac:dyDescent="0.2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</row>
    <row r="723" spans="2:18" x14ac:dyDescent="0.25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</row>
    <row r="724" spans="2:18" x14ac:dyDescent="0.25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</row>
    <row r="725" spans="2:18" x14ac:dyDescent="0.25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</row>
    <row r="726" spans="2:18" x14ac:dyDescent="0.25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</row>
    <row r="727" spans="2:18" x14ac:dyDescent="0.25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</row>
    <row r="728" spans="2:18" x14ac:dyDescent="0.25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</row>
    <row r="729" spans="2:18" x14ac:dyDescent="0.25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</row>
    <row r="730" spans="2:18" x14ac:dyDescent="0.2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</row>
    <row r="731" spans="2:18" x14ac:dyDescent="0.25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</row>
    <row r="732" spans="2:18" x14ac:dyDescent="0.25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</row>
    <row r="733" spans="2:18" x14ac:dyDescent="0.25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</row>
    <row r="734" spans="2:18" x14ac:dyDescent="0.25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P491"/>
  <sheetViews>
    <sheetView workbookViewId="0">
      <selection activeCell="C6" sqref="C6:P31"/>
    </sheetView>
  </sheetViews>
  <sheetFormatPr defaultColWidth="9.140625" defaultRowHeight="15" x14ac:dyDescent="0.25"/>
  <cols>
    <col min="1" max="1" width="2.7109375" style="71" customWidth="1"/>
    <col min="2" max="2" width="12.28515625" style="70" customWidth="1"/>
    <col min="3" max="16" width="11.7109375" style="70" customWidth="1"/>
    <col min="17" max="16384" width="9.140625" style="71"/>
  </cols>
  <sheetData>
    <row r="1" spans="2:16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6" ht="22.15" customHeight="1" thickTop="1" thickBot="1" x14ac:dyDescent="0.3">
      <c r="B2" s="304" t="s">
        <v>347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</row>
    <row r="3" spans="2:16" ht="22.15" customHeight="1" thickTop="1" thickBot="1" x14ac:dyDescent="0.3">
      <c r="B3" s="307" t="s">
        <v>205</v>
      </c>
      <c r="C3" s="315" t="s">
        <v>248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22"/>
    </row>
    <row r="4" spans="2:16" ht="22.15" customHeight="1" thickTop="1" thickBot="1" x14ac:dyDescent="0.3">
      <c r="B4" s="320"/>
      <c r="C4" s="346" t="s">
        <v>250</v>
      </c>
      <c r="D4" s="347"/>
      <c r="E4" s="348" t="s">
        <v>251</v>
      </c>
      <c r="F4" s="347"/>
      <c r="G4" s="348" t="s">
        <v>252</v>
      </c>
      <c r="H4" s="347"/>
      <c r="I4" s="348" t="s">
        <v>253</v>
      </c>
      <c r="J4" s="347"/>
      <c r="K4" s="348" t="s">
        <v>166</v>
      </c>
      <c r="L4" s="347"/>
      <c r="M4" s="349" t="s">
        <v>254</v>
      </c>
      <c r="N4" s="349"/>
      <c r="O4" s="350" t="s">
        <v>207</v>
      </c>
      <c r="P4" s="351"/>
    </row>
    <row r="5" spans="2:16" ht="22.15" customHeight="1" thickTop="1" thickBot="1" x14ac:dyDescent="0.3">
      <c r="B5" s="321"/>
      <c r="C5" s="269" t="s">
        <v>206</v>
      </c>
      <c r="D5" s="270" t="s">
        <v>2</v>
      </c>
      <c r="E5" s="271" t="s">
        <v>206</v>
      </c>
      <c r="F5" s="270" t="s">
        <v>2</v>
      </c>
      <c r="G5" s="271" t="s">
        <v>206</v>
      </c>
      <c r="H5" s="270" t="s">
        <v>2</v>
      </c>
      <c r="I5" s="271" t="s">
        <v>206</v>
      </c>
      <c r="J5" s="270" t="s">
        <v>2</v>
      </c>
      <c r="K5" s="271" t="s">
        <v>206</v>
      </c>
      <c r="L5" s="270" t="s">
        <v>2</v>
      </c>
      <c r="M5" s="271" t="s">
        <v>249</v>
      </c>
      <c r="N5" s="272" t="s">
        <v>2</v>
      </c>
      <c r="O5" s="94" t="s">
        <v>206</v>
      </c>
      <c r="P5" s="156" t="s">
        <v>2</v>
      </c>
    </row>
    <row r="6" spans="2:16" ht="22.15" customHeight="1" thickTop="1" x14ac:dyDescent="0.25">
      <c r="B6" s="128" t="s">
        <v>209</v>
      </c>
      <c r="C6" s="95">
        <v>5</v>
      </c>
      <c r="D6" s="234">
        <v>1.8315018315018316E-2</v>
      </c>
      <c r="E6" s="169">
        <v>8</v>
      </c>
      <c r="F6" s="234">
        <v>1.5628052353975385E-3</v>
      </c>
      <c r="G6" s="169">
        <v>5</v>
      </c>
      <c r="H6" s="234">
        <v>4.6904315196998128E-3</v>
      </c>
      <c r="I6" s="169">
        <v>5</v>
      </c>
      <c r="J6" s="234">
        <v>2.051702913418137E-3</v>
      </c>
      <c r="K6" s="169">
        <v>0</v>
      </c>
      <c r="L6" s="234">
        <v>0</v>
      </c>
      <c r="M6" s="169">
        <v>1</v>
      </c>
      <c r="N6" s="87">
        <v>1.1123470522803114E-3</v>
      </c>
      <c r="O6" s="106">
        <v>24</v>
      </c>
      <c r="P6" s="88">
        <v>2.432350258437215E-3</v>
      </c>
    </row>
    <row r="7" spans="2:16" ht="22.15" customHeight="1" x14ac:dyDescent="0.25">
      <c r="B7" s="92" t="s">
        <v>210</v>
      </c>
      <c r="C7" s="95">
        <v>0</v>
      </c>
      <c r="D7" s="234">
        <v>0</v>
      </c>
      <c r="E7" s="169">
        <v>4</v>
      </c>
      <c r="F7" s="234">
        <v>7.8140261769876925E-4</v>
      </c>
      <c r="G7" s="169">
        <v>2</v>
      </c>
      <c r="H7" s="234">
        <v>1.876172607879925E-3</v>
      </c>
      <c r="I7" s="169">
        <v>0</v>
      </c>
      <c r="J7" s="234">
        <v>0</v>
      </c>
      <c r="K7" s="169">
        <v>0</v>
      </c>
      <c r="L7" s="234">
        <v>0</v>
      </c>
      <c r="M7" s="169">
        <v>0</v>
      </c>
      <c r="N7" s="87">
        <v>0</v>
      </c>
      <c r="O7" s="106">
        <v>6</v>
      </c>
      <c r="P7" s="88">
        <v>6.0808756460930375E-4</v>
      </c>
    </row>
    <row r="8" spans="2:16" ht="22.15" customHeight="1" x14ac:dyDescent="0.25">
      <c r="B8" s="92" t="s">
        <v>211</v>
      </c>
      <c r="C8" s="95">
        <v>1</v>
      </c>
      <c r="D8" s="234">
        <v>3.663003663003663E-3</v>
      </c>
      <c r="E8" s="169">
        <v>4</v>
      </c>
      <c r="F8" s="234">
        <v>7.8140261769876925E-4</v>
      </c>
      <c r="G8" s="169">
        <v>2</v>
      </c>
      <c r="H8" s="234">
        <v>1.876172607879925E-3</v>
      </c>
      <c r="I8" s="169">
        <v>0</v>
      </c>
      <c r="J8" s="234">
        <v>0</v>
      </c>
      <c r="K8" s="169">
        <v>0</v>
      </c>
      <c r="L8" s="234">
        <v>0</v>
      </c>
      <c r="M8" s="169">
        <v>0</v>
      </c>
      <c r="N8" s="87">
        <v>0</v>
      </c>
      <c r="O8" s="106">
        <v>7</v>
      </c>
      <c r="P8" s="88">
        <v>7.0943549204418774E-4</v>
      </c>
    </row>
    <row r="9" spans="2:16" ht="22.15" customHeight="1" x14ac:dyDescent="0.25">
      <c r="B9" s="92" t="s">
        <v>212</v>
      </c>
      <c r="C9" s="95">
        <v>5</v>
      </c>
      <c r="D9" s="234">
        <v>1.8315018315018316E-2</v>
      </c>
      <c r="E9" s="169">
        <v>7</v>
      </c>
      <c r="F9" s="234">
        <v>1.3674545809728462E-3</v>
      </c>
      <c r="G9" s="169">
        <v>1</v>
      </c>
      <c r="H9" s="234">
        <v>9.3808630393996248E-4</v>
      </c>
      <c r="I9" s="169">
        <v>1</v>
      </c>
      <c r="J9" s="234">
        <v>4.103405826836274E-4</v>
      </c>
      <c r="K9" s="169">
        <v>0</v>
      </c>
      <c r="L9" s="234">
        <v>0</v>
      </c>
      <c r="M9" s="169">
        <v>0</v>
      </c>
      <c r="N9" s="87">
        <v>0</v>
      </c>
      <c r="O9" s="106">
        <v>14</v>
      </c>
      <c r="P9" s="88">
        <v>1.4188709840883755E-3</v>
      </c>
    </row>
    <row r="10" spans="2:16" ht="22.15" customHeight="1" x14ac:dyDescent="0.25">
      <c r="B10" s="92" t="s">
        <v>213</v>
      </c>
      <c r="C10" s="95">
        <v>12</v>
      </c>
      <c r="D10" s="234">
        <v>4.3956043956043959E-2</v>
      </c>
      <c r="E10" s="169">
        <v>14</v>
      </c>
      <c r="F10" s="234">
        <v>2.7349091619456923E-3</v>
      </c>
      <c r="G10" s="169">
        <v>9</v>
      </c>
      <c r="H10" s="234">
        <v>8.4427767354596627E-3</v>
      </c>
      <c r="I10" s="169">
        <v>2</v>
      </c>
      <c r="J10" s="234">
        <v>8.206811653672548E-4</v>
      </c>
      <c r="K10" s="169">
        <v>1</v>
      </c>
      <c r="L10" s="234">
        <v>1.3698630136986301E-2</v>
      </c>
      <c r="M10" s="169">
        <v>1</v>
      </c>
      <c r="N10" s="87">
        <v>1.1123470522803114E-3</v>
      </c>
      <c r="O10" s="106">
        <v>39</v>
      </c>
      <c r="P10" s="88">
        <v>3.952569169960474E-3</v>
      </c>
    </row>
    <row r="11" spans="2:16" ht="22.15" customHeight="1" x14ac:dyDescent="0.25">
      <c r="B11" s="92" t="s">
        <v>214</v>
      </c>
      <c r="C11" s="95">
        <v>24</v>
      </c>
      <c r="D11" s="234">
        <v>8.7912087912087919E-2</v>
      </c>
      <c r="E11" s="169">
        <v>100</v>
      </c>
      <c r="F11" s="234">
        <v>1.9535065442469232E-2</v>
      </c>
      <c r="G11" s="169">
        <v>65</v>
      </c>
      <c r="H11" s="234">
        <v>6.097560975609756E-2</v>
      </c>
      <c r="I11" s="169">
        <v>26</v>
      </c>
      <c r="J11" s="234">
        <v>1.0668855149774312E-2</v>
      </c>
      <c r="K11" s="169">
        <v>4</v>
      </c>
      <c r="L11" s="234">
        <v>5.4794520547945202E-2</v>
      </c>
      <c r="M11" s="169">
        <v>6</v>
      </c>
      <c r="N11" s="87">
        <v>6.6740823136818691E-3</v>
      </c>
      <c r="O11" s="106">
        <v>225</v>
      </c>
      <c r="P11" s="88">
        <v>2.2803283672848892E-2</v>
      </c>
    </row>
    <row r="12" spans="2:16" ht="22.15" customHeight="1" x14ac:dyDescent="0.25">
      <c r="B12" s="92" t="s">
        <v>215</v>
      </c>
      <c r="C12" s="95">
        <v>33</v>
      </c>
      <c r="D12" s="234">
        <v>0.12087912087912088</v>
      </c>
      <c r="E12" s="169">
        <v>319</v>
      </c>
      <c r="F12" s="234">
        <v>6.231685876147685E-2</v>
      </c>
      <c r="G12" s="169">
        <v>131</v>
      </c>
      <c r="H12" s="234">
        <v>0.12288930581613508</v>
      </c>
      <c r="I12" s="169">
        <v>208</v>
      </c>
      <c r="J12" s="234">
        <v>8.5350841198194499E-2</v>
      </c>
      <c r="K12" s="169">
        <v>4</v>
      </c>
      <c r="L12" s="234">
        <v>5.4794520547945202E-2</v>
      </c>
      <c r="M12" s="169">
        <v>37</v>
      </c>
      <c r="N12" s="87">
        <v>4.1156840934371525E-2</v>
      </c>
      <c r="O12" s="106">
        <v>732</v>
      </c>
      <c r="P12" s="88">
        <v>7.4186682882335056E-2</v>
      </c>
    </row>
    <row r="13" spans="2:16" ht="22.15" customHeight="1" x14ac:dyDescent="0.25">
      <c r="B13" s="92" t="s">
        <v>216</v>
      </c>
      <c r="C13" s="95">
        <v>34</v>
      </c>
      <c r="D13" s="234">
        <v>0.12454212454212454</v>
      </c>
      <c r="E13" s="169">
        <v>1051</v>
      </c>
      <c r="F13" s="234">
        <v>0.20531353780035164</v>
      </c>
      <c r="G13" s="169">
        <v>232</v>
      </c>
      <c r="H13" s="234">
        <v>0.2176360225140713</v>
      </c>
      <c r="I13" s="169">
        <v>480</v>
      </c>
      <c r="J13" s="234">
        <v>0.19696347968814115</v>
      </c>
      <c r="K13" s="169">
        <v>14</v>
      </c>
      <c r="L13" s="234">
        <v>0.19178082191780821</v>
      </c>
      <c r="M13" s="169">
        <v>177</v>
      </c>
      <c r="N13" s="87">
        <v>0.19688542825361513</v>
      </c>
      <c r="O13" s="106">
        <v>1988</v>
      </c>
      <c r="P13" s="88">
        <v>0.20147967974054931</v>
      </c>
    </row>
    <row r="14" spans="2:16" ht="22.15" customHeight="1" x14ac:dyDescent="0.25">
      <c r="B14" s="92" t="s">
        <v>217</v>
      </c>
      <c r="C14" s="95">
        <v>11</v>
      </c>
      <c r="D14" s="234">
        <v>4.0293040293040296E-2</v>
      </c>
      <c r="E14" s="169">
        <v>1005</v>
      </c>
      <c r="F14" s="234">
        <v>0.19632740769681578</v>
      </c>
      <c r="G14" s="169">
        <v>90</v>
      </c>
      <c r="H14" s="234">
        <v>8.4427767354596617E-2</v>
      </c>
      <c r="I14" s="169">
        <v>514</v>
      </c>
      <c r="J14" s="234">
        <v>0.21091505949938449</v>
      </c>
      <c r="K14" s="169">
        <v>16</v>
      </c>
      <c r="L14" s="234">
        <v>0.21917808219178081</v>
      </c>
      <c r="M14" s="169">
        <v>206</v>
      </c>
      <c r="N14" s="87">
        <v>0.22914349276974416</v>
      </c>
      <c r="O14" s="106">
        <v>1842</v>
      </c>
      <c r="P14" s="88">
        <v>0.18668288233505625</v>
      </c>
    </row>
    <row r="15" spans="2:16" ht="22.15" customHeight="1" x14ac:dyDescent="0.25">
      <c r="B15" s="92" t="s">
        <v>218</v>
      </c>
      <c r="C15" s="95">
        <v>7</v>
      </c>
      <c r="D15" s="234">
        <v>2.564102564102564E-2</v>
      </c>
      <c r="E15" s="169">
        <v>202</v>
      </c>
      <c r="F15" s="234">
        <v>3.9460832193787848E-2</v>
      </c>
      <c r="G15" s="169">
        <v>39</v>
      </c>
      <c r="H15" s="234">
        <v>3.6585365853658534E-2</v>
      </c>
      <c r="I15" s="169">
        <v>100</v>
      </c>
      <c r="J15" s="234">
        <v>4.103405826836274E-2</v>
      </c>
      <c r="K15" s="169">
        <v>3</v>
      </c>
      <c r="L15" s="234">
        <v>4.1095890410958902E-2</v>
      </c>
      <c r="M15" s="169">
        <v>42</v>
      </c>
      <c r="N15" s="87">
        <v>4.6718576195773083E-2</v>
      </c>
      <c r="O15" s="106">
        <v>393</v>
      </c>
      <c r="P15" s="88">
        <v>3.9829735481909392E-2</v>
      </c>
    </row>
    <row r="16" spans="2:16" ht="22.15" customHeight="1" x14ac:dyDescent="0.25">
      <c r="B16" s="92" t="s">
        <v>219</v>
      </c>
      <c r="C16" s="95">
        <v>5</v>
      </c>
      <c r="D16" s="234">
        <v>1.8315018315018316E-2</v>
      </c>
      <c r="E16" s="169">
        <v>105</v>
      </c>
      <c r="F16" s="234">
        <v>2.0511818714592695E-2</v>
      </c>
      <c r="G16" s="169">
        <v>18</v>
      </c>
      <c r="H16" s="234">
        <v>1.6885553470919325E-2</v>
      </c>
      <c r="I16" s="169">
        <v>52</v>
      </c>
      <c r="J16" s="234">
        <v>2.1337710299548625E-2</v>
      </c>
      <c r="K16" s="169">
        <v>1</v>
      </c>
      <c r="L16" s="234">
        <v>1.3698630136986301E-2</v>
      </c>
      <c r="M16" s="169">
        <v>22</v>
      </c>
      <c r="N16" s="87">
        <v>2.4471635150166853E-2</v>
      </c>
      <c r="O16" s="106">
        <v>203</v>
      </c>
      <c r="P16" s="88">
        <v>2.0573629269281444E-2</v>
      </c>
    </row>
    <row r="17" spans="2:16" ht="22.15" customHeight="1" x14ac:dyDescent="0.25">
      <c r="B17" s="92" t="s">
        <v>220</v>
      </c>
      <c r="C17" s="95">
        <v>4</v>
      </c>
      <c r="D17" s="234">
        <v>1.4652014652014652E-2</v>
      </c>
      <c r="E17" s="169">
        <v>119</v>
      </c>
      <c r="F17" s="234">
        <v>2.3246727876538385E-2</v>
      </c>
      <c r="G17" s="169">
        <v>28</v>
      </c>
      <c r="H17" s="234">
        <v>2.6266416510318951E-2</v>
      </c>
      <c r="I17" s="169">
        <v>45</v>
      </c>
      <c r="J17" s="234">
        <v>1.8465326220763235E-2</v>
      </c>
      <c r="K17" s="169">
        <v>3</v>
      </c>
      <c r="L17" s="234">
        <v>4.1095890410958902E-2</v>
      </c>
      <c r="M17" s="169">
        <v>14</v>
      </c>
      <c r="N17" s="87">
        <v>1.557285873192436E-2</v>
      </c>
      <c r="O17" s="106">
        <v>213</v>
      </c>
      <c r="P17" s="88">
        <v>2.1587108543630284E-2</v>
      </c>
    </row>
    <row r="18" spans="2:16" ht="22.15" customHeight="1" x14ac:dyDescent="0.25">
      <c r="B18" s="92" t="s">
        <v>221</v>
      </c>
      <c r="C18" s="95">
        <v>14</v>
      </c>
      <c r="D18" s="234">
        <v>5.128205128205128E-2</v>
      </c>
      <c r="E18" s="169">
        <v>294</v>
      </c>
      <c r="F18" s="234">
        <v>5.7433092400859545E-2</v>
      </c>
      <c r="G18" s="169">
        <v>59</v>
      </c>
      <c r="H18" s="234">
        <v>5.5347091932457786E-2</v>
      </c>
      <c r="I18" s="169">
        <v>120</v>
      </c>
      <c r="J18" s="234">
        <v>4.9240869922035288E-2</v>
      </c>
      <c r="K18" s="169">
        <v>4</v>
      </c>
      <c r="L18" s="234">
        <v>5.4794520547945202E-2</v>
      </c>
      <c r="M18" s="169">
        <v>62</v>
      </c>
      <c r="N18" s="87">
        <v>6.8965517241379309E-2</v>
      </c>
      <c r="O18" s="106">
        <v>553</v>
      </c>
      <c r="P18" s="88">
        <v>5.6045403871490831E-2</v>
      </c>
    </row>
    <row r="19" spans="2:16" ht="22.15" customHeight="1" x14ac:dyDescent="0.25">
      <c r="B19" s="92" t="s">
        <v>222</v>
      </c>
      <c r="C19" s="95">
        <v>22</v>
      </c>
      <c r="D19" s="234">
        <v>8.0586080586080591E-2</v>
      </c>
      <c r="E19" s="169">
        <v>194</v>
      </c>
      <c r="F19" s="234">
        <v>3.7898026958390313E-2</v>
      </c>
      <c r="G19" s="169">
        <v>37</v>
      </c>
      <c r="H19" s="234">
        <v>3.4709193245778612E-2</v>
      </c>
      <c r="I19" s="169">
        <v>91</v>
      </c>
      <c r="J19" s="234">
        <v>3.7340993024210095E-2</v>
      </c>
      <c r="K19" s="169">
        <v>2</v>
      </c>
      <c r="L19" s="234">
        <v>2.7397260273972601E-2</v>
      </c>
      <c r="M19" s="169">
        <v>38</v>
      </c>
      <c r="N19" s="87">
        <v>4.2269187986651836E-2</v>
      </c>
      <c r="O19" s="106">
        <v>384</v>
      </c>
      <c r="P19" s="88">
        <v>3.891760413499544E-2</v>
      </c>
    </row>
    <row r="20" spans="2:16" ht="22.15" customHeight="1" x14ac:dyDescent="0.25">
      <c r="B20" s="92" t="s">
        <v>223</v>
      </c>
      <c r="C20" s="95">
        <v>12</v>
      </c>
      <c r="D20" s="234">
        <v>4.3956043956043959E-2</v>
      </c>
      <c r="E20" s="169">
        <v>135</v>
      </c>
      <c r="F20" s="234">
        <v>2.6372338347333463E-2</v>
      </c>
      <c r="G20" s="169">
        <v>38</v>
      </c>
      <c r="H20" s="234">
        <v>3.5647279549718573E-2</v>
      </c>
      <c r="I20" s="169">
        <v>54</v>
      </c>
      <c r="J20" s="234">
        <v>2.215839146491588E-2</v>
      </c>
      <c r="K20" s="169">
        <v>1</v>
      </c>
      <c r="L20" s="234">
        <v>1.3698630136986301E-2</v>
      </c>
      <c r="M20" s="169">
        <v>21</v>
      </c>
      <c r="N20" s="87">
        <v>2.3359288097886542E-2</v>
      </c>
      <c r="O20" s="106">
        <v>261</v>
      </c>
      <c r="P20" s="88">
        <v>2.6451809060504712E-2</v>
      </c>
    </row>
    <row r="21" spans="2:16" ht="22.15" customHeight="1" x14ac:dyDescent="0.25">
      <c r="B21" s="92" t="s">
        <v>224</v>
      </c>
      <c r="C21" s="95">
        <v>17</v>
      </c>
      <c r="D21" s="234">
        <v>6.2271062271062272E-2</v>
      </c>
      <c r="E21" s="169">
        <v>242</v>
      </c>
      <c r="F21" s="234">
        <v>4.7274858370775545E-2</v>
      </c>
      <c r="G21" s="169">
        <v>70</v>
      </c>
      <c r="H21" s="234">
        <v>6.5666041275797379E-2</v>
      </c>
      <c r="I21" s="169">
        <v>108</v>
      </c>
      <c r="J21" s="234">
        <v>4.4316782929831759E-2</v>
      </c>
      <c r="K21" s="169">
        <v>4</v>
      </c>
      <c r="L21" s="234">
        <v>5.4794520547945202E-2</v>
      </c>
      <c r="M21" s="169">
        <v>60</v>
      </c>
      <c r="N21" s="87">
        <v>6.6740823136818686E-2</v>
      </c>
      <c r="O21" s="106">
        <v>501</v>
      </c>
      <c r="P21" s="88">
        <v>5.0775311644876864E-2</v>
      </c>
    </row>
    <row r="22" spans="2:16" ht="22.15" customHeight="1" x14ac:dyDescent="0.25">
      <c r="B22" s="92" t="s">
        <v>225</v>
      </c>
      <c r="C22" s="95">
        <v>21</v>
      </c>
      <c r="D22" s="234">
        <v>7.6923076923076927E-2</v>
      </c>
      <c r="E22" s="169">
        <v>489</v>
      </c>
      <c r="F22" s="234">
        <v>9.552647001367455E-2</v>
      </c>
      <c r="G22" s="169">
        <v>124</v>
      </c>
      <c r="H22" s="234">
        <v>0.11632270168855535</v>
      </c>
      <c r="I22" s="169">
        <v>217</v>
      </c>
      <c r="J22" s="234">
        <v>8.9043906442347151E-2</v>
      </c>
      <c r="K22" s="169">
        <v>5</v>
      </c>
      <c r="L22" s="234">
        <v>6.8493150684931503E-2</v>
      </c>
      <c r="M22" s="169">
        <v>82</v>
      </c>
      <c r="N22" s="87">
        <v>9.1212458286985543E-2</v>
      </c>
      <c r="O22" s="106">
        <v>938</v>
      </c>
      <c r="P22" s="88">
        <v>9.5064355933921152E-2</v>
      </c>
    </row>
    <row r="23" spans="2:16" ht="22.15" customHeight="1" x14ac:dyDescent="0.25">
      <c r="B23" s="92" t="s">
        <v>226</v>
      </c>
      <c r="C23" s="95">
        <v>12</v>
      </c>
      <c r="D23" s="234">
        <v>4.3956043956043959E-2</v>
      </c>
      <c r="E23" s="169">
        <v>384</v>
      </c>
      <c r="F23" s="234">
        <v>7.5014651299081858E-2</v>
      </c>
      <c r="G23" s="169">
        <v>54</v>
      </c>
      <c r="H23" s="234">
        <v>5.0656660412757973E-2</v>
      </c>
      <c r="I23" s="169">
        <v>204</v>
      </c>
      <c r="J23" s="234">
        <v>8.3709478867459997E-2</v>
      </c>
      <c r="K23" s="169">
        <v>4</v>
      </c>
      <c r="L23" s="234">
        <v>5.4794520547945202E-2</v>
      </c>
      <c r="M23" s="169">
        <v>60</v>
      </c>
      <c r="N23" s="87">
        <v>6.6740823136818686E-2</v>
      </c>
      <c r="O23" s="106">
        <v>718</v>
      </c>
      <c r="P23" s="88">
        <v>7.2767811898246687E-2</v>
      </c>
    </row>
    <row r="24" spans="2:16" ht="22.15" customHeight="1" x14ac:dyDescent="0.25">
      <c r="B24" s="92" t="s">
        <v>227</v>
      </c>
      <c r="C24" s="95">
        <v>4</v>
      </c>
      <c r="D24" s="234">
        <v>1.4652014652014652E-2</v>
      </c>
      <c r="E24" s="169">
        <v>170</v>
      </c>
      <c r="F24" s="234">
        <v>3.3209611252197693E-2</v>
      </c>
      <c r="G24" s="169">
        <v>19</v>
      </c>
      <c r="H24" s="234">
        <v>1.7823639774859287E-2</v>
      </c>
      <c r="I24" s="169">
        <v>95</v>
      </c>
      <c r="J24" s="234">
        <v>3.8982355354944605E-2</v>
      </c>
      <c r="K24" s="169">
        <v>3</v>
      </c>
      <c r="L24" s="234">
        <v>4.1095890410958902E-2</v>
      </c>
      <c r="M24" s="169">
        <v>26</v>
      </c>
      <c r="N24" s="87">
        <v>2.8921023359288096E-2</v>
      </c>
      <c r="O24" s="106">
        <v>317</v>
      </c>
      <c r="P24" s="88">
        <v>3.2127292996858216E-2</v>
      </c>
    </row>
    <row r="25" spans="2:16" ht="22.15" customHeight="1" x14ac:dyDescent="0.25">
      <c r="B25" s="92" t="s">
        <v>228</v>
      </c>
      <c r="C25" s="95">
        <v>3</v>
      </c>
      <c r="D25" s="234">
        <v>1.098901098901099E-2</v>
      </c>
      <c r="E25" s="169">
        <v>56</v>
      </c>
      <c r="F25" s="234">
        <v>1.0939636647782769E-2</v>
      </c>
      <c r="G25" s="169">
        <v>14</v>
      </c>
      <c r="H25" s="234">
        <v>1.3133208255159476E-2</v>
      </c>
      <c r="I25" s="169">
        <v>30</v>
      </c>
      <c r="J25" s="234">
        <v>1.2310217480508822E-2</v>
      </c>
      <c r="K25" s="169">
        <v>0</v>
      </c>
      <c r="L25" s="234">
        <v>0</v>
      </c>
      <c r="M25" s="169">
        <v>15</v>
      </c>
      <c r="N25" s="87">
        <v>1.6685205784204672E-2</v>
      </c>
      <c r="O25" s="106">
        <v>118</v>
      </c>
      <c r="P25" s="88">
        <v>1.1959055437316306E-2</v>
      </c>
    </row>
    <row r="26" spans="2:16" ht="22.15" customHeight="1" x14ac:dyDescent="0.25">
      <c r="B26" s="92" t="s">
        <v>229</v>
      </c>
      <c r="C26" s="95">
        <v>4</v>
      </c>
      <c r="D26" s="234">
        <v>1.4652014652014652E-2</v>
      </c>
      <c r="E26" s="169">
        <v>48</v>
      </c>
      <c r="F26" s="234">
        <v>9.3768314123852323E-3</v>
      </c>
      <c r="G26" s="169">
        <v>15</v>
      </c>
      <c r="H26" s="234">
        <v>1.4071294559099437E-2</v>
      </c>
      <c r="I26" s="169">
        <v>28</v>
      </c>
      <c r="J26" s="234">
        <v>1.1489536315141567E-2</v>
      </c>
      <c r="K26" s="169">
        <v>0</v>
      </c>
      <c r="L26" s="234">
        <v>0</v>
      </c>
      <c r="M26" s="169">
        <v>3</v>
      </c>
      <c r="N26" s="87">
        <v>3.3370411568409346E-3</v>
      </c>
      <c r="O26" s="106">
        <v>98</v>
      </c>
      <c r="P26" s="88">
        <v>9.932096888618628E-3</v>
      </c>
    </row>
    <row r="27" spans="2:16" ht="22.15" customHeight="1" x14ac:dyDescent="0.25">
      <c r="B27" s="92" t="s">
        <v>230</v>
      </c>
      <c r="C27" s="95">
        <v>6</v>
      </c>
      <c r="D27" s="234">
        <v>2.197802197802198E-2</v>
      </c>
      <c r="E27" s="169">
        <v>30</v>
      </c>
      <c r="F27" s="234">
        <v>5.8605196327407693E-3</v>
      </c>
      <c r="G27" s="169">
        <v>3</v>
      </c>
      <c r="H27" s="234">
        <v>2.8142589118198874E-3</v>
      </c>
      <c r="I27" s="169">
        <v>19</v>
      </c>
      <c r="J27" s="234">
        <v>7.7964710709889206E-3</v>
      </c>
      <c r="K27" s="169">
        <v>1</v>
      </c>
      <c r="L27" s="234">
        <v>1.3698630136986301E-2</v>
      </c>
      <c r="M27" s="169">
        <v>6</v>
      </c>
      <c r="N27" s="87">
        <v>6.6740823136818691E-3</v>
      </c>
      <c r="O27" s="106">
        <v>65</v>
      </c>
      <c r="P27" s="88">
        <v>6.587615283267457E-3</v>
      </c>
    </row>
    <row r="28" spans="2:16" ht="22.15" customHeight="1" x14ac:dyDescent="0.25">
      <c r="B28" s="92" t="s">
        <v>231</v>
      </c>
      <c r="C28" s="95">
        <v>12</v>
      </c>
      <c r="D28" s="234">
        <v>4.3956043956043959E-2</v>
      </c>
      <c r="E28" s="169">
        <v>51</v>
      </c>
      <c r="F28" s="234">
        <v>9.962883375659308E-3</v>
      </c>
      <c r="G28" s="169">
        <v>6</v>
      </c>
      <c r="H28" s="234">
        <v>5.6285178236397749E-3</v>
      </c>
      <c r="I28" s="169">
        <v>14</v>
      </c>
      <c r="J28" s="234">
        <v>5.7447681575707836E-3</v>
      </c>
      <c r="K28" s="169">
        <v>1</v>
      </c>
      <c r="L28" s="234">
        <v>1.3698630136986301E-2</v>
      </c>
      <c r="M28" s="169">
        <v>4</v>
      </c>
      <c r="N28" s="87">
        <v>4.4493882091212458E-3</v>
      </c>
      <c r="O28" s="106">
        <v>88</v>
      </c>
      <c r="P28" s="88">
        <v>8.918617614269788E-3</v>
      </c>
    </row>
    <row r="29" spans="2:16" ht="22.15" customHeight="1" x14ac:dyDescent="0.25">
      <c r="B29" s="92" t="s">
        <v>232</v>
      </c>
      <c r="C29" s="95">
        <v>5</v>
      </c>
      <c r="D29" s="234">
        <v>1.8315018315018316E-2</v>
      </c>
      <c r="E29" s="169">
        <v>18</v>
      </c>
      <c r="F29" s="234">
        <v>3.5163117796444617E-3</v>
      </c>
      <c r="G29" s="169">
        <v>3</v>
      </c>
      <c r="H29" s="234">
        <v>2.8142589118198874E-3</v>
      </c>
      <c r="I29" s="169">
        <v>8</v>
      </c>
      <c r="J29" s="234">
        <v>3.2827246614690192E-3</v>
      </c>
      <c r="K29" s="169">
        <v>1</v>
      </c>
      <c r="L29" s="234">
        <v>1.3698630136986301E-2</v>
      </c>
      <c r="M29" s="169">
        <v>0</v>
      </c>
      <c r="N29" s="87">
        <v>0</v>
      </c>
      <c r="O29" s="106">
        <v>35</v>
      </c>
      <c r="P29" s="88">
        <v>3.5471774602209385E-3</v>
      </c>
    </row>
    <row r="30" spans="2:16" ht="22.15" customHeight="1" thickBot="1" x14ac:dyDescent="0.3">
      <c r="B30" s="92" t="s">
        <v>208</v>
      </c>
      <c r="C30" s="95">
        <v>0</v>
      </c>
      <c r="D30" s="234">
        <v>0</v>
      </c>
      <c r="E30" s="169">
        <v>70</v>
      </c>
      <c r="F30" s="234">
        <v>1.3674545809728463E-2</v>
      </c>
      <c r="G30" s="169">
        <v>2</v>
      </c>
      <c r="H30" s="234">
        <v>1.876172607879925E-3</v>
      </c>
      <c r="I30" s="169">
        <v>16</v>
      </c>
      <c r="J30" s="234">
        <v>6.5654493229380384E-3</v>
      </c>
      <c r="K30" s="169">
        <v>1</v>
      </c>
      <c r="L30" s="234">
        <v>1.3698630136986301E-2</v>
      </c>
      <c r="M30" s="169">
        <v>16</v>
      </c>
      <c r="N30" s="87">
        <v>1.7797552836484983E-2</v>
      </c>
      <c r="O30" s="106">
        <v>105</v>
      </c>
      <c r="P30" s="88">
        <v>1.0641532380662816E-2</v>
      </c>
    </row>
    <row r="31" spans="2:16" ht="22.15" customHeight="1" thickTop="1" thickBot="1" x14ac:dyDescent="0.3">
      <c r="B31" s="98" t="s">
        <v>207</v>
      </c>
      <c r="C31" s="96">
        <v>273</v>
      </c>
      <c r="D31" s="235">
        <v>1</v>
      </c>
      <c r="E31" s="206">
        <v>5119</v>
      </c>
      <c r="F31" s="235">
        <v>1</v>
      </c>
      <c r="G31" s="206">
        <v>1066</v>
      </c>
      <c r="H31" s="235">
        <v>1</v>
      </c>
      <c r="I31" s="206">
        <v>2437</v>
      </c>
      <c r="J31" s="235">
        <v>1.0000000000000002</v>
      </c>
      <c r="K31" s="206">
        <v>73</v>
      </c>
      <c r="L31" s="235">
        <v>1</v>
      </c>
      <c r="M31" s="206">
        <v>899</v>
      </c>
      <c r="N31" s="90">
        <v>1</v>
      </c>
      <c r="O31" s="96">
        <v>9867</v>
      </c>
      <c r="P31" s="93">
        <v>1.0000000000000002</v>
      </c>
    </row>
    <row r="32" spans="2:16" ht="22.15" customHeight="1" thickTop="1" thickBot="1" x14ac:dyDescent="0.3">
      <c r="B32" s="99"/>
      <c r="C32" s="100"/>
      <c r="D32" s="101"/>
      <c r="E32" s="100"/>
      <c r="F32" s="101"/>
      <c r="G32" s="100"/>
      <c r="H32" s="101"/>
      <c r="I32" s="100"/>
      <c r="J32" s="101"/>
      <c r="K32" s="100"/>
      <c r="L32" s="101"/>
      <c r="M32" s="100"/>
      <c r="N32" s="101"/>
      <c r="O32" s="100"/>
      <c r="P32" s="101"/>
    </row>
    <row r="33" spans="2:16" ht="22.15" customHeight="1" thickTop="1" x14ac:dyDescent="0.25">
      <c r="B33" s="155" t="s">
        <v>233</v>
      </c>
      <c r="C33" s="151"/>
      <c r="D33" s="151"/>
      <c r="E33" s="152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2:16" ht="22.15" customHeight="1" thickBot="1" x14ac:dyDescent="0.3">
      <c r="B34" s="109" t="s">
        <v>247</v>
      </c>
      <c r="C34" s="153"/>
      <c r="D34" s="153"/>
      <c r="E34" s="154"/>
      <c r="F34" s="149"/>
      <c r="G34" s="149"/>
      <c r="H34" s="149"/>
      <c r="I34" s="149"/>
      <c r="J34" s="149"/>
      <c r="K34" s="150"/>
      <c r="L34" s="149"/>
      <c r="M34" s="149"/>
      <c r="N34" s="149"/>
      <c r="O34" s="149"/>
      <c r="P34" s="149"/>
    </row>
    <row r="35" spans="2:16" ht="15.75" thickTop="1" x14ac:dyDescent="0.2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 x14ac:dyDescent="0.2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6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2:16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2:16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2:16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2:16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2:16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2:16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2:16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2:16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2:16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2:16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2:16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2:16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2:16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2:16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2:16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2:16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2:16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2:16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2:16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2:16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2:16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2:16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2:16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2:16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2:16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2:16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2:16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2:16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2:16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2:16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2:16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2:16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2:16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2:16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2:16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2:16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2:16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2:16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2:16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2:16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2:16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2:16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2:16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2:16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2:16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2:16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2:16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2:16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2:16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2:16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2:16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2:16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2:16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2:16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2:16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2:16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2:16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2:16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2:16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2:16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2:16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2:16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2:16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2:16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2:16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2:16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2:16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2:16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2:16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2:16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2:16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2:16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2:16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2:16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2:16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2:16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2:16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2:16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  <row r="192" spans="2:16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</row>
    <row r="193" spans="2:16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</row>
    <row r="194" spans="2:16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</row>
    <row r="195" spans="2:16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</row>
    <row r="196" spans="2:16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</row>
    <row r="197" spans="2:16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</row>
    <row r="198" spans="2:16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</row>
    <row r="199" spans="2:16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</row>
    <row r="200" spans="2:16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</row>
    <row r="201" spans="2:16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</row>
    <row r="202" spans="2:16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</row>
    <row r="203" spans="2:16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</row>
    <row r="204" spans="2:16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</row>
    <row r="205" spans="2:16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</row>
    <row r="206" spans="2:16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</row>
    <row r="207" spans="2:16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</row>
    <row r="208" spans="2:16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</row>
    <row r="209" spans="2:16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</row>
    <row r="210" spans="2:16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</row>
    <row r="211" spans="2:16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</row>
    <row r="212" spans="2:16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</row>
    <row r="213" spans="2:16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</row>
    <row r="214" spans="2:16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</row>
    <row r="215" spans="2:16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</row>
    <row r="216" spans="2:16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2:16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</row>
    <row r="218" spans="2:16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</row>
    <row r="219" spans="2:16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</row>
    <row r="220" spans="2:16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</row>
    <row r="221" spans="2:16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</row>
    <row r="222" spans="2:16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</row>
    <row r="223" spans="2:16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</row>
    <row r="224" spans="2:16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</row>
    <row r="225" spans="2:16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</row>
    <row r="226" spans="2:16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</row>
    <row r="227" spans="2:16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</row>
    <row r="228" spans="2:16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</row>
    <row r="229" spans="2:16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</row>
    <row r="230" spans="2:16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</row>
    <row r="231" spans="2:16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</row>
    <row r="232" spans="2:16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</row>
    <row r="233" spans="2:16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</row>
    <row r="234" spans="2:16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</row>
    <row r="235" spans="2:16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</row>
    <row r="236" spans="2:16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</row>
    <row r="237" spans="2:16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</row>
    <row r="238" spans="2:16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</row>
    <row r="239" spans="2:16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</row>
    <row r="240" spans="2:16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</row>
    <row r="241" spans="2:16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</row>
    <row r="242" spans="2:16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</row>
    <row r="243" spans="2:16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</row>
    <row r="244" spans="2:16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</row>
    <row r="245" spans="2:16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</row>
    <row r="246" spans="2:16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</row>
    <row r="247" spans="2:16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</row>
    <row r="248" spans="2:16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</row>
    <row r="249" spans="2:16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</row>
    <row r="250" spans="2:16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</row>
    <row r="251" spans="2:16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</row>
    <row r="252" spans="2:16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</row>
    <row r="253" spans="2:16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</row>
    <row r="254" spans="2:16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</row>
    <row r="255" spans="2:16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</row>
    <row r="256" spans="2:16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</row>
    <row r="257" spans="2:16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</row>
    <row r="258" spans="2:16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</row>
    <row r="259" spans="2:16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2:16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2:16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</row>
    <row r="262" spans="2:16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</row>
    <row r="263" spans="2:16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</row>
    <row r="264" spans="2:16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</row>
    <row r="265" spans="2:16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</row>
    <row r="266" spans="2:16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</row>
    <row r="267" spans="2:16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</row>
    <row r="268" spans="2:16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</row>
    <row r="269" spans="2:16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</row>
    <row r="270" spans="2:16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</row>
    <row r="271" spans="2:16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</row>
    <row r="272" spans="2:16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</row>
    <row r="273" spans="2:16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</row>
    <row r="274" spans="2:16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</row>
    <row r="275" spans="2:16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</row>
    <row r="276" spans="2:16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</row>
    <row r="277" spans="2:16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</row>
    <row r="278" spans="2:16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</row>
    <row r="279" spans="2:16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</row>
    <row r="280" spans="2:16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</row>
    <row r="281" spans="2:16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</row>
    <row r="282" spans="2:16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</row>
    <row r="283" spans="2:16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</row>
    <row r="284" spans="2:16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</row>
    <row r="285" spans="2:16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</row>
    <row r="286" spans="2:16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</row>
    <row r="287" spans="2:16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</row>
    <row r="288" spans="2:16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</row>
    <row r="289" spans="2:16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</row>
    <row r="290" spans="2:16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</row>
    <row r="291" spans="2:16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</row>
    <row r="292" spans="2:16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</row>
    <row r="293" spans="2:16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</row>
    <row r="294" spans="2:16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</row>
    <row r="295" spans="2:16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</row>
    <row r="296" spans="2:16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</row>
    <row r="297" spans="2:16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</row>
    <row r="298" spans="2:16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</row>
    <row r="299" spans="2:16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</row>
    <row r="300" spans="2:16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</row>
    <row r="301" spans="2:16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</row>
    <row r="302" spans="2:16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</row>
    <row r="303" spans="2:16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</row>
    <row r="304" spans="2:16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</row>
    <row r="305" spans="2:16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</row>
    <row r="306" spans="2:16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</row>
    <row r="307" spans="2:16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</row>
    <row r="308" spans="2:16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</row>
    <row r="309" spans="2:16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</row>
    <row r="310" spans="2:16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</row>
    <row r="311" spans="2:16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</row>
    <row r="312" spans="2:16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</row>
    <row r="313" spans="2:16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</row>
    <row r="314" spans="2:16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</row>
    <row r="315" spans="2:16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spans="2:16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</row>
    <row r="317" spans="2:16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</row>
    <row r="318" spans="2:16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</row>
    <row r="319" spans="2:16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</row>
    <row r="320" spans="2:16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</row>
    <row r="321" spans="2:16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</row>
    <row r="322" spans="2:16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</row>
    <row r="323" spans="2:16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</row>
    <row r="324" spans="2:16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</row>
    <row r="325" spans="2:16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</row>
    <row r="326" spans="2:16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</row>
    <row r="327" spans="2:16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</row>
    <row r="328" spans="2:16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</row>
    <row r="329" spans="2:16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</row>
    <row r="330" spans="2:16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</row>
    <row r="331" spans="2:16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</row>
    <row r="332" spans="2:16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</row>
    <row r="333" spans="2:16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</row>
    <row r="334" spans="2:16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</row>
    <row r="335" spans="2:16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</row>
    <row r="336" spans="2:16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</row>
    <row r="337" spans="2:16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</row>
    <row r="338" spans="2:16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</row>
    <row r="339" spans="2:16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</row>
    <row r="340" spans="2:16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</row>
    <row r="341" spans="2:16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</row>
    <row r="342" spans="2:16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</row>
    <row r="343" spans="2:16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</row>
    <row r="344" spans="2:16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</row>
    <row r="345" spans="2:16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</row>
    <row r="346" spans="2:16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</row>
    <row r="347" spans="2:16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</row>
    <row r="348" spans="2:16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</row>
    <row r="349" spans="2:16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</row>
    <row r="350" spans="2:16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</row>
    <row r="351" spans="2:16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</row>
    <row r="352" spans="2:16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</row>
    <row r="353" spans="2:16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</row>
    <row r="354" spans="2:16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</row>
    <row r="355" spans="2:16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</row>
    <row r="356" spans="2:16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</row>
    <row r="357" spans="2:16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</row>
    <row r="358" spans="2:16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</row>
    <row r="359" spans="2:16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</row>
    <row r="360" spans="2:16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</row>
    <row r="361" spans="2:16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</row>
    <row r="362" spans="2:16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</row>
    <row r="363" spans="2:16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</row>
    <row r="364" spans="2:16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</row>
    <row r="365" spans="2:16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</row>
    <row r="366" spans="2:16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</row>
    <row r="367" spans="2:16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</row>
    <row r="368" spans="2:16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</row>
    <row r="369" spans="2:16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</row>
    <row r="370" spans="2:16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</row>
    <row r="371" spans="2:16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</row>
    <row r="372" spans="2:16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</row>
    <row r="373" spans="2:16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</row>
    <row r="374" spans="2:16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</row>
    <row r="375" spans="2:16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</row>
    <row r="376" spans="2:16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</row>
    <row r="377" spans="2:16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</row>
    <row r="378" spans="2:16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</row>
    <row r="379" spans="2:16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</row>
    <row r="380" spans="2:16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</row>
    <row r="381" spans="2:16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</row>
    <row r="382" spans="2:16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</row>
    <row r="383" spans="2:16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</row>
    <row r="384" spans="2:16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</row>
    <row r="385" spans="2:16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</row>
    <row r="386" spans="2:16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</row>
    <row r="387" spans="2:16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</row>
    <row r="388" spans="2:16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</row>
    <row r="389" spans="2:16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</row>
    <row r="390" spans="2:16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</row>
    <row r="391" spans="2:16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</row>
    <row r="392" spans="2:16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</row>
    <row r="393" spans="2:16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</row>
    <row r="394" spans="2:16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</row>
    <row r="395" spans="2:16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</row>
    <row r="396" spans="2:16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</row>
    <row r="397" spans="2:16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</row>
    <row r="398" spans="2:16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</row>
    <row r="399" spans="2:16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</row>
    <row r="400" spans="2:16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</row>
    <row r="401" spans="2:16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</row>
    <row r="402" spans="2:16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</row>
    <row r="403" spans="2:16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</row>
    <row r="404" spans="2:16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</row>
    <row r="405" spans="2:16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</row>
    <row r="406" spans="2:16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</row>
    <row r="407" spans="2:16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</row>
    <row r="408" spans="2:16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</row>
    <row r="409" spans="2:16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</row>
    <row r="410" spans="2:16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</row>
    <row r="411" spans="2:16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</row>
    <row r="412" spans="2:16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</row>
    <row r="413" spans="2:16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</row>
    <row r="414" spans="2:16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</row>
    <row r="415" spans="2:16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</row>
    <row r="416" spans="2:16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</row>
    <row r="417" spans="2:16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</row>
    <row r="418" spans="2:16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</row>
    <row r="419" spans="2:16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</row>
    <row r="420" spans="2:16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</row>
    <row r="421" spans="2:16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</row>
    <row r="422" spans="2:16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</row>
    <row r="423" spans="2:16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</row>
    <row r="424" spans="2:16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</row>
    <row r="425" spans="2:16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</row>
    <row r="426" spans="2:16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</row>
    <row r="427" spans="2:16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</row>
    <row r="428" spans="2:16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</row>
    <row r="429" spans="2:16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</row>
    <row r="430" spans="2:16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</row>
    <row r="431" spans="2:16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</row>
    <row r="432" spans="2:16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</row>
    <row r="433" spans="2:16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</row>
    <row r="434" spans="2:16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</row>
    <row r="435" spans="2:16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</row>
    <row r="436" spans="2:16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</row>
    <row r="437" spans="2:16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</row>
    <row r="438" spans="2:16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</row>
    <row r="439" spans="2:16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</row>
    <row r="440" spans="2:16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</row>
    <row r="441" spans="2:16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</row>
    <row r="442" spans="2:16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</row>
    <row r="443" spans="2:16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</row>
    <row r="444" spans="2:16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</row>
    <row r="445" spans="2:16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</row>
    <row r="446" spans="2:16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</row>
    <row r="447" spans="2:16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</row>
    <row r="448" spans="2:16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</row>
    <row r="449" spans="2:16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</row>
    <row r="450" spans="2:16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</row>
    <row r="451" spans="2:16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</row>
    <row r="452" spans="2:16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</row>
    <row r="453" spans="2:16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</row>
    <row r="454" spans="2:16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</row>
    <row r="455" spans="2:16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</row>
    <row r="456" spans="2:16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</row>
    <row r="457" spans="2:16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</row>
    <row r="458" spans="2:16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</row>
    <row r="459" spans="2:16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</row>
    <row r="460" spans="2:16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</row>
    <row r="461" spans="2:16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</row>
    <row r="462" spans="2:16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</row>
    <row r="463" spans="2:16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</row>
    <row r="464" spans="2:16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</row>
    <row r="465" spans="2:16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</row>
    <row r="466" spans="2:16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</row>
    <row r="467" spans="2:16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</row>
    <row r="468" spans="2:16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</row>
    <row r="469" spans="2:16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</row>
    <row r="470" spans="2:16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</row>
    <row r="471" spans="2:16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</row>
    <row r="472" spans="2:16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</row>
    <row r="473" spans="2:16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</row>
    <row r="474" spans="2:16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</row>
    <row r="475" spans="2:16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</row>
    <row r="476" spans="2:16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</row>
    <row r="477" spans="2:16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</row>
    <row r="478" spans="2:16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</row>
    <row r="479" spans="2:16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</row>
    <row r="480" spans="2:16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</row>
    <row r="481" spans="2:16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</row>
    <row r="482" spans="2:16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</row>
    <row r="483" spans="2:16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</row>
    <row r="484" spans="2:16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</row>
    <row r="485" spans="2:16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</row>
    <row r="486" spans="2:16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</row>
    <row r="487" spans="2:16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</row>
    <row r="488" spans="2:16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</row>
    <row r="489" spans="2:16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</row>
    <row r="490" spans="2:16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</row>
    <row r="491" spans="2:16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T588"/>
  <sheetViews>
    <sheetView topLeftCell="B1" workbookViewId="0">
      <selection activeCell="C6" sqref="C6:T31"/>
    </sheetView>
  </sheetViews>
  <sheetFormatPr defaultColWidth="9.140625" defaultRowHeight="15" x14ac:dyDescent="0.25"/>
  <cols>
    <col min="1" max="1" width="2.7109375" style="71" customWidth="1"/>
    <col min="2" max="2" width="13.7109375" style="70" customWidth="1"/>
    <col min="3" max="20" width="9.7109375" style="70" customWidth="1"/>
    <col min="21" max="16384" width="9.140625" style="71"/>
  </cols>
  <sheetData>
    <row r="1" spans="2:20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0" ht="22.15" customHeight="1" thickTop="1" thickBot="1" x14ac:dyDescent="0.3">
      <c r="B2" s="304" t="s">
        <v>348</v>
      </c>
      <c r="C2" s="305"/>
      <c r="D2" s="305"/>
      <c r="E2" s="305"/>
      <c r="F2" s="305"/>
      <c r="G2" s="305"/>
      <c r="H2" s="305"/>
      <c r="I2" s="305"/>
      <c r="J2" s="305"/>
      <c r="K2" s="305"/>
      <c r="L2" s="313"/>
      <c r="M2" s="353"/>
      <c r="N2" s="353"/>
      <c r="O2" s="353"/>
      <c r="P2" s="353"/>
      <c r="Q2" s="353"/>
      <c r="R2" s="353"/>
      <c r="S2" s="353"/>
      <c r="T2" s="354"/>
    </row>
    <row r="3" spans="2:20" ht="22.15" customHeight="1" thickTop="1" thickBot="1" x14ac:dyDescent="0.3">
      <c r="B3" s="307" t="s">
        <v>205</v>
      </c>
      <c r="C3" s="315" t="s">
        <v>256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6"/>
    </row>
    <row r="4" spans="2:20" ht="22.15" customHeight="1" thickTop="1" thickBot="1" x14ac:dyDescent="0.3">
      <c r="B4" s="320"/>
      <c r="C4" s="346" t="s">
        <v>257</v>
      </c>
      <c r="D4" s="347"/>
      <c r="E4" s="348" t="s">
        <v>258</v>
      </c>
      <c r="F4" s="347"/>
      <c r="G4" s="348" t="s">
        <v>259</v>
      </c>
      <c r="H4" s="347"/>
      <c r="I4" s="348" t="s">
        <v>260</v>
      </c>
      <c r="J4" s="347"/>
      <c r="K4" s="348" t="s">
        <v>261</v>
      </c>
      <c r="L4" s="347"/>
      <c r="M4" s="348" t="s">
        <v>262</v>
      </c>
      <c r="N4" s="347"/>
      <c r="O4" s="348" t="s">
        <v>263</v>
      </c>
      <c r="P4" s="347"/>
      <c r="Q4" s="349" t="s">
        <v>238</v>
      </c>
      <c r="R4" s="349"/>
      <c r="S4" s="352" t="s">
        <v>207</v>
      </c>
      <c r="T4" s="351"/>
    </row>
    <row r="5" spans="2:20" ht="22.15" customHeight="1" thickTop="1" thickBot="1" x14ac:dyDescent="0.3">
      <c r="B5" s="321"/>
      <c r="C5" s="265" t="s">
        <v>206</v>
      </c>
      <c r="D5" s="266" t="s">
        <v>2</v>
      </c>
      <c r="E5" s="267" t="s">
        <v>206</v>
      </c>
      <c r="F5" s="266" t="s">
        <v>2</v>
      </c>
      <c r="G5" s="267" t="s">
        <v>206</v>
      </c>
      <c r="H5" s="266" t="s">
        <v>2</v>
      </c>
      <c r="I5" s="267" t="s">
        <v>206</v>
      </c>
      <c r="J5" s="266" t="s">
        <v>2</v>
      </c>
      <c r="K5" s="267" t="s">
        <v>206</v>
      </c>
      <c r="L5" s="266" t="s">
        <v>2</v>
      </c>
      <c r="M5" s="267" t="s">
        <v>206</v>
      </c>
      <c r="N5" s="266" t="s">
        <v>2</v>
      </c>
      <c r="O5" s="267" t="s">
        <v>206</v>
      </c>
      <c r="P5" s="266" t="s">
        <v>2</v>
      </c>
      <c r="Q5" s="267" t="s">
        <v>206</v>
      </c>
      <c r="R5" s="268" t="s">
        <v>2</v>
      </c>
      <c r="S5" s="105" t="s">
        <v>206</v>
      </c>
      <c r="T5" s="104" t="s">
        <v>2</v>
      </c>
    </row>
    <row r="6" spans="2:20" ht="22.15" customHeight="1" thickTop="1" x14ac:dyDescent="0.25">
      <c r="B6" s="128" t="s">
        <v>209</v>
      </c>
      <c r="C6" s="133">
        <v>4</v>
      </c>
      <c r="D6" s="234">
        <v>1.4104372355430183E-3</v>
      </c>
      <c r="E6" s="135">
        <v>2</v>
      </c>
      <c r="F6" s="234">
        <v>1.148105625717566E-3</v>
      </c>
      <c r="G6" s="135">
        <v>6</v>
      </c>
      <c r="H6" s="234">
        <v>4.807692307692308E-3</v>
      </c>
      <c r="I6" s="135">
        <v>3</v>
      </c>
      <c r="J6" s="234">
        <v>2.5146689019279128E-3</v>
      </c>
      <c r="K6" s="135">
        <v>1</v>
      </c>
      <c r="L6" s="234">
        <v>1.2330456226880395E-3</v>
      </c>
      <c r="M6" s="135">
        <v>4</v>
      </c>
      <c r="N6" s="234">
        <v>3.3955857385398981E-3</v>
      </c>
      <c r="O6" s="135">
        <v>3</v>
      </c>
      <c r="P6" s="234">
        <v>6.4239828693790149E-3</v>
      </c>
      <c r="Q6" s="135">
        <v>1</v>
      </c>
      <c r="R6" s="87">
        <v>2.5510204081632651E-3</v>
      </c>
      <c r="S6" s="133">
        <v>24</v>
      </c>
      <c r="T6" s="88">
        <v>2.432350258437215E-3</v>
      </c>
    </row>
    <row r="7" spans="2:20" ht="22.15" customHeight="1" x14ac:dyDescent="0.25">
      <c r="B7" s="92" t="s">
        <v>210</v>
      </c>
      <c r="C7" s="133">
        <v>0</v>
      </c>
      <c r="D7" s="234">
        <v>0</v>
      </c>
      <c r="E7" s="135">
        <v>0</v>
      </c>
      <c r="F7" s="234">
        <v>0</v>
      </c>
      <c r="G7" s="135">
        <v>3</v>
      </c>
      <c r="H7" s="234">
        <v>2.403846153846154E-3</v>
      </c>
      <c r="I7" s="135">
        <v>0</v>
      </c>
      <c r="J7" s="234">
        <v>0</v>
      </c>
      <c r="K7" s="135">
        <v>1</v>
      </c>
      <c r="L7" s="234">
        <v>1.2330456226880395E-3</v>
      </c>
      <c r="M7" s="135">
        <v>0</v>
      </c>
      <c r="N7" s="234">
        <v>0</v>
      </c>
      <c r="O7" s="135">
        <v>0</v>
      </c>
      <c r="P7" s="234">
        <v>0</v>
      </c>
      <c r="Q7" s="135">
        <v>2</v>
      </c>
      <c r="R7" s="87">
        <v>5.1020408163265302E-3</v>
      </c>
      <c r="S7" s="133">
        <v>6</v>
      </c>
      <c r="T7" s="88">
        <v>6.0808756460930375E-4</v>
      </c>
    </row>
    <row r="8" spans="2:20" ht="22.15" customHeight="1" x14ac:dyDescent="0.25">
      <c r="B8" s="92" t="s">
        <v>211</v>
      </c>
      <c r="C8" s="133">
        <v>1</v>
      </c>
      <c r="D8" s="234">
        <v>3.5260930888575458E-4</v>
      </c>
      <c r="E8" s="135">
        <v>0</v>
      </c>
      <c r="F8" s="234">
        <v>0</v>
      </c>
      <c r="G8" s="135">
        <v>0</v>
      </c>
      <c r="H8" s="234">
        <v>0</v>
      </c>
      <c r="I8" s="135">
        <v>1</v>
      </c>
      <c r="J8" s="234">
        <v>8.3822296730930428E-4</v>
      </c>
      <c r="K8" s="135">
        <v>0</v>
      </c>
      <c r="L8" s="234">
        <v>0</v>
      </c>
      <c r="M8" s="135">
        <v>3</v>
      </c>
      <c r="N8" s="234">
        <v>2.5466893039049238E-3</v>
      </c>
      <c r="O8" s="135">
        <v>1</v>
      </c>
      <c r="P8" s="234">
        <v>2.1413276231263384E-3</v>
      </c>
      <c r="Q8" s="135">
        <v>1</v>
      </c>
      <c r="R8" s="87">
        <v>2.5510204081632651E-3</v>
      </c>
      <c r="S8" s="133">
        <v>7</v>
      </c>
      <c r="T8" s="88">
        <v>7.0943549204418774E-4</v>
      </c>
    </row>
    <row r="9" spans="2:20" ht="22.15" customHeight="1" x14ac:dyDescent="0.25">
      <c r="B9" s="92" t="s">
        <v>212</v>
      </c>
      <c r="C9" s="133">
        <v>0</v>
      </c>
      <c r="D9" s="234">
        <v>0</v>
      </c>
      <c r="E9" s="135">
        <v>2</v>
      </c>
      <c r="F9" s="234">
        <v>1.148105625717566E-3</v>
      </c>
      <c r="G9" s="135">
        <v>5</v>
      </c>
      <c r="H9" s="234">
        <v>4.0064102564102561E-3</v>
      </c>
      <c r="I9" s="135">
        <v>1</v>
      </c>
      <c r="J9" s="234">
        <v>8.3822296730930428E-4</v>
      </c>
      <c r="K9" s="135">
        <v>1</v>
      </c>
      <c r="L9" s="234">
        <v>1.2330456226880395E-3</v>
      </c>
      <c r="M9" s="135">
        <v>2</v>
      </c>
      <c r="N9" s="234">
        <v>1.697792869269949E-3</v>
      </c>
      <c r="O9" s="135">
        <v>2</v>
      </c>
      <c r="P9" s="234">
        <v>4.2826552462526769E-3</v>
      </c>
      <c r="Q9" s="135">
        <v>1</v>
      </c>
      <c r="R9" s="87">
        <v>2.5510204081632651E-3</v>
      </c>
      <c r="S9" s="133">
        <v>14</v>
      </c>
      <c r="T9" s="88">
        <v>1.4188709840883755E-3</v>
      </c>
    </row>
    <row r="10" spans="2:20" ht="22.15" customHeight="1" x14ac:dyDescent="0.25">
      <c r="B10" s="92" t="s">
        <v>213</v>
      </c>
      <c r="C10" s="133">
        <v>4</v>
      </c>
      <c r="D10" s="234">
        <v>1.4104372355430183E-3</v>
      </c>
      <c r="E10" s="135">
        <v>8</v>
      </c>
      <c r="F10" s="234">
        <v>4.5924225028702642E-3</v>
      </c>
      <c r="G10" s="135">
        <v>4</v>
      </c>
      <c r="H10" s="234">
        <v>3.205128205128205E-3</v>
      </c>
      <c r="I10" s="135">
        <v>5</v>
      </c>
      <c r="J10" s="234">
        <v>4.1911148365465214E-3</v>
      </c>
      <c r="K10" s="135">
        <v>6</v>
      </c>
      <c r="L10" s="234">
        <v>7.3982737361282368E-3</v>
      </c>
      <c r="M10" s="135">
        <v>8</v>
      </c>
      <c r="N10" s="234">
        <v>6.7911714770797962E-3</v>
      </c>
      <c r="O10" s="135">
        <v>4</v>
      </c>
      <c r="P10" s="234">
        <v>8.5653104925053538E-3</v>
      </c>
      <c r="Q10" s="135">
        <v>0</v>
      </c>
      <c r="R10" s="87">
        <v>0</v>
      </c>
      <c r="S10" s="133">
        <v>39</v>
      </c>
      <c r="T10" s="88">
        <v>3.952569169960474E-3</v>
      </c>
    </row>
    <row r="11" spans="2:20" ht="22.15" customHeight="1" x14ac:dyDescent="0.25">
      <c r="B11" s="92" t="s">
        <v>214</v>
      </c>
      <c r="C11" s="133">
        <v>27</v>
      </c>
      <c r="D11" s="234">
        <v>9.5204513399153746E-3</v>
      </c>
      <c r="E11" s="135">
        <v>30</v>
      </c>
      <c r="F11" s="234">
        <v>1.7221584385763489E-2</v>
      </c>
      <c r="G11" s="135">
        <v>34</v>
      </c>
      <c r="H11" s="234">
        <v>2.7243589743589744E-2</v>
      </c>
      <c r="I11" s="135">
        <v>30</v>
      </c>
      <c r="J11" s="234">
        <v>2.5146689019279127E-2</v>
      </c>
      <c r="K11" s="135">
        <v>27</v>
      </c>
      <c r="L11" s="234">
        <v>3.3292231812577067E-2</v>
      </c>
      <c r="M11" s="135">
        <v>45</v>
      </c>
      <c r="N11" s="234">
        <v>3.8200339558573854E-2</v>
      </c>
      <c r="O11" s="135">
        <v>15</v>
      </c>
      <c r="P11" s="234">
        <v>3.2119914346895075E-2</v>
      </c>
      <c r="Q11" s="135">
        <v>17</v>
      </c>
      <c r="R11" s="87">
        <v>4.336734693877551E-2</v>
      </c>
      <c r="S11" s="133">
        <v>225</v>
      </c>
      <c r="T11" s="88">
        <v>2.2803283672848892E-2</v>
      </c>
    </row>
    <row r="12" spans="2:20" ht="22.15" customHeight="1" x14ac:dyDescent="0.25">
      <c r="B12" s="92" t="s">
        <v>215</v>
      </c>
      <c r="C12" s="133">
        <v>154</v>
      </c>
      <c r="D12" s="234">
        <v>5.4301833568406205E-2</v>
      </c>
      <c r="E12" s="135">
        <v>127</v>
      </c>
      <c r="F12" s="234">
        <v>7.2904707233065441E-2</v>
      </c>
      <c r="G12" s="135">
        <v>108</v>
      </c>
      <c r="H12" s="234">
        <v>8.6538461538461536E-2</v>
      </c>
      <c r="I12" s="135">
        <v>101</v>
      </c>
      <c r="J12" s="234">
        <v>8.4660519698239733E-2</v>
      </c>
      <c r="K12" s="135">
        <v>71</v>
      </c>
      <c r="L12" s="234">
        <v>8.7546239210850807E-2</v>
      </c>
      <c r="M12" s="135">
        <v>104</v>
      </c>
      <c r="N12" s="234">
        <v>8.8285229202037352E-2</v>
      </c>
      <c r="O12" s="135">
        <v>37</v>
      </c>
      <c r="P12" s="234">
        <v>7.922912205567452E-2</v>
      </c>
      <c r="Q12" s="135">
        <v>30</v>
      </c>
      <c r="R12" s="87">
        <v>7.6530612244897961E-2</v>
      </c>
      <c r="S12" s="133">
        <v>732</v>
      </c>
      <c r="T12" s="88">
        <v>7.4186682882335056E-2</v>
      </c>
    </row>
    <row r="13" spans="2:20" ht="22.15" customHeight="1" x14ac:dyDescent="0.25">
      <c r="B13" s="92" t="s">
        <v>216</v>
      </c>
      <c r="C13" s="133">
        <v>532</v>
      </c>
      <c r="D13" s="234">
        <v>0.18758815232722145</v>
      </c>
      <c r="E13" s="135">
        <v>405</v>
      </c>
      <c r="F13" s="234">
        <v>0.23249138920780713</v>
      </c>
      <c r="G13" s="135">
        <v>261</v>
      </c>
      <c r="H13" s="234">
        <v>0.20913461538461539</v>
      </c>
      <c r="I13" s="135">
        <v>229</v>
      </c>
      <c r="J13" s="234">
        <v>0.19195305951383068</v>
      </c>
      <c r="K13" s="135">
        <v>159</v>
      </c>
      <c r="L13" s="234">
        <v>0.19605425400739829</v>
      </c>
      <c r="M13" s="135">
        <v>226</v>
      </c>
      <c r="N13" s="234">
        <v>0.19185059422750425</v>
      </c>
      <c r="O13" s="135">
        <v>100</v>
      </c>
      <c r="P13" s="234">
        <v>0.21413276231263384</v>
      </c>
      <c r="Q13" s="135">
        <v>76</v>
      </c>
      <c r="R13" s="87">
        <v>0.19387755102040816</v>
      </c>
      <c r="S13" s="133">
        <v>1988</v>
      </c>
      <c r="T13" s="88">
        <v>0.20147967974054931</v>
      </c>
    </row>
    <row r="14" spans="2:20" ht="22.15" customHeight="1" x14ac:dyDescent="0.25">
      <c r="B14" s="92" t="s">
        <v>217</v>
      </c>
      <c r="C14" s="133">
        <v>610</v>
      </c>
      <c r="D14" s="234">
        <v>0.21509167842031029</v>
      </c>
      <c r="E14" s="135">
        <v>430</v>
      </c>
      <c r="F14" s="234">
        <v>0.2468427095292767</v>
      </c>
      <c r="G14" s="135">
        <v>232</v>
      </c>
      <c r="H14" s="234">
        <v>0.1858974358974359</v>
      </c>
      <c r="I14" s="135">
        <v>180</v>
      </c>
      <c r="J14" s="234">
        <v>0.15088013411567477</v>
      </c>
      <c r="K14" s="135">
        <v>112</v>
      </c>
      <c r="L14" s="234">
        <v>0.13810110974106041</v>
      </c>
      <c r="M14" s="135">
        <v>163</v>
      </c>
      <c r="N14" s="234">
        <v>0.13837011884550085</v>
      </c>
      <c r="O14" s="135">
        <v>65</v>
      </c>
      <c r="P14" s="234">
        <v>0.13918629550321199</v>
      </c>
      <c r="Q14" s="135">
        <v>50</v>
      </c>
      <c r="R14" s="87">
        <v>0.12755102040816327</v>
      </c>
      <c r="S14" s="133">
        <v>1842</v>
      </c>
      <c r="T14" s="88">
        <v>0.18668288233505625</v>
      </c>
    </row>
    <row r="15" spans="2:20" ht="22.15" customHeight="1" x14ac:dyDescent="0.25">
      <c r="B15" s="92" t="s">
        <v>218</v>
      </c>
      <c r="C15" s="133">
        <v>119</v>
      </c>
      <c r="D15" s="234">
        <v>4.1960507757404793E-2</v>
      </c>
      <c r="E15" s="135">
        <v>73</v>
      </c>
      <c r="F15" s="234">
        <v>4.1905855338691157E-2</v>
      </c>
      <c r="G15" s="135">
        <v>54</v>
      </c>
      <c r="H15" s="234">
        <v>4.3269230769230768E-2</v>
      </c>
      <c r="I15" s="135">
        <v>50</v>
      </c>
      <c r="J15" s="234">
        <v>4.1911148365465216E-2</v>
      </c>
      <c r="K15" s="135">
        <v>24</v>
      </c>
      <c r="L15" s="234">
        <v>2.9593094944512947E-2</v>
      </c>
      <c r="M15" s="135">
        <v>46</v>
      </c>
      <c r="N15" s="234">
        <v>3.9049235993208829E-2</v>
      </c>
      <c r="O15" s="135">
        <v>13</v>
      </c>
      <c r="P15" s="234">
        <v>2.7837259100642397E-2</v>
      </c>
      <c r="Q15" s="135">
        <v>14</v>
      </c>
      <c r="R15" s="87">
        <v>3.5714285714285712E-2</v>
      </c>
      <c r="S15" s="133">
        <v>393</v>
      </c>
      <c r="T15" s="88">
        <v>3.9829735481909392E-2</v>
      </c>
    </row>
    <row r="16" spans="2:20" ht="22.15" customHeight="1" x14ac:dyDescent="0.25">
      <c r="B16" s="92" t="s">
        <v>219</v>
      </c>
      <c r="C16" s="133">
        <v>64</v>
      </c>
      <c r="D16" s="234">
        <v>2.2566995768688293E-2</v>
      </c>
      <c r="E16" s="135">
        <v>30</v>
      </c>
      <c r="F16" s="234">
        <v>1.7221584385763489E-2</v>
      </c>
      <c r="G16" s="135">
        <v>26</v>
      </c>
      <c r="H16" s="234">
        <v>2.0833333333333332E-2</v>
      </c>
      <c r="I16" s="135">
        <v>18</v>
      </c>
      <c r="J16" s="234">
        <v>1.5088013411567477E-2</v>
      </c>
      <c r="K16" s="135">
        <v>24</v>
      </c>
      <c r="L16" s="234">
        <v>2.9593094944512947E-2</v>
      </c>
      <c r="M16" s="135">
        <v>25</v>
      </c>
      <c r="N16" s="234">
        <v>2.1222410865874362E-2</v>
      </c>
      <c r="O16" s="135">
        <v>7</v>
      </c>
      <c r="P16" s="234">
        <v>1.4989293361884369E-2</v>
      </c>
      <c r="Q16" s="135">
        <v>9</v>
      </c>
      <c r="R16" s="87">
        <v>2.2959183673469389E-2</v>
      </c>
      <c r="S16" s="133">
        <v>203</v>
      </c>
      <c r="T16" s="88">
        <v>2.0573629269281444E-2</v>
      </c>
    </row>
    <row r="17" spans="2:20" ht="22.15" customHeight="1" x14ac:dyDescent="0.25">
      <c r="B17" s="92" t="s">
        <v>220</v>
      </c>
      <c r="C17" s="133">
        <v>57</v>
      </c>
      <c r="D17" s="234">
        <v>2.0098730606488011E-2</v>
      </c>
      <c r="E17" s="135">
        <v>28</v>
      </c>
      <c r="F17" s="234">
        <v>1.6073478760045924E-2</v>
      </c>
      <c r="G17" s="135">
        <v>30</v>
      </c>
      <c r="H17" s="234">
        <v>2.403846153846154E-2</v>
      </c>
      <c r="I17" s="135">
        <v>39</v>
      </c>
      <c r="J17" s="234">
        <v>3.269069572506287E-2</v>
      </c>
      <c r="K17" s="135">
        <v>13</v>
      </c>
      <c r="L17" s="234">
        <v>1.6029593094944512E-2</v>
      </c>
      <c r="M17" s="135">
        <v>24</v>
      </c>
      <c r="N17" s="234">
        <v>2.037351443123939E-2</v>
      </c>
      <c r="O17" s="135">
        <v>11</v>
      </c>
      <c r="P17" s="234">
        <v>2.3554603854389723E-2</v>
      </c>
      <c r="Q17" s="135">
        <v>11</v>
      </c>
      <c r="R17" s="87">
        <v>2.8061224489795918E-2</v>
      </c>
      <c r="S17" s="133">
        <v>213</v>
      </c>
      <c r="T17" s="88">
        <v>2.1587108543630284E-2</v>
      </c>
    </row>
    <row r="18" spans="2:20" ht="22.15" customHeight="1" x14ac:dyDescent="0.25">
      <c r="B18" s="92" t="s">
        <v>221</v>
      </c>
      <c r="C18" s="133">
        <v>189</v>
      </c>
      <c r="D18" s="234">
        <v>6.664315937940761E-2</v>
      </c>
      <c r="E18" s="135">
        <v>102</v>
      </c>
      <c r="F18" s="234">
        <v>5.8553386911595867E-2</v>
      </c>
      <c r="G18" s="135">
        <v>59</v>
      </c>
      <c r="H18" s="234">
        <v>4.7275641025641024E-2</v>
      </c>
      <c r="I18" s="135">
        <v>69</v>
      </c>
      <c r="J18" s="234">
        <v>5.7837384744341996E-2</v>
      </c>
      <c r="K18" s="135">
        <v>44</v>
      </c>
      <c r="L18" s="234">
        <v>5.4254007398273733E-2</v>
      </c>
      <c r="M18" s="135">
        <v>62</v>
      </c>
      <c r="N18" s="234">
        <v>5.2631578947368418E-2</v>
      </c>
      <c r="O18" s="135">
        <v>12</v>
      </c>
      <c r="P18" s="234">
        <v>2.569593147751606E-2</v>
      </c>
      <c r="Q18" s="135">
        <v>16</v>
      </c>
      <c r="R18" s="87">
        <v>4.0816326530612242E-2</v>
      </c>
      <c r="S18" s="133">
        <v>553</v>
      </c>
      <c r="T18" s="88">
        <v>5.6045403871490831E-2</v>
      </c>
    </row>
    <row r="19" spans="2:20" ht="22.15" customHeight="1" x14ac:dyDescent="0.25">
      <c r="B19" s="92" t="s">
        <v>222</v>
      </c>
      <c r="C19" s="133">
        <v>112</v>
      </c>
      <c r="D19" s="234">
        <v>3.9492242595204514E-2</v>
      </c>
      <c r="E19" s="135">
        <v>53</v>
      </c>
      <c r="F19" s="234">
        <v>3.0424799081515498E-2</v>
      </c>
      <c r="G19" s="135">
        <v>43</v>
      </c>
      <c r="H19" s="234">
        <v>3.4455128205128208E-2</v>
      </c>
      <c r="I19" s="135">
        <v>48</v>
      </c>
      <c r="J19" s="234">
        <v>4.0234702430846606E-2</v>
      </c>
      <c r="K19" s="135">
        <v>33</v>
      </c>
      <c r="L19" s="234">
        <v>4.0690505548705305E-2</v>
      </c>
      <c r="M19" s="135">
        <v>60</v>
      </c>
      <c r="N19" s="234">
        <v>5.0933786078098474E-2</v>
      </c>
      <c r="O19" s="135">
        <v>21</v>
      </c>
      <c r="P19" s="234">
        <v>4.4967880085653104E-2</v>
      </c>
      <c r="Q19" s="135">
        <v>14</v>
      </c>
      <c r="R19" s="87">
        <v>3.5714285714285712E-2</v>
      </c>
      <c r="S19" s="133">
        <v>384</v>
      </c>
      <c r="T19" s="88">
        <v>3.891760413499544E-2</v>
      </c>
    </row>
    <row r="20" spans="2:20" ht="22.15" customHeight="1" x14ac:dyDescent="0.25">
      <c r="B20" s="92" t="s">
        <v>223</v>
      </c>
      <c r="C20" s="133">
        <v>75</v>
      </c>
      <c r="D20" s="234">
        <v>2.6445698166431594E-2</v>
      </c>
      <c r="E20" s="135">
        <v>28</v>
      </c>
      <c r="F20" s="234">
        <v>1.6073478760045924E-2</v>
      </c>
      <c r="G20" s="135">
        <v>35</v>
      </c>
      <c r="H20" s="234">
        <v>2.8044871794871796E-2</v>
      </c>
      <c r="I20" s="135">
        <v>46</v>
      </c>
      <c r="J20" s="234">
        <v>3.8558256496227995E-2</v>
      </c>
      <c r="K20" s="135">
        <v>27</v>
      </c>
      <c r="L20" s="234">
        <v>3.3292231812577067E-2</v>
      </c>
      <c r="M20" s="135">
        <v>27</v>
      </c>
      <c r="N20" s="234">
        <v>2.2920203735144314E-2</v>
      </c>
      <c r="O20" s="135">
        <v>13</v>
      </c>
      <c r="P20" s="234">
        <v>2.7837259100642397E-2</v>
      </c>
      <c r="Q20" s="135">
        <v>10</v>
      </c>
      <c r="R20" s="87">
        <v>2.5510204081632654E-2</v>
      </c>
      <c r="S20" s="133">
        <v>261</v>
      </c>
      <c r="T20" s="88">
        <v>2.6451809060504712E-2</v>
      </c>
    </row>
    <row r="21" spans="2:20" ht="22.15" customHeight="1" x14ac:dyDescent="0.25">
      <c r="B21" s="92" t="s">
        <v>224</v>
      </c>
      <c r="C21" s="133">
        <v>138</v>
      </c>
      <c r="D21" s="234">
        <v>4.8660084626234133E-2</v>
      </c>
      <c r="E21" s="135">
        <v>63</v>
      </c>
      <c r="F21" s="234">
        <v>3.6165327210103328E-2</v>
      </c>
      <c r="G21" s="135">
        <v>66</v>
      </c>
      <c r="H21" s="234">
        <v>5.2884615384615384E-2</v>
      </c>
      <c r="I21" s="135">
        <v>66</v>
      </c>
      <c r="J21" s="234">
        <v>5.5322715842414084E-2</v>
      </c>
      <c r="K21" s="135">
        <v>52</v>
      </c>
      <c r="L21" s="234">
        <v>6.4118372379778049E-2</v>
      </c>
      <c r="M21" s="135">
        <v>70</v>
      </c>
      <c r="N21" s="234">
        <v>5.9422750424448216E-2</v>
      </c>
      <c r="O21" s="135">
        <v>22</v>
      </c>
      <c r="P21" s="234">
        <v>4.7109207708779445E-2</v>
      </c>
      <c r="Q21" s="135">
        <v>24</v>
      </c>
      <c r="R21" s="87">
        <v>6.1224489795918366E-2</v>
      </c>
      <c r="S21" s="133">
        <v>501</v>
      </c>
      <c r="T21" s="88">
        <v>5.0775311644876864E-2</v>
      </c>
    </row>
    <row r="22" spans="2:20" ht="22.15" customHeight="1" x14ac:dyDescent="0.25">
      <c r="B22" s="92" t="s">
        <v>225</v>
      </c>
      <c r="C22" s="133">
        <v>283</v>
      </c>
      <c r="D22" s="234">
        <v>9.9788434414668545E-2</v>
      </c>
      <c r="E22" s="135">
        <v>136</v>
      </c>
      <c r="F22" s="234">
        <v>7.8071182548794485E-2</v>
      </c>
      <c r="G22" s="135">
        <v>97</v>
      </c>
      <c r="H22" s="234">
        <v>7.7724358974358976E-2</v>
      </c>
      <c r="I22" s="135">
        <v>111</v>
      </c>
      <c r="J22" s="234">
        <v>9.3042749371332778E-2</v>
      </c>
      <c r="K22" s="135">
        <v>94</v>
      </c>
      <c r="L22" s="234">
        <v>0.11590628853267571</v>
      </c>
      <c r="M22" s="135">
        <v>107</v>
      </c>
      <c r="N22" s="234">
        <v>9.0831918505942272E-2</v>
      </c>
      <c r="O22" s="135">
        <v>58</v>
      </c>
      <c r="P22" s="234">
        <v>0.12419700214132762</v>
      </c>
      <c r="Q22" s="135">
        <v>52</v>
      </c>
      <c r="R22" s="87">
        <v>0.1326530612244898</v>
      </c>
      <c r="S22" s="133">
        <v>938</v>
      </c>
      <c r="T22" s="88">
        <v>9.5064355933921152E-2</v>
      </c>
    </row>
    <row r="23" spans="2:20" ht="22.15" customHeight="1" x14ac:dyDescent="0.25">
      <c r="B23" s="92" t="s">
        <v>226</v>
      </c>
      <c r="C23" s="133">
        <v>242</v>
      </c>
      <c r="D23" s="234">
        <v>8.5331452750352615E-2</v>
      </c>
      <c r="E23" s="135">
        <v>114</v>
      </c>
      <c r="F23" s="234">
        <v>6.5442020665901268E-2</v>
      </c>
      <c r="G23" s="135">
        <v>78</v>
      </c>
      <c r="H23" s="234">
        <v>6.25E-2</v>
      </c>
      <c r="I23" s="135">
        <v>82</v>
      </c>
      <c r="J23" s="234">
        <v>6.8734283319362946E-2</v>
      </c>
      <c r="K23" s="135">
        <v>52</v>
      </c>
      <c r="L23" s="234">
        <v>6.4118372379778049E-2</v>
      </c>
      <c r="M23" s="135">
        <v>90</v>
      </c>
      <c r="N23" s="234">
        <v>7.6400679117147707E-2</v>
      </c>
      <c r="O23" s="135">
        <v>36</v>
      </c>
      <c r="P23" s="234">
        <v>7.7087794432548179E-2</v>
      </c>
      <c r="Q23" s="135">
        <v>24</v>
      </c>
      <c r="R23" s="87">
        <v>6.1224489795918366E-2</v>
      </c>
      <c r="S23" s="133">
        <v>718</v>
      </c>
      <c r="T23" s="88">
        <v>7.2767811898246687E-2</v>
      </c>
    </row>
    <row r="24" spans="2:20" ht="22.15" customHeight="1" x14ac:dyDescent="0.25">
      <c r="B24" s="92" t="s">
        <v>227</v>
      </c>
      <c r="C24" s="133">
        <v>102</v>
      </c>
      <c r="D24" s="234">
        <v>3.5966149506346967E-2</v>
      </c>
      <c r="E24" s="135">
        <v>46</v>
      </c>
      <c r="F24" s="234">
        <v>2.6406429391504019E-2</v>
      </c>
      <c r="G24" s="135">
        <v>33</v>
      </c>
      <c r="H24" s="234">
        <v>2.6442307692307692E-2</v>
      </c>
      <c r="I24" s="135">
        <v>41</v>
      </c>
      <c r="J24" s="234">
        <v>3.4367141659681473E-2</v>
      </c>
      <c r="K24" s="135">
        <v>26</v>
      </c>
      <c r="L24" s="234">
        <v>3.2059186189889025E-2</v>
      </c>
      <c r="M24" s="135">
        <v>44</v>
      </c>
      <c r="N24" s="234">
        <v>3.7351443123938878E-2</v>
      </c>
      <c r="O24" s="135">
        <v>12</v>
      </c>
      <c r="P24" s="234">
        <v>2.569593147751606E-2</v>
      </c>
      <c r="Q24" s="135">
        <v>13</v>
      </c>
      <c r="R24" s="87">
        <v>3.3163265306122451E-2</v>
      </c>
      <c r="S24" s="133">
        <v>317</v>
      </c>
      <c r="T24" s="88">
        <v>3.2127292996858216E-2</v>
      </c>
    </row>
    <row r="25" spans="2:20" ht="22.15" customHeight="1" x14ac:dyDescent="0.25">
      <c r="B25" s="92" t="s">
        <v>228</v>
      </c>
      <c r="C25" s="133">
        <v>32</v>
      </c>
      <c r="D25" s="234">
        <v>1.1283497884344146E-2</v>
      </c>
      <c r="E25" s="135">
        <v>12</v>
      </c>
      <c r="F25" s="234">
        <v>6.8886337543053958E-3</v>
      </c>
      <c r="G25" s="135">
        <v>15</v>
      </c>
      <c r="H25" s="234">
        <v>1.201923076923077E-2</v>
      </c>
      <c r="I25" s="135">
        <v>13</v>
      </c>
      <c r="J25" s="234">
        <v>1.0896898575020955E-2</v>
      </c>
      <c r="K25" s="135">
        <v>13</v>
      </c>
      <c r="L25" s="234">
        <v>1.6029593094944512E-2</v>
      </c>
      <c r="M25" s="135">
        <v>13</v>
      </c>
      <c r="N25" s="234">
        <v>1.1035653650254669E-2</v>
      </c>
      <c r="O25" s="135">
        <v>13</v>
      </c>
      <c r="P25" s="234">
        <v>2.7837259100642397E-2</v>
      </c>
      <c r="Q25" s="135">
        <v>7</v>
      </c>
      <c r="R25" s="87">
        <v>1.7857142857142856E-2</v>
      </c>
      <c r="S25" s="133">
        <v>118</v>
      </c>
      <c r="T25" s="88">
        <v>1.1959055437316306E-2</v>
      </c>
    </row>
    <row r="26" spans="2:20" ht="22.15" customHeight="1" x14ac:dyDescent="0.25">
      <c r="B26" s="92" t="s">
        <v>229</v>
      </c>
      <c r="C26" s="133">
        <v>19</v>
      </c>
      <c r="D26" s="234">
        <v>6.6995768688293371E-3</v>
      </c>
      <c r="E26" s="135">
        <v>13</v>
      </c>
      <c r="F26" s="234">
        <v>7.462686567164179E-3</v>
      </c>
      <c r="G26" s="135">
        <v>8</v>
      </c>
      <c r="H26" s="234">
        <v>6.41025641025641E-3</v>
      </c>
      <c r="I26" s="135">
        <v>21</v>
      </c>
      <c r="J26" s="234">
        <v>1.7602682313495391E-2</v>
      </c>
      <c r="K26" s="135">
        <v>10</v>
      </c>
      <c r="L26" s="234">
        <v>1.2330456226880395E-2</v>
      </c>
      <c r="M26" s="135">
        <v>17</v>
      </c>
      <c r="N26" s="234">
        <v>1.4431239388794566E-2</v>
      </c>
      <c r="O26" s="135">
        <v>8</v>
      </c>
      <c r="P26" s="234">
        <v>1.7130620985010708E-2</v>
      </c>
      <c r="Q26" s="135">
        <v>2</v>
      </c>
      <c r="R26" s="87">
        <v>5.1020408163265302E-3</v>
      </c>
      <c r="S26" s="133">
        <v>98</v>
      </c>
      <c r="T26" s="88">
        <v>9.932096888618628E-3</v>
      </c>
    </row>
    <row r="27" spans="2:20" ht="22.15" customHeight="1" x14ac:dyDescent="0.25">
      <c r="B27" s="92" t="s">
        <v>230</v>
      </c>
      <c r="C27" s="133">
        <v>16</v>
      </c>
      <c r="D27" s="234">
        <v>5.6417489421720732E-3</v>
      </c>
      <c r="E27" s="135">
        <v>6</v>
      </c>
      <c r="F27" s="234">
        <v>3.4443168771526979E-3</v>
      </c>
      <c r="G27" s="135">
        <v>11</v>
      </c>
      <c r="H27" s="234">
        <v>8.814102564102564E-3</v>
      </c>
      <c r="I27" s="135">
        <v>9</v>
      </c>
      <c r="J27" s="234">
        <v>7.5440067057837385E-3</v>
      </c>
      <c r="K27" s="135">
        <v>8</v>
      </c>
      <c r="L27" s="234">
        <v>9.8643649815043158E-3</v>
      </c>
      <c r="M27" s="135">
        <v>5</v>
      </c>
      <c r="N27" s="234">
        <v>4.2444821731748728E-3</v>
      </c>
      <c r="O27" s="135">
        <v>3</v>
      </c>
      <c r="P27" s="234">
        <v>6.4239828693790149E-3</v>
      </c>
      <c r="Q27" s="135">
        <v>7</v>
      </c>
      <c r="R27" s="87">
        <v>1.7857142857142856E-2</v>
      </c>
      <c r="S27" s="133">
        <v>65</v>
      </c>
      <c r="T27" s="88">
        <v>6.587615283267457E-3</v>
      </c>
    </row>
    <row r="28" spans="2:20" ht="22.15" customHeight="1" x14ac:dyDescent="0.25">
      <c r="B28" s="92" t="s">
        <v>231</v>
      </c>
      <c r="C28" s="133">
        <v>11</v>
      </c>
      <c r="D28" s="234">
        <v>3.8787023977433005E-3</v>
      </c>
      <c r="E28" s="135">
        <v>11</v>
      </c>
      <c r="F28" s="234">
        <v>6.3145809414466127E-3</v>
      </c>
      <c r="G28" s="135">
        <v>21</v>
      </c>
      <c r="H28" s="234">
        <v>1.6826923076923076E-2</v>
      </c>
      <c r="I28" s="135">
        <v>16</v>
      </c>
      <c r="J28" s="234">
        <v>1.3411567476948869E-2</v>
      </c>
      <c r="K28" s="135">
        <v>5</v>
      </c>
      <c r="L28" s="234">
        <v>6.1652281134401974E-3</v>
      </c>
      <c r="M28" s="135">
        <v>13</v>
      </c>
      <c r="N28" s="234">
        <v>1.1035653650254669E-2</v>
      </c>
      <c r="O28" s="135">
        <v>4</v>
      </c>
      <c r="P28" s="234">
        <v>8.5653104925053538E-3</v>
      </c>
      <c r="Q28" s="135">
        <v>7</v>
      </c>
      <c r="R28" s="87">
        <v>1.7857142857142856E-2</v>
      </c>
      <c r="S28" s="133">
        <v>88</v>
      </c>
      <c r="T28" s="88">
        <v>8.918617614269788E-3</v>
      </c>
    </row>
    <row r="29" spans="2:20" ht="22.15" customHeight="1" x14ac:dyDescent="0.25">
      <c r="B29" s="92" t="s">
        <v>232</v>
      </c>
      <c r="C29" s="133">
        <v>4</v>
      </c>
      <c r="D29" s="234">
        <v>1.4104372355430183E-3</v>
      </c>
      <c r="E29" s="135">
        <v>4</v>
      </c>
      <c r="F29" s="234">
        <v>2.2962112514351321E-3</v>
      </c>
      <c r="G29" s="135">
        <v>6</v>
      </c>
      <c r="H29" s="234">
        <v>4.807692307692308E-3</v>
      </c>
      <c r="I29" s="135">
        <v>7</v>
      </c>
      <c r="J29" s="234">
        <v>5.86756077116513E-3</v>
      </c>
      <c r="K29" s="135">
        <v>4</v>
      </c>
      <c r="L29" s="234">
        <v>4.9321824907521579E-3</v>
      </c>
      <c r="M29" s="135">
        <v>6</v>
      </c>
      <c r="N29" s="234">
        <v>5.0933786078098476E-3</v>
      </c>
      <c r="O29" s="135">
        <v>1</v>
      </c>
      <c r="P29" s="234">
        <v>2.1413276231263384E-3</v>
      </c>
      <c r="Q29" s="135">
        <v>3</v>
      </c>
      <c r="R29" s="87">
        <v>7.6530612244897957E-3</v>
      </c>
      <c r="S29" s="133">
        <v>35</v>
      </c>
      <c r="T29" s="88">
        <v>3.5471774602209385E-3</v>
      </c>
    </row>
    <row r="30" spans="2:20" ht="22.15" customHeight="1" thickBot="1" x14ac:dyDescent="0.3">
      <c r="B30" s="92" t="s">
        <v>208</v>
      </c>
      <c r="C30" s="133">
        <v>41</v>
      </c>
      <c r="D30" s="234">
        <v>1.4456981664315938E-2</v>
      </c>
      <c r="E30" s="135">
        <v>19</v>
      </c>
      <c r="F30" s="234">
        <v>1.0907003444316877E-2</v>
      </c>
      <c r="G30" s="135">
        <v>13</v>
      </c>
      <c r="H30" s="234">
        <v>1.0416666666666666E-2</v>
      </c>
      <c r="I30" s="135">
        <v>7</v>
      </c>
      <c r="J30" s="234">
        <v>5.86756077116513E-3</v>
      </c>
      <c r="K30" s="135">
        <v>4</v>
      </c>
      <c r="L30" s="234">
        <v>4.9321824907521579E-3</v>
      </c>
      <c r="M30" s="135">
        <v>14</v>
      </c>
      <c r="N30" s="234">
        <v>1.1884550084889643E-2</v>
      </c>
      <c r="O30" s="135">
        <v>6</v>
      </c>
      <c r="P30" s="234">
        <v>1.284796573875803E-2</v>
      </c>
      <c r="Q30" s="135">
        <v>1</v>
      </c>
      <c r="R30" s="87">
        <v>2.5510204081632651E-3</v>
      </c>
      <c r="S30" s="133">
        <v>105</v>
      </c>
      <c r="T30" s="88">
        <v>1.0641532380662816E-2</v>
      </c>
    </row>
    <row r="31" spans="2:20" ht="22.15" customHeight="1" thickTop="1" thickBot="1" x14ac:dyDescent="0.3">
      <c r="B31" s="98" t="s">
        <v>207</v>
      </c>
      <c r="C31" s="134">
        <v>2836</v>
      </c>
      <c r="D31" s="235">
        <v>1</v>
      </c>
      <c r="E31" s="136">
        <v>1742</v>
      </c>
      <c r="F31" s="235">
        <v>1.0000000000000002</v>
      </c>
      <c r="G31" s="136">
        <v>1248</v>
      </c>
      <c r="H31" s="235">
        <v>1.0000000000000002</v>
      </c>
      <c r="I31" s="136">
        <v>1193</v>
      </c>
      <c r="J31" s="235">
        <v>1</v>
      </c>
      <c r="K31" s="136">
        <v>811</v>
      </c>
      <c r="L31" s="235">
        <v>1</v>
      </c>
      <c r="M31" s="136">
        <v>1178</v>
      </c>
      <c r="N31" s="235">
        <v>1.0000000000000002</v>
      </c>
      <c r="O31" s="136">
        <v>467</v>
      </c>
      <c r="P31" s="235">
        <v>1</v>
      </c>
      <c r="Q31" s="136">
        <v>392</v>
      </c>
      <c r="R31" s="90">
        <v>1</v>
      </c>
      <c r="S31" s="134">
        <v>9867</v>
      </c>
      <c r="T31" s="93">
        <v>1.0000000000000002</v>
      </c>
    </row>
    <row r="32" spans="2:20" ht="22.15" customHeight="1" thickTop="1" thickBot="1" x14ac:dyDescent="0.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 ht="22.15" customHeight="1" thickTop="1" x14ac:dyDescent="0.25">
      <c r="B33" s="112" t="s">
        <v>233</v>
      </c>
      <c r="C33" s="157"/>
      <c r="D33" s="108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15"/>
      <c r="T33" s="102"/>
    </row>
    <row r="34" spans="2:20" ht="22.15" customHeight="1" thickBot="1" x14ac:dyDescent="0.3">
      <c r="B34" s="109" t="s">
        <v>255</v>
      </c>
      <c r="C34" s="153"/>
      <c r="D34" s="11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 ht="15.75" thickTop="1" x14ac:dyDescent="0.2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2:20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2:20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2:20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2:20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2:20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2:20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2:20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2:20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2:20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2:20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2:20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2:20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2:20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2:20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2:20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2:20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2:20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2:20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2:20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2:20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2:20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2:20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2:20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2:20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2:20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2:20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2:20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2:20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2:20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2:20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2:20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2:20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2:20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2:20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2:20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</row>
    <row r="369" spans="2:20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</row>
    <row r="370" spans="2:20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</row>
    <row r="371" spans="2:20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2:20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</row>
    <row r="373" spans="2:20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</row>
    <row r="374" spans="2:20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</row>
    <row r="375" spans="2:20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</row>
    <row r="376" spans="2:20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2:20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</row>
    <row r="378" spans="2:20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2:20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2:20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</row>
    <row r="381" spans="2:20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2:20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2:20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</row>
    <row r="384" spans="2:20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</row>
    <row r="385" spans="2:20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</row>
    <row r="386" spans="2:20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</row>
    <row r="387" spans="2:20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</row>
    <row r="388" spans="2:20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2:20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2:20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</row>
    <row r="391" spans="2:20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</row>
    <row r="392" spans="2:20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</row>
    <row r="393" spans="2:20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</row>
    <row r="394" spans="2:20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</row>
    <row r="395" spans="2:20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</row>
    <row r="396" spans="2:20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</row>
    <row r="397" spans="2:20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</row>
    <row r="398" spans="2:20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</row>
    <row r="399" spans="2:20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</row>
    <row r="400" spans="2:20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</row>
    <row r="401" spans="2:20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</row>
    <row r="402" spans="2:20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</row>
    <row r="403" spans="2:20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</row>
    <row r="404" spans="2:20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2:20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</row>
    <row r="406" spans="2:20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</row>
    <row r="407" spans="2:20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</row>
    <row r="408" spans="2:20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</row>
    <row r="409" spans="2:20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</row>
    <row r="410" spans="2:20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</row>
    <row r="411" spans="2:20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</row>
    <row r="412" spans="2:20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</row>
    <row r="413" spans="2:20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</row>
    <row r="414" spans="2:20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</row>
    <row r="415" spans="2:20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</row>
    <row r="416" spans="2:20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</row>
    <row r="417" spans="2:20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</row>
    <row r="418" spans="2:20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</row>
    <row r="419" spans="2:20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</row>
    <row r="420" spans="2:20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</row>
    <row r="421" spans="2:20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</row>
    <row r="422" spans="2:20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</row>
    <row r="423" spans="2:20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</row>
    <row r="424" spans="2:20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</row>
    <row r="425" spans="2:20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</row>
    <row r="426" spans="2:20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</row>
    <row r="427" spans="2:20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</row>
    <row r="428" spans="2:20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</row>
    <row r="429" spans="2:20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2:20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</row>
    <row r="431" spans="2:20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2:20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2:20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</row>
    <row r="434" spans="2:20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</row>
    <row r="435" spans="2:20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2:20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</row>
    <row r="437" spans="2:20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</row>
    <row r="438" spans="2:20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</row>
    <row r="439" spans="2:20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2:20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</row>
    <row r="441" spans="2:20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</row>
    <row r="442" spans="2:20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</row>
    <row r="443" spans="2:20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</row>
    <row r="444" spans="2:20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</row>
    <row r="445" spans="2:20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</row>
    <row r="446" spans="2:20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</row>
    <row r="447" spans="2:20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</row>
    <row r="448" spans="2:20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</row>
    <row r="449" spans="2:20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</row>
    <row r="450" spans="2:20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</row>
    <row r="451" spans="2:20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</row>
    <row r="452" spans="2:20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</row>
    <row r="453" spans="2:20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</row>
    <row r="454" spans="2:20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</row>
    <row r="455" spans="2:20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</row>
    <row r="456" spans="2:20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</row>
    <row r="457" spans="2:20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</row>
    <row r="458" spans="2:20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</row>
    <row r="459" spans="2:20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</row>
    <row r="460" spans="2:20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</row>
    <row r="461" spans="2:20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</row>
    <row r="462" spans="2:20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</row>
    <row r="463" spans="2:20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</row>
    <row r="464" spans="2:20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</row>
    <row r="465" spans="2:20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</row>
    <row r="466" spans="2:20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</row>
    <row r="467" spans="2:20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</row>
    <row r="468" spans="2:20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</row>
    <row r="469" spans="2:20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</row>
    <row r="470" spans="2:20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</row>
    <row r="471" spans="2:20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</row>
    <row r="472" spans="2:20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</row>
    <row r="473" spans="2:20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</row>
    <row r="474" spans="2:20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</row>
    <row r="475" spans="2:20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</row>
    <row r="476" spans="2:20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</row>
    <row r="477" spans="2:20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</row>
    <row r="478" spans="2:20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</row>
    <row r="479" spans="2:20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</row>
    <row r="480" spans="2:20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</row>
    <row r="481" spans="2:20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</row>
    <row r="482" spans="2:20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2:20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</row>
    <row r="484" spans="2:20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2:20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2:20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</row>
    <row r="487" spans="2:20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2:20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2:20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</row>
    <row r="490" spans="2:20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2:20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</row>
    <row r="492" spans="2:20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</row>
    <row r="493" spans="2:20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</row>
    <row r="494" spans="2:20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</row>
    <row r="495" spans="2:20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</row>
    <row r="496" spans="2:20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2:20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</row>
    <row r="498" spans="2:20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</row>
    <row r="499" spans="2:20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</row>
    <row r="500" spans="2:20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2:20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</row>
    <row r="502" spans="2:20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</row>
    <row r="503" spans="2:20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</row>
    <row r="504" spans="2:20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</row>
    <row r="505" spans="2:20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</row>
    <row r="506" spans="2:20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</row>
    <row r="507" spans="2:20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</row>
    <row r="508" spans="2:20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2:20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</row>
    <row r="510" spans="2:20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</row>
    <row r="511" spans="2:20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</row>
    <row r="512" spans="2:20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</row>
    <row r="513" spans="2:20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</row>
    <row r="514" spans="2:20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</row>
    <row r="515" spans="2:20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</row>
    <row r="516" spans="2:20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</row>
    <row r="517" spans="2:20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</row>
    <row r="518" spans="2:20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</row>
    <row r="519" spans="2:20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</row>
    <row r="520" spans="2:20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</row>
    <row r="521" spans="2:20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</row>
    <row r="522" spans="2:20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</row>
    <row r="523" spans="2:20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</row>
    <row r="524" spans="2:20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</row>
    <row r="525" spans="2:20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</row>
    <row r="526" spans="2:20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</row>
    <row r="527" spans="2:20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</row>
    <row r="528" spans="2:20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</row>
    <row r="529" spans="2:20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</row>
    <row r="530" spans="2:20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</row>
    <row r="531" spans="2:20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2:20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</row>
    <row r="533" spans="2:20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</row>
    <row r="534" spans="2:20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</row>
    <row r="535" spans="2:20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</row>
    <row r="536" spans="2:20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</row>
    <row r="537" spans="2:20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</row>
    <row r="538" spans="2:20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</row>
    <row r="539" spans="2:20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</row>
    <row r="540" spans="2:20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</row>
    <row r="541" spans="2:20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</row>
    <row r="542" spans="2:20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</row>
    <row r="543" spans="2:20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</row>
    <row r="544" spans="2:20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</row>
    <row r="545" spans="2:20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</row>
    <row r="546" spans="2:20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</row>
    <row r="547" spans="2:20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</row>
    <row r="548" spans="2:20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</row>
    <row r="549" spans="2:20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</row>
    <row r="550" spans="2:20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</row>
    <row r="551" spans="2:20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</row>
    <row r="552" spans="2:20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</row>
    <row r="553" spans="2:20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</row>
    <row r="554" spans="2:20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</row>
    <row r="555" spans="2:20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</row>
    <row r="556" spans="2:20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</row>
    <row r="557" spans="2:20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</row>
    <row r="558" spans="2:20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</row>
    <row r="559" spans="2:20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</row>
    <row r="560" spans="2:20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</row>
    <row r="561" spans="2:20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</row>
    <row r="562" spans="2:20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</row>
    <row r="563" spans="2:20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</row>
    <row r="564" spans="2:20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</row>
    <row r="565" spans="2:20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</row>
    <row r="566" spans="2:20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</row>
    <row r="567" spans="2:20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</row>
    <row r="568" spans="2:20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</row>
    <row r="569" spans="2:20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</row>
    <row r="570" spans="2:20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</row>
    <row r="571" spans="2:20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</row>
    <row r="572" spans="2:20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</row>
    <row r="573" spans="2:20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</row>
    <row r="574" spans="2:20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</row>
    <row r="575" spans="2:20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</row>
    <row r="576" spans="2:20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</row>
    <row r="577" spans="2:20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</row>
    <row r="578" spans="2:20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</row>
    <row r="579" spans="2:20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</row>
    <row r="580" spans="2:20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</row>
    <row r="581" spans="2:20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</row>
    <row r="582" spans="2:20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</row>
    <row r="583" spans="2:20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</row>
    <row r="584" spans="2:20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</row>
    <row r="585" spans="2:20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</row>
    <row r="586" spans="2:20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</row>
    <row r="587" spans="2:20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</row>
    <row r="588" spans="2:20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</row>
  </sheetData>
  <mergeCells count="12">
    <mergeCell ref="S4:T4"/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V31"/>
  <sheetViews>
    <sheetView topLeftCell="L1" workbookViewId="0">
      <selection activeCell="U5" activeCellId="9" sqref="C5 E5 G5 I5 K5 M5 O5 Q5 S5 U5"/>
    </sheetView>
  </sheetViews>
  <sheetFormatPr defaultColWidth="9.140625" defaultRowHeight="15" x14ac:dyDescent="0.25"/>
  <cols>
    <col min="1" max="1" width="10.7109375" style="63" customWidth="1"/>
    <col min="2" max="21" width="10.28515625" style="63" customWidth="1"/>
    <col min="22" max="16384" width="9.140625" style="63"/>
  </cols>
  <sheetData>
    <row r="1" spans="1:22" ht="25.15" customHeight="1" thickTop="1" thickBot="1" x14ac:dyDescent="0.3">
      <c r="A1" s="357" t="s">
        <v>92</v>
      </c>
      <c r="B1" s="358"/>
      <c r="C1" s="358"/>
      <c r="D1" s="358"/>
      <c r="E1" s="358"/>
      <c r="F1" s="358"/>
      <c r="G1" s="358"/>
      <c r="H1" s="358"/>
      <c r="I1" s="358"/>
      <c r="J1" s="358"/>
      <c r="K1" s="359"/>
      <c r="L1" s="360"/>
      <c r="M1" s="360"/>
      <c r="N1" s="360"/>
      <c r="O1" s="360"/>
      <c r="P1" s="360"/>
      <c r="Q1" s="360"/>
      <c r="R1" s="360"/>
      <c r="S1" s="360"/>
      <c r="T1" s="360"/>
      <c r="U1" s="361"/>
    </row>
    <row r="2" spans="1:22" ht="25.15" customHeight="1" thickTop="1" thickBot="1" x14ac:dyDescent="0.3">
      <c r="A2" s="362" t="s">
        <v>0</v>
      </c>
      <c r="B2" s="365" t="s">
        <v>33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</row>
    <row r="3" spans="1:22" ht="25.15" customHeight="1" x14ac:dyDescent="0.25">
      <c r="A3" s="363"/>
      <c r="B3" s="368">
        <v>0</v>
      </c>
      <c r="C3" s="369"/>
      <c r="D3" s="370" t="s">
        <v>34</v>
      </c>
      <c r="E3" s="371"/>
      <c r="F3" s="372" t="s">
        <v>35</v>
      </c>
      <c r="G3" s="369"/>
      <c r="H3" s="370" t="s">
        <v>36</v>
      </c>
      <c r="I3" s="371"/>
      <c r="J3" s="372" t="s">
        <v>37</v>
      </c>
      <c r="K3" s="369"/>
      <c r="L3" s="370" t="s">
        <v>38</v>
      </c>
      <c r="M3" s="371"/>
      <c r="N3" s="372" t="s">
        <v>39</v>
      </c>
      <c r="O3" s="369"/>
      <c r="P3" s="370" t="s">
        <v>40</v>
      </c>
      <c r="Q3" s="371"/>
      <c r="R3" s="370" t="s">
        <v>30</v>
      </c>
      <c r="S3" s="371"/>
      <c r="T3" s="370" t="s">
        <v>32</v>
      </c>
      <c r="U3" s="371"/>
    </row>
    <row r="4" spans="1:22" ht="25.15" customHeight="1" thickBot="1" x14ac:dyDescent="0.3">
      <c r="A4" s="364"/>
      <c r="B4" s="9" t="s">
        <v>1</v>
      </c>
      <c r="C4" s="10" t="s">
        <v>2</v>
      </c>
      <c r="D4" s="9" t="s">
        <v>1</v>
      </c>
      <c r="E4" s="11" t="s">
        <v>2</v>
      </c>
      <c r="F4" s="12" t="s">
        <v>1</v>
      </c>
      <c r="G4" s="10" t="s">
        <v>2</v>
      </c>
      <c r="H4" s="9" t="s">
        <v>1</v>
      </c>
      <c r="I4" s="11" t="s">
        <v>2</v>
      </c>
      <c r="J4" s="12" t="s">
        <v>1</v>
      </c>
      <c r="K4" s="10" t="s">
        <v>2</v>
      </c>
      <c r="L4" s="9" t="s">
        <v>1</v>
      </c>
      <c r="M4" s="11" t="s">
        <v>2</v>
      </c>
      <c r="N4" s="12" t="s">
        <v>1</v>
      </c>
      <c r="O4" s="10" t="s">
        <v>2</v>
      </c>
      <c r="P4" s="9" t="s">
        <v>1</v>
      </c>
      <c r="Q4" s="11" t="s">
        <v>2</v>
      </c>
      <c r="R4" s="9" t="s">
        <v>1</v>
      </c>
      <c r="S4" s="11" t="s">
        <v>2</v>
      </c>
      <c r="T4" s="9" t="s">
        <v>1</v>
      </c>
      <c r="U4" s="11" t="s">
        <v>2</v>
      </c>
    </row>
    <row r="5" spans="1:22" x14ac:dyDescent="0.25">
      <c r="A5" s="13" t="s">
        <v>3</v>
      </c>
      <c r="B5" s="24">
        <f>VLOOKUP(V5,[1]Sheet1!$A$217:$U$242,2,FALSE)</f>
        <v>20</v>
      </c>
      <c r="C5" s="14">
        <f>VLOOKUP(V5,[1]Sheet1!$A$217:$U$242,3,FALSE)/100</f>
        <v>1.8816445573431179E-3</v>
      </c>
      <c r="D5" s="24">
        <f>VLOOKUP(V5,[1]Sheet1!$A$217:$U$242,4,FALSE)</f>
        <v>20</v>
      </c>
      <c r="E5" s="15">
        <f>VLOOKUP(V5,[1]Sheet1!$A$217:$U$242,5,FALSE)/100</f>
        <v>1.8816445573431179E-3</v>
      </c>
      <c r="F5" s="26">
        <f>VLOOKUP(V5,[1]Sheet1!$A$217:$U$242,6,FALSE)</f>
        <v>0</v>
      </c>
      <c r="G5" s="14">
        <f>VLOOKUP(V5,[1]Sheet1!$A$217:$U$242,7,FALSE)/100</f>
        <v>0</v>
      </c>
      <c r="H5" s="24">
        <f>VLOOKUP(V5,[1]Sheet1!$A$217:$U$242,8,FALSE)</f>
        <v>0</v>
      </c>
      <c r="I5" s="15">
        <f>VLOOKUP(V5,[1]Sheet1!$A$217:$U$242,9,FALSE)/100</f>
        <v>0</v>
      </c>
      <c r="J5" s="26">
        <f>VLOOKUP(V5,[1]Sheet1!$A$217:$U$242,10,FALSE)</f>
        <v>0</v>
      </c>
      <c r="K5" s="14">
        <f>VLOOKUP(V5,[1]Sheet1!$A$217:$U$242,11,FALSE)/100</f>
        <v>0</v>
      </c>
      <c r="L5" s="24">
        <f>VLOOKUP(V5,[1]Sheet1!$A$217:$U$242,12,FALSE)</f>
        <v>0</v>
      </c>
      <c r="M5" s="15">
        <f>VLOOKUP(V5,[1]Sheet1!$A$217:$U$242,13,FALSE)/100</f>
        <v>0</v>
      </c>
      <c r="N5" s="24">
        <f>VLOOKUP(V5,[1]Sheet1!$A$217:$U$242,14,FALSE)</f>
        <v>0</v>
      </c>
      <c r="O5" s="15">
        <f>VLOOKUP(V5,[1]Sheet1!$A$217:$U$242,15,FALSE)/100</f>
        <v>0</v>
      </c>
      <c r="P5" s="26">
        <f>VLOOKUP(V5,[1]Sheet1!$A$217:$U$242,16,FALSE)</f>
        <v>0</v>
      </c>
      <c r="Q5" s="15">
        <f>VLOOKUP(V5,[1]Sheet1!$A$217:$U$242,17,FALSE)/100</f>
        <v>0</v>
      </c>
      <c r="R5" s="26">
        <f>VLOOKUP(V5,[1]Sheet1!$A$217:$U$242,18,FALSE)</f>
        <v>0</v>
      </c>
      <c r="S5" s="15">
        <f>VLOOKUP(V5,[1]Sheet1!$A$217:$U$242,19,FALSE)/100</f>
        <v>0</v>
      </c>
      <c r="T5" s="26">
        <f>VLOOKUP(V5,[1]Sheet1!$A$217:$U$242,20,FALSE)</f>
        <v>0</v>
      </c>
      <c r="U5" s="15">
        <f>VLOOKUP(V5,[1]Sheet1!$A$217:$U$242,21,FALSE)/100</f>
        <v>0</v>
      </c>
      <c r="V5" s="67" t="s">
        <v>97</v>
      </c>
    </row>
    <row r="6" spans="1:22" x14ac:dyDescent="0.25">
      <c r="A6" s="16" t="s">
        <v>4</v>
      </c>
      <c r="B6" s="22">
        <f>VLOOKUP(V6,[1]Sheet1!$A$217:$U$242,2,FALSE)</f>
        <v>7</v>
      </c>
      <c r="C6" s="14">
        <f>VLOOKUP(V6,[1]Sheet1!$A$217:$U$242,3,FALSE)/100</f>
        <v>6.585755950700913E-4</v>
      </c>
      <c r="D6" s="22">
        <f>VLOOKUP(V6,[1]Sheet1!$A$217:$U$242,4,FALSE)</f>
        <v>7</v>
      </c>
      <c r="E6" s="15">
        <f>VLOOKUP(V6,[1]Sheet1!$A$217:$U$242,5,FALSE)/100</f>
        <v>6.585755950700913E-4</v>
      </c>
      <c r="F6" s="27">
        <f>VLOOKUP(V6,[1]Sheet1!$A$217:$U$242,6,FALSE)</f>
        <v>0</v>
      </c>
      <c r="G6" s="14">
        <f>VLOOKUP(V6,[1]Sheet1!$A$217:$U$242,7,FALSE)/100</f>
        <v>0</v>
      </c>
      <c r="H6" s="22">
        <f>VLOOKUP(V6,[1]Sheet1!$A$217:$U$242,8,FALSE)</f>
        <v>0</v>
      </c>
      <c r="I6" s="15">
        <f>VLOOKUP(V6,[1]Sheet1!$A$217:$U$242,9,FALSE)/100</f>
        <v>0</v>
      </c>
      <c r="J6" s="27">
        <f>VLOOKUP(V6,[1]Sheet1!$A$217:$U$242,10,FALSE)</f>
        <v>0</v>
      </c>
      <c r="K6" s="14">
        <f>VLOOKUP(V6,[1]Sheet1!$A$217:$U$242,11,FALSE)/100</f>
        <v>0</v>
      </c>
      <c r="L6" s="22">
        <f>VLOOKUP(V6,[1]Sheet1!$A$217:$U$242,12,FALSE)</f>
        <v>0</v>
      </c>
      <c r="M6" s="15">
        <f>VLOOKUP(V6,[1]Sheet1!$A$217:$U$242,13,FALSE)/100</f>
        <v>0</v>
      </c>
      <c r="N6" s="22">
        <f>VLOOKUP(V6,[1]Sheet1!$A$217:$U$242,14,FALSE)</f>
        <v>0</v>
      </c>
      <c r="O6" s="15">
        <f>VLOOKUP(V6,[1]Sheet1!$A$217:$U$242,15,FALSE)/100</f>
        <v>0</v>
      </c>
      <c r="P6" s="27">
        <f>VLOOKUP(V6,[1]Sheet1!$A$217:$U$242,16,FALSE)</f>
        <v>0</v>
      </c>
      <c r="Q6" s="15">
        <f>VLOOKUP(V6,[1]Sheet1!$A$217:$U$242,17,FALSE)/100</f>
        <v>0</v>
      </c>
      <c r="R6" s="27">
        <f>VLOOKUP(V6,[1]Sheet1!$A$217:$U$242,18,FALSE)</f>
        <v>0</v>
      </c>
      <c r="S6" s="15">
        <f>VLOOKUP(V6,[1]Sheet1!$A$217:$U$242,19,FALSE)/100</f>
        <v>0</v>
      </c>
      <c r="T6" s="27">
        <f>VLOOKUP(V6,[1]Sheet1!$A$217:$U$242,20,FALSE)</f>
        <v>0</v>
      </c>
      <c r="U6" s="15">
        <f>VLOOKUP(V6,[1]Sheet1!$A$217:$U$242,21,FALSE)/100</f>
        <v>0</v>
      </c>
      <c r="V6" s="67" t="s">
        <v>98</v>
      </c>
    </row>
    <row r="7" spans="1:22" x14ac:dyDescent="0.25">
      <c r="A7" s="16" t="s">
        <v>5</v>
      </c>
      <c r="B7" s="22">
        <f>VLOOKUP(V7,[1]Sheet1!$A$217:$U$242,2,FALSE)</f>
        <v>5</v>
      </c>
      <c r="C7" s="14">
        <f>VLOOKUP(V7,[1]Sheet1!$A$217:$U$242,3,FALSE)/100</f>
        <v>4.7041113933577947E-4</v>
      </c>
      <c r="D7" s="22">
        <f>VLOOKUP(V7,[1]Sheet1!$A$217:$U$242,4,FALSE)</f>
        <v>5</v>
      </c>
      <c r="E7" s="15">
        <f>VLOOKUP(V7,[1]Sheet1!$A$217:$U$242,5,FALSE)/100</f>
        <v>4.7041113933577947E-4</v>
      </c>
      <c r="F7" s="27">
        <f>VLOOKUP(V7,[1]Sheet1!$A$217:$U$242,6,FALSE)</f>
        <v>0</v>
      </c>
      <c r="G7" s="14">
        <f>VLOOKUP(V7,[1]Sheet1!$A$217:$U$242,7,FALSE)/100</f>
        <v>0</v>
      </c>
      <c r="H7" s="22">
        <f>VLOOKUP(V7,[1]Sheet1!$A$217:$U$242,8,FALSE)</f>
        <v>0</v>
      </c>
      <c r="I7" s="15">
        <f>VLOOKUP(V7,[1]Sheet1!$A$217:$U$242,9,FALSE)/100</f>
        <v>0</v>
      </c>
      <c r="J7" s="27">
        <f>VLOOKUP(V7,[1]Sheet1!$A$217:$U$242,10,FALSE)</f>
        <v>0</v>
      </c>
      <c r="K7" s="14">
        <f>VLOOKUP(V7,[1]Sheet1!$A$217:$U$242,11,FALSE)/100</f>
        <v>0</v>
      </c>
      <c r="L7" s="22">
        <f>VLOOKUP(V7,[1]Sheet1!$A$217:$U$242,12,FALSE)</f>
        <v>0</v>
      </c>
      <c r="M7" s="15">
        <f>VLOOKUP(V7,[1]Sheet1!$A$217:$U$242,13,FALSE)/100</f>
        <v>0</v>
      </c>
      <c r="N7" s="22">
        <f>VLOOKUP(V7,[1]Sheet1!$A$217:$U$242,14,FALSE)</f>
        <v>0</v>
      </c>
      <c r="O7" s="15">
        <f>VLOOKUP(V7,[1]Sheet1!$A$217:$U$242,15,FALSE)/100</f>
        <v>0</v>
      </c>
      <c r="P7" s="27">
        <f>VLOOKUP(V7,[1]Sheet1!$A$217:$U$242,16,FALSE)</f>
        <v>0</v>
      </c>
      <c r="Q7" s="15">
        <f>VLOOKUP(V7,[1]Sheet1!$A$217:$U$242,17,FALSE)/100</f>
        <v>0</v>
      </c>
      <c r="R7" s="27">
        <f>VLOOKUP(V7,[1]Sheet1!$A$217:$U$242,18,FALSE)</f>
        <v>0</v>
      </c>
      <c r="S7" s="15">
        <f>VLOOKUP(V7,[1]Sheet1!$A$217:$U$242,19,FALSE)/100</f>
        <v>0</v>
      </c>
      <c r="T7" s="27">
        <f>VLOOKUP(V7,[1]Sheet1!$A$217:$U$242,20,FALSE)</f>
        <v>0</v>
      </c>
      <c r="U7" s="15">
        <f>VLOOKUP(V7,[1]Sheet1!$A$217:$U$242,21,FALSE)/100</f>
        <v>0</v>
      </c>
      <c r="V7" s="67" t="s">
        <v>99</v>
      </c>
    </row>
    <row r="8" spans="1:22" x14ac:dyDescent="0.25">
      <c r="A8" s="16" t="s">
        <v>6</v>
      </c>
      <c r="B8" s="22">
        <f>VLOOKUP(V8,[1]Sheet1!$A$217:$U$242,2,FALSE)</f>
        <v>9</v>
      </c>
      <c r="C8" s="14">
        <f>VLOOKUP(V8,[1]Sheet1!$A$217:$U$242,3,FALSE)/100</f>
        <v>8.4674005080440291E-4</v>
      </c>
      <c r="D8" s="22">
        <f>VLOOKUP(V8,[1]Sheet1!$A$217:$U$242,4,FALSE)</f>
        <v>9</v>
      </c>
      <c r="E8" s="15">
        <f>VLOOKUP(V8,[1]Sheet1!$A$217:$U$242,5,FALSE)/100</f>
        <v>8.4674005080440291E-4</v>
      </c>
      <c r="F8" s="27">
        <f>VLOOKUP(V8,[1]Sheet1!$A$217:$U$242,6,FALSE)</f>
        <v>0</v>
      </c>
      <c r="G8" s="14">
        <f>VLOOKUP(V8,[1]Sheet1!$A$217:$U$242,7,FALSE)/100</f>
        <v>0</v>
      </c>
      <c r="H8" s="22">
        <f>VLOOKUP(V8,[1]Sheet1!$A$217:$U$242,8,FALSE)</f>
        <v>0</v>
      </c>
      <c r="I8" s="15">
        <f>VLOOKUP(V8,[1]Sheet1!$A$217:$U$242,9,FALSE)/100</f>
        <v>0</v>
      </c>
      <c r="J8" s="27">
        <f>VLOOKUP(V8,[1]Sheet1!$A$217:$U$242,10,FALSE)</f>
        <v>0</v>
      </c>
      <c r="K8" s="14">
        <f>VLOOKUP(V8,[1]Sheet1!$A$217:$U$242,11,FALSE)/100</f>
        <v>0</v>
      </c>
      <c r="L8" s="22">
        <f>VLOOKUP(V8,[1]Sheet1!$A$217:$U$242,12,FALSE)</f>
        <v>0</v>
      </c>
      <c r="M8" s="15">
        <f>VLOOKUP(V8,[1]Sheet1!$A$217:$U$242,13,FALSE)/100</f>
        <v>0</v>
      </c>
      <c r="N8" s="22">
        <f>VLOOKUP(V8,[1]Sheet1!$A$217:$U$242,14,FALSE)</f>
        <v>0</v>
      </c>
      <c r="O8" s="15">
        <f>VLOOKUP(V8,[1]Sheet1!$A$217:$U$242,15,FALSE)/100</f>
        <v>0</v>
      </c>
      <c r="P8" s="27">
        <f>VLOOKUP(V8,[1]Sheet1!$A$217:$U$242,16,FALSE)</f>
        <v>0</v>
      </c>
      <c r="Q8" s="15">
        <f>VLOOKUP(V8,[1]Sheet1!$A$217:$U$242,17,FALSE)/100</f>
        <v>0</v>
      </c>
      <c r="R8" s="27">
        <f>VLOOKUP(V8,[1]Sheet1!$A$217:$U$242,18,FALSE)</f>
        <v>0</v>
      </c>
      <c r="S8" s="15">
        <f>VLOOKUP(V8,[1]Sheet1!$A$217:$U$242,19,FALSE)/100</f>
        <v>0</v>
      </c>
      <c r="T8" s="27">
        <f>VLOOKUP(V8,[1]Sheet1!$A$217:$U$242,20,FALSE)</f>
        <v>0</v>
      </c>
      <c r="U8" s="15">
        <f>VLOOKUP(V8,[1]Sheet1!$A$217:$U$242,21,FALSE)/100</f>
        <v>0</v>
      </c>
      <c r="V8" s="67" t="s">
        <v>100</v>
      </c>
    </row>
    <row r="9" spans="1:22" x14ac:dyDescent="0.25">
      <c r="A9" s="16" t="s">
        <v>7</v>
      </c>
      <c r="B9" s="22">
        <f>VLOOKUP(V9,[1]Sheet1!$A$217:$U$242,2,FALSE)</f>
        <v>55</v>
      </c>
      <c r="C9" s="14">
        <f>VLOOKUP(V9,[1]Sheet1!$A$217:$U$242,3,FALSE)/100</f>
        <v>5.1745225326935741E-3</v>
      </c>
      <c r="D9" s="22">
        <f>VLOOKUP(V9,[1]Sheet1!$A$217:$U$242,4,FALSE)</f>
        <v>55</v>
      </c>
      <c r="E9" s="15">
        <f>VLOOKUP(V9,[1]Sheet1!$A$217:$U$242,5,FALSE)/100</f>
        <v>5.1745225326935741E-3</v>
      </c>
      <c r="F9" s="27">
        <f>VLOOKUP(V9,[1]Sheet1!$A$217:$U$242,6,FALSE)</f>
        <v>0</v>
      </c>
      <c r="G9" s="14">
        <f>VLOOKUP(V9,[1]Sheet1!$A$217:$U$242,7,FALSE)/100</f>
        <v>0</v>
      </c>
      <c r="H9" s="22">
        <f>VLOOKUP(V9,[1]Sheet1!$A$217:$U$242,8,FALSE)</f>
        <v>0</v>
      </c>
      <c r="I9" s="15">
        <f>VLOOKUP(V9,[1]Sheet1!$A$217:$U$242,9,FALSE)/100</f>
        <v>0</v>
      </c>
      <c r="J9" s="27">
        <f>VLOOKUP(V9,[1]Sheet1!$A$217:$U$242,10,FALSE)</f>
        <v>0</v>
      </c>
      <c r="K9" s="14">
        <f>VLOOKUP(V9,[1]Sheet1!$A$217:$U$242,11,FALSE)/100</f>
        <v>0</v>
      </c>
      <c r="L9" s="22">
        <f>VLOOKUP(V9,[1]Sheet1!$A$217:$U$242,12,FALSE)</f>
        <v>0</v>
      </c>
      <c r="M9" s="15">
        <f>VLOOKUP(V9,[1]Sheet1!$A$217:$U$242,13,FALSE)/100</f>
        <v>0</v>
      </c>
      <c r="N9" s="22">
        <f>VLOOKUP(V9,[1]Sheet1!$A$217:$U$242,14,FALSE)</f>
        <v>0</v>
      </c>
      <c r="O9" s="15">
        <f>VLOOKUP(V9,[1]Sheet1!$A$217:$U$242,15,FALSE)/100</f>
        <v>0</v>
      </c>
      <c r="P9" s="27">
        <f>VLOOKUP(V9,[1]Sheet1!$A$217:$U$242,16,FALSE)</f>
        <v>0</v>
      </c>
      <c r="Q9" s="15">
        <f>VLOOKUP(V9,[1]Sheet1!$A$217:$U$242,17,FALSE)/100</f>
        <v>0</v>
      </c>
      <c r="R9" s="27">
        <f>VLOOKUP(V9,[1]Sheet1!$A$217:$U$242,18,FALSE)</f>
        <v>0</v>
      </c>
      <c r="S9" s="15">
        <f>VLOOKUP(V9,[1]Sheet1!$A$217:$U$242,19,FALSE)/100</f>
        <v>0</v>
      </c>
      <c r="T9" s="27">
        <f>VLOOKUP(V9,[1]Sheet1!$A$217:$U$242,20,FALSE)</f>
        <v>0</v>
      </c>
      <c r="U9" s="15">
        <f>VLOOKUP(V9,[1]Sheet1!$A$217:$U$242,21,FALSE)/100</f>
        <v>0</v>
      </c>
      <c r="V9" s="67" t="s">
        <v>101</v>
      </c>
    </row>
    <row r="10" spans="1:22" x14ac:dyDescent="0.25">
      <c r="A10" s="16" t="s">
        <v>8</v>
      </c>
      <c r="B10" s="22">
        <f>VLOOKUP(V10,[1]Sheet1!$A$217:$U$242,2,FALSE)</f>
        <v>262</v>
      </c>
      <c r="C10" s="14">
        <f>VLOOKUP(V10,[1]Sheet1!$A$217:$U$242,3,FALSE)/100</f>
        <v>2.4649543701194845E-2</v>
      </c>
      <c r="D10" s="22">
        <f>VLOOKUP(V10,[1]Sheet1!$A$217:$U$242,4,FALSE)</f>
        <v>262</v>
      </c>
      <c r="E10" s="15">
        <f>VLOOKUP(V10,[1]Sheet1!$A$217:$U$242,5,FALSE)/100</f>
        <v>2.4649543701194845E-2</v>
      </c>
      <c r="F10" s="27">
        <f>VLOOKUP(V10,[1]Sheet1!$A$217:$U$242,6,FALSE)</f>
        <v>0</v>
      </c>
      <c r="G10" s="14">
        <f>VLOOKUP(V10,[1]Sheet1!$A$217:$U$242,7,FALSE)/100</f>
        <v>0</v>
      </c>
      <c r="H10" s="22">
        <f>VLOOKUP(V10,[1]Sheet1!$A$217:$U$242,8,FALSE)</f>
        <v>0</v>
      </c>
      <c r="I10" s="15">
        <f>VLOOKUP(V10,[1]Sheet1!$A$217:$U$242,9,FALSE)/100</f>
        <v>0</v>
      </c>
      <c r="J10" s="27">
        <f>VLOOKUP(V10,[1]Sheet1!$A$217:$U$242,10,FALSE)</f>
        <v>0</v>
      </c>
      <c r="K10" s="14">
        <f>VLOOKUP(V10,[1]Sheet1!$A$217:$U$242,11,FALSE)/100</f>
        <v>0</v>
      </c>
      <c r="L10" s="22">
        <f>VLOOKUP(V10,[1]Sheet1!$A$217:$U$242,12,FALSE)</f>
        <v>0</v>
      </c>
      <c r="M10" s="15">
        <f>VLOOKUP(V10,[1]Sheet1!$A$217:$U$242,13,FALSE)/100</f>
        <v>0</v>
      </c>
      <c r="N10" s="22">
        <f>VLOOKUP(V10,[1]Sheet1!$A$217:$U$242,14,FALSE)</f>
        <v>0</v>
      </c>
      <c r="O10" s="15">
        <f>VLOOKUP(V10,[1]Sheet1!$A$217:$U$242,15,FALSE)/100</f>
        <v>0</v>
      </c>
      <c r="P10" s="27">
        <f>VLOOKUP(V10,[1]Sheet1!$A$217:$U$242,16,FALSE)</f>
        <v>0</v>
      </c>
      <c r="Q10" s="15">
        <f>VLOOKUP(V10,[1]Sheet1!$A$217:$U$242,17,FALSE)/100</f>
        <v>0</v>
      </c>
      <c r="R10" s="27">
        <f>VLOOKUP(V10,[1]Sheet1!$A$217:$U$242,18,FALSE)</f>
        <v>0</v>
      </c>
      <c r="S10" s="15">
        <f>VLOOKUP(V10,[1]Sheet1!$A$217:$U$242,19,FALSE)/100</f>
        <v>0</v>
      </c>
      <c r="T10" s="27">
        <f>VLOOKUP(V10,[1]Sheet1!$A$217:$U$242,20,FALSE)</f>
        <v>0</v>
      </c>
      <c r="U10" s="15">
        <f>VLOOKUP(V10,[1]Sheet1!$A$217:$U$242,21,FALSE)/100</f>
        <v>0</v>
      </c>
      <c r="V10" s="67" t="s">
        <v>102</v>
      </c>
    </row>
    <row r="11" spans="1:22" x14ac:dyDescent="0.25">
      <c r="A11" s="16" t="s">
        <v>9</v>
      </c>
      <c r="B11" s="22">
        <f>VLOOKUP(V11,[1]Sheet1!$A$217:$U$242,2,FALSE)</f>
        <v>863</v>
      </c>
      <c r="C11" s="14">
        <f>VLOOKUP(V11,[1]Sheet1!$A$217:$U$242,3,FALSE)/100</f>
        <v>8.1192962649355535E-2</v>
      </c>
      <c r="D11" s="22">
        <f>VLOOKUP(V11,[1]Sheet1!$A$217:$U$242,4,FALSE)</f>
        <v>863</v>
      </c>
      <c r="E11" s="15">
        <f>VLOOKUP(V11,[1]Sheet1!$A$217:$U$242,5,FALSE)/100</f>
        <v>8.1192962649355535E-2</v>
      </c>
      <c r="F11" s="27">
        <f>VLOOKUP(V11,[1]Sheet1!$A$217:$U$242,6,FALSE)</f>
        <v>0</v>
      </c>
      <c r="G11" s="14">
        <f>VLOOKUP(V11,[1]Sheet1!$A$217:$U$242,7,FALSE)/100</f>
        <v>0</v>
      </c>
      <c r="H11" s="22">
        <f>VLOOKUP(V11,[1]Sheet1!$A$217:$U$242,8,FALSE)</f>
        <v>0</v>
      </c>
      <c r="I11" s="15">
        <f>VLOOKUP(V11,[1]Sheet1!$A$217:$U$242,9,FALSE)/100</f>
        <v>0</v>
      </c>
      <c r="J11" s="27">
        <f>VLOOKUP(V11,[1]Sheet1!$A$217:$U$242,10,FALSE)</f>
        <v>0</v>
      </c>
      <c r="K11" s="14">
        <f>VLOOKUP(V11,[1]Sheet1!$A$217:$U$242,11,FALSE)/100</f>
        <v>0</v>
      </c>
      <c r="L11" s="22">
        <f>VLOOKUP(V11,[1]Sheet1!$A$217:$U$242,12,FALSE)</f>
        <v>0</v>
      </c>
      <c r="M11" s="15">
        <f>VLOOKUP(V11,[1]Sheet1!$A$217:$U$242,13,FALSE)/100</f>
        <v>0</v>
      </c>
      <c r="N11" s="22">
        <f>VLOOKUP(V11,[1]Sheet1!$A$217:$U$242,14,FALSE)</f>
        <v>0</v>
      </c>
      <c r="O11" s="15">
        <f>VLOOKUP(V11,[1]Sheet1!$A$217:$U$242,15,FALSE)/100</f>
        <v>0</v>
      </c>
      <c r="P11" s="27">
        <f>VLOOKUP(V11,[1]Sheet1!$A$217:$U$242,16,FALSE)</f>
        <v>0</v>
      </c>
      <c r="Q11" s="15">
        <f>VLOOKUP(V11,[1]Sheet1!$A$217:$U$242,17,FALSE)/100</f>
        <v>0</v>
      </c>
      <c r="R11" s="27">
        <f>VLOOKUP(V11,[1]Sheet1!$A$217:$U$242,18,FALSE)</f>
        <v>0</v>
      </c>
      <c r="S11" s="15">
        <f>VLOOKUP(V11,[1]Sheet1!$A$217:$U$242,19,FALSE)/100</f>
        <v>0</v>
      </c>
      <c r="T11" s="27">
        <f>VLOOKUP(V11,[1]Sheet1!$A$217:$U$242,20,FALSE)</f>
        <v>0</v>
      </c>
      <c r="U11" s="15">
        <f>VLOOKUP(V11,[1]Sheet1!$A$217:$U$242,21,FALSE)/100</f>
        <v>0</v>
      </c>
      <c r="V11" s="67" t="s">
        <v>103</v>
      </c>
    </row>
    <row r="12" spans="1:22" x14ac:dyDescent="0.25">
      <c r="A12" s="16" t="s">
        <v>10</v>
      </c>
      <c r="B12" s="22">
        <f>VLOOKUP(V12,[1]Sheet1!$A$217:$U$242,2,FALSE)</f>
        <v>2374</v>
      </c>
      <c r="C12" s="14">
        <f>VLOOKUP(V12,[1]Sheet1!$A$217:$U$242,3,FALSE)/100</f>
        <v>0.22335120895662811</v>
      </c>
      <c r="D12" s="22">
        <f>VLOOKUP(V12,[1]Sheet1!$A$217:$U$242,4,FALSE)</f>
        <v>2374</v>
      </c>
      <c r="E12" s="15">
        <f>VLOOKUP(V12,[1]Sheet1!$A$217:$U$242,5,FALSE)/100</f>
        <v>0.22335120895662811</v>
      </c>
      <c r="F12" s="27">
        <f>VLOOKUP(V12,[1]Sheet1!$A$217:$U$242,6,FALSE)</f>
        <v>0</v>
      </c>
      <c r="G12" s="14">
        <f>VLOOKUP(V12,[1]Sheet1!$A$217:$U$242,7,FALSE)/100</f>
        <v>0</v>
      </c>
      <c r="H12" s="22">
        <f>VLOOKUP(V12,[1]Sheet1!$A$217:$U$242,8,FALSE)</f>
        <v>0</v>
      </c>
      <c r="I12" s="15">
        <f>VLOOKUP(V12,[1]Sheet1!$A$217:$U$242,9,FALSE)/100</f>
        <v>0</v>
      </c>
      <c r="J12" s="27">
        <f>VLOOKUP(V12,[1]Sheet1!$A$217:$U$242,10,FALSE)</f>
        <v>0</v>
      </c>
      <c r="K12" s="14">
        <f>VLOOKUP(V12,[1]Sheet1!$A$217:$U$242,11,FALSE)/100</f>
        <v>0</v>
      </c>
      <c r="L12" s="22">
        <f>VLOOKUP(V12,[1]Sheet1!$A$217:$U$242,12,FALSE)</f>
        <v>0</v>
      </c>
      <c r="M12" s="15">
        <f>VLOOKUP(V12,[1]Sheet1!$A$217:$U$242,13,FALSE)/100</f>
        <v>0</v>
      </c>
      <c r="N12" s="22">
        <f>VLOOKUP(V12,[1]Sheet1!$A$217:$U$242,14,FALSE)</f>
        <v>0</v>
      </c>
      <c r="O12" s="15">
        <f>VLOOKUP(V12,[1]Sheet1!$A$217:$U$242,15,FALSE)/100</f>
        <v>0</v>
      </c>
      <c r="P12" s="27">
        <f>VLOOKUP(V12,[1]Sheet1!$A$217:$U$242,16,FALSE)</f>
        <v>0</v>
      </c>
      <c r="Q12" s="15">
        <f>VLOOKUP(V12,[1]Sheet1!$A$217:$U$242,17,FALSE)/100</f>
        <v>0</v>
      </c>
      <c r="R12" s="27">
        <f>VLOOKUP(V12,[1]Sheet1!$A$217:$U$242,18,FALSE)</f>
        <v>0</v>
      </c>
      <c r="S12" s="15">
        <f>VLOOKUP(V12,[1]Sheet1!$A$217:$U$242,19,FALSE)/100</f>
        <v>0</v>
      </c>
      <c r="T12" s="27">
        <f>VLOOKUP(V12,[1]Sheet1!$A$217:$U$242,20,FALSE)</f>
        <v>0</v>
      </c>
      <c r="U12" s="15">
        <f>VLOOKUP(V12,[1]Sheet1!$A$217:$U$242,21,FALSE)/100</f>
        <v>0</v>
      </c>
      <c r="V12" s="67" t="s">
        <v>104</v>
      </c>
    </row>
    <row r="13" spans="1:22" x14ac:dyDescent="0.25">
      <c r="A13" s="16" t="s">
        <v>11</v>
      </c>
      <c r="B13" s="22">
        <f>VLOOKUP(V13,[1]Sheet1!$A$217:$U$242,2,FALSE)</f>
        <v>1838</v>
      </c>
      <c r="C13" s="14">
        <f>VLOOKUP(V13,[1]Sheet1!$A$217:$U$242,3,FALSE)/100</f>
        <v>0.17292313481983254</v>
      </c>
      <c r="D13" s="22">
        <f>VLOOKUP(V13,[1]Sheet1!$A$217:$U$242,4,FALSE)</f>
        <v>1838</v>
      </c>
      <c r="E13" s="15">
        <f>VLOOKUP(V13,[1]Sheet1!$A$217:$U$242,5,FALSE)/100</f>
        <v>0.17292313481983254</v>
      </c>
      <c r="F13" s="27">
        <f>VLOOKUP(V13,[1]Sheet1!$A$217:$U$242,6,FALSE)</f>
        <v>0</v>
      </c>
      <c r="G13" s="14">
        <f>VLOOKUP(V13,[1]Sheet1!$A$217:$U$242,7,FALSE)/100</f>
        <v>0</v>
      </c>
      <c r="H13" s="22">
        <f>VLOOKUP(V13,[1]Sheet1!$A$217:$U$242,8,FALSE)</f>
        <v>0</v>
      </c>
      <c r="I13" s="15">
        <f>VLOOKUP(V13,[1]Sheet1!$A$217:$U$242,9,FALSE)/100</f>
        <v>0</v>
      </c>
      <c r="J13" s="27">
        <f>VLOOKUP(V13,[1]Sheet1!$A$217:$U$242,10,FALSE)</f>
        <v>0</v>
      </c>
      <c r="K13" s="14">
        <f>VLOOKUP(V13,[1]Sheet1!$A$217:$U$242,11,FALSE)/100</f>
        <v>0</v>
      </c>
      <c r="L13" s="22">
        <f>VLOOKUP(V13,[1]Sheet1!$A$217:$U$242,12,FALSE)</f>
        <v>0</v>
      </c>
      <c r="M13" s="15">
        <f>VLOOKUP(V13,[1]Sheet1!$A$217:$U$242,13,FALSE)/100</f>
        <v>0</v>
      </c>
      <c r="N13" s="22">
        <f>VLOOKUP(V13,[1]Sheet1!$A$217:$U$242,14,FALSE)</f>
        <v>0</v>
      </c>
      <c r="O13" s="15">
        <f>VLOOKUP(V13,[1]Sheet1!$A$217:$U$242,15,FALSE)/100</f>
        <v>0</v>
      </c>
      <c r="P13" s="27">
        <f>VLOOKUP(V13,[1]Sheet1!$A$217:$U$242,16,FALSE)</f>
        <v>0</v>
      </c>
      <c r="Q13" s="15">
        <f>VLOOKUP(V13,[1]Sheet1!$A$217:$U$242,17,FALSE)/100</f>
        <v>0</v>
      </c>
      <c r="R13" s="27">
        <f>VLOOKUP(V13,[1]Sheet1!$A$217:$U$242,18,FALSE)</f>
        <v>0</v>
      </c>
      <c r="S13" s="15">
        <f>VLOOKUP(V13,[1]Sheet1!$A$217:$U$242,19,FALSE)/100</f>
        <v>0</v>
      </c>
      <c r="T13" s="27">
        <f>VLOOKUP(V13,[1]Sheet1!$A$217:$U$242,20,FALSE)</f>
        <v>0</v>
      </c>
      <c r="U13" s="15">
        <f>VLOOKUP(V13,[1]Sheet1!$A$217:$U$242,21,FALSE)/100</f>
        <v>0</v>
      </c>
      <c r="V13" s="67" t="s">
        <v>105</v>
      </c>
    </row>
    <row r="14" spans="1:22" x14ac:dyDescent="0.25">
      <c r="A14" s="16" t="s">
        <v>12</v>
      </c>
      <c r="B14" s="22">
        <f>VLOOKUP(V14,[1]Sheet1!$A$217:$U$242,2,FALSE)</f>
        <v>460</v>
      </c>
      <c r="C14" s="14">
        <f>VLOOKUP(V14,[1]Sheet1!$A$217:$U$242,3,FALSE)/100</f>
        <v>4.3277824818891711E-2</v>
      </c>
      <c r="D14" s="22">
        <f>VLOOKUP(V14,[1]Sheet1!$A$217:$U$242,4,FALSE)</f>
        <v>460</v>
      </c>
      <c r="E14" s="15">
        <f>VLOOKUP(V14,[1]Sheet1!$A$217:$U$242,5,FALSE)/100</f>
        <v>4.3277824818891711E-2</v>
      </c>
      <c r="F14" s="27">
        <f>VLOOKUP(V14,[1]Sheet1!$A$217:$U$242,6,FALSE)</f>
        <v>0</v>
      </c>
      <c r="G14" s="14">
        <f>VLOOKUP(V14,[1]Sheet1!$A$217:$U$242,7,FALSE)/100</f>
        <v>0</v>
      </c>
      <c r="H14" s="22">
        <f>VLOOKUP(V14,[1]Sheet1!$A$217:$U$242,8,FALSE)</f>
        <v>0</v>
      </c>
      <c r="I14" s="15">
        <f>VLOOKUP(V14,[1]Sheet1!$A$217:$U$242,9,FALSE)/100</f>
        <v>0</v>
      </c>
      <c r="J14" s="27">
        <f>VLOOKUP(V14,[1]Sheet1!$A$217:$U$242,10,FALSE)</f>
        <v>0</v>
      </c>
      <c r="K14" s="14">
        <f>VLOOKUP(V14,[1]Sheet1!$A$217:$U$242,11,FALSE)/100</f>
        <v>0</v>
      </c>
      <c r="L14" s="22">
        <f>VLOOKUP(V14,[1]Sheet1!$A$217:$U$242,12,FALSE)</f>
        <v>0</v>
      </c>
      <c r="M14" s="15">
        <f>VLOOKUP(V14,[1]Sheet1!$A$217:$U$242,13,FALSE)/100</f>
        <v>0</v>
      </c>
      <c r="N14" s="22">
        <f>VLOOKUP(V14,[1]Sheet1!$A$217:$U$242,14,FALSE)</f>
        <v>0</v>
      </c>
      <c r="O14" s="15">
        <f>VLOOKUP(V14,[1]Sheet1!$A$217:$U$242,15,FALSE)/100</f>
        <v>0</v>
      </c>
      <c r="P14" s="27">
        <f>VLOOKUP(V14,[1]Sheet1!$A$217:$U$242,16,FALSE)</f>
        <v>0</v>
      </c>
      <c r="Q14" s="15">
        <f>VLOOKUP(V14,[1]Sheet1!$A$217:$U$242,17,FALSE)/100</f>
        <v>0</v>
      </c>
      <c r="R14" s="27">
        <f>VLOOKUP(V14,[1]Sheet1!$A$217:$U$242,18,FALSE)</f>
        <v>0</v>
      </c>
      <c r="S14" s="15">
        <f>VLOOKUP(V14,[1]Sheet1!$A$217:$U$242,19,FALSE)/100</f>
        <v>0</v>
      </c>
      <c r="T14" s="27">
        <f>VLOOKUP(V14,[1]Sheet1!$A$217:$U$242,20,FALSE)</f>
        <v>0</v>
      </c>
      <c r="U14" s="15">
        <f>VLOOKUP(V14,[1]Sheet1!$A$217:$U$242,21,FALSE)/100</f>
        <v>0</v>
      </c>
      <c r="V14" s="67" t="s">
        <v>106</v>
      </c>
    </row>
    <row r="15" spans="1:22" x14ac:dyDescent="0.25">
      <c r="A15" s="16" t="s">
        <v>13</v>
      </c>
      <c r="B15" s="22">
        <f>VLOOKUP(V15,[1]Sheet1!$A$217:$U$242,2,FALSE)</f>
        <v>203</v>
      </c>
      <c r="C15" s="14">
        <f>VLOOKUP(V15,[1]Sheet1!$A$217:$U$242,3,FALSE)/100</f>
        <v>1.9098692257032642E-2</v>
      </c>
      <c r="D15" s="22">
        <f>VLOOKUP(V15,[1]Sheet1!$A$217:$U$242,4,FALSE)</f>
        <v>203</v>
      </c>
      <c r="E15" s="15">
        <f>VLOOKUP(V15,[1]Sheet1!$A$217:$U$242,5,FALSE)/100</f>
        <v>1.9098692257032642E-2</v>
      </c>
      <c r="F15" s="27">
        <f>VLOOKUP(V15,[1]Sheet1!$A$217:$U$242,6,FALSE)</f>
        <v>0</v>
      </c>
      <c r="G15" s="14">
        <f>VLOOKUP(V15,[1]Sheet1!$A$217:$U$242,7,FALSE)/100</f>
        <v>0</v>
      </c>
      <c r="H15" s="22">
        <f>VLOOKUP(V15,[1]Sheet1!$A$217:$U$242,8,FALSE)</f>
        <v>0</v>
      </c>
      <c r="I15" s="15">
        <f>VLOOKUP(V15,[1]Sheet1!$A$217:$U$242,9,FALSE)/100</f>
        <v>0</v>
      </c>
      <c r="J15" s="27">
        <f>VLOOKUP(V15,[1]Sheet1!$A$217:$U$242,10,FALSE)</f>
        <v>0</v>
      </c>
      <c r="K15" s="14">
        <f>VLOOKUP(V15,[1]Sheet1!$A$217:$U$242,11,FALSE)/100</f>
        <v>0</v>
      </c>
      <c r="L15" s="22">
        <f>VLOOKUP(V15,[1]Sheet1!$A$217:$U$242,12,FALSE)</f>
        <v>0</v>
      </c>
      <c r="M15" s="15">
        <f>VLOOKUP(V15,[1]Sheet1!$A$217:$U$242,13,FALSE)/100</f>
        <v>0</v>
      </c>
      <c r="N15" s="22">
        <f>VLOOKUP(V15,[1]Sheet1!$A$217:$U$242,14,FALSE)</f>
        <v>0</v>
      </c>
      <c r="O15" s="15">
        <f>VLOOKUP(V15,[1]Sheet1!$A$217:$U$242,15,FALSE)/100</f>
        <v>0</v>
      </c>
      <c r="P15" s="27">
        <f>VLOOKUP(V15,[1]Sheet1!$A$217:$U$242,16,FALSE)</f>
        <v>0</v>
      </c>
      <c r="Q15" s="15">
        <f>VLOOKUP(V15,[1]Sheet1!$A$217:$U$242,17,FALSE)/100</f>
        <v>0</v>
      </c>
      <c r="R15" s="27">
        <f>VLOOKUP(V15,[1]Sheet1!$A$217:$U$242,18,FALSE)</f>
        <v>0</v>
      </c>
      <c r="S15" s="15">
        <f>VLOOKUP(V15,[1]Sheet1!$A$217:$U$242,19,FALSE)/100</f>
        <v>0</v>
      </c>
      <c r="T15" s="27">
        <f>VLOOKUP(V15,[1]Sheet1!$A$217:$U$242,20,FALSE)</f>
        <v>0</v>
      </c>
      <c r="U15" s="15">
        <f>VLOOKUP(V15,[1]Sheet1!$A$217:$U$242,21,FALSE)/100</f>
        <v>0</v>
      </c>
      <c r="V15" s="67" t="s">
        <v>107</v>
      </c>
    </row>
    <row r="16" spans="1:22" x14ac:dyDescent="0.25">
      <c r="A16" s="16" t="s">
        <v>14</v>
      </c>
      <c r="B16" s="22">
        <f>VLOOKUP(V16,[1]Sheet1!$A$217:$U$242,2,FALSE)</f>
        <v>224</v>
      </c>
      <c r="C16" s="14">
        <f>VLOOKUP(V16,[1]Sheet1!$A$217:$U$242,3,FALSE)/100</f>
        <v>2.1074419042242921E-2</v>
      </c>
      <c r="D16" s="22">
        <f>VLOOKUP(V16,[1]Sheet1!$A$217:$U$242,4,FALSE)</f>
        <v>224</v>
      </c>
      <c r="E16" s="15">
        <f>VLOOKUP(V16,[1]Sheet1!$A$217:$U$242,5,FALSE)/100</f>
        <v>2.1074419042242921E-2</v>
      </c>
      <c r="F16" s="27">
        <f>VLOOKUP(V16,[1]Sheet1!$A$217:$U$242,6,FALSE)</f>
        <v>0</v>
      </c>
      <c r="G16" s="14">
        <f>VLOOKUP(V16,[1]Sheet1!$A$217:$U$242,7,FALSE)/100</f>
        <v>0</v>
      </c>
      <c r="H16" s="22">
        <f>VLOOKUP(V16,[1]Sheet1!$A$217:$U$242,8,FALSE)</f>
        <v>0</v>
      </c>
      <c r="I16" s="15">
        <f>VLOOKUP(V16,[1]Sheet1!$A$217:$U$242,9,FALSE)/100</f>
        <v>0</v>
      </c>
      <c r="J16" s="27">
        <f>VLOOKUP(V16,[1]Sheet1!$A$217:$U$242,10,FALSE)</f>
        <v>0</v>
      </c>
      <c r="K16" s="14">
        <f>VLOOKUP(V16,[1]Sheet1!$A$217:$U$242,11,FALSE)/100</f>
        <v>0</v>
      </c>
      <c r="L16" s="22">
        <f>VLOOKUP(V16,[1]Sheet1!$A$217:$U$242,12,FALSE)</f>
        <v>0</v>
      </c>
      <c r="M16" s="15">
        <f>VLOOKUP(V16,[1]Sheet1!$A$217:$U$242,13,FALSE)/100</f>
        <v>0</v>
      </c>
      <c r="N16" s="22">
        <f>VLOOKUP(V16,[1]Sheet1!$A$217:$U$242,14,FALSE)</f>
        <v>0</v>
      </c>
      <c r="O16" s="15">
        <f>VLOOKUP(V16,[1]Sheet1!$A$217:$U$242,15,FALSE)/100</f>
        <v>0</v>
      </c>
      <c r="P16" s="27">
        <f>VLOOKUP(V16,[1]Sheet1!$A$217:$U$242,16,FALSE)</f>
        <v>0</v>
      </c>
      <c r="Q16" s="15">
        <f>VLOOKUP(V16,[1]Sheet1!$A$217:$U$242,17,FALSE)/100</f>
        <v>0</v>
      </c>
      <c r="R16" s="27">
        <f>VLOOKUP(V16,[1]Sheet1!$A$217:$U$242,18,FALSE)</f>
        <v>0</v>
      </c>
      <c r="S16" s="15">
        <f>VLOOKUP(V16,[1]Sheet1!$A$217:$U$242,19,FALSE)/100</f>
        <v>0</v>
      </c>
      <c r="T16" s="27">
        <f>VLOOKUP(V16,[1]Sheet1!$A$217:$U$242,20,FALSE)</f>
        <v>0</v>
      </c>
      <c r="U16" s="15">
        <f>VLOOKUP(V16,[1]Sheet1!$A$217:$U$242,21,FALSE)/100</f>
        <v>0</v>
      </c>
      <c r="V16" s="67" t="s">
        <v>108</v>
      </c>
    </row>
    <row r="17" spans="1:22" x14ac:dyDescent="0.25">
      <c r="A17" s="16" t="s">
        <v>15</v>
      </c>
      <c r="B17" s="22">
        <f>VLOOKUP(V17,[1]Sheet1!$A$217:$U$242,2,FALSE)</f>
        <v>566</v>
      </c>
      <c r="C17" s="14">
        <f>VLOOKUP(V17,[1]Sheet1!$A$217:$U$242,3,FALSE)/100</f>
        <v>5.3250540972810227E-2</v>
      </c>
      <c r="D17" s="22">
        <f>VLOOKUP(V17,[1]Sheet1!$A$217:$U$242,4,FALSE)</f>
        <v>566</v>
      </c>
      <c r="E17" s="15">
        <f>VLOOKUP(V17,[1]Sheet1!$A$217:$U$242,5,FALSE)/100</f>
        <v>5.3250540972810227E-2</v>
      </c>
      <c r="F17" s="27">
        <f>VLOOKUP(V17,[1]Sheet1!$A$217:$U$242,6,FALSE)</f>
        <v>0</v>
      </c>
      <c r="G17" s="14">
        <f>VLOOKUP(V17,[1]Sheet1!$A$217:$U$242,7,FALSE)/100</f>
        <v>0</v>
      </c>
      <c r="H17" s="22">
        <f>VLOOKUP(V17,[1]Sheet1!$A$217:$U$242,8,FALSE)</f>
        <v>0</v>
      </c>
      <c r="I17" s="15">
        <f>VLOOKUP(V17,[1]Sheet1!$A$217:$U$242,9,FALSE)/100</f>
        <v>0</v>
      </c>
      <c r="J17" s="27">
        <f>VLOOKUP(V17,[1]Sheet1!$A$217:$U$242,10,FALSE)</f>
        <v>0</v>
      </c>
      <c r="K17" s="14">
        <f>VLOOKUP(V17,[1]Sheet1!$A$217:$U$242,11,FALSE)/100</f>
        <v>0</v>
      </c>
      <c r="L17" s="22">
        <f>VLOOKUP(V17,[1]Sheet1!$A$217:$U$242,12,FALSE)</f>
        <v>0</v>
      </c>
      <c r="M17" s="15">
        <f>VLOOKUP(V17,[1]Sheet1!$A$217:$U$242,13,FALSE)/100</f>
        <v>0</v>
      </c>
      <c r="N17" s="22">
        <f>VLOOKUP(V17,[1]Sheet1!$A$217:$U$242,14,FALSE)</f>
        <v>0</v>
      </c>
      <c r="O17" s="15">
        <f>VLOOKUP(V17,[1]Sheet1!$A$217:$U$242,15,FALSE)/100</f>
        <v>0</v>
      </c>
      <c r="P17" s="27">
        <f>VLOOKUP(V17,[1]Sheet1!$A$217:$U$242,16,FALSE)</f>
        <v>0</v>
      </c>
      <c r="Q17" s="15">
        <f>VLOOKUP(V17,[1]Sheet1!$A$217:$U$242,17,FALSE)/100</f>
        <v>0</v>
      </c>
      <c r="R17" s="27">
        <f>VLOOKUP(V17,[1]Sheet1!$A$217:$U$242,18,FALSE)</f>
        <v>0</v>
      </c>
      <c r="S17" s="15">
        <f>VLOOKUP(V17,[1]Sheet1!$A$217:$U$242,19,FALSE)/100</f>
        <v>0</v>
      </c>
      <c r="T17" s="27">
        <f>VLOOKUP(V17,[1]Sheet1!$A$217:$U$242,20,FALSE)</f>
        <v>0</v>
      </c>
      <c r="U17" s="15">
        <f>VLOOKUP(V17,[1]Sheet1!$A$217:$U$242,21,FALSE)/100</f>
        <v>0</v>
      </c>
      <c r="V17" s="67" t="s">
        <v>109</v>
      </c>
    </row>
    <row r="18" spans="1:22" x14ac:dyDescent="0.25">
      <c r="A18" s="16" t="s">
        <v>16</v>
      </c>
      <c r="B18" s="22">
        <f>VLOOKUP(V18,[1]Sheet1!$A$217:$U$242,2,FALSE)</f>
        <v>378</v>
      </c>
      <c r="C18" s="14">
        <f>VLOOKUP(V18,[1]Sheet1!$A$217:$U$242,3,FALSE)/100</f>
        <v>3.5563082133784923E-2</v>
      </c>
      <c r="D18" s="22">
        <f>VLOOKUP(V18,[1]Sheet1!$A$217:$U$242,4,FALSE)</f>
        <v>378</v>
      </c>
      <c r="E18" s="15">
        <f>VLOOKUP(V18,[1]Sheet1!$A$217:$U$242,5,FALSE)/100</f>
        <v>3.5563082133784923E-2</v>
      </c>
      <c r="F18" s="27">
        <f>VLOOKUP(V18,[1]Sheet1!$A$217:$U$242,6,FALSE)</f>
        <v>0</v>
      </c>
      <c r="G18" s="14">
        <f>VLOOKUP(V18,[1]Sheet1!$A$217:$U$242,7,FALSE)/100</f>
        <v>0</v>
      </c>
      <c r="H18" s="22">
        <f>VLOOKUP(V18,[1]Sheet1!$A$217:$U$242,8,FALSE)</f>
        <v>0</v>
      </c>
      <c r="I18" s="15">
        <f>VLOOKUP(V18,[1]Sheet1!$A$217:$U$242,9,FALSE)/100</f>
        <v>0</v>
      </c>
      <c r="J18" s="27">
        <f>VLOOKUP(V18,[1]Sheet1!$A$217:$U$242,10,FALSE)</f>
        <v>0</v>
      </c>
      <c r="K18" s="14">
        <f>VLOOKUP(V18,[1]Sheet1!$A$217:$U$242,11,FALSE)/100</f>
        <v>0</v>
      </c>
      <c r="L18" s="22">
        <f>VLOOKUP(V18,[1]Sheet1!$A$217:$U$242,12,FALSE)</f>
        <v>0</v>
      </c>
      <c r="M18" s="15">
        <f>VLOOKUP(V18,[1]Sheet1!$A$217:$U$242,13,FALSE)/100</f>
        <v>0</v>
      </c>
      <c r="N18" s="22">
        <f>VLOOKUP(V18,[1]Sheet1!$A$217:$U$242,14,FALSE)</f>
        <v>0</v>
      </c>
      <c r="O18" s="15">
        <f>VLOOKUP(V18,[1]Sheet1!$A$217:$U$242,15,FALSE)/100</f>
        <v>0</v>
      </c>
      <c r="P18" s="27">
        <f>VLOOKUP(V18,[1]Sheet1!$A$217:$U$242,16,FALSE)</f>
        <v>0</v>
      </c>
      <c r="Q18" s="15">
        <f>VLOOKUP(V18,[1]Sheet1!$A$217:$U$242,17,FALSE)/100</f>
        <v>0</v>
      </c>
      <c r="R18" s="27">
        <f>VLOOKUP(V18,[1]Sheet1!$A$217:$U$242,18,FALSE)</f>
        <v>0</v>
      </c>
      <c r="S18" s="15">
        <f>VLOOKUP(V18,[1]Sheet1!$A$217:$U$242,19,FALSE)/100</f>
        <v>0</v>
      </c>
      <c r="T18" s="27">
        <f>VLOOKUP(V18,[1]Sheet1!$A$217:$U$242,20,FALSE)</f>
        <v>0</v>
      </c>
      <c r="U18" s="15">
        <f>VLOOKUP(V18,[1]Sheet1!$A$217:$U$242,21,FALSE)/100</f>
        <v>0</v>
      </c>
      <c r="V18" s="67" t="s">
        <v>110</v>
      </c>
    </row>
    <row r="19" spans="1:22" x14ac:dyDescent="0.25">
      <c r="A19" s="16" t="s">
        <v>17</v>
      </c>
      <c r="B19" s="22">
        <f>VLOOKUP(V19,[1]Sheet1!$A$217:$U$242,2,FALSE)</f>
        <v>249</v>
      </c>
      <c r="C19" s="14">
        <f>VLOOKUP(V19,[1]Sheet1!$A$217:$U$242,3,FALSE)/100</f>
        <v>2.3426474738921819E-2</v>
      </c>
      <c r="D19" s="22">
        <f>VLOOKUP(V19,[1]Sheet1!$A$217:$U$242,4,FALSE)</f>
        <v>249</v>
      </c>
      <c r="E19" s="15">
        <f>VLOOKUP(V19,[1]Sheet1!$A$217:$U$242,5,FALSE)/100</f>
        <v>2.3426474738921819E-2</v>
      </c>
      <c r="F19" s="27">
        <f>VLOOKUP(V19,[1]Sheet1!$A$217:$U$242,6,FALSE)</f>
        <v>0</v>
      </c>
      <c r="G19" s="14">
        <f>VLOOKUP(V19,[1]Sheet1!$A$217:$U$242,7,FALSE)/100</f>
        <v>0</v>
      </c>
      <c r="H19" s="22">
        <f>VLOOKUP(V19,[1]Sheet1!$A$217:$U$242,8,FALSE)</f>
        <v>0</v>
      </c>
      <c r="I19" s="15">
        <f>VLOOKUP(V19,[1]Sheet1!$A$217:$U$242,9,FALSE)/100</f>
        <v>0</v>
      </c>
      <c r="J19" s="27">
        <f>VLOOKUP(V19,[1]Sheet1!$A$217:$U$242,10,FALSE)</f>
        <v>0</v>
      </c>
      <c r="K19" s="14">
        <f>VLOOKUP(V19,[1]Sheet1!$A$217:$U$242,11,FALSE)/100</f>
        <v>0</v>
      </c>
      <c r="L19" s="22">
        <f>VLOOKUP(V19,[1]Sheet1!$A$217:$U$242,12,FALSE)</f>
        <v>0</v>
      </c>
      <c r="M19" s="15">
        <f>VLOOKUP(V19,[1]Sheet1!$A$217:$U$242,13,FALSE)/100</f>
        <v>0</v>
      </c>
      <c r="N19" s="22">
        <f>VLOOKUP(V19,[1]Sheet1!$A$217:$U$242,14,FALSE)</f>
        <v>0</v>
      </c>
      <c r="O19" s="15">
        <f>VLOOKUP(V19,[1]Sheet1!$A$217:$U$242,15,FALSE)/100</f>
        <v>0</v>
      </c>
      <c r="P19" s="27">
        <f>VLOOKUP(V19,[1]Sheet1!$A$217:$U$242,16,FALSE)</f>
        <v>0</v>
      </c>
      <c r="Q19" s="15">
        <f>VLOOKUP(V19,[1]Sheet1!$A$217:$U$242,17,FALSE)/100</f>
        <v>0</v>
      </c>
      <c r="R19" s="27">
        <f>VLOOKUP(V19,[1]Sheet1!$A$217:$U$242,18,FALSE)</f>
        <v>0</v>
      </c>
      <c r="S19" s="15">
        <f>VLOOKUP(V19,[1]Sheet1!$A$217:$U$242,19,FALSE)/100</f>
        <v>0</v>
      </c>
      <c r="T19" s="27">
        <f>VLOOKUP(V19,[1]Sheet1!$A$217:$U$242,20,FALSE)</f>
        <v>0</v>
      </c>
      <c r="U19" s="15">
        <f>VLOOKUP(V19,[1]Sheet1!$A$217:$U$242,21,FALSE)/100</f>
        <v>0</v>
      </c>
      <c r="V19" s="67" t="s">
        <v>111</v>
      </c>
    </row>
    <row r="20" spans="1:22" x14ac:dyDescent="0.25">
      <c r="A20" s="16" t="s">
        <v>18</v>
      </c>
      <c r="B20" s="22">
        <f>VLOOKUP(V20,[1]Sheet1!$A$217:$U$242,2,FALSE)</f>
        <v>435</v>
      </c>
      <c r="C20" s="14">
        <f>VLOOKUP(V20,[1]Sheet1!$A$217:$U$242,3,FALSE)/100</f>
        <v>4.0925769122212817E-2</v>
      </c>
      <c r="D20" s="22">
        <f>VLOOKUP(V20,[1]Sheet1!$A$217:$U$242,4,FALSE)</f>
        <v>435</v>
      </c>
      <c r="E20" s="15">
        <f>VLOOKUP(V20,[1]Sheet1!$A$217:$U$242,5,FALSE)/100</f>
        <v>4.0925769122212817E-2</v>
      </c>
      <c r="F20" s="27">
        <f>VLOOKUP(V20,[1]Sheet1!$A$217:$U$242,6,FALSE)</f>
        <v>0</v>
      </c>
      <c r="G20" s="14">
        <f>VLOOKUP(V20,[1]Sheet1!$A$217:$U$242,7,FALSE)/100</f>
        <v>0</v>
      </c>
      <c r="H20" s="22">
        <f>VLOOKUP(V20,[1]Sheet1!$A$217:$U$242,8,FALSE)</f>
        <v>0</v>
      </c>
      <c r="I20" s="15">
        <f>VLOOKUP(V20,[1]Sheet1!$A$217:$U$242,9,FALSE)/100</f>
        <v>0</v>
      </c>
      <c r="J20" s="27">
        <f>VLOOKUP(V20,[1]Sheet1!$A$217:$U$242,10,FALSE)</f>
        <v>0</v>
      </c>
      <c r="K20" s="14">
        <f>VLOOKUP(V20,[1]Sheet1!$A$217:$U$242,11,FALSE)/100</f>
        <v>0</v>
      </c>
      <c r="L20" s="22">
        <f>VLOOKUP(V20,[1]Sheet1!$A$217:$U$242,12,FALSE)</f>
        <v>0</v>
      </c>
      <c r="M20" s="15">
        <f>VLOOKUP(V20,[1]Sheet1!$A$217:$U$242,13,FALSE)/100</f>
        <v>0</v>
      </c>
      <c r="N20" s="22">
        <f>VLOOKUP(V20,[1]Sheet1!$A$217:$U$242,14,FALSE)</f>
        <v>0</v>
      </c>
      <c r="O20" s="15">
        <f>VLOOKUP(V20,[1]Sheet1!$A$217:$U$242,15,FALSE)/100</f>
        <v>0</v>
      </c>
      <c r="P20" s="27">
        <f>VLOOKUP(V20,[1]Sheet1!$A$217:$U$242,16,FALSE)</f>
        <v>0</v>
      </c>
      <c r="Q20" s="15">
        <f>VLOOKUP(V20,[1]Sheet1!$A$217:$U$242,17,FALSE)/100</f>
        <v>0</v>
      </c>
      <c r="R20" s="27">
        <f>VLOOKUP(V20,[1]Sheet1!$A$217:$U$242,18,FALSE)</f>
        <v>0</v>
      </c>
      <c r="S20" s="15">
        <f>VLOOKUP(V20,[1]Sheet1!$A$217:$U$242,19,FALSE)/100</f>
        <v>0</v>
      </c>
      <c r="T20" s="27">
        <f>VLOOKUP(V20,[1]Sheet1!$A$217:$U$242,20,FALSE)</f>
        <v>0</v>
      </c>
      <c r="U20" s="15">
        <f>VLOOKUP(V20,[1]Sheet1!$A$217:$U$242,21,FALSE)/100</f>
        <v>0</v>
      </c>
      <c r="V20" s="67" t="s">
        <v>112</v>
      </c>
    </row>
    <row r="21" spans="1:22" x14ac:dyDescent="0.25">
      <c r="A21" s="16" t="s">
        <v>19</v>
      </c>
      <c r="B21" s="22">
        <f>VLOOKUP(V21,[1]Sheet1!$A$217:$U$242,2,FALSE)</f>
        <v>1013</v>
      </c>
      <c r="C21" s="14">
        <f>VLOOKUP(V21,[1]Sheet1!$A$217:$U$242,3,FALSE)/100</f>
        <v>9.5305296829428926E-2</v>
      </c>
      <c r="D21" s="22">
        <f>VLOOKUP(V21,[1]Sheet1!$A$217:$U$242,4,FALSE)</f>
        <v>1013</v>
      </c>
      <c r="E21" s="15">
        <f>VLOOKUP(V21,[1]Sheet1!$A$217:$U$242,5,FALSE)/100</f>
        <v>9.5305296829428926E-2</v>
      </c>
      <c r="F21" s="27">
        <f>VLOOKUP(V21,[1]Sheet1!$A$217:$U$242,6,FALSE)</f>
        <v>0</v>
      </c>
      <c r="G21" s="14">
        <f>VLOOKUP(V21,[1]Sheet1!$A$217:$U$242,7,FALSE)/100</f>
        <v>0</v>
      </c>
      <c r="H21" s="22">
        <f>VLOOKUP(V21,[1]Sheet1!$A$217:$U$242,8,FALSE)</f>
        <v>0</v>
      </c>
      <c r="I21" s="15">
        <f>VLOOKUP(V21,[1]Sheet1!$A$217:$U$242,9,FALSE)/100</f>
        <v>0</v>
      </c>
      <c r="J21" s="27">
        <f>VLOOKUP(V21,[1]Sheet1!$A$217:$U$242,10,FALSE)</f>
        <v>0</v>
      </c>
      <c r="K21" s="14">
        <f>VLOOKUP(V21,[1]Sheet1!$A$217:$U$242,11,FALSE)/100</f>
        <v>0</v>
      </c>
      <c r="L21" s="22">
        <f>VLOOKUP(V21,[1]Sheet1!$A$217:$U$242,12,FALSE)</f>
        <v>0</v>
      </c>
      <c r="M21" s="15">
        <f>VLOOKUP(V21,[1]Sheet1!$A$217:$U$242,13,FALSE)/100</f>
        <v>0</v>
      </c>
      <c r="N21" s="22">
        <f>VLOOKUP(V21,[1]Sheet1!$A$217:$U$242,14,FALSE)</f>
        <v>0</v>
      </c>
      <c r="O21" s="15">
        <f>VLOOKUP(V21,[1]Sheet1!$A$217:$U$242,15,FALSE)/100</f>
        <v>0</v>
      </c>
      <c r="P21" s="27">
        <f>VLOOKUP(V21,[1]Sheet1!$A$217:$U$242,16,FALSE)</f>
        <v>0</v>
      </c>
      <c r="Q21" s="15">
        <f>VLOOKUP(V21,[1]Sheet1!$A$217:$U$242,17,FALSE)/100</f>
        <v>0</v>
      </c>
      <c r="R21" s="27">
        <f>VLOOKUP(V21,[1]Sheet1!$A$217:$U$242,18,FALSE)</f>
        <v>0</v>
      </c>
      <c r="S21" s="15">
        <f>VLOOKUP(V21,[1]Sheet1!$A$217:$U$242,19,FALSE)/100</f>
        <v>0</v>
      </c>
      <c r="T21" s="27">
        <f>VLOOKUP(V21,[1]Sheet1!$A$217:$U$242,20,FALSE)</f>
        <v>0</v>
      </c>
      <c r="U21" s="15">
        <f>VLOOKUP(V21,[1]Sheet1!$A$217:$U$242,21,FALSE)/100</f>
        <v>0</v>
      </c>
      <c r="V21" s="67" t="s">
        <v>113</v>
      </c>
    </row>
    <row r="22" spans="1:22" x14ac:dyDescent="0.25">
      <c r="A22" s="16" t="s">
        <v>20</v>
      </c>
      <c r="B22" s="22">
        <f>VLOOKUP(V22,[1]Sheet1!$A$217:$U$242,2,FALSE)</f>
        <v>800</v>
      </c>
      <c r="C22" s="14">
        <f>VLOOKUP(V22,[1]Sheet1!$A$217:$U$242,3,FALSE)/100</f>
        <v>7.5265782293724715E-2</v>
      </c>
      <c r="D22" s="22">
        <f>VLOOKUP(V22,[1]Sheet1!$A$217:$U$242,4,FALSE)</f>
        <v>800</v>
      </c>
      <c r="E22" s="15">
        <f>VLOOKUP(V22,[1]Sheet1!$A$217:$U$242,5,FALSE)/100</f>
        <v>7.5265782293724715E-2</v>
      </c>
      <c r="F22" s="27">
        <f>VLOOKUP(V22,[1]Sheet1!$A$217:$U$242,6,FALSE)</f>
        <v>0</v>
      </c>
      <c r="G22" s="14">
        <f>VLOOKUP(V22,[1]Sheet1!$A$217:$U$242,7,FALSE)/100</f>
        <v>0</v>
      </c>
      <c r="H22" s="22">
        <f>VLOOKUP(V22,[1]Sheet1!$A$217:$U$242,8,FALSE)</f>
        <v>0</v>
      </c>
      <c r="I22" s="15">
        <f>VLOOKUP(V22,[1]Sheet1!$A$217:$U$242,9,FALSE)/100</f>
        <v>0</v>
      </c>
      <c r="J22" s="27">
        <f>VLOOKUP(V22,[1]Sheet1!$A$217:$U$242,10,FALSE)</f>
        <v>0</v>
      </c>
      <c r="K22" s="14">
        <f>VLOOKUP(V22,[1]Sheet1!$A$217:$U$242,11,FALSE)/100</f>
        <v>0</v>
      </c>
      <c r="L22" s="22">
        <f>VLOOKUP(V22,[1]Sheet1!$A$217:$U$242,12,FALSE)</f>
        <v>0</v>
      </c>
      <c r="M22" s="15">
        <f>VLOOKUP(V22,[1]Sheet1!$A$217:$U$242,13,FALSE)/100</f>
        <v>0</v>
      </c>
      <c r="N22" s="22">
        <f>VLOOKUP(V22,[1]Sheet1!$A$217:$U$242,14,FALSE)</f>
        <v>0</v>
      </c>
      <c r="O22" s="15">
        <f>VLOOKUP(V22,[1]Sheet1!$A$217:$U$242,15,FALSE)/100</f>
        <v>0</v>
      </c>
      <c r="P22" s="27">
        <f>VLOOKUP(V22,[1]Sheet1!$A$217:$U$242,16,FALSE)</f>
        <v>0</v>
      </c>
      <c r="Q22" s="15">
        <f>VLOOKUP(V22,[1]Sheet1!$A$217:$U$242,17,FALSE)/100</f>
        <v>0</v>
      </c>
      <c r="R22" s="27">
        <f>VLOOKUP(V22,[1]Sheet1!$A$217:$U$242,18,FALSE)</f>
        <v>0</v>
      </c>
      <c r="S22" s="15">
        <f>VLOOKUP(V22,[1]Sheet1!$A$217:$U$242,19,FALSE)/100</f>
        <v>0</v>
      </c>
      <c r="T22" s="27">
        <f>VLOOKUP(V22,[1]Sheet1!$A$217:$U$242,20,FALSE)</f>
        <v>0</v>
      </c>
      <c r="U22" s="15">
        <f>VLOOKUP(V22,[1]Sheet1!$A$217:$U$242,21,FALSE)/100</f>
        <v>0</v>
      </c>
      <c r="V22" s="67" t="s">
        <v>114</v>
      </c>
    </row>
    <row r="23" spans="1:22" x14ac:dyDescent="0.25">
      <c r="A23" s="16" t="s">
        <v>21</v>
      </c>
      <c r="B23" s="22">
        <f>VLOOKUP(V23,[1]Sheet1!$A$217:$U$242,2,FALSE)</f>
        <v>365</v>
      </c>
      <c r="C23" s="14">
        <f>VLOOKUP(V23,[1]Sheet1!$A$217:$U$242,3,FALSE)/100</f>
        <v>3.4340013171511911E-2</v>
      </c>
      <c r="D23" s="22">
        <f>VLOOKUP(V23,[1]Sheet1!$A$217:$U$242,4,FALSE)</f>
        <v>365</v>
      </c>
      <c r="E23" s="15">
        <f>VLOOKUP(V23,[1]Sheet1!$A$217:$U$242,5,FALSE)/100</f>
        <v>3.4340013171511911E-2</v>
      </c>
      <c r="F23" s="27">
        <f>VLOOKUP(V23,[1]Sheet1!$A$217:$U$242,6,FALSE)</f>
        <v>0</v>
      </c>
      <c r="G23" s="14">
        <f>VLOOKUP(V23,[1]Sheet1!$A$217:$U$242,7,FALSE)/100</f>
        <v>0</v>
      </c>
      <c r="H23" s="22">
        <f>VLOOKUP(V23,[1]Sheet1!$A$217:$U$242,8,FALSE)</f>
        <v>0</v>
      </c>
      <c r="I23" s="15">
        <f>VLOOKUP(V23,[1]Sheet1!$A$217:$U$242,9,FALSE)/100</f>
        <v>0</v>
      </c>
      <c r="J23" s="27">
        <f>VLOOKUP(V23,[1]Sheet1!$A$217:$U$242,10,FALSE)</f>
        <v>0</v>
      </c>
      <c r="K23" s="14">
        <f>VLOOKUP(V23,[1]Sheet1!$A$217:$U$242,11,FALSE)/100</f>
        <v>0</v>
      </c>
      <c r="L23" s="22">
        <f>VLOOKUP(V23,[1]Sheet1!$A$217:$U$242,12,FALSE)</f>
        <v>0</v>
      </c>
      <c r="M23" s="15">
        <f>VLOOKUP(V23,[1]Sheet1!$A$217:$U$242,13,FALSE)/100</f>
        <v>0</v>
      </c>
      <c r="N23" s="22">
        <f>VLOOKUP(V23,[1]Sheet1!$A$217:$U$242,14,FALSE)</f>
        <v>0</v>
      </c>
      <c r="O23" s="15">
        <f>VLOOKUP(V23,[1]Sheet1!$A$217:$U$242,15,FALSE)/100</f>
        <v>0</v>
      </c>
      <c r="P23" s="27">
        <f>VLOOKUP(V23,[1]Sheet1!$A$217:$U$242,16,FALSE)</f>
        <v>0</v>
      </c>
      <c r="Q23" s="15">
        <f>VLOOKUP(V23,[1]Sheet1!$A$217:$U$242,17,FALSE)/100</f>
        <v>0</v>
      </c>
      <c r="R23" s="27">
        <f>VLOOKUP(V23,[1]Sheet1!$A$217:$U$242,18,FALSE)</f>
        <v>0</v>
      </c>
      <c r="S23" s="15">
        <f>VLOOKUP(V23,[1]Sheet1!$A$217:$U$242,19,FALSE)/100</f>
        <v>0</v>
      </c>
      <c r="T23" s="27">
        <f>VLOOKUP(V23,[1]Sheet1!$A$217:$U$242,20,FALSE)</f>
        <v>0</v>
      </c>
      <c r="U23" s="15">
        <f>VLOOKUP(V23,[1]Sheet1!$A$217:$U$242,21,FALSE)/100</f>
        <v>0</v>
      </c>
      <c r="V23" s="67" t="s">
        <v>115</v>
      </c>
    </row>
    <row r="24" spans="1:22" x14ac:dyDescent="0.25">
      <c r="A24" s="16" t="s">
        <v>22</v>
      </c>
      <c r="B24" s="22">
        <f>VLOOKUP(V24,[1]Sheet1!$A$217:$U$242,2,FALSE)</f>
        <v>152</v>
      </c>
      <c r="C24" s="14">
        <f>VLOOKUP(V24,[1]Sheet1!$A$217:$U$242,3,FALSE)/100</f>
        <v>1.4300498635807696E-2</v>
      </c>
      <c r="D24" s="22">
        <f>VLOOKUP(V24,[1]Sheet1!$A$217:$U$242,4,FALSE)</f>
        <v>152</v>
      </c>
      <c r="E24" s="15">
        <f>VLOOKUP(V24,[1]Sheet1!$A$217:$U$242,5,FALSE)/100</f>
        <v>1.4300498635807696E-2</v>
      </c>
      <c r="F24" s="27">
        <f>VLOOKUP(V24,[1]Sheet1!$A$217:$U$242,6,FALSE)</f>
        <v>0</v>
      </c>
      <c r="G24" s="14">
        <f>VLOOKUP(V24,[1]Sheet1!$A$217:$U$242,7,FALSE)/100</f>
        <v>0</v>
      </c>
      <c r="H24" s="22">
        <f>VLOOKUP(V24,[1]Sheet1!$A$217:$U$242,8,FALSE)</f>
        <v>0</v>
      </c>
      <c r="I24" s="15">
        <f>VLOOKUP(V24,[1]Sheet1!$A$217:$U$242,9,FALSE)/100</f>
        <v>0</v>
      </c>
      <c r="J24" s="27">
        <f>VLOOKUP(V24,[1]Sheet1!$A$217:$U$242,10,FALSE)</f>
        <v>0</v>
      </c>
      <c r="K24" s="14">
        <f>VLOOKUP(V24,[1]Sheet1!$A$217:$U$242,11,FALSE)/100</f>
        <v>0</v>
      </c>
      <c r="L24" s="22">
        <f>VLOOKUP(V24,[1]Sheet1!$A$217:$U$242,12,FALSE)</f>
        <v>0</v>
      </c>
      <c r="M24" s="15">
        <f>VLOOKUP(V24,[1]Sheet1!$A$217:$U$242,13,FALSE)/100</f>
        <v>0</v>
      </c>
      <c r="N24" s="22">
        <f>VLOOKUP(V24,[1]Sheet1!$A$217:$U$242,14,FALSE)</f>
        <v>0</v>
      </c>
      <c r="O24" s="15">
        <f>VLOOKUP(V24,[1]Sheet1!$A$217:$U$242,15,FALSE)/100</f>
        <v>0</v>
      </c>
      <c r="P24" s="27">
        <f>VLOOKUP(V24,[1]Sheet1!$A$217:$U$242,16,FALSE)</f>
        <v>0</v>
      </c>
      <c r="Q24" s="15">
        <f>VLOOKUP(V24,[1]Sheet1!$A$217:$U$242,17,FALSE)/100</f>
        <v>0</v>
      </c>
      <c r="R24" s="27">
        <f>VLOOKUP(V24,[1]Sheet1!$A$217:$U$242,18,FALSE)</f>
        <v>0</v>
      </c>
      <c r="S24" s="15">
        <f>VLOOKUP(V24,[1]Sheet1!$A$217:$U$242,19,FALSE)/100</f>
        <v>0</v>
      </c>
      <c r="T24" s="27">
        <f>VLOOKUP(V24,[1]Sheet1!$A$217:$U$242,20,FALSE)</f>
        <v>0</v>
      </c>
      <c r="U24" s="15">
        <f>VLOOKUP(V24,[1]Sheet1!$A$217:$U$242,21,FALSE)/100</f>
        <v>0</v>
      </c>
      <c r="V24" s="67" t="s">
        <v>116</v>
      </c>
    </row>
    <row r="25" spans="1:22" x14ac:dyDescent="0.25">
      <c r="A25" s="16" t="s">
        <v>23</v>
      </c>
      <c r="B25" s="22">
        <f>VLOOKUP(V25,[1]Sheet1!$A$217:$U$242,2,FALSE)</f>
        <v>79</v>
      </c>
      <c r="C25" s="14">
        <f>VLOOKUP(V25,[1]Sheet1!$A$217:$U$242,3,FALSE)/100</f>
        <v>7.4324960015053169E-3</v>
      </c>
      <c r="D25" s="22">
        <f>VLOOKUP(V25,[1]Sheet1!$A$217:$U$242,4,FALSE)</f>
        <v>79</v>
      </c>
      <c r="E25" s="15">
        <f>VLOOKUP(V25,[1]Sheet1!$A$217:$U$242,5,FALSE)/100</f>
        <v>7.4324960015053169E-3</v>
      </c>
      <c r="F25" s="27">
        <f>VLOOKUP(V25,[1]Sheet1!$A$217:$U$242,6,FALSE)</f>
        <v>0</v>
      </c>
      <c r="G25" s="14">
        <f>VLOOKUP(V25,[1]Sheet1!$A$217:$U$242,7,FALSE)/100</f>
        <v>0</v>
      </c>
      <c r="H25" s="22">
        <f>VLOOKUP(V25,[1]Sheet1!$A$217:$U$242,8,FALSE)</f>
        <v>0</v>
      </c>
      <c r="I25" s="15">
        <f>VLOOKUP(V25,[1]Sheet1!$A$217:$U$242,9,FALSE)/100</f>
        <v>0</v>
      </c>
      <c r="J25" s="27">
        <f>VLOOKUP(V25,[1]Sheet1!$A$217:$U$242,10,FALSE)</f>
        <v>0</v>
      </c>
      <c r="K25" s="14">
        <f>VLOOKUP(V25,[1]Sheet1!$A$217:$U$242,11,FALSE)/100</f>
        <v>0</v>
      </c>
      <c r="L25" s="22">
        <f>VLOOKUP(V25,[1]Sheet1!$A$217:$U$242,12,FALSE)</f>
        <v>0</v>
      </c>
      <c r="M25" s="15">
        <f>VLOOKUP(V25,[1]Sheet1!$A$217:$U$242,13,FALSE)/100</f>
        <v>0</v>
      </c>
      <c r="N25" s="22">
        <f>VLOOKUP(V25,[1]Sheet1!$A$217:$U$242,14,FALSE)</f>
        <v>0</v>
      </c>
      <c r="O25" s="15">
        <f>VLOOKUP(V25,[1]Sheet1!$A$217:$U$242,15,FALSE)/100</f>
        <v>0</v>
      </c>
      <c r="P25" s="27">
        <f>VLOOKUP(V25,[1]Sheet1!$A$217:$U$242,16,FALSE)</f>
        <v>0</v>
      </c>
      <c r="Q25" s="15">
        <f>VLOOKUP(V25,[1]Sheet1!$A$217:$U$242,17,FALSE)/100</f>
        <v>0</v>
      </c>
      <c r="R25" s="27">
        <f>VLOOKUP(V25,[1]Sheet1!$A$217:$U$242,18,FALSE)</f>
        <v>0</v>
      </c>
      <c r="S25" s="15">
        <f>VLOOKUP(V25,[1]Sheet1!$A$217:$U$242,19,FALSE)/100</f>
        <v>0</v>
      </c>
      <c r="T25" s="27">
        <f>VLOOKUP(V25,[1]Sheet1!$A$217:$U$242,20,FALSE)</f>
        <v>0</v>
      </c>
      <c r="U25" s="15">
        <f>VLOOKUP(V25,[1]Sheet1!$A$217:$U$242,21,FALSE)/100</f>
        <v>0</v>
      </c>
      <c r="V25" s="67" t="s">
        <v>117</v>
      </c>
    </row>
    <row r="26" spans="1:22" x14ac:dyDescent="0.25">
      <c r="A26" s="16" t="s">
        <v>24</v>
      </c>
      <c r="B26" s="22">
        <f>VLOOKUP(V26,[1]Sheet1!$A$217:$U$242,2,FALSE)</f>
        <v>90</v>
      </c>
      <c r="C26" s="14">
        <f>VLOOKUP(V26,[1]Sheet1!$A$217:$U$242,3,FALSE)/100</f>
        <v>8.4674005080440304E-3</v>
      </c>
      <c r="D26" s="22">
        <f>VLOOKUP(V26,[1]Sheet1!$A$217:$U$242,4,FALSE)</f>
        <v>90</v>
      </c>
      <c r="E26" s="15">
        <f>VLOOKUP(V26,[1]Sheet1!$A$217:$U$242,5,FALSE)/100</f>
        <v>8.4674005080440304E-3</v>
      </c>
      <c r="F26" s="27">
        <f>VLOOKUP(V26,[1]Sheet1!$A$217:$U$242,6,FALSE)</f>
        <v>0</v>
      </c>
      <c r="G26" s="14">
        <f>VLOOKUP(V26,[1]Sheet1!$A$217:$U$242,7,FALSE)/100</f>
        <v>0</v>
      </c>
      <c r="H26" s="22">
        <f>VLOOKUP(V26,[1]Sheet1!$A$217:$U$242,8,FALSE)</f>
        <v>0</v>
      </c>
      <c r="I26" s="15">
        <f>VLOOKUP(V26,[1]Sheet1!$A$217:$U$242,9,FALSE)/100</f>
        <v>0</v>
      </c>
      <c r="J26" s="27">
        <f>VLOOKUP(V26,[1]Sheet1!$A$217:$U$242,10,FALSE)</f>
        <v>0</v>
      </c>
      <c r="K26" s="14">
        <f>VLOOKUP(V26,[1]Sheet1!$A$217:$U$242,11,FALSE)/100</f>
        <v>0</v>
      </c>
      <c r="L26" s="22">
        <f>VLOOKUP(V26,[1]Sheet1!$A$217:$U$242,12,FALSE)</f>
        <v>0</v>
      </c>
      <c r="M26" s="15">
        <f>VLOOKUP(V26,[1]Sheet1!$A$217:$U$242,13,FALSE)/100</f>
        <v>0</v>
      </c>
      <c r="N26" s="22">
        <f>VLOOKUP(V26,[1]Sheet1!$A$217:$U$242,14,FALSE)</f>
        <v>0</v>
      </c>
      <c r="O26" s="15">
        <f>VLOOKUP(V26,[1]Sheet1!$A$217:$U$242,15,FALSE)/100</f>
        <v>0</v>
      </c>
      <c r="P26" s="27">
        <f>VLOOKUP(V26,[1]Sheet1!$A$217:$U$242,16,FALSE)</f>
        <v>0</v>
      </c>
      <c r="Q26" s="15">
        <f>VLOOKUP(V26,[1]Sheet1!$A$217:$U$242,17,FALSE)/100</f>
        <v>0</v>
      </c>
      <c r="R26" s="27">
        <f>VLOOKUP(V26,[1]Sheet1!$A$217:$U$242,18,FALSE)</f>
        <v>0</v>
      </c>
      <c r="S26" s="15">
        <f>VLOOKUP(V26,[1]Sheet1!$A$217:$U$242,19,FALSE)/100</f>
        <v>0</v>
      </c>
      <c r="T26" s="27">
        <f>VLOOKUP(V26,[1]Sheet1!$A$217:$U$242,20,FALSE)</f>
        <v>0</v>
      </c>
      <c r="U26" s="15">
        <f>VLOOKUP(V26,[1]Sheet1!$A$217:$U$242,21,FALSE)/100</f>
        <v>0</v>
      </c>
      <c r="V26" s="67" t="s">
        <v>118</v>
      </c>
    </row>
    <row r="27" spans="1:22" x14ac:dyDescent="0.25">
      <c r="A27" s="16" t="s">
        <v>25</v>
      </c>
      <c r="B27" s="22">
        <f>VLOOKUP(V27,[1]Sheet1!$A$217:$U$242,2,FALSE)</f>
        <v>80</v>
      </c>
      <c r="C27" s="14">
        <f>VLOOKUP(V27,[1]Sheet1!$A$217:$U$242,3,FALSE)/100</f>
        <v>7.5265782293724715E-3</v>
      </c>
      <c r="D27" s="22">
        <f>VLOOKUP(V27,[1]Sheet1!$A$217:$U$242,4,FALSE)</f>
        <v>80</v>
      </c>
      <c r="E27" s="15">
        <f>VLOOKUP(V27,[1]Sheet1!$A$217:$U$242,5,FALSE)/100</f>
        <v>7.5265782293724715E-3</v>
      </c>
      <c r="F27" s="27">
        <f>VLOOKUP(V27,[1]Sheet1!$A$217:$U$242,6,FALSE)</f>
        <v>0</v>
      </c>
      <c r="G27" s="14">
        <f>VLOOKUP(V27,[1]Sheet1!$A$217:$U$242,7,FALSE)/100</f>
        <v>0</v>
      </c>
      <c r="H27" s="22">
        <f>VLOOKUP(V27,[1]Sheet1!$A$217:$U$242,8,FALSE)</f>
        <v>0</v>
      </c>
      <c r="I27" s="15">
        <f>VLOOKUP(V27,[1]Sheet1!$A$217:$U$242,9,FALSE)/100</f>
        <v>0</v>
      </c>
      <c r="J27" s="27">
        <f>VLOOKUP(V27,[1]Sheet1!$A$217:$U$242,10,FALSE)</f>
        <v>0</v>
      </c>
      <c r="K27" s="14">
        <f>VLOOKUP(V27,[1]Sheet1!$A$217:$U$242,11,FALSE)/100</f>
        <v>0</v>
      </c>
      <c r="L27" s="22">
        <f>VLOOKUP(V27,[1]Sheet1!$A$217:$U$242,12,FALSE)</f>
        <v>0</v>
      </c>
      <c r="M27" s="15">
        <f>VLOOKUP(V27,[1]Sheet1!$A$217:$U$242,13,FALSE)/100</f>
        <v>0</v>
      </c>
      <c r="N27" s="22">
        <f>VLOOKUP(V27,[1]Sheet1!$A$217:$U$242,14,FALSE)</f>
        <v>0</v>
      </c>
      <c r="O27" s="15">
        <f>VLOOKUP(V27,[1]Sheet1!$A$217:$U$242,15,FALSE)/100</f>
        <v>0</v>
      </c>
      <c r="P27" s="27">
        <f>VLOOKUP(V27,[1]Sheet1!$A$217:$U$242,16,FALSE)</f>
        <v>0</v>
      </c>
      <c r="Q27" s="15">
        <f>VLOOKUP(V27,[1]Sheet1!$A$217:$U$242,17,FALSE)/100</f>
        <v>0</v>
      </c>
      <c r="R27" s="27">
        <f>VLOOKUP(V27,[1]Sheet1!$A$217:$U$242,18,FALSE)</f>
        <v>0</v>
      </c>
      <c r="S27" s="15">
        <f>VLOOKUP(V27,[1]Sheet1!$A$217:$U$242,19,FALSE)/100</f>
        <v>0</v>
      </c>
      <c r="T27" s="27">
        <f>VLOOKUP(V27,[1]Sheet1!$A$217:$U$242,20,FALSE)</f>
        <v>0</v>
      </c>
      <c r="U27" s="15">
        <f>VLOOKUP(V27,[1]Sheet1!$A$217:$U$242,21,FALSE)/100</f>
        <v>0</v>
      </c>
      <c r="V27" s="67" t="s">
        <v>119</v>
      </c>
    </row>
    <row r="28" spans="1:22" x14ac:dyDescent="0.25">
      <c r="A28" s="16" t="s">
        <v>26</v>
      </c>
      <c r="B28" s="22">
        <f>VLOOKUP(V28,[1]Sheet1!$A$217:$U$242,2,FALSE)</f>
        <v>32</v>
      </c>
      <c r="C28" s="14">
        <f>VLOOKUP(V28,[1]Sheet1!$A$217:$U$242,3,FALSE)/100</f>
        <v>3.0106312917489884E-3</v>
      </c>
      <c r="D28" s="22">
        <f>VLOOKUP(V28,[1]Sheet1!$A$217:$U$242,4,FALSE)</f>
        <v>32</v>
      </c>
      <c r="E28" s="15">
        <f>VLOOKUP(V28,[1]Sheet1!$A$217:$U$242,5,FALSE)/100</f>
        <v>3.0106312917489884E-3</v>
      </c>
      <c r="F28" s="27">
        <f>VLOOKUP(V28,[1]Sheet1!$A$217:$U$242,6,FALSE)</f>
        <v>0</v>
      </c>
      <c r="G28" s="14">
        <f>VLOOKUP(V28,[1]Sheet1!$A$217:$U$242,7,FALSE)/100</f>
        <v>0</v>
      </c>
      <c r="H28" s="22">
        <f>VLOOKUP(V28,[1]Sheet1!$A$217:$U$242,8,FALSE)</f>
        <v>0</v>
      </c>
      <c r="I28" s="15">
        <f>VLOOKUP(V28,[1]Sheet1!$A$217:$U$242,9,FALSE)/100</f>
        <v>0</v>
      </c>
      <c r="J28" s="27">
        <f>VLOOKUP(V28,[1]Sheet1!$A$217:$U$242,10,FALSE)</f>
        <v>0</v>
      </c>
      <c r="K28" s="14">
        <f>VLOOKUP(V28,[1]Sheet1!$A$217:$U$242,11,FALSE)/100</f>
        <v>0</v>
      </c>
      <c r="L28" s="22">
        <f>VLOOKUP(V28,[1]Sheet1!$A$217:$U$242,12,FALSE)</f>
        <v>0</v>
      </c>
      <c r="M28" s="15">
        <f>VLOOKUP(V28,[1]Sheet1!$A$217:$U$242,13,FALSE)/100</f>
        <v>0</v>
      </c>
      <c r="N28" s="22">
        <f>VLOOKUP(V28,[1]Sheet1!$A$217:$U$242,14,FALSE)</f>
        <v>0</v>
      </c>
      <c r="O28" s="15">
        <f>VLOOKUP(V28,[1]Sheet1!$A$217:$U$242,15,FALSE)/100</f>
        <v>0</v>
      </c>
      <c r="P28" s="27">
        <f>VLOOKUP(V28,[1]Sheet1!$A$217:$U$242,16,FALSE)</f>
        <v>0</v>
      </c>
      <c r="Q28" s="15">
        <f>VLOOKUP(V28,[1]Sheet1!$A$217:$U$242,17,FALSE)/100</f>
        <v>0</v>
      </c>
      <c r="R28" s="27">
        <f>VLOOKUP(V28,[1]Sheet1!$A$217:$U$242,18,FALSE)</f>
        <v>0</v>
      </c>
      <c r="S28" s="15">
        <f>VLOOKUP(V28,[1]Sheet1!$A$217:$U$242,19,FALSE)/100</f>
        <v>0</v>
      </c>
      <c r="T28" s="27">
        <f>VLOOKUP(V28,[1]Sheet1!$A$217:$U$242,20,FALSE)</f>
        <v>0</v>
      </c>
      <c r="U28" s="15">
        <f>VLOOKUP(V28,[1]Sheet1!$A$217:$U$242,21,FALSE)/100</f>
        <v>0</v>
      </c>
      <c r="V28" s="67" t="s">
        <v>120</v>
      </c>
    </row>
    <row r="29" spans="1:22" ht="15.75" thickBot="1" x14ac:dyDescent="0.3">
      <c r="A29" s="17" t="s">
        <v>27</v>
      </c>
      <c r="B29" s="25">
        <f>VLOOKUP(V29,[1]Sheet1!$A$217:$U$242,2,FALSE)</f>
        <v>70</v>
      </c>
      <c r="C29" s="18">
        <f>VLOOKUP(V29,[1]Sheet1!$A$217:$U$242,3,FALSE)/100</f>
        <v>6.5857559507009134E-3</v>
      </c>
      <c r="D29" s="25">
        <f>VLOOKUP(V29,[1]Sheet1!$A$217:$U$242,4,FALSE)</f>
        <v>70</v>
      </c>
      <c r="E29" s="19">
        <f>VLOOKUP(V29,[1]Sheet1!$A$217:$U$242,5,FALSE)/100</f>
        <v>6.5857559507009134E-3</v>
      </c>
      <c r="F29" s="28">
        <f>VLOOKUP(V29,[1]Sheet1!$A$217:$U$242,6,FALSE)</f>
        <v>0</v>
      </c>
      <c r="G29" s="18">
        <f>VLOOKUP(V29,[1]Sheet1!$A$217:$U$242,7,FALSE)/100</f>
        <v>0</v>
      </c>
      <c r="H29" s="25">
        <f>VLOOKUP(V29,[1]Sheet1!$A$217:$U$242,8,FALSE)</f>
        <v>0</v>
      </c>
      <c r="I29" s="19">
        <f>VLOOKUP(V29,[1]Sheet1!$A$217:$U$242,9,FALSE)/100</f>
        <v>0</v>
      </c>
      <c r="J29" s="28">
        <f>VLOOKUP(V29,[1]Sheet1!$A$217:$U$242,10,FALSE)</f>
        <v>0</v>
      </c>
      <c r="K29" s="18">
        <f>VLOOKUP(V29,[1]Sheet1!$A$217:$U$242,11,FALSE)/100</f>
        <v>0</v>
      </c>
      <c r="L29" s="25">
        <f>VLOOKUP(V29,[1]Sheet1!$A$217:$U$242,12,FALSE)</f>
        <v>0</v>
      </c>
      <c r="M29" s="19">
        <f>VLOOKUP(V29,[1]Sheet1!$A$217:$U$242,13,FALSE)/100</f>
        <v>0</v>
      </c>
      <c r="N29" s="25">
        <f>VLOOKUP(V29,[1]Sheet1!$A$217:$U$242,14,FALSE)</f>
        <v>0</v>
      </c>
      <c r="O29" s="19">
        <f>VLOOKUP(V29,[1]Sheet1!$A$217:$U$242,15,FALSE)/100</f>
        <v>0</v>
      </c>
      <c r="P29" s="28">
        <f>VLOOKUP(V29,[1]Sheet1!$A$217:$U$242,16,FALSE)</f>
        <v>0</v>
      </c>
      <c r="Q29" s="19">
        <f>VLOOKUP(V29,[1]Sheet1!$A$217:$U$242,17,FALSE)/100</f>
        <v>0</v>
      </c>
      <c r="R29" s="28">
        <f>VLOOKUP(V29,[1]Sheet1!$A$217:$U$242,18,FALSE)</f>
        <v>0</v>
      </c>
      <c r="S29" s="19">
        <f>VLOOKUP(V29,[1]Sheet1!$A$217:$U$242,19,FALSE)/100</f>
        <v>0</v>
      </c>
      <c r="T29" s="28">
        <f>VLOOKUP(V29,[1]Sheet1!$A$217:$U$242,20,FALSE)</f>
        <v>0</v>
      </c>
      <c r="U29" s="19">
        <f>VLOOKUP(V29,[1]Sheet1!$A$217:$U$242,21,FALSE)/100</f>
        <v>0</v>
      </c>
      <c r="V29" s="67" t="s">
        <v>27</v>
      </c>
    </row>
    <row r="30" spans="1:22" ht="15.75" thickBot="1" x14ac:dyDescent="0.3">
      <c r="A30" s="20" t="s">
        <v>28</v>
      </c>
      <c r="B30" s="23">
        <f>VLOOKUP(V30,[1]Sheet1!$A$217:$U$242,2,FALSE)</f>
        <v>10629</v>
      </c>
      <c r="C30" s="7">
        <f>VLOOKUP(V30,[1]Sheet1!$A$217:$U$242,3,FALSE)/100</f>
        <v>1</v>
      </c>
      <c r="D30" s="23">
        <f>VLOOKUP(V30,[1]Sheet1!$A$217:$U$242,4,FALSE)</f>
        <v>10629</v>
      </c>
      <c r="E30" s="8">
        <f>VLOOKUP(V30,[1]Sheet1!$A$217:$U$242,5,FALSE)/100</f>
        <v>1</v>
      </c>
      <c r="F30" s="29">
        <f>VLOOKUP(V30,[1]Sheet1!$A$217:$U$242,6,FALSE)</f>
        <v>0</v>
      </c>
      <c r="G30" s="7">
        <f>VLOOKUP(V30,[1]Sheet1!$A$217:$U$242,7,FALSE)/100</f>
        <v>0</v>
      </c>
      <c r="H30" s="23">
        <f>VLOOKUP(V30,[1]Sheet1!$A$217:$U$242,8,FALSE)</f>
        <v>0</v>
      </c>
      <c r="I30" s="8">
        <f>VLOOKUP(V30,[1]Sheet1!$A$217:$U$242,9,FALSE)/100</f>
        <v>0</v>
      </c>
      <c r="J30" s="29">
        <f>VLOOKUP(V30,[1]Sheet1!$A$217:$U$242,10,FALSE)</f>
        <v>0</v>
      </c>
      <c r="K30" s="7">
        <f>VLOOKUP(V30,[1]Sheet1!$A$217:$U$242,11,FALSE)/100</f>
        <v>0</v>
      </c>
      <c r="L30" s="23">
        <f>VLOOKUP(V30,[1]Sheet1!$A$217:$U$242,12,FALSE)</f>
        <v>0</v>
      </c>
      <c r="M30" s="8">
        <f>VLOOKUP(V30,[1]Sheet1!$A$217:$U$242,13,FALSE)/100</f>
        <v>0</v>
      </c>
      <c r="N30" s="23">
        <f>VLOOKUP(V30,[1]Sheet1!$A$217:$U$242,14,FALSE)</f>
        <v>0</v>
      </c>
      <c r="O30" s="8">
        <f>VLOOKUP(V30,[1]Sheet1!$A$217:$U$242,15,FALSE)/100</f>
        <v>0</v>
      </c>
      <c r="P30" s="29">
        <f>VLOOKUP(V30,[1]Sheet1!$A$217:$U$242,16,FALSE)</f>
        <v>0</v>
      </c>
      <c r="Q30" s="8">
        <f>VLOOKUP(V30,[1]Sheet1!$A$217:$U$242,17,FALSE)/100</f>
        <v>0</v>
      </c>
      <c r="R30" s="29">
        <f>VLOOKUP(V30,[1]Sheet1!$A$217:$U$242,18,FALSE)</f>
        <v>0</v>
      </c>
      <c r="S30" s="8">
        <f>VLOOKUP(V30,[1]Sheet1!$A$217:$U$242,19,FALSE)/100</f>
        <v>0</v>
      </c>
      <c r="T30" s="29">
        <f>VLOOKUP(V30,[1]Sheet1!$A$217:$U$242,20,FALSE)</f>
        <v>0</v>
      </c>
      <c r="U30" s="8">
        <f>VLOOKUP(V30,[1]Sheet1!$A$217:$U$242,21,FALSE)/100</f>
        <v>0</v>
      </c>
      <c r="V30" s="67" t="s">
        <v>32</v>
      </c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34</vt:i4>
      </vt:variant>
    </vt:vector>
  </HeadingPairs>
  <TitlesOfParts>
    <vt:vector size="34" baseType="lpstr">
      <vt:lpstr>Inhoudsopgave</vt:lpstr>
      <vt:lpstr>24.1.1</vt:lpstr>
      <vt:lpstr>24.1.2</vt:lpstr>
      <vt:lpstr>24.1.3</vt:lpstr>
      <vt:lpstr>24.1.4</vt:lpstr>
      <vt:lpstr>24.1.5</vt:lpstr>
      <vt:lpstr>24.1.6</vt:lpstr>
      <vt:lpstr>24.1.7</vt:lpstr>
      <vt:lpstr>5.1.8</vt:lpstr>
      <vt:lpstr>5.2.8</vt:lpstr>
      <vt:lpstr>24.2.1</vt:lpstr>
      <vt:lpstr>24.2.2</vt:lpstr>
      <vt:lpstr>24.2.3</vt:lpstr>
      <vt:lpstr>24.2.4</vt:lpstr>
      <vt:lpstr>24.2.5</vt:lpstr>
      <vt:lpstr>24.2.6</vt:lpstr>
      <vt:lpstr>24.2.7</vt:lpstr>
      <vt:lpstr>5.3.8</vt:lpstr>
      <vt:lpstr>24.3.1</vt:lpstr>
      <vt:lpstr>24.3.2</vt:lpstr>
      <vt:lpstr>24.3.3</vt:lpstr>
      <vt:lpstr>24.3.4</vt:lpstr>
      <vt:lpstr>24.3.5</vt:lpstr>
      <vt:lpstr>24.3.6</vt:lpstr>
      <vt:lpstr>24.3.7</vt:lpstr>
      <vt:lpstr>5.4.8</vt:lpstr>
      <vt:lpstr>24.4.1</vt:lpstr>
      <vt:lpstr>24.4.2</vt:lpstr>
      <vt:lpstr>24.4.3</vt:lpstr>
      <vt:lpstr>24.4.4</vt:lpstr>
      <vt:lpstr>24.4.5</vt:lpstr>
      <vt:lpstr>24.4.6</vt:lpstr>
      <vt:lpstr>24.4.7</vt:lpstr>
      <vt:lpstr>5.5.8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2015-06-23T07:39:11Z</cp:lastPrinted>
  <dcterms:created xsi:type="dcterms:W3CDTF">2015-01-12T08:29:00Z</dcterms:created>
  <dcterms:modified xsi:type="dcterms:W3CDTF">2024-02-06T14:46:40Z</dcterms:modified>
</cp:coreProperties>
</file>