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11616" windowHeight="9696" tabRatio="841"/>
  </bookViews>
  <sheets>
    <sheet name="table" sheetId="1" r:id="rId1"/>
    <sheet name="1-2" sheetId="26" r:id="rId2"/>
    <sheet name="3-4-5-6" sheetId="4" r:id="rId3"/>
    <sheet name="7" sheetId="27" r:id="rId4"/>
    <sheet name="8" sheetId="28" r:id="rId5"/>
    <sheet name="9" sheetId="29" r:id="rId6"/>
    <sheet name="10" sheetId="30" r:id="rId7"/>
    <sheet name="11" sheetId="31" r:id="rId8"/>
    <sheet name="12" sheetId="32" r:id="rId9"/>
    <sheet name="13" sheetId="33" r:id="rId10"/>
    <sheet name="14-15" sheetId="34" r:id="rId11"/>
    <sheet name="16" sheetId="15" r:id="rId12"/>
    <sheet name="17" sheetId="35" r:id="rId13"/>
    <sheet name="18-19-20-21" sheetId="36" r:id="rId14"/>
    <sheet name="22" sheetId="37" r:id="rId15"/>
    <sheet name="23" sheetId="19" r:id="rId16"/>
    <sheet name="24" sheetId="38" r:id="rId17"/>
    <sheet name="25" sheetId="39" r:id="rId18"/>
    <sheet name="26" sheetId="40" r:id="rId19"/>
    <sheet name="27" sheetId="41" r:id="rId20"/>
    <sheet name="28-29" sheetId="42" r:id="rId21"/>
  </sheets>
  <calcPr calcId="145621"/>
</workbook>
</file>

<file path=xl/calcChain.xml><?xml version="1.0" encoding="utf-8"?>
<calcChain xmlns="http://schemas.openxmlformats.org/spreadsheetml/2006/main">
  <c r="K16" i="26" l="1"/>
  <c r="K62" i="41"/>
  <c r="K61" i="41"/>
  <c r="K60" i="41"/>
  <c r="K59" i="41"/>
  <c r="K58" i="41"/>
  <c r="K57" i="41"/>
  <c r="K56" i="41"/>
  <c r="K55" i="41"/>
  <c r="K54" i="41"/>
  <c r="K53" i="41"/>
  <c r="K52" i="41"/>
  <c r="K51" i="41"/>
  <c r="K50" i="41"/>
  <c r="K49" i="41"/>
  <c r="K48" i="41"/>
  <c r="K47" i="41"/>
  <c r="K46" i="41"/>
  <c r="K45" i="41"/>
  <c r="K44" i="41"/>
  <c r="K43" i="41"/>
  <c r="K42" i="41"/>
  <c r="K41" i="41"/>
  <c r="K40" i="41"/>
  <c r="K39" i="41"/>
  <c r="K38" i="41"/>
  <c r="K37" i="41"/>
  <c r="K36" i="41"/>
  <c r="K35" i="41"/>
  <c r="K34" i="41"/>
  <c r="K33" i="41"/>
  <c r="K32" i="41"/>
  <c r="K31" i="41"/>
  <c r="K30" i="41"/>
  <c r="K29" i="41"/>
  <c r="K28" i="41"/>
  <c r="K27" i="41"/>
  <c r="K26" i="41"/>
  <c r="K25" i="41"/>
  <c r="K24" i="41"/>
  <c r="K23" i="41"/>
  <c r="K22" i="41"/>
  <c r="K21" i="41"/>
  <c r="K20" i="41"/>
  <c r="K19" i="41"/>
  <c r="K17" i="41"/>
  <c r="K15" i="41"/>
  <c r="K14" i="41"/>
  <c r="K13" i="41"/>
  <c r="K12" i="41"/>
  <c r="K11" i="41"/>
  <c r="K10" i="41"/>
  <c r="K8" i="41"/>
  <c r="K7" i="41"/>
  <c r="K6" i="41"/>
  <c r="K5" i="41"/>
  <c r="J62" i="41"/>
  <c r="J61" i="41"/>
  <c r="J60" i="41"/>
  <c r="J59" i="41"/>
  <c r="J58" i="41"/>
  <c r="J57" i="41"/>
  <c r="J56" i="41"/>
  <c r="J55" i="41"/>
  <c r="J54" i="41"/>
  <c r="J53" i="41"/>
  <c r="J52" i="41"/>
  <c r="J51" i="41"/>
  <c r="J50" i="41"/>
  <c r="J49" i="41"/>
  <c r="J48" i="41"/>
  <c r="J47" i="41"/>
  <c r="J46" i="41"/>
  <c r="J45" i="41"/>
  <c r="J44" i="41"/>
  <c r="J43" i="41"/>
  <c r="J42" i="41"/>
  <c r="J41" i="41"/>
  <c r="J40" i="41"/>
  <c r="J39" i="41"/>
  <c r="J38" i="41"/>
  <c r="J37" i="41"/>
  <c r="J36" i="41"/>
  <c r="J35" i="41"/>
  <c r="J34" i="41"/>
  <c r="J33" i="41"/>
  <c r="J32" i="41"/>
  <c r="J31" i="41"/>
  <c r="J30" i="41"/>
  <c r="J29" i="41"/>
  <c r="J28" i="41"/>
  <c r="J27" i="41"/>
  <c r="J26" i="41"/>
  <c r="J25" i="41"/>
  <c r="J24" i="41"/>
  <c r="J23" i="41"/>
  <c r="J22" i="41"/>
  <c r="J21" i="41"/>
  <c r="J20" i="41"/>
  <c r="J19" i="41"/>
  <c r="J18" i="41"/>
  <c r="J17" i="41"/>
  <c r="J16" i="41"/>
  <c r="J15" i="41"/>
  <c r="J14" i="41"/>
  <c r="J13" i="41"/>
  <c r="J12" i="41"/>
  <c r="J11" i="41"/>
  <c r="J10" i="41"/>
  <c r="J9" i="41"/>
  <c r="J8" i="41"/>
  <c r="J7" i="41"/>
  <c r="J6" i="41"/>
  <c r="J5" i="41"/>
  <c r="I62" i="41"/>
  <c r="H62" i="41"/>
  <c r="H60" i="41"/>
  <c r="I5" i="41"/>
  <c r="H5" i="41"/>
  <c r="G5" i="41"/>
  <c r="G60" i="41"/>
  <c r="G62" i="41" s="1"/>
  <c r="H53" i="41"/>
  <c r="G53" i="41"/>
  <c r="H47" i="41"/>
  <c r="I47" i="41" s="1"/>
  <c r="G47" i="41"/>
  <c r="H40" i="41"/>
  <c r="G40" i="41"/>
  <c r="H34" i="41"/>
  <c r="G34" i="41"/>
  <c r="H26" i="41"/>
  <c r="G26" i="41"/>
  <c r="H21" i="41"/>
  <c r="G21" i="41"/>
  <c r="H15" i="41"/>
  <c r="G15" i="41"/>
  <c r="I61" i="41"/>
  <c r="I60" i="41"/>
  <c r="I59" i="41"/>
  <c r="I58" i="41"/>
  <c r="I57" i="41"/>
  <c r="I56" i="41"/>
  <c r="I55" i="41"/>
  <c r="I54" i="41"/>
  <c r="I53" i="41"/>
  <c r="I52" i="41"/>
  <c r="I51" i="41"/>
  <c r="I50" i="41"/>
  <c r="I49" i="41"/>
  <c r="I48" i="41"/>
  <c r="I46" i="41"/>
  <c r="I45" i="41"/>
  <c r="I44" i="41"/>
  <c r="I43" i="41"/>
  <c r="I42" i="41"/>
  <c r="I41" i="41"/>
  <c r="I40" i="41"/>
  <c r="I39" i="41"/>
  <c r="I38" i="41"/>
  <c r="I37" i="41"/>
  <c r="I36" i="41"/>
  <c r="I35" i="41"/>
  <c r="I34" i="41"/>
  <c r="I33" i="41"/>
  <c r="I32" i="41"/>
  <c r="I31" i="41"/>
  <c r="I30" i="41"/>
  <c r="I29" i="41"/>
  <c r="I28" i="41"/>
  <c r="I27" i="41"/>
  <c r="I26" i="41"/>
  <c r="I25" i="41"/>
  <c r="I24" i="41"/>
  <c r="I23" i="41"/>
  <c r="I22" i="41"/>
  <c r="I20" i="41"/>
  <c r="I19" i="41"/>
  <c r="I18" i="41"/>
  <c r="I17" i="41"/>
  <c r="I16" i="41"/>
  <c r="I15" i="41"/>
  <c r="I14" i="41"/>
  <c r="I13" i="41"/>
  <c r="I12" i="41"/>
  <c r="I11" i="41"/>
  <c r="I10" i="41"/>
  <c r="I9" i="41"/>
  <c r="I8" i="41"/>
  <c r="I7" i="41"/>
  <c r="J32" i="42"/>
  <c r="J31" i="42"/>
  <c r="J30" i="42"/>
  <c r="J29" i="42"/>
  <c r="J28" i="42"/>
  <c r="J27" i="42"/>
  <c r="J26" i="42"/>
  <c r="J25" i="42"/>
  <c r="I32" i="42"/>
  <c r="I31" i="42"/>
  <c r="I30" i="42"/>
  <c r="I29" i="42"/>
  <c r="I28" i="42"/>
  <c r="I27" i="42"/>
  <c r="I26" i="42"/>
  <c r="I25" i="42"/>
  <c r="G32" i="42"/>
  <c r="F32" i="42"/>
  <c r="H26" i="42"/>
  <c r="H27" i="42"/>
  <c r="H28" i="42"/>
  <c r="H29" i="42"/>
  <c r="H30" i="42"/>
  <c r="H31" i="42"/>
  <c r="H32" i="42"/>
  <c r="H25" i="42"/>
  <c r="J17" i="42"/>
  <c r="J16" i="42"/>
  <c r="J15" i="42"/>
  <c r="J14" i="42"/>
  <c r="J13" i="42"/>
  <c r="J12" i="42"/>
  <c r="J11" i="42"/>
  <c r="J10" i="42"/>
  <c r="J9" i="42"/>
  <c r="J8" i="42"/>
  <c r="J7" i="42"/>
  <c r="J6" i="42"/>
  <c r="J5" i="42"/>
  <c r="I17" i="42"/>
  <c r="I16" i="42"/>
  <c r="I15" i="42"/>
  <c r="I14" i="42"/>
  <c r="I13" i="42"/>
  <c r="I12" i="42"/>
  <c r="I11" i="42"/>
  <c r="I10" i="42"/>
  <c r="I9" i="42"/>
  <c r="I8" i="42"/>
  <c r="I7" i="42"/>
  <c r="I6" i="42"/>
  <c r="I5" i="42"/>
  <c r="H17" i="42"/>
  <c r="H6" i="42"/>
  <c r="H7" i="42"/>
  <c r="H8" i="42"/>
  <c r="H9" i="42"/>
  <c r="H10" i="42"/>
  <c r="H11" i="42"/>
  <c r="H12" i="42"/>
  <c r="H13" i="42"/>
  <c r="H14" i="42"/>
  <c r="H15" i="42"/>
  <c r="H16" i="42"/>
  <c r="H5" i="42"/>
  <c r="G17" i="42"/>
  <c r="F17" i="42"/>
  <c r="K65" i="39"/>
  <c r="K64" i="39"/>
  <c r="K63" i="39"/>
  <c r="K62" i="39"/>
  <c r="K61" i="39"/>
  <c r="K60" i="39"/>
  <c r="K59" i="39"/>
  <c r="K58" i="39"/>
  <c r="K57" i="39"/>
  <c r="K56" i="39"/>
  <c r="K55" i="39"/>
  <c r="K54" i="39"/>
  <c r="K53" i="39"/>
  <c r="K52" i="39"/>
  <c r="K51" i="39"/>
  <c r="K50" i="39"/>
  <c r="K49" i="39"/>
  <c r="K48" i="39"/>
  <c r="K47" i="39"/>
  <c r="K46" i="39"/>
  <c r="K45" i="39"/>
  <c r="K44" i="39"/>
  <c r="K43" i="39"/>
  <c r="K42" i="39"/>
  <c r="K41" i="39"/>
  <c r="K40" i="39"/>
  <c r="K39" i="39"/>
  <c r="K38" i="39"/>
  <c r="K37" i="39"/>
  <c r="K36" i="39"/>
  <c r="K35" i="39"/>
  <c r="K34" i="39"/>
  <c r="K33" i="39"/>
  <c r="K32" i="39"/>
  <c r="K31" i="39"/>
  <c r="K30" i="39"/>
  <c r="K29" i="39"/>
  <c r="K28" i="39"/>
  <c r="K27" i="39"/>
  <c r="K26" i="39"/>
  <c r="K25" i="39"/>
  <c r="K24" i="39"/>
  <c r="K23" i="39"/>
  <c r="K22" i="39"/>
  <c r="K21" i="39"/>
  <c r="K20" i="39"/>
  <c r="K19" i="39"/>
  <c r="K18" i="39"/>
  <c r="K17" i="39"/>
  <c r="K16" i="39"/>
  <c r="K15" i="39"/>
  <c r="K14" i="39"/>
  <c r="K13" i="39"/>
  <c r="K12" i="39"/>
  <c r="K10" i="39"/>
  <c r="K9" i="39"/>
  <c r="K6" i="39"/>
  <c r="K5" i="39"/>
  <c r="J65" i="39"/>
  <c r="J64" i="39"/>
  <c r="J63" i="39"/>
  <c r="J62" i="39"/>
  <c r="J61" i="39"/>
  <c r="J60" i="39"/>
  <c r="J59" i="39"/>
  <c r="J58" i="39"/>
  <c r="J57" i="39"/>
  <c r="J56" i="39"/>
  <c r="J55" i="39"/>
  <c r="J54" i="39"/>
  <c r="J53" i="39"/>
  <c r="J52" i="39"/>
  <c r="J51" i="39"/>
  <c r="J50" i="39"/>
  <c r="J49" i="39"/>
  <c r="J48" i="39"/>
  <c r="J47" i="39"/>
  <c r="J46" i="39"/>
  <c r="J45" i="39"/>
  <c r="J44" i="39"/>
  <c r="J43" i="39"/>
  <c r="J42" i="39"/>
  <c r="J41" i="39"/>
  <c r="J40" i="39"/>
  <c r="J39" i="39"/>
  <c r="J38" i="39"/>
  <c r="J37" i="39"/>
  <c r="J36" i="39"/>
  <c r="J35" i="39"/>
  <c r="J34" i="39"/>
  <c r="J33" i="39"/>
  <c r="J32" i="39"/>
  <c r="J31" i="39"/>
  <c r="J30" i="39"/>
  <c r="J29" i="39"/>
  <c r="J28" i="39"/>
  <c r="J27" i="39"/>
  <c r="J26" i="39"/>
  <c r="J25" i="39"/>
  <c r="J24" i="39"/>
  <c r="J23" i="39"/>
  <c r="J22" i="39"/>
  <c r="J21" i="39"/>
  <c r="J20" i="39"/>
  <c r="J19" i="39"/>
  <c r="J18" i="39"/>
  <c r="J17" i="39"/>
  <c r="J16" i="39"/>
  <c r="J15" i="39"/>
  <c r="J14" i="39"/>
  <c r="J13" i="39"/>
  <c r="J12" i="39"/>
  <c r="J11" i="39"/>
  <c r="J10" i="39"/>
  <c r="J9" i="39"/>
  <c r="J8" i="39"/>
  <c r="J7" i="39"/>
  <c r="J6" i="39"/>
  <c r="J5" i="39"/>
  <c r="I65" i="39"/>
  <c r="G65" i="39"/>
  <c r="H56" i="39"/>
  <c r="G56" i="39"/>
  <c r="H48" i="39"/>
  <c r="G48" i="39"/>
  <c r="H41" i="39"/>
  <c r="G41" i="39"/>
  <c r="H36" i="39"/>
  <c r="G36" i="39"/>
  <c r="H28" i="39"/>
  <c r="G28" i="39"/>
  <c r="H20" i="39"/>
  <c r="G20" i="39"/>
  <c r="G13" i="39"/>
  <c r="H6" i="39"/>
  <c r="G6" i="39"/>
  <c r="I64" i="39"/>
  <c r="I63" i="39"/>
  <c r="I62" i="39"/>
  <c r="I61" i="39"/>
  <c r="I60" i="39"/>
  <c r="I59" i="39"/>
  <c r="I58" i="39"/>
  <c r="I57" i="39"/>
  <c r="I56" i="39"/>
  <c r="I55" i="39"/>
  <c r="I54" i="39"/>
  <c r="I53" i="39"/>
  <c r="I52" i="39"/>
  <c r="I51" i="39"/>
  <c r="I50" i="39"/>
  <c r="I49" i="39"/>
  <c r="I48" i="39"/>
  <c r="I47" i="39"/>
  <c r="I46" i="39"/>
  <c r="I45" i="39"/>
  <c r="I44" i="39"/>
  <c r="I43" i="39"/>
  <c r="I42" i="39"/>
  <c r="I41" i="39"/>
  <c r="I40" i="39"/>
  <c r="I39" i="39"/>
  <c r="I38" i="39"/>
  <c r="I37" i="39"/>
  <c r="I36" i="39"/>
  <c r="I35" i="39"/>
  <c r="I34" i="39"/>
  <c r="I33" i="39"/>
  <c r="I32" i="39"/>
  <c r="I31" i="39"/>
  <c r="I30" i="39"/>
  <c r="I29" i="39"/>
  <c r="I28" i="39"/>
  <c r="I27" i="39"/>
  <c r="I26" i="39"/>
  <c r="I25" i="39"/>
  <c r="I24" i="39"/>
  <c r="I23" i="39"/>
  <c r="I22" i="39"/>
  <c r="I21" i="39"/>
  <c r="I20" i="39"/>
  <c r="I19" i="39"/>
  <c r="I18" i="39"/>
  <c r="I17" i="39"/>
  <c r="I16" i="39"/>
  <c r="I15" i="39"/>
  <c r="I14" i="39"/>
  <c r="I13" i="39"/>
  <c r="I12" i="39"/>
  <c r="I11" i="39"/>
  <c r="I10" i="39"/>
  <c r="I9" i="39"/>
  <c r="I8" i="39"/>
  <c r="I7" i="39"/>
  <c r="I5" i="39"/>
  <c r="K53" i="37"/>
  <c r="K52" i="37"/>
  <c r="K51" i="37"/>
  <c r="K50" i="37"/>
  <c r="K49" i="37"/>
  <c r="K48" i="37"/>
  <c r="K47" i="37"/>
  <c r="K46" i="37"/>
  <c r="K45" i="37"/>
  <c r="K44" i="37"/>
  <c r="K43" i="37"/>
  <c r="K42" i="37"/>
  <c r="K41" i="37"/>
  <c r="K40" i="37"/>
  <c r="K39" i="37"/>
  <c r="K38" i="37"/>
  <c r="K37" i="37"/>
  <c r="K36" i="37"/>
  <c r="K35" i="37"/>
  <c r="K34" i="37"/>
  <c r="K33" i="37"/>
  <c r="K32" i="37"/>
  <c r="K31" i="37"/>
  <c r="K30" i="37"/>
  <c r="K29" i="37"/>
  <c r="K28" i="37"/>
  <c r="K27" i="37"/>
  <c r="K26" i="37"/>
  <c r="K25" i="37"/>
  <c r="K24" i="37"/>
  <c r="K23" i="37"/>
  <c r="K22" i="37"/>
  <c r="K21" i="37"/>
  <c r="K20" i="37"/>
  <c r="K19" i="37"/>
  <c r="K18" i="37"/>
  <c r="K17" i="37"/>
  <c r="K16" i="37"/>
  <c r="K15" i="37"/>
  <c r="K14" i="37"/>
  <c r="K13" i="37"/>
  <c r="K12" i="37"/>
  <c r="K11" i="37"/>
  <c r="K10" i="37"/>
  <c r="K9" i="37"/>
  <c r="K8" i="37"/>
  <c r="K7" i="37"/>
  <c r="K6" i="37"/>
  <c r="K5" i="37"/>
  <c r="J53" i="37"/>
  <c r="J52" i="37"/>
  <c r="J51" i="37"/>
  <c r="J50" i="37"/>
  <c r="J49" i="37"/>
  <c r="J48" i="37"/>
  <c r="J47" i="37"/>
  <c r="J46" i="37"/>
  <c r="J45" i="37"/>
  <c r="J44" i="37"/>
  <c r="J43" i="37"/>
  <c r="J42" i="37"/>
  <c r="J41" i="37"/>
  <c r="J40" i="37"/>
  <c r="J39" i="37"/>
  <c r="J38" i="37"/>
  <c r="J37" i="37"/>
  <c r="J36" i="37"/>
  <c r="J35" i="37"/>
  <c r="J34" i="37"/>
  <c r="J33" i="37"/>
  <c r="J32" i="37"/>
  <c r="J31" i="37"/>
  <c r="J30" i="37"/>
  <c r="J29" i="37"/>
  <c r="J28" i="37"/>
  <c r="J27" i="37"/>
  <c r="J26" i="37"/>
  <c r="J25" i="37"/>
  <c r="J24" i="37"/>
  <c r="J23" i="37"/>
  <c r="J22" i="37"/>
  <c r="J21" i="37"/>
  <c r="J20" i="37"/>
  <c r="J19" i="37"/>
  <c r="J18" i="37"/>
  <c r="J17" i="37"/>
  <c r="J16" i="37"/>
  <c r="J15" i="37"/>
  <c r="J14" i="37"/>
  <c r="J13" i="37"/>
  <c r="J12" i="37"/>
  <c r="J11" i="37"/>
  <c r="J10" i="37"/>
  <c r="J9" i="37"/>
  <c r="J8" i="37"/>
  <c r="J7" i="37"/>
  <c r="J6" i="37"/>
  <c r="J5" i="37"/>
  <c r="H53" i="37"/>
  <c r="G53" i="37"/>
  <c r="I52" i="37"/>
  <c r="I51" i="37"/>
  <c r="I50" i="37"/>
  <c r="I49" i="37"/>
  <c r="I48" i="37"/>
  <c r="I47" i="37"/>
  <c r="I46" i="37"/>
  <c r="I45" i="37"/>
  <c r="I44" i="37"/>
  <c r="I43" i="37"/>
  <c r="I42" i="37"/>
  <c r="I41" i="37"/>
  <c r="I40" i="37"/>
  <c r="I39" i="37"/>
  <c r="I38" i="37"/>
  <c r="I37" i="37"/>
  <c r="I36" i="37"/>
  <c r="I35" i="37"/>
  <c r="I34" i="37"/>
  <c r="I33" i="37"/>
  <c r="I32" i="37"/>
  <c r="I31" i="37"/>
  <c r="I30" i="37"/>
  <c r="I29" i="37"/>
  <c r="I28" i="37"/>
  <c r="I27" i="37"/>
  <c r="I26" i="37"/>
  <c r="I25" i="37"/>
  <c r="I24" i="37"/>
  <c r="I23" i="37"/>
  <c r="H48" i="37"/>
  <c r="G48" i="37"/>
  <c r="H39" i="37"/>
  <c r="G39" i="37"/>
  <c r="H30" i="37"/>
  <c r="G30" i="37"/>
  <c r="H23" i="37"/>
  <c r="I22" i="37"/>
  <c r="I21" i="37"/>
  <c r="I20" i="37"/>
  <c r="I18" i="37"/>
  <c r="I17" i="37"/>
  <c r="I16" i="37"/>
  <c r="G23" i="37"/>
  <c r="I19" i="37"/>
  <c r="I15" i="37"/>
  <c r="I14" i="37"/>
  <c r="I13" i="37"/>
  <c r="I12" i="37"/>
  <c r="I11" i="37"/>
  <c r="I10" i="37"/>
  <c r="I9" i="37"/>
  <c r="I8" i="37"/>
  <c r="I7" i="37"/>
  <c r="H19" i="37"/>
  <c r="G19" i="37"/>
  <c r="H15" i="37"/>
  <c r="G15" i="37"/>
  <c r="I6" i="37"/>
  <c r="H6" i="37"/>
  <c r="G6" i="37"/>
  <c r="I5" i="37"/>
  <c r="J50" i="36"/>
  <c r="J49" i="36"/>
  <c r="J48" i="36"/>
  <c r="J47" i="36"/>
  <c r="J46" i="36"/>
  <c r="J45" i="36"/>
  <c r="I50" i="36"/>
  <c r="I46" i="36"/>
  <c r="I47" i="36"/>
  <c r="I48" i="36"/>
  <c r="I49" i="36"/>
  <c r="I45" i="36"/>
  <c r="H50" i="36"/>
  <c r="H46" i="36"/>
  <c r="H47" i="36"/>
  <c r="H48" i="36"/>
  <c r="H49" i="36"/>
  <c r="H45" i="36"/>
  <c r="G50" i="36"/>
  <c r="F50" i="36"/>
  <c r="D39" i="36"/>
  <c r="J26" i="36"/>
  <c r="J27" i="36"/>
  <c r="J28" i="36"/>
  <c r="J29" i="36"/>
  <c r="J30" i="36"/>
  <c r="J31" i="36"/>
  <c r="J32" i="36"/>
  <c r="J33" i="36"/>
  <c r="J34" i="36"/>
  <c r="J35" i="36"/>
  <c r="J36" i="36"/>
  <c r="J37" i="36"/>
  <c r="J38" i="36"/>
  <c r="J39" i="36"/>
  <c r="J25" i="36"/>
  <c r="I26" i="36"/>
  <c r="I27" i="36"/>
  <c r="I28" i="36"/>
  <c r="I29" i="36"/>
  <c r="I30" i="36"/>
  <c r="I31" i="36"/>
  <c r="I32" i="36"/>
  <c r="I33" i="36"/>
  <c r="I34" i="36"/>
  <c r="I35" i="36"/>
  <c r="I36" i="36"/>
  <c r="I37" i="36"/>
  <c r="I38" i="36"/>
  <c r="I39" i="36"/>
  <c r="I25" i="36"/>
  <c r="H26" i="36"/>
  <c r="H27" i="36"/>
  <c r="H28" i="36"/>
  <c r="H29" i="36"/>
  <c r="H30" i="36"/>
  <c r="H31" i="36"/>
  <c r="H32" i="36"/>
  <c r="H33" i="36"/>
  <c r="H34" i="36"/>
  <c r="H35" i="36"/>
  <c r="H36" i="36"/>
  <c r="H37" i="36"/>
  <c r="H38" i="36"/>
  <c r="H39" i="36"/>
  <c r="H25" i="36"/>
  <c r="F39" i="36"/>
  <c r="G37" i="36"/>
  <c r="G39" i="36" s="1"/>
  <c r="F37" i="36"/>
  <c r="B38" i="36"/>
  <c r="G31" i="36"/>
  <c r="F31" i="36"/>
  <c r="H18" i="36"/>
  <c r="J18" i="36" s="1"/>
  <c r="H17" i="36"/>
  <c r="J17" i="36" s="1"/>
  <c r="H16" i="36"/>
  <c r="J16" i="36" s="1"/>
  <c r="H15" i="36"/>
  <c r="J15" i="36" s="1"/>
  <c r="H14" i="36"/>
  <c r="H13" i="36"/>
  <c r="J13" i="36" s="1"/>
  <c r="G19" i="36"/>
  <c r="F19" i="36"/>
  <c r="H6" i="36"/>
  <c r="H5" i="36"/>
  <c r="J5" i="36" s="1"/>
  <c r="G7" i="36"/>
  <c r="F7" i="36"/>
  <c r="K65" i="30"/>
  <c r="L9" i="30" s="1"/>
  <c r="M8" i="30"/>
  <c r="M9" i="30"/>
  <c r="M10" i="30"/>
  <c r="M11" i="30"/>
  <c r="M12" i="30"/>
  <c r="M13" i="30"/>
  <c r="M14" i="30"/>
  <c r="M15" i="30"/>
  <c r="M16" i="30"/>
  <c r="M17" i="30"/>
  <c r="M18" i="30"/>
  <c r="M19" i="30"/>
  <c r="M20" i="30"/>
  <c r="M21" i="30"/>
  <c r="M22" i="30"/>
  <c r="M23" i="30"/>
  <c r="M24" i="30"/>
  <c r="M25" i="30"/>
  <c r="M26" i="30"/>
  <c r="M27" i="30"/>
  <c r="M28" i="30"/>
  <c r="M29" i="30"/>
  <c r="M30" i="30"/>
  <c r="M31" i="30"/>
  <c r="M32" i="30"/>
  <c r="M33" i="30"/>
  <c r="M34" i="30"/>
  <c r="M35" i="30"/>
  <c r="M36" i="30"/>
  <c r="M37" i="30"/>
  <c r="M38" i="30"/>
  <c r="M39" i="30"/>
  <c r="M40" i="30"/>
  <c r="M41" i="30"/>
  <c r="M42" i="30"/>
  <c r="M43" i="30"/>
  <c r="M44" i="30"/>
  <c r="M45" i="30"/>
  <c r="M46" i="30"/>
  <c r="M47" i="30"/>
  <c r="M48" i="30"/>
  <c r="M49" i="30"/>
  <c r="M50" i="30"/>
  <c r="M51" i="30"/>
  <c r="M52" i="30"/>
  <c r="M53" i="30"/>
  <c r="M54" i="30"/>
  <c r="M55" i="30"/>
  <c r="M56" i="30"/>
  <c r="M57" i="30"/>
  <c r="M58" i="30"/>
  <c r="M59" i="30"/>
  <c r="M60" i="30"/>
  <c r="M61" i="30"/>
  <c r="M62" i="30"/>
  <c r="M63" i="30"/>
  <c r="M64" i="30"/>
  <c r="M7" i="30"/>
  <c r="M6" i="30"/>
  <c r="M5" i="30"/>
  <c r="L8" i="30"/>
  <c r="L16" i="30"/>
  <c r="L24" i="30"/>
  <c r="L32" i="30"/>
  <c r="L40" i="30"/>
  <c r="L47" i="30"/>
  <c r="L48" i="30"/>
  <c r="L55" i="30"/>
  <c r="L56" i="30"/>
  <c r="L63" i="30"/>
  <c r="L64" i="30"/>
  <c r="K8" i="30"/>
  <c r="K9" i="30"/>
  <c r="K10" i="30"/>
  <c r="K11" i="30"/>
  <c r="K12" i="30"/>
  <c r="K13" i="30"/>
  <c r="K14" i="30"/>
  <c r="K15" i="30"/>
  <c r="K16" i="30"/>
  <c r="K17" i="30"/>
  <c r="K18" i="30"/>
  <c r="K19" i="30"/>
  <c r="K20" i="30"/>
  <c r="K21" i="30"/>
  <c r="K22" i="30"/>
  <c r="K23" i="30"/>
  <c r="K24" i="30"/>
  <c r="K25" i="30"/>
  <c r="K26" i="30"/>
  <c r="K27" i="30"/>
  <c r="K28" i="30"/>
  <c r="K29" i="30"/>
  <c r="K30" i="30"/>
  <c r="K31" i="30"/>
  <c r="K32" i="30"/>
  <c r="K33" i="30"/>
  <c r="K34" i="30"/>
  <c r="K35" i="30"/>
  <c r="K36" i="30"/>
  <c r="K37" i="30"/>
  <c r="K38" i="30"/>
  <c r="K39" i="30"/>
  <c r="K40" i="30"/>
  <c r="K41" i="30"/>
  <c r="K42" i="30"/>
  <c r="K43" i="30"/>
  <c r="K44" i="30"/>
  <c r="K45" i="30"/>
  <c r="K46" i="30"/>
  <c r="K47" i="30"/>
  <c r="K48" i="30"/>
  <c r="K49" i="30"/>
  <c r="K50" i="30"/>
  <c r="K51" i="30"/>
  <c r="K52" i="30"/>
  <c r="K53" i="30"/>
  <c r="K54" i="30"/>
  <c r="K55" i="30"/>
  <c r="K56" i="30"/>
  <c r="K57" i="30"/>
  <c r="K58" i="30"/>
  <c r="K59" i="30"/>
  <c r="K60" i="30"/>
  <c r="K61" i="30"/>
  <c r="K62" i="30"/>
  <c r="K63" i="30"/>
  <c r="K64" i="30"/>
  <c r="K7" i="30"/>
  <c r="K6" i="30"/>
  <c r="K5" i="30"/>
  <c r="I8" i="30"/>
  <c r="I9" i="30"/>
  <c r="I10" i="30"/>
  <c r="I11" i="30"/>
  <c r="I12" i="30"/>
  <c r="I13" i="30"/>
  <c r="I14" i="30"/>
  <c r="I15" i="30"/>
  <c r="I16" i="30"/>
  <c r="I17" i="30"/>
  <c r="I18" i="30"/>
  <c r="I19" i="30"/>
  <c r="I20" i="30"/>
  <c r="I21" i="30"/>
  <c r="I22" i="30"/>
  <c r="I23" i="30"/>
  <c r="I24" i="30"/>
  <c r="I25" i="30"/>
  <c r="I26" i="30"/>
  <c r="I27" i="30"/>
  <c r="I28" i="30"/>
  <c r="I29" i="30"/>
  <c r="I30" i="30"/>
  <c r="I31" i="30"/>
  <c r="I32" i="30"/>
  <c r="I33" i="30"/>
  <c r="I34" i="30"/>
  <c r="I35" i="30"/>
  <c r="I36" i="30"/>
  <c r="I37" i="30"/>
  <c r="I38" i="30"/>
  <c r="I39" i="30"/>
  <c r="I40" i="30"/>
  <c r="I41" i="30"/>
  <c r="I42" i="30"/>
  <c r="I43" i="30"/>
  <c r="I44" i="30"/>
  <c r="I45" i="30"/>
  <c r="I46" i="30"/>
  <c r="I47" i="30"/>
  <c r="I48" i="30"/>
  <c r="I49" i="30"/>
  <c r="I50" i="30"/>
  <c r="I51" i="30"/>
  <c r="I52" i="30"/>
  <c r="I53" i="30"/>
  <c r="I54" i="30"/>
  <c r="I55" i="30"/>
  <c r="I56" i="30"/>
  <c r="I57" i="30"/>
  <c r="I58" i="30"/>
  <c r="I59" i="30"/>
  <c r="I60" i="30"/>
  <c r="I61" i="30"/>
  <c r="I62" i="30"/>
  <c r="I63" i="30"/>
  <c r="I64" i="30"/>
  <c r="I65" i="30"/>
  <c r="I7" i="30"/>
  <c r="I6" i="30"/>
  <c r="I5" i="30"/>
  <c r="J65" i="30"/>
  <c r="H65" i="30"/>
  <c r="J56" i="30"/>
  <c r="H56" i="30"/>
  <c r="J48" i="30"/>
  <c r="H48" i="30"/>
  <c r="J41" i="30"/>
  <c r="H41" i="30"/>
  <c r="J36" i="30"/>
  <c r="H36" i="30"/>
  <c r="J28" i="30"/>
  <c r="H28" i="30"/>
  <c r="J20" i="30"/>
  <c r="H20" i="30"/>
  <c r="J13" i="30"/>
  <c r="H13" i="30"/>
  <c r="J6" i="30"/>
  <c r="H6" i="30"/>
  <c r="I21" i="41" l="1"/>
  <c r="I6" i="39"/>
  <c r="I53" i="37"/>
  <c r="J14" i="36"/>
  <c r="J6" i="36"/>
  <c r="H7" i="36"/>
  <c r="H19" i="36"/>
  <c r="L39" i="30"/>
  <c r="L31" i="30"/>
  <c r="L23" i="30"/>
  <c r="L15" i="30"/>
  <c r="L7" i="30"/>
  <c r="L54" i="30"/>
  <c r="L38" i="30"/>
  <c r="L22" i="30"/>
  <c r="L6" i="30"/>
  <c r="L61" i="30"/>
  <c r="L45" i="30"/>
  <c r="L37" i="30"/>
  <c r="L21" i="30"/>
  <c r="L60" i="30"/>
  <c r="L44" i="30"/>
  <c r="L28" i="30"/>
  <c r="L20" i="30"/>
  <c r="L51" i="30"/>
  <c r="L35" i="30"/>
  <c r="L19" i="30"/>
  <c r="L5" i="30"/>
  <c r="L58" i="30"/>
  <c r="L50" i="30"/>
  <c r="L42" i="30"/>
  <c r="L34" i="30"/>
  <c r="L26" i="30"/>
  <c r="L18" i="30"/>
  <c r="L10" i="30"/>
  <c r="M65" i="30"/>
  <c r="L62" i="30"/>
  <c r="L46" i="30"/>
  <c r="L30" i="30"/>
  <c r="L14" i="30"/>
  <c r="L53" i="30"/>
  <c r="L29" i="30"/>
  <c r="L13" i="30"/>
  <c r="L52" i="30"/>
  <c r="L36" i="30"/>
  <c r="L12" i="30"/>
  <c r="L59" i="30"/>
  <c r="L43" i="30"/>
  <c r="L27" i="30"/>
  <c r="L11" i="30"/>
  <c r="L65" i="30"/>
  <c r="L57" i="30"/>
  <c r="L49" i="30"/>
  <c r="L41" i="30"/>
  <c r="L33" i="30"/>
  <c r="L25" i="30"/>
  <c r="L17" i="30"/>
  <c r="M62" i="32"/>
  <c r="M61" i="32"/>
  <c r="M60" i="32"/>
  <c r="M59" i="32"/>
  <c r="M58" i="32"/>
  <c r="M57" i="32"/>
  <c r="M56" i="32"/>
  <c r="M55" i="32"/>
  <c r="M54" i="32"/>
  <c r="M53" i="32"/>
  <c r="M52" i="32"/>
  <c r="M51" i="32"/>
  <c r="M50" i="32"/>
  <c r="M49" i="32"/>
  <c r="M48" i="32"/>
  <c r="M47" i="32"/>
  <c r="M46" i="32"/>
  <c r="M45" i="32"/>
  <c r="M44" i="32"/>
  <c r="M43" i="32"/>
  <c r="M42" i="32"/>
  <c r="M41" i="32"/>
  <c r="M40" i="32"/>
  <c r="M39" i="32"/>
  <c r="M38" i="32"/>
  <c r="M37" i="32"/>
  <c r="M36" i="32"/>
  <c r="M35" i="32"/>
  <c r="M34" i="32"/>
  <c r="M33" i="32"/>
  <c r="M32" i="32"/>
  <c r="M31" i="32"/>
  <c r="M30" i="32"/>
  <c r="M29" i="32"/>
  <c r="M28" i="32"/>
  <c r="M27" i="32"/>
  <c r="M26" i="32"/>
  <c r="M25" i="32"/>
  <c r="M24" i="32"/>
  <c r="M23" i="32"/>
  <c r="M22" i="32"/>
  <c r="M21" i="32"/>
  <c r="M20" i="32"/>
  <c r="M19" i="32"/>
  <c r="M18" i="32"/>
  <c r="M17" i="32"/>
  <c r="M16" i="32"/>
  <c r="M15" i="32"/>
  <c r="M14" i="32"/>
  <c r="M13" i="32"/>
  <c r="M12" i="32"/>
  <c r="M11" i="32"/>
  <c r="M10" i="32"/>
  <c r="M9" i="32"/>
  <c r="M8" i="32"/>
  <c r="M7" i="32"/>
  <c r="M6" i="32"/>
  <c r="M5" i="32"/>
  <c r="L6" i="32"/>
  <c r="L7" i="32"/>
  <c r="L8" i="32"/>
  <c r="L9" i="32"/>
  <c r="L10" i="32"/>
  <c r="L11" i="32"/>
  <c r="L12" i="32"/>
  <c r="L13" i="32"/>
  <c r="L14" i="32"/>
  <c r="L15" i="32"/>
  <c r="L16" i="32"/>
  <c r="L17" i="32"/>
  <c r="L18" i="32"/>
  <c r="L19" i="32"/>
  <c r="L20" i="32"/>
  <c r="L21" i="32"/>
  <c r="L22" i="32"/>
  <c r="L23" i="32"/>
  <c r="L24" i="32"/>
  <c r="L25" i="32"/>
  <c r="L26" i="32"/>
  <c r="L27" i="32"/>
  <c r="L28" i="32"/>
  <c r="L29" i="32"/>
  <c r="L30" i="32"/>
  <c r="L31" i="32"/>
  <c r="L32" i="32"/>
  <c r="L33" i="32"/>
  <c r="L34" i="32"/>
  <c r="L35" i="32"/>
  <c r="L36" i="32"/>
  <c r="L37" i="32"/>
  <c r="L38" i="32"/>
  <c r="L39" i="32"/>
  <c r="L40" i="32"/>
  <c r="L41" i="32"/>
  <c r="L42" i="32"/>
  <c r="L43" i="32"/>
  <c r="L44" i="32"/>
  <c r="L45" i="32"/>
  <c r="L46" i="32"/>
  <c r="L47" i="32"/>
  <c r="L48" i="32"/>
  <c r="L49" i="32"/>
  <c r="L50" i="32"/>
  <c r="L51" i="32"/>
  <c r="L52" i="32"/>
  <c r="L53" i="32"/>
  <c r="L54" i="32"/>
  <c r="L55" i="32"/>
  <c r="L56" i="32"/>
  <c r="L57" i="32"/>
  <c r="L58" i="32"/>
  <c r="L59" i="32"/>
  <c r="L60" i="32"/>
  <c r="L5" i="32"/>
  <c r="I60" i="32"/>
  <c r="I6" i="32"/>
  <c r="I7" i="32"/>
  <c r="I8" i="32"/>
  <c r="I9" i="32"/>
  <c r="I10" i="32"/>
  <c r="I11" i="32"/>
  <c r="I12" i="32"/>
  <c r="I13" i="32"/>
  <c r="I14" i="32"/>
  <c r="I15" i="32"/>
  <c r="I16" i="32"/>
  <c r="I17" i="32"/>
  <c r="I18" i="32"/>
  <c r="I19" i="32"/>
  <c r="I20" i="32"/>
  <c r="I21" i="32"/>
  <c r="I22" i="32"/>
  <c r="I23" i="32"/>
  <c r="I24" i="32"/>
  <c r="I25" i="32"/>
  <c r="I26" i="32"/>
  <c r="I27" i="32"/>
  <c r="I28" i="32"/>
  <c r="I29" i="32"/>
  <c r="I30" i="32"/>
  <c r="I31" i="32"/>
  <c r="I32" i="32"/>
  <c r="I33" i="32"/>
  <c r="I34" i="32"/>
  <c r="I35" i="32"/>
  <c r="I36" i="32"/>
  <c r="I37" i="32"/>
  <c r="I38" i="32"/>
  <c r="I39" i="32"/>
  <c r="I40" i="32"/>
  <c r="I41" i="32"/>
  <c r="I42" i="32"/>
  <c r="I43" i="32"/>
  <c r="I44" i="32"/>
  <c r="I45" i="32"/>
  <c r="I46" i="32"/>
  <c r="I47" i="32"/>
  <c r="I48" i="32"/>
  <c r="I49" i="32"/>
  <c r="I50" i="32"/>
  <c r="I51" i="32"/>
  <c r="I52" i="32"/>
  <c r="I53" i="32"/>
  <c r="I54" i="32"/>
  <c r="I55" i="32"/>
  <c r="I56" i="32"/>
  <c r="I57" i="32"/>
  <c r="I58" i="32"/>
  <c r="I59" i="32"/>
  <c r="I5" i="32"/>
  <c r="J62" i="32"/>
  <c r="J53" i="32"/>
  <c r="H53" i="32"/>
  <c r="J60" i="32"/>
  <c r="H60" i="32"/>
  <c r="H62" i="32" s="1"/>
  <c r="K62" i="32" s="1"/>
  <c r="J47" i="32"/>
  <c r="H47" i="32"/>
  <c r="J40" i="32"/>
  <c r="H40" i="32"/>
  <c r="J34" i="32"/>
  <c r="H34" i="32"/>
  <c r="J26" i="32"/>
  <c r="H26" i="32"/>
  <c r="J21" i="32"/>
  <c r="H21" i="32"/>
  <c r="J15" i="32"/>
  <c r="H15" i="32"/>
  <c r="K6" i="32"/>
  <c r="K7" i="32"/>
  <c r="K8" i="32"/>
  <c r="K9" i="32"/>
  <c r="K10" i="32"/>
  <c r="K11" i="32"/>
  <c r="K12" i="32"/>
  <c r="K13" i="32"/>
  <c r="K14" i="32"/>
  <c r="K15" i="32"/>
  <c r="K16" i="32"/>
  <c r="K17" i="32"/>
  <c r="K18" i="32"/>
  <c r="K19" i="32"/>
  <c r="K20" i="32"/>
  <c r="K22" i="32"/>
  <c r="K23" i="32"/>
  <c r="K24" i="32"/>
  <c r="K25" i="32"/>
  <c r="K26" i="32"/>
  <c r="K27" i="32"/>
  <c r="K28" i="32"/>
  <c r="K29" i="32"/>
  <c r="K30" i="32"/>
  <c r="K31" i="32"/>
  <c r="K32" i="32"/>
  <c r="K33" i="32"/>
  <c r="K34" i="32"/>
  <c r="K35" i="32"/>
  <c r="K36" i="32"/>
  <c r="K37" i="32"/>
  <c r="K38" i="32"/>
  <c r="K39" i="32"/>
  <c r="K40" i="32"/>
  <c r="K41" i="32"/>
  <c r="K42" i="32"/>
  <c r="K43" i="32"/>
  <c r="K44" i="32"/>
  <c r="K45" i="32"/>
  <c r="K46" i="32"/>
  <c r="K47" i="32"/>
  <c r="K48" i="32"/>
  <c r="K49" i="32"/>
  <c r="K50" i="32"/>
  <c r="K51" i="32"/>
  <c r="K52" i="32"/>
  <c r="K53" i="32"/>
  <c r="K60" i="32" s="1"/>
  <c r="K54" i="32"/>
  <c r="K55" i="32"/>
  <c r="K56" i="32"/>
  <c r="K57" i="32"/>
  <c r="K58" i="32"/>
  <c r="K59" i="32"/>
  <c r="K61" i="32"/>
  <c r="K5" i="32"/>
  <c r="J5" i="32"/>
  <c r="H5" i="32"/>
  <c r="L43" i="15"/>
  <c r="L26" i="15"/>
  <c r="L27" i="15"/>
  <c r="L28" i="15"/>
  <c r="L29" i="15"/>
  <c r="L30" i="15"/>
  <c r="L31" i="15"/>
  <c r="L32" i="15"/>
  <c r="L33" i="15"/>
  <c r="L34" i="15"/>
  <c r="L35" i="15"/>
  <c r="L36" i="15"/>
  <c r="L37" i="15"/>
  <c r="L38" i="15"/>
  <c r="L39" i="15"/>
  <c r="L40" i="15"/>
  <c r="L41" i="15"/>
  <c r="L42" i="15"/>
  <c r="L25" i="15"/>
  <c r="L6" i="15"/>
  <c r="L7" i="15"/>
  <c r="L8" i="15"/>
  <c r="L9" i="15"/>
  <c r="L10" i="15"/>
  <c r="L11" i="15"/>
  <c r="L12" i="15"/>
  <c r="L13" i="15"/>
  <c r="L14" i="15"/>
  <c r="L15" i="15"/>
  <c r="L16" i="15"/>
  <c r="L17" i="15"/>
  <c r="L18" i="15"/>
  <c r="L19" i="15"/>
  <c r="L20" i="15"/>
  <c r="L21" i="15"/>
  <c r="L22" i="15"/>
  <c r="L23" i="15"/>
  <c r="L24" i="15"/>
  <c r="L5" i="15"/>
  <c r="K25" i="15"/>
  <c r="M8" i="15"/>
  <c r="M9" i="15"/>
  <c r="M10" i="15"/>
  <c r="M11" i="15"/>
  <c r="M12" i="15"/>
  <c r="M13" i="15"/>
  <c r="M14" i="15"/>
  <c r="M15" i="15"/>
  <c r="M16" i="15"/>
  <c r="M17" i="15"/>
  <c r="M18" i="15"/>
  <c r="M19" i="15"/>
  <c r="M20" i="15"/>
  <c r="M22" i="15"/>
  <c r="M23" i="15"/>
  <c r="M24" i="15"/>
  <c r="M26" i="15"/>
  <c r="M27" i="15"/>
  <c r="M28" i="15"/>
  <c r="M29" i="15"/>
  <c r="M30" i="15"/>
  <c r="M31" i="15"/>
  <c r="M32" i="15"/>
  <c r="M33" i="15"/>
  <c r="M34" i="15"/>
  <c r="M35" i="15"/>
  <c r="M36" i="15"/>
  <c r="M37" i="15"/>
  <c r="M38" i="15"/>
  <c r="M39" i="15"/>
  <c r="M40" i="15"/>
  <c r="M41" i="15"/>
  <c r="M42" i="15"/>
  <c r="M7" i="15"/>
  <c r="K6" i="15"/>
  <c r="K7" i="15"/>
  <c r="K8" i="15"/>
  <c r="K9" i="15"/>
  <c r="K10" i="15"/>
  <c r="K11" i="15"/>
  <c r="K12" i="15"/>
  <c r="K13" i="15"/>
  <c r="K14" i="15"/>
  <c r="K15" i="15"/>
  <c r="K16" i="15"/>
  <c r="K17" i="15"/>
  <c r="K18" i="15"/>
  <c r="K19" i="15"/>
  <c r="K20" i="15"/>
  <c r="K21" i="15"/>
  <c r="K22" i="15"/>
  <c r="K23" i="15"/>
  <c r="K24" i="15"/>
  <c r="K26" i="15"/>
  <c r="K27" i="15"/>
  <c r="K28" i="15"/>
  <c r="K29" i="15"/>
  <c r="K30" i="15"/>
  <c r="K31" i="15"/>
  <c r="K32" i="15"/>
  <c r="K33" i="15"/>
  <c r="K34" i="15"/>
  <c r="K35" i="15"/>
  <c r="K36" i="15"/>
  <c r="K37" i="15"/>
  <c r="K38" i="15"/>
  <c r="K39" i="15"/>
  <c r="K40" i="15"/>
  <c r="K41" i="15"/>
  <c r="K42" i="15"/>
  <c r="K5" i="15"/>
  <c r="J43" i="15"/>
  <c r="H43" i="15"/>
  <c r="I12" i="15" s="1"/>
  <c r="L17" i="34"/>
  <c r="L6" i="34"/>
  <c r="L7" i="34"/>
  <c r="L8" i="34"/>
  <c r="L9" i="34"/>
  <c r="L10" i="34"/>
  <c r="L11" i="34"/>
  <c r="L12" i="34"/>
  <c r="L13" i="34"/>
  <c r="L14" i="34"/>
  <c r="L15" i="34"/>
  <c r="L16" i="34"/>
  <c r="L5" i="34"/>
  <c r="K17" i="34"/>
  <c r="K6" i="34"/>
  <c r="K7" i="34"/>
  <c r="K8" i="34"/>
  <c r="K9" i="34"/>
  <c r="K10" i="34"/>
  <c r="K11" i="34"/>
  <c r="K12" i="34"/>
  <c r="K13" i="34"/>
  <c r="K14" i="34"/>
  <c r="K15" i="34"/>
  <c r="K16" i="34"/>
  <c r="K5" i="34"/>
  <c r="H17" i="34"/>
  <c r="H6" i="34"/>
  <c r="H7" i="34"/>
  <c r="H8" i="34"/>
  <c r="H9" i="34"/>
  <c r="H10" i="34"/>
  <c r="H11" i="34"/>
  <c r="H12" i="34"/>
  <c r="H13" i="34"/>
  <c r="H14" i="34"/>
  <c r="H15" i="34"/>
  <c r="H16" i="34"/>
  <c r="H5" i="34"/>
  <c r="I17" i="34"/>
  <c r="G17" i="34"/>
  <c r="J6" i="34"/>
  <c r="J7" i="34"/>
  <c r="J8" i="34"/>
  <c r="J9" i="34"/>
  <c r="J10" i="34"/>
  <c r="J11" i="34"/>
  <c r="J12" i="34"/>
  <c r="J13" i="34"/>
  <c r="J14" i="34"/>
  <c r="J15" i="34"/>
  <c r="J16" i="34"/>
  <c r="J5" i="34"/>
  <c r="L31" i="34"/>
  <c r="M129" i="33"/>
  <c r="L25" i="34"/>
  <c r="L26" i="34"/>
  <c r="L27" i="34"/>
  <c r="L28" i="34"/>
  <c r="L29" i="34"/>
  <c r="L30" i="34"/>
  <c r="L24" i="34"/>
  <c r="K31" i="34"/>
  <c r="K25" i="34"/>
  <c r="K26" i="34"/>
  <c r="K27" i="34"/>
  <c r="K28" i="34"/>
  <c r="K29" i="34"/>
  <c r="K30" i="34"/>
  <c r="K24" i="34"/>
  <c r="J31" i="34"/>
  <c r="H31" i="34"/>
  <c r="H25" i="34"/>
  <c r="H26" i="34"/>
  <c r="H27" i="34"/>
  <c r="H28" i="34"/>
  <c r="H29" i="34"/>
  <c r="H30" i="34"/>
  <c r="H24" i="34"/>
  <c r="J25" i="34"/>
  <c r="J26" i="34"/>
  <c r="J27" i="34"/>
  <c r="J28" i="34"/>
  <c r="J29" i="34"/>
  <c r="J30" i="34"/>
  <c r="J24" i="34"/>
  <c r="I31" i="34"/>
  <c r="G31" i="34"/>
  <c r="M6" i="35"/>
  <c r="M7" i="35"/>
  <c r="M8" i="35"/>
  <c r="M9" i="35"/>
  <c r="M10" i="35"/>
  <c r="M11" i="35"/>
  <c r="M12" i="35"/>
  <c r="M13" i="35"/>
  <c r="M14" i="35"/>
  <c r="M15" i="35"/>
  <c r="M16" i="35"/>
  <c r="M18" i="35"/>
  <c r="M19" i="35"/>
  <c r="M20" i="35"/>
  <c r="M21" i="35"/>
  <c r="M22" i="35"/>
  <c r="M23" i="35"/>
  <c r="M24" i="35"/>
  <c r="M5" i="35"/>
  <c r="L6" i="35"/>
  <c r="L7" i="35"/>
  <c r="L8" i="35"/>
  <c r="L9" i="35"/>
  <c r="L10" i="35"/>
  <c r="L11" i="35"/>
  <c r="L12" i="35"/>
  <c r="L13" i="35"/>
  <c r="L14" i="35"/>
  <c r="L15" i="35"/>
  <c r="L16" i="35"/>
  <c r="L17" i="35"/>
  <c r="L18" i="35"/>
  <c r="L19" i="35"/>
  <c r="L20" i="35"/>
  <c r="L21" i="35"/>
  <c r="L22" i="35"/>
  <c r="L23" i="35"/>
  <c r="L24" i="35"/>
  <c r="L5" i="35"/>
  <c r="K6" i="35"/>
  <c r="K7" i="35"/>
  <c r="K8" i="35"/>
  <c r="K9" i="35"/>
  <c r="K10" i="35"/>
  <c r="K11" i="35"/>
  <c r="K12" i="35"/>
  <c r="K13" i="35"/>
  <c r="K14" i="35"/>
  <c r="K15" i="35"/>
  <c r="K16" i="35"/>
  <c r="K17" i="35"/>
  <c r="K18" i="35"/>
  <c r="K19" i="35"/>
  <c r="K20" i="35"/>
  <c r="K21" i="35"/>
  <c r="K22" i="35"/>
  <c r="K23" i="35"/>
  <c r="K24" i="35"/>
  <c r="K5" i="35"/>
  <c r="I6" i="35"/>
  <c r="I7" i="35"/>
  <c r="I8" i="35"/>
  <c r="I9" i="35"/>
  <c r="I10" i="35"/>
  <c r="I11" i="35"/>
  <c r="I12" i="35"/>
  <c r="I13" i="35"/>
  <c r="I14" i="35"/>
  <c r="I15" i="35"/>
  <c r="I16" i="35"/>
  <c r="I17" i="35"/>
  <c r="I18" i="35"/>
  <c r="I19" i="35"/>
  <c r="I20" i="35"/>
  <c r="I21" i="35"/>
  <c r="I22" i="35"/>
  <c r="I23" i="35"/>
  <c r="I24" i="35"/>
  <c r="I5" i="35"/>
  <c r="J23" i="35"/>
  <c r="H23" i="35"/>
  <c r="I5" i="36" l="1"/>
  <c r="J7" i="36"/>
  <c r="I13" i="36"/>
  <c r="I16" i="36"/>
  <c r="J19" i="36"/>
  <c r="I17" i="36"/>
  <c r="I15" i="36"/>
  <c r="I18" i="36"/>
  <c r="I14" i="36"/>
  <c r="I6" i="36"/>
  <c r="K21" i="32"/>
  <c r="I15" i="15"/>
  <c r="I25" i="15"/>
  <c r="I42" i="15"/>
  <c r="I5" i="15"/>
  <c r="I28" i="15"/>
  <c r="K43" i="15"/>
  <c r="M43" i="15" s="1"/>
  <c r="I31" i="15"/>
  <c r="I17" i="15"/>
  <c r="I34" i="15"/>
  <c r="I19" i="15"/>
  <c r="I7" i="15"/>
  <c r="I32" i="15"/>
  <c r="I18" i="15"/>
  <c r="I27" i="15"/>
  <c r="I39" i="15"/>
  <c r="I26" i="15"/>
  <c r="I11" i="15"/>
  <c r="I14" i="15"/>
  <c r="I36" i="15"/>
  <c r="I23" i="15"/>
  <c r="I10" i="15"/>
  <c r="I40" i="15"/>
  <c r="I35" i="15"/>
  <c r="I22" i="15"/>
  <c r="I9" i="15"/>
  <c r="M21" i="15"/>
  <c r="I41" i="15"/>
  <c r="I33" i="15"/>
  <c r="I24" i="15"/>
  <c r="I16" i="15"/>
  <c r="I8" i="15"/>
  <c r="I6" i="15"/>
  <c r="I38" i="15"/>
  <c r="I30" i="15"/>
  <c r="I21" i="15"/>
  <c r="I13" i="15"/>
  <c r="I37" i="15"/>
  <c r="I29" i="15"/>
  <c r="I20" i="15"/>
  <c r="J17" i="3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27" i="4"/>
  <c r="J33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27" i="4"/>
  <c r="L42" i="4"/>
  <c r="J42" i="4"/>
  <c r="H42" i="4"/>
  <c r="L39" i="4"/>
  <c r="J39" i="4"/>
  <c r="J40" i="4" s="1"/>
  <c r="L33" i="4"/>
  <c r="H40" i="4"/>
  <c r="H39" i="4"/>
  <c r="H33" i="4"/>
  <c r="G27" i="4"/>
  <c r="G39" i="4"/>
  <c r="G33" i="4"/>
  <c r="G29" i="4"/>
  <c r="G30" i="4"/>
  <c r="G31" i="4"/>
  <c r="G32" i="4"/>
  <c r="G34" i="4"/>
  <c r="G35" i="4"/>
  <c r="G36" i="4"/>
  <c r="G37" i="4"/>
  <c r="G38" i="4"/>
  <c r="G40" i="4"/>
  <c r="G28" i="4"/>
  <c r="F40" i="4"/>
  <c r="D40" i="4"/>
  <c r="B42" i="4"/>
  <c r="B40" i="4"/>
  <c r="F41" i="4"/>
  <c r="B41" i="4"/>
  <c r="L14" i="4"/>
  <c r="N14" i="4" s="1"/>
  <c r="L15" i="4"/>
  <c r="N15" i="4" s="1"/>
  <c r="L16" i="4"/>
  <c r="N16" i="4" s="1"/>
  <c r="L17" i="4"/>
  <c r="N17" i="4" s="1"/>
  <c r="L18" i="4"/>
  <c r="N18" i="4" s="1"/>
  <c r="L19" i="4"/>
  <c r="N19" i="4" s="1"/>
  <c r="J20" i="4"/>
  <c r="K15" i="4" s="1"/>
  <c r="H20" i="4"/>
  <c r="I19" i="4" s="1"/>
  <c r="I19" i="36" l="1"/>
  <c r="I7" i="36"/>
  <c r="I43" i="15"/>
  <c r="L40" i="4"/>
  <c r="I14" i="4"/>
  <c r="I15" i="4"/>
  <c r="I17" i="4"/>
  <c r="I16" i="4"/>
  <c r="I18" i="4"/>
  <c r="L20" i="4"/>
  <c r="M17" i="4" s="1"/>
  <c r="M19" i="4"/>
  <c r="K14" i="4"/>
  <c r="K19" i="4"/>
  <c r="K16" i="4"/>
  <c r="K18" i="4"/>
  <c r="K17" i="4"/>
  <c r="M6" i="33"/>
  <c r="M7" i="33"/>
  <c r="M8" i="33"/>
  <c r="M9" i="33"/>
  <c r="M10" i="33"/>
  <c r="M11" i="33"/>
  <c r="M12" i="33"/>
  <c r="M13" i="33"/>
  <c r="M14" i="33"/>
  <c r="M15" i="33"/>
  <c r="M16" i="33"/>
  <c r="M18" i="33"/>
  <c r="M19" i="33"/>
  <c r="M20" i="33"/>
  <c r="M21" i="33"/>
  <c r="M22" i="33"/>
  <c r="M23" i="33"/>
  <c r="M24" i="33"/>
  <c r="M25" i="33"/>
  <c r="M26" i="33"/>
  <c r="M27" i="33"/>
  <c r="M28" i="33"/>
  <c r="M29" i="33"/>
  <c r="M30" i="33"/>
  <c r="M31" i="33"/>
  <c r="M32" i="33"/>
  <c r="M33" i="33"/>
  <c r="M34" i="33"/>
  <c r="M35" i="33"/>
  <c r="M36" i="33"/>
  <c r="M37" i="33"/>
  <c r="M38" i="33"/>
  <c r="M39" i="33"/>
  <c r="M40" i="33"/>
  <c r="M41" i="33"/>
  <c r="M42" i="33"/>
  <c r="M43" i="33"/>
  <c r="M44" i="33"/>
  <c r="M46" i="33"/>
  <c r="M47" i="33"/>
  <c r="M48" i="33"/>
  <c r="M49" i="33"/>
  <c r="M50" i="33"/>
  <c r="M51" i="33"/>
  <c r="M52" i="33"/>
  <c r="M53" i="33"/>
  <c r="M54" i="33"/>
  <c r="M55" i="33"/>
  <c r="M56" i="33"/>
  <c r="M57" i="33"/>
  <c r="M58" i="33"/>
  <c r="M59" i="33"/>
  <c r="M60" i="33"/>
  <c r="M61" i="33"/>
  <c r="M62" i="33"/>
  <c r="M63" i="33"/>
  <c r="M64" i="33"/>
  <c r="M65" i="33"/>
  <c r="M66" i="33"/>
  <c r="M67" i="33"/>
  <c r="M68" i="33"/>
  <c r="M69" i="33"/>
  <c r="M70" i="33"/>
  <c r="M71" i="33"/>
  <c r="M72" i="33"/>
  <c r="M73" i="33"/>
  <c r="M74" i="33"/>
  <c r="M75" i="33"/>
  <c r="M76" i="33"/>
  <c r="M77" i="33"/>
  <c r="M78" i="33"/>
  <c r="M79" i="33"/>
  <c r="M81" i="33"/>
  <c r="M83" i="33"/>
  <c r="M84" i="33"/>
  <c r="M85" i="33"/>
  <c r="M86" i="33"/>
  <c r="M87" i="33"/>
  <c r="M88" i="33"/>
  <c r="M89" i="33"/>
  <c r="M90" i="33"/>
  <c r="M91" i="33"/>
  <c r="M94" i="33"/>
  <c r="M95" i="33"/>
  <c r="M96" i="33"/>
  <c r="M97" i="33"/>
  <c r="M98" i="33"/>
  <c r="M99" i="33"/>
  <c r="M100" i="33"/>
  <c r="M101" i="33"/>
  <c r="M102" i="33"/>
  <c r="M103" i="33"/>
  <c r="M104" i="33"/>
  <c r="M105" i="33"/>
  <c r="M106" i="33"/>
  <c r="M107" i="33"/>
  <c r="M108" i="33"/>
  <c r="M110" i="33"/>
  <c r="M111" i="33"/>
  <c r="M112" i="33"/>
  <c r="M113" i="33"/>
  <c r="M114" i="33"/>
  <c r="M115" i="33"/>
  <c r="M116" i="33"/>
  <c r="M117" i="33"/>
  <c r="M118" i="33"/>
  <c r="M119" i="33"/>
  <c r="M120" i="33"/>
  <c r="M121" i="33"/>
  <c r="M122" i="33"/>
  <c r="M123" i="33"/>
  <c r="M124" i="33"/>
  <c r="M125" i="33"/>
  <c r="M126" i="33"/>
  <c r="M127" i="33"/>
  <c r="M128" i="33"/>
  <c r="M5" i="33"/>
  <c r="L129" i="33"/>
  <c r="L6" i="33"/>
  <c r="L7" i="33"/>
  <c r="L8" i="33"/>
  <c r="L9" i="33"/>
  <c r="L10" i="33"/>
  <c r="L11" i="33"/>
  <c r="L12" i="33"/>
  <c r="L13" i="33"/>
  <c r="L14" i="33"/>
  <c r="L15" i="33"/>
  <c r="L16" i="33"/>
  <c r="L17" i="33"/>
  <c r="L18" i="33"/>
  <c r="L19" i="33"/>
  <c r="L20" i="33"/>
  <c r="L21" i="33"/>
  <c r="L22" i="33"/>
  <c r="L23" i="33"/>
  <c r="L24" i="33"/>
  <c r="L25" i="33"/>
  <c r="L26" i="33"/>
  <c r="L27" i="33"/>
  <c r="L28" i="33"/>
  <c r="L29" i="33"/>
  <c r="L30" i="33"/>
  <c r="L31" i="33"/>
  <c r="L32" i="33"/>
  <c r="L33" i="33"/>
  <c r="L34" i="33"/>
  <c r="L35" i="33"/>
  <c r="L36" i="33"/>
  <c r="L37" i="33"/>
  <c r="L38" i="33"/>
  <c r="L39" i="33"/>
  <c r="L40" i="33"/>
  <c r="L41" i="33"/>
  <c r="L42" i="33"/>
  <c r="L43" i="33"/>
  <c r="L44" i="33"/>
  <c r="L45" i="33"/>
  <c r="L46" i="33"/>
  <c r="L47" i="33"/>
  <c r="L48" i="33"/>
  <c r="L49" i="33"/>
  <c r="L50" i="33"/>
  <c r="L51" i="33"/>
  <c r="L52" i="33"/>
  <c r="L53" i="33"/>
  <c r="L54" i="33"/>
  <c r="L55" i="33"/>
  <c r="L56" i="33"/>
  <c r="L57" i="33"/>
  <c r="L58" i="33"/>
  <c r="L59" i="33"/>
  <c r="L60" i="33"/>
  <c r="L61" i="33"/>
  <c r="L62" i="33"/>
  <c r="L63" i="33"/>
  <c r="L64" i="33"/>
  <c r="L65" i="33"/>
  <c r="L66" i="33"/>
  <c r="L67" i="33"/>
  <c r="L68" i="33"/>
  <c r="L69" i="33"/>
  <c r="L70" i="33"/>
  <c r="L71" i="33"/>
  <c r="L72" i="33"/>
  <c r="L73" i="33"/>
  <c r="L74" i="33"/>
  <c r="L75" i="33"/>
  <c r="L76" i="33"/>
  <c r="L77" i="33"/>
  <c r="L78" i="33"/>
  <c r="L79" i="33"/>
  <c r="L80" i="33"/>
  <c r="L81" i="33"/>
  <c r="L82" i="33"/>
  <c r="L83" i="33"/>
  <c r="L84" i="33"/>
  <c r="L85" i="33"/>
  <c r="L86" i="33"/>
  <c r="L87" i="33"/>
  <c r="L88" i="33"/>
  <c r="L89" i="33"/>
  <c r="L90" i="33"/>
  <c r="L91" i="33"/>
  <c r="L92" i="33"/>
  <c r="L93" i="33"/>
  <c r="L94" i="33"/>
  <c r="L95" i="33"/>
  <c r="L96" i="33"/>
  <c r="L97" i="33"/>
  <c r="L98" i="33"/>
  <c r="L99" i="33"/>
  <c r="L100" i="33"/>
  <c r="L101" i="33"/>
  <c r="L102" i="33"/>
  <c r="L103" i="33"/>
  <c r="L104" i="33"/>
  <c r="L105" i="33"/>
  <c r="L106" i="33"/>
  <c r="L107" i="33"/>
  <c r="L108" i="33"/>
  <c r="L109" i="33"/>
  <c r="L110" i="33"/>
  <c r="L111" i="33"/>
  <c r="L112" i="33"/>
  <c r="L113" i="33"/>
  <c r="L114" i="33"/>
  <c r="L115" i="33"/>
  <c r="L116" i="33"/>
  <c r="L117" i="33"/>
  <c r="L118" i="33"/>
  <c r="L119" i="33"/>
  <c r="L120" i="33"/>
  <c r="L121" i="33"/>
  <c r="L122" i="33"/>
  <c r="L123" i="33"/>
  <c r="L124" i="33"/>
  <c r="L125" i="33"/>
  <c r="L126" i="33"/>
  <c r="L127" i="33"/>
  <c r="L128" i="33"/>
  <c r="K6" i="33"/>
  <c r="K7" i="33"/>
  <c r="K8" i="33"/>
  <c r="K9" i="33"/>
  <c r="K10" i="33"/>
  <c r="K11" i="33"/>
  <c r="K12" i="33"/>
  <c r="K13" i="33"/>
  <c r="K14" i="33"/>
  <c r="K15" i="33"/>
  <c r="K16" i="33"/>
  <c r="K17" i="33"/>
  <c r="K18" i="33"/>
  <c r="K19" i="33"/>
  <c r="K20" i="33"/>
  <c r="K21" i="33"/>
  <c r="K22" i="33"/>
  <c r="K23" i="33"/>
  <c r="K24" i="33"/>
  <c r="K25" i="33"/>
  <c r="K26" i="33"/>
  <c r="K27" i="33"/>
  <c r="K28" i="33"/>
  <c r="K29" i="33"/>
  <c r="K30" i="33"/>
  <c r="K31" i="33"/>
  <c r="K32" i="33"/>
  <c r="K33" i="33"/>
  <c r="K34" i="33"/>
  <c r="K35" i="33"/>
  <c r="K36" i="33"/>
  <c r="K37" i="33"/>
  <c r="K38" i="33"/>
  <c r="K39" i="33"/>
  <c r="K40" i="33"/>
  <c r="K41" i="33"/>
  <c r="K42" i="33"/>
  <c r="K43" i="33"/>
  <c r="K44" i="33"/>
  <c r="K45" i="33"/>
  <c r="K46" i="33"/>
  <c r="K47" i="33"/>
  <c r="K48" i="33"/>
  <c r="K49" i="33"/>
  <c r="K50" i="33"/>
  <c r="K51" i="33"/>
  <c r="K52" i="33"/>
  <c r="K53" i="33"/>
  <c r="K54" i="33"/>
  <c r="K55" i="33"/>
  <c r="K56" i="33"/>
  <c r="K57" i="33"/>
  <c r="K58" i="33"/>
  <c r="K59" i="33"/>
  <c r="K60" i="33"/>
  <c r="K61" i="33"/>
  <c r="K62" i="33"/>
  <c r="K63" i="33"/>
  <c r="K64" i="33"/>
  <c r="K65" i="33"/>
  <c r="K66" i="33"/>
  <c r="K67" i="33"/>
  <c r="K68" i="33"/>
  <c r="K69" i="33"/>
  <c r="K70" i="33"/>
  <c r="K71" i="33"/>
  <c r="K72" i="33"/>
  <c r="K73" i="33"/>
  <c r="K74" i="33"/>
  <c r="K75" i="33"/>
  <c r="K76" i="33"/>
  <c r="K77" i="33"/>
  <c r="K78" i="33"/>
  <c r="K79" i="33"/>
  <c r="K80" i="33"/>
  <c r="K81" i="33"/>
  <c r="K82" i="33"/>
  <c r="K83" i="33"/>
  <c r="K84" i="33"/>
  <c r="K85" i="33"/>
  <c r="K86" i="33"/>
  <c r="K87" i="33"/>
  <c r="K88" i="33"/>
  <c r="K89" i="33"/>
  <c r="K90" i="33"/>
  <c r="K91" i="33"/>
  <c r="K92" i="33"/>
  <c r="K93" i="33"/>
  <c r="K94" i="33"/>
  <c r="K95" i="33"/>
  <c r="K96" i="33"/>
  <c r="K97" i="33"/>
  <c r="K98" i="33"/>
  <c r="K99" i="33"/>
  <c r="K100" i="33"/>
  <c r="K101" i="33"/>
  <c r="K102" i="33"/>
  <c r="K103" i="33"/>
  <c r="K104" i="33"/>
  <c r="K105" i="33"/>
  <c r="K106" i="33"/>
  <c r="K107" i="33"/>
  <c r="K108" i="33"/>
  <c r="K109" i="33"/>
  <c r="K110" i="33"/>
  <c r="K111" i="33"/>
  <c r="K112" i="33"/>
  <c r="K113" i="33"/>
  <c r="K114" i="33"/>
  <c r="K115" i="33"/>
  <c r="K116" i="33"/>
  <c r="K117" i="33"/>
  <c r="K118" i="33"/>
  <c r="K119" i="33"/>
  <c r="K120" i="33"/>
  <c r="K121" i="33"/>
  <c r="K122" i="33"/>
  <c r="K123" i="33"/>
  <c r="K124" i="33"/>
  <c r="K125" i="33"/>
  <c r="K126" i="33"/>
  <c r="K127" i="33"/>
  <c r="K128" i="33"/>
  <c r="K5" i="33"/>
  <c r="I6" i="33"/>
  <c r="I7" i="33"/>
  <c r="I8" i="33"/>
  <c r="I129" i="33" s="1"/>
  <c r="I9" i="33"/>
  <c r="I10" i="33"/>
  <c r="I11" i="33"/>
  <c r="I12" i="33"/>
  <c r="I13" i="33"/>
  <c r="I14" i="33"/>
  <c r="I15" i="33"/>
  <c r="I16" i="33"/>
  <c r="I17" i="33"/>
  <c r="I18" i="33"/>
  <c r="I19" i="33"/>
  <c r="I20" i="33"/>
  <c r="I21" i="33"/>
  <c r="I22" i="33"/>
  <c r="I23" i="33"/>
  <c r="I24" i="33"/>
  <c r="I25" i="33"/>
  <c r="I26" i="33"/>
  <c r="I27" i="33"/>
  <c r="I28" i="33"/>
  <c r="I29" i="33"/>
  <c r="I30" i="33"/>
  <c r="I31" i="33"/>
  <c r="I32" i="33"/>
  <c r="I33" i="33"/>
  <c r="I34" i="33"/>
  <c r="I35" i="33"/>
  <c r="I36" i="33"/>
  <c r="I37" i="33"/>
  <c r="I38" i="33"/>
  <c r="I39" i="33"/>
  <c r="I40" i="33"/>
  <c r="I41" i="33"/>
  <c r="I42" i="33"/>
  <c r="I43" i="33"/>
  <c r="I44" i="33"/>
  <c r="I45" i="33"/>
  <c r="I46" i="33"/>
  <c r="I47" i="33"/>
  <c r="I48" i="33"/>
  <c r="I49" i="33"/>
  <c r="I50" i="33"/>
  <c r="I51" i="33"/>
  <c r="I52" i="33"/>
  <c r="I53" i="33"/>
  <c r="I54" i="33"/>
  <c r="I55" i="33"/>
  <c r="I56" i="33"/>
  <c r="I57" i="33"/>
  <c r="I58" i="33"/>
  <c r="I59" i="33"/>
  <c r="I60" i="33"/>
  <c r="I61" i="33"/>
  <c r="I62" i="33"/>
  <c r="I63" i="33"/>
  <c r="I64" i="33"/>
  <c r="I65" i="33"/>
  <c r="I66" i="33"/>
  <c r="I67" i="33"/>
  <c r="I68" i="33"/>
  <c r="I69" i="33"/>
  <c r="I70" i="33"/>
  <c r="I71" i="33"/>
  <c r="I72" i="33"/>
  <c r="I73" i="33"/>
  <c r="I74" i="33"/>
  <c r="I75" i="33"/>
  <c r="I76" i="33"/>
  <c r="I77" i="33"/>
  <c r="I78" i="33"/>
  <c r="I79" i="33"/>
  <c r="I80" i="33"/>
  <c r="I81" i="33"/>
  <c r="I82" i="33"/>
  <c r="I83" i="33"/>
  <c r="I84" i="33"/>
  <c r="I85" i="33"/>
  <c r="I86" i="33"/>
  <c r="I87" i="33"/>
  <c r="I88" i="33"/>
  <c r="I89" i="33"/>
  <c r="I90" i="33"/>
  <c r="I91" i="33"/>
  <c r="I92" i="33"/>
  <c r="I93" i="33"/>
  <c r="I94" i="33"/>
  <c r="I95" i="33"/>
  <c r="I96" i="33"/>
  <c r="I97" i="33"/>
  <c r="I98" i="33"/>
  <c r="I99" i="33"/>
  <c r="I100" i="33"/>
  <c r="I101" i="33"/>
  <c r="I102" i="33"/>
  <c r="I103" i="33"/>
  <c r="I104" i="33"/>
  <c r="I105" i="33"/>
  <c r="I106" i="33"/>
  <c r="I107" i="33"/>
  <c r="I108" i="33"/>
  <c r="I109" i="33"/>
  <c r="I110" i="33"/>
  <c r="I111" i="33"/>
  <c r="I112" i="33"/>
  <c r="I113" i="33"/>
  <c r="I114" i="33"/>
  <c r="I115" i="33"/>
  <c r="I116" i="33"/>
  <c r="I117" i="33"/>
  <c r="I118" i="33"/>
  <c r="I119" i="33"/>
  <c r="I120" i="33"/>
  <c r="I121" i="33"/>
  <c r="I122" i="33"/>
  <c r="I123" i="33"/>
  <c r="I124" i="33"/>
  <c r="I125" i="33"/>
  <c r="I126" i="33"/>
  <c r="I127" i="33"/>
  <c r="I128" i="33"/>
  <c r="I5" i="33"/>
  <c r="J129" i="33"/>
  <c r="H129" i="33"/>
  <c r="K6" i="40"/>
  <c r="K7" i="40"/>
  <c r="K8" i="40"/>
  <c r="K9" i="40"/>
  <c r="K10" i="40"/>
  <c r="K11" i="40"/>
  <c r="K12" i="40"/>
  <c r="K14" i="40"/>
  <c r="K15" i="40"/>
  <c r="K16" i="40"/>
  <c r="K17" i="40"/>
  <c r="K18" i="40"/>
  <c r="K19" i="40"/>
  <c r="K20" i="40"/>
  <c r="K21" i="40"/>
  <c r="K22" i="40"/>
  <c r="K23" i="40"/>
  <c r="K24" i="40"/>
  <c r="K25" i="40"/>
  <c r="K26" i="40"/>
  <c r="K5" i="40"/>
  <c r="H27" i="40"/>
  <c r="G27" i="40"/>
  <c r="I6" i="40"/>
  <c r="I7" i="40"/>
  <c r="I8" i="40"/>
  <c r="I9" i="40"/>
  <c r="I10" i="40"/>
  <c r="I11" i="40"/>
  <c r="I12" i="40"/>
  <c r="I13" i="40"/>
  <c r="I14" i="40"/>
  <c r="I15" i="40"/>
  <c r="I16" i="40"/>
  <c r="I17" i="40"/>
  <c r="I18" i="40"/>
  <c r="I19" i="40"/>
  <c r="I20" i="40"/>
  <c r="I21" i="40"/>
  <c r="I22" i="40"/>
  <c r="I23" i="40"/>
  <c r="I24" i="40"/>
  <c r="I25" i="40"/>
  <c r="I26" i="40"/>
  <c r="I5" i="40"/>
  <c r="M27" i="31"/>
  <c r="M6" i="31"/>
  <c r="M7" i="31"/>
  <c r="M8" i="31"/>
  <c r="M9" i="31"/>
  <c r="M10" i="31"/>
  <c r="M11" i="31"/>
  <c r="M12" i="31"/>
  <c r="M13" i="31"/>
  <c r="M14" i="31"/>
  <c r="M15" i="31"/>
  <c r="M16" i="31"/>
  <c r="M17" i="31"/>
  <c r="M18" i="31"/>
  <c r="M19" i="31"/>
  <c r="M20" i="31"/>
  <c r="M21" i="31"/>
  <c r="M22" i="31"/>
  <c r="M23" i="31"/>
  <c r="M24" i="31"/>
  <c r="M25" i="31"/>
  <c r="M26" i="31"/>
  <c r="M5" i="31"/>
  <c r="L27" i="31"/>
  <c r="L6" i="31"/>
  <c r="L7" i="31"/>
  <c r="L8" i="31"/>
  <c r="L9" i="31"/>
  <c r="L10" i="31"/>
  <c r="L11" i="31"/>
  <c r="L12" i="31"/>
  <c r="L13" i="31"/>
  <c r="L14" i="31"/>
  <c r="L15" i="31"/>
  <c r="L16" i="31"/>
  <c r="L17" i="31"/>
  <c r="L18" i="31"/>
  <c r="L19" i="31"/>
  <c r="L20" i="31"/>
  <c r="L21" i="31"/>
  <c r="L22" i="31"/>
  <c r="L23" i="31"/>
  <c r="L24" i="31"/>
  <c r="L25" i="31"/>
  <c r="L26" i="31"/>
  <c r="L5" i="31"/>
  <c r="I27" i="31"/>
  <c r="I6" i="31"/>
  <c r="I7" i="31"/>
  <c r="I8" i="31"/>
  <c r="I9" i="31"/>
  <c r="I10" i="31"/>
  <c r="I11" i="31"/>
  <c r="I12" i="31"/>
  <c r="I13" i="31"/>
  <c r="I14" i="31"/>
  <c r="I15" i="31"/>
  <c r="I16" i="31"/>
  <c r="I17" i="31"/>
  <c r="I18" i="31"/>
  <c r="I19" i="31"/>
  <c r="I20" i="31"/>
  <c r="I21" i="31"/>
  <c r="I22" i="31"/>
  <c r="I23" i="31"/>
  <c r="I24" i="31"/>
  <c r="I25" i="31"/>
  <c r="I26" i="31"/>
  <c r="I5" i="31"/>
  <c r="K27" i="31"/>
  <c r="K6" i="31"/>
  <c r="K7" i="31"/>
  <c r="K8" i="31"/>
  <c r="K9" i="31"/>
  <c r="K10" i="31"/>
  <c r="K11" i="31"/>
  <c r="K12" i="31"/>
  <c r="K13" i="31"/>
  <c r="K14" i="31"/>
  <c r="K15" i="31"/>
  <c r="K16" i="31"/>
  <c r="K17" i="31"/>
  <c r="K18" i="31"/>
  <c r="K19" i="31"/>
  <c r="K20" i="31"/>
  <c r="K21" i="31"/>
  <c r="K22" i="31"/>
  <c r="K23" i="31"/>
  <c r="K24" i="31"/>
  <c r="K25" i="31"/>
  <c r="K26" i="31"/>
  <c r="K5" i="31"/>
  <c r="J27" i="31"/>
  <c r="H27" i="31"/>
  <c r="K6" i="38"/>
  <c r="K7" i="38"/>
  <c r="K8" i="38"/>
  <c r="K9" i="38"/>
  <c r="K10" i="38"/>
  <c r="K11" i="38"/>
  <c r="K12" i="38"/>
  <c r="K15" i="38"/>
  <c r="K17" i="38"/>
  <c r="K18" i="38"/>
  <c r="K19" i="38"/>
  <c r="K20" i="38"/>
  <c r="K21" i="38"/>
  <c r="K23" i="38"/>
  <c r="K25" i="38"/>
  <c r="K26" i="38"/>
  <c r="K27" i="38"/>
  <c r="K28" i="38"/>
  <c r="K29" i="38"/>
  <c r="K30" i="38"/>
  <c r="K31" i="38"/>
  <c r="K33" i="38"/>
  <c r="K34" i="38"/>
  <c r="K35" i="38"/>
  <c r="K36" i="38"/>
  <c r="K37" i="38"/>
  <c r="K38" i="38"/>
  <c r="K39" i="38"/>
  <c r="K40" i="38"/>
  <c r="K41" i="38"/>
  <c r="K42" i="38"/>
  <c r="K43" i="38"/>
  <c r="K44" i="38"/>
  <c r="K45" i="38"/>
  <c r="K47" i="38"/>
  <c r="K5" i="38"/>
  <c r="I6" i="38"/>
  <c r="I7" i="38"/>
  <c r="I8" i="38"/>
  <c r="I9" i="38"/>
  <c r="I10" i="38"/>
  <c r="I11" i="38"/>
  <c r="I12" i="38"/>
  <c r="I13" i="38"/>
  <c r="I14" i="38"/>
  <c r="I15" i="38"/>
  <c r="I16" i="38"/>
  <c r="I17" i="38"/>
  <c r="I18" i="38"/>
  <c r="I19" i="38"/>
  <c r="I20" i="38"/>
  <c r="I21" i="38"/>
  <c r="I22" i="38"/>
  <c r="I23" i="38"/>
  <c r="I24" i="38"/>
  <c r="I25" i="38"/>
  <c r="I26" i="38"/>
  <c r="I27" i="38"/>
  <c r="I28" i="38"/>
  <c r="I29" i="38"/>
  <c r="I30" i="38"/>
  <c r="I31" i="38"/>
  <c r="I33" i="38"/>
  <c r="I34" i="38"/>
  <c r="I35" i="38"/>
  <c r="I36" i="38"/>
  <c r="I37" i="38"/>
  <c r="I38" i="38"/>
  <c r="I39" i="38"/>
  <c r="I40" i="38"/>
  <c r="I41" i="38"/>
  <c r="I42" i="38"/>
  <c r="I43" i="38"/>
  <c r="I44" i="38"/>
  <c r="I45" i="38"/>
  <c r="I47" i="38"/>
  <c r="I5" i="38"/>
  <c r="H5" i="38"/>
  <c r="H10" i="38"/>
  <c r="H18" i="38"/>
  <c r="H26" i="38"/>
  <c r="H32" i="38"/>
  <c r="I32" i="38" s="1"/>
  <c r="H40" i="38"/>
  <c r="G40" i="38"/>
  <c r="G32" i="38"/>
  <c r="G26" i="38"/>
  <c r="G18" i="38"/>
  <c r="G10" i="38"/>
  <c r="G5" i="38"/>
  <c r="M6" i="29"/>
  <c r="M7" i="29"/>
  <c r="M8" i="29"/>
  <c r="M9" i="29"/>
  <c r="M10" i="29"/>
  <c r="M11" i="29"/>
  <c r="M12" i="29"/>
  <c r="M13" i="29"/>
  <c r="M14" i="29"/>
  <c r="M15" i="29"/>
  <c r="M16" i="29"/>
  <c r="M17" i="29"/>
  <c r="M18" i="29"/>
  <c r="M19" i="29"/>
  <c r="M20" i="29"/>
  <c r="M21" i="29"/>
  <c r="M22" i="29"/>
  <c r="M23" i="29"/>
  <c r="M24" i="29"/>
  <c r="M25" i="29"/>
  <c r="M26" i="29"/>
  <c r="M27" i="29"/>
  <c r="M28" i="29"/>
  <c r="M29" i="29"/>
  <c r="M30" i="29"/>
  <c r="M31" i="29"/>
  <c r="M32" i="29"/>
  <c r="M33" i="29"/>
  <c r="M34" i="29"/>
  <c r="M35" i="29"/>
  <c r="M36" i="29"/>
  <c r="M37" i="29"/>
  <c r="M38" i="29"/>
  <c r="M39" i="29"/>
  <c r="M40" i="29"/>
  <c r="M41" i="29"/>
  <c r="M42" i="29"/>
  <c r="M43" i="29"/>
  <c r="M44" i="29"/>
  <c r="M45" i="29"/>
  <c r="M46" i="29"/>
  <c r="M47" i="29"/>
  <c r="M48" i="29"/>
  <c r="M5" i="29"/>
  <c r="L6" i="29"/>
  <c r="L7" i="29"/>
  <c r="L8" i="29"/>
  <c r="L9" i="29"/>
  <c r="L10" i="29"/>
  <c r="L11" i="29"/>
  <c r="L12" i="29"/>
  <c r="L13" i="29"/>
  <c r="L14" i="29"/>
  <c r="L15" i="29"/>
  <c r="L16" i="29"/>
  <c r="L17" i="29"/>
  <c r="L18" i="29"/>
  <c r="L19" i="29"/>
  <c r="L20" i="29"/>
  <c r="L21" i="29"/>
  <c r="L22" i="29"/>
  <c r="L23" i="29"/>
  <c r="L24" i="29"/>
  <c r="L25" i="29"/>
  <c r="L26" i="29"/>
  <c r="L27" i="29"/>
  <c r="L28" i="29"/>
  <c r="L29" i="29"/>
  <c r="L30" i="29"/>
  <c r="L31" i="29"/>
  <c r="L32" i="29"/>
  <c r="L33" i="29"/>
  <c r="L34" i="29"/>
  <c r="L35" i="29"/>
  <c r="L36" i="29"/>
  <c r="L37" i="29"/>
  <c r="L38" i="29"/>
  <c r="L39" i="29"/>
  <c r="L40" i="29"/>
  <c r="L41" i="29"/>
  <c r="L42" i="29"/>
  <c r="L43" i="29"/>
  <c r="L44" i="29"/>
  <c r="L45" i="29"/>
  <c r="L46" i="29"/>
  <c r="L5" i="29"/>
  <c r="K6" i="29"/>
  <c r="K7" i="29"/>
  <c r="K8" i="29"/>
  <c r="K9" i="29"/>
  <c r="K10" i="29"/>
  <c r="K11" i="29"/>
  <c r="K12" i="29"/>
  <c r="K13" i="29"/>
  <c r="K14" i="29"/>
  <c r="K15" i="29"/>
  <c r="K16" i="29"/>
  <c r="K17" i="29"/>
  <c r="K18" i="29"/>
  <c r="K19" i="29"/>
  <c r="K20" i="29"/>
  <c r="K21" i="29"/>
  <c r="K22" i="29"/>
  <c r="K23" i="29"/>
  <c r="K24" i="29"/>
  <c r="K25" i="29"/>
  <c r="K26" i="29"/>
  <c r="K27" i="29"/>
  <c r="K28" i="29"/>
  <c r="K29" i="29"/>
  <c r="K30" i="29"/>
  <c r="K31" i="29"/>
  <c r="K32" i="29"/>
  <c r="K33" i="29"/>
  <c r="K34" i="29"/>
  <c r="K35" i="29"/>
  <c r="K36" i="29"/>
  <c r="K37" i="29"/>
  <c r="K38" i="29"/>
  <c r="K39" i="29"/>
  <c r="K40" i="29"/>
  <c r="K41" i="29"/>
  <c r="K42" i="29"/>
  <c r="K43" i="29"/>
  <c r="K44" i="29"/>
  <c r="K45" i="29"/>
  <c r="K46" i="29"/>
  <c r="K47" i="29"/>
  <c r="K48" i="29"/>
  <c r="K5" i="29"/>
  <c r="I6" i="29"/>
  <c r="I7" i="29"/>
  <c r="I8" i="29"/>
  <c r="I9" i="29"/>
  <c r="I10" i="29"/>
  <c r="I11" i="29"/>
  <c r="I12" i="29"/>
  <c r="I13" i="29"/>
  <c r="I14" i="29"/>
  <c r="I15" i="29"/>
  <c r="I16" i="29"/>
  <c r="I17" i="29"/>
  <c r="I18" i="29"/>
  <c r="I19" i="29"/>
  <c r="I20" i="29"/>
  <c r="I21" i="29"/>
  <c r="I22" i="29"/>
  <c r="I23" i="29"/>
  <c r="I24" i="29"/>
  <c r="I25" i="29"/>
  <c r="I26" i="29"/>
  <c r="I27" i="29"/>
  <c r="I28" i="29"/>
  <c r="I29" i="29"/>
  <c r="I30" i="29"/>
  <c r="I31" i="29"/>
  <c r="I32" i="29"/>
  <c r="I33" i="29"/>
  <c r="I34" i="29"/>
  <c r="I35" i="29"/>
  <c r="I36" i="29"/>
  <c r="I37" i="29"/>
  <c r="I38" i="29"/>
  <c r="I39" i="29"/>
  <c r="I40" i="29"/>
  <c r="I41" i="29"/>
  <c r="I42" i="29"/>
  <c r="I43" i="29"/>
  <c r="I44" i="29"/>
  <c r="I45" i="29"/>
  <c r="I46" i="29"/>
  <c r="I5" i="29"/>
  <c r="H48" i="29"/>
  <c r="H46" i="29"/>
  <c r="J40" i="29"/>
  <c r="J32" i="29"/>
  <c r="J26" i="29"/>
  <c r="J18" i="29"/>
  <c r="J10" i="29"/>
  <c r="J5" i="29"/>
  <c r="H40" i="29"/>
  <c r="H32" i="29"/>
  <c r="H26" i="29"/>
  <c r="H18" i="29"/>
  <c r="H10" i="29"/>
  <c r="H5" i="29"/>
  <c r="J6" i="19"/>
  <c r="J7" i="19"/>
  <c r="J8" i="19"/>
  <c r="J9" i="19"/>
  <c r="J10" i="19"/>
  <c r="J11" i="19"/>
  <c r="J12" i="19"/>
  <c r="J13" i="19"/>
  <c r="J14" i="19"/>
  <c r="J15" i="19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46" i="19"/>
  <c r="J47" i="19"/>
  <c r="J48" i="19"/>
  <c r="J49" i="19"/>
  <c r="J50" i="19"/>
  <c r="J51" i="19"/>
  <c r="J52" i="19"/>
  <c r="J53" i="19"/>
  <c r="J54" i="19"/>
  <c r="J55" i="19"/>
  <c r="J56" i="19"/>
  <c r="J57" i="19"/>
  <c r="J58" i="19"/>
  <c r="J59" i="19"/>
  <c r="J60" i="19"/>
  <c r="J61" i="19"/>
  <c r="J62" i="19"/>
  <c r="J63" i="19"/>
  <c r="J64" i="19"/>
  <c r="J65" i="19"/>
  <c r="J66" i="19"/>
  <c r="K6" i="19"/>
  <c r="K7" i="19"/>
  <c r="K8" i="19"/>
  <c r="K9" i="19"/>
  <c r="K10" i="19"/>
  <c r="K11" i="19"/>
  <c r="K12" i="19"/>
  <c r="K13" i="19"/>
  <c r="K14" i="19"/>
  <c r="K15" i="19"/>
  <c r="K16" i="19"/>
  <c r="K17" i="19"/>
  <c r="K18" i="19"/>
  <c r="K19" i="19"/>
  <c r="K20" i="19"/>
  <c r="K21" i="19"/>
  <c r="K22" i="19"/>
  <c r="K23" i="19"/>
  <c r="K24" i="19"/>
  <c r="K25" i="19"/>
  <c r="K26" i="19"/>
  <c r="K27" i="19"/>
  <c r="K28" i="19"/>
  <c r="K29" i="19"/>
  <c r="K31" i="19"/>
  <c r="K32" i="19"/>
  <c r="K33" i="19"/>
  <c r="K37" i="19"/>
  <c r="K38" i="19"/>
  <c r="K39" i="19"/>
  <c r="K40" i="19"/>
  <c r="K42" i="19"/>
  <c r="K43" i="19"/>
  <c r="K44" i="19"/>
  <c r="K48" i="19"/>
  <c r="K49" i="19"/>
  <c r="K50" i="19"/>
  <c r="K51" i="19"/>
  <c r="K52" i="19"/>
  <c r="K53" i="19"/>
  <c r="K54" i="19"/>
  <c r="K59" i="19"/>
  <c r="K60" i="19"/>
  <c r="K61" i="19"/>
  <c r="K62" i="19"/>
  <c r="K63" i="19"/>
  <c r="K64" i="19"/>
  <c r="K65" i="19"/>
  <c r="K66" i="19"/>
  <c r="K5" i="19"/>
  <c r="J5" i="19"/>
  <c r="H66" i="19"/>
  <c r="G66" i="19"/>
  <c r="I66" i="19"/>
  <c r="G59" i="19"/>
  <c r="H59" i="19"/>
  <c r="I59" i="19"/>
  <c r="I56" i="19"/>
  <c r="H53" i="19"/>
  <c r="G53" i="19"/>
  <c r="H48" i="19"/>
  <c r="G48" i="19"/>
  <c r="I48" i="19" s="1"/>
  <c r="H43" i="19"/>
  <c r="G43" i="19"/>
  <c r="H37" i="19"/>
  <c r="I37" i="19" s="1"/>
  <c r="G37" i="19"/>
  <c r="H32" i="19"/>
  <c r="G32" i="19"/>
  <c r="H25" i="19"/>
  <c r="I25" i="19" s="1"/>
  <c r="G25" i="19"/>
  <c r="H22" i="19"/>
  <c r="G22" i="19"/>
  <c r="I6" i="19"/>
  <c r="I7" i="19"/>
  <c r="I8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3" i="19"/>
  <c r="I24" i="19"/>
  <c r="I26" i="19"/>
  <c r="I27" i="19"/>
  <c r="I28" i="19"/>
  <c r="I29" i="19"/>
  <c r="I30" i="19"/>
  <c r="I31" i="19"/>
  <c r="I32" i="19"/>
  <c r="I33" i="19"/>
  <c r="I34" i="19"/>
  <c r="I35" i="19"/>
  <c r="I36" i="19"/>
  <c r="I38" i="19"/>
  <c r="I39" i="19"/>
  <c r="I40" i="19"/>
  <c r="I41" i="19"/>
  <c r="I42" i="19"/>
  <c r="I44" i="19"/>
  <c r="I45" i="19"/>
  <c r="I46" i="19"/>
  <c r="I47" i="19"/>
  <c r="I49" i="19"/>
  <c r="I50" i="19"/>
  <c r="I51" i="19"/>
  <c r="I52" i="19"/>
  <c r="I54" i="19"/>
  <c r="I55" i="19"/>
  <c r="I57" i="19"/>
  <c r="I58" i="19"/>
  <c r="I60" i="19"/>
  <c r="I61" i="19"/>
  <c r="I62" i="19"/>
  <c r="I63" i="19"/>
  <c r="I64" i="19"/>
  <c r="I65" i="19"/>
  <c r="H17" i="19"/>
  <c r="G17" i="19"/>
  <c r="H12" i="19"/>
  <c r="G12" i="19"/>
  <c r="I5" i="19"/>
  <c r="H6" i="19"/>
  <c r="G6" i="19"/>
  <c r="M6" i="28"/>
  <c r="M7" i="28"/>
  <c r="M8" i="28"/>
  <c r="M9" i="28"/>
  <c r="M10" i="28"/>
  <c r="M11" i="28"/>
  <c r="M12" i="28"/>
  <c r="M13" i="28"/>
  <c r="M14" i="28"/>
  <c r="M15" i="28"/>
  <c r="M16" i="28"/>
  <c r="M17" i="28"/>
  <c r="M18" i="28"/>
  <c r="M19" i="28"/>
  <c r="M20" i="28"/>
  <c r="M21" i="28"/>
  <c r="M22" i="28"/>
  <c r="M23" i="28"/>
  <c r="M24" i="28"/>
  <c r="M25" i="28"/>
  <c r="M26" i="28"/>
  <c r="M27" i="28"/>
  <c r="M28" i="28"/>
  <c r="M29" i="28"/>
  <c r="M30" i="28"/>
  <c r="M31" i="28"/>
  <c r="M32" i="28"/>
  <c r="M33" i="28"/>
  <c r="M34" i="28"/>
  <c r="M35" i="28"/>
  <c r="M36" i="28"/>
  <c r="M37" i="28"/>
  <c r="M38" i="28"/>
  <c r="M39" i="28"/>
  <c r="M40" i="28"/>
  <c r="M41" i="28"/>
  <c r="M42" i="28"/>
  <c r="M43" i="28"/>
  <c r="M44" i="28"/>
  <c r="M45" i="28"/>
  <c r="M47" i="28"/>
  <c r="M48" i="28"/>
  <c r="M49" i="28"/>
  <c r="M50" i="28"/>
  <c r="M51" i="28"/>
  <c r="M52" i="28"/>
  <c r="M53" i="28"/>
  <c r="M54" i="28"/>
  <c r="M55" i="28"/>
  <c r="M56" i="28"/>
  <c r="M58" i="28"/>
  <c r="M59" i="28"/>
  <c r="M60" i="28"/>
  <c r="M61" i="28"/>
  <c r="M62" i="28"/>
  <c r="M63" i="28"/>
  <c r="M64" i="28"/>
  <c r="M65" i="28"/>
  <c r="M66" i="28"/>
  <c r="M5" i="28"/>
  <c r="D66" i="28"/>
  <c r="G66" i="28"/>
  <c r="E66" i="28"/>
  <c r="F66" i="28"/>
  <c r="C66" i="28"/>
  <c r="J59" i="28"/>
  <c r="J53" i="28"/>
  <c r="J48" i="28"/>
  <c r="J43" i="28"/>
  <c r="J38" i="28"/>
  <c r="J32" i="28"/>
  <c r="J25" i="28"/>
  <c r="J22" i="28"/>
  <c r="H6" i="28"/>
  <c r="H59" i="28"/>
  <c r="H53" i="28"/>
  <c r="H48" i="28"/>
  <c r="H43" i="28"/>
  <c r="H38" i="28"/>
  <c r="H32" i="28"/>
  <c r="H25" i="28"/>
  <c r="H22" i="28"/>
  <c r="H12" i="28"/>
  <c r="M14" i="4" l="1"/>
  <c r="I20" i="4"/>
  <c r="M15" i="4"/>
  <c r="N20" i="4"/>
  <c r="M18" i="4"/>
  <c r="M16" i="4"/>
  <c r="K20" i="4"/>
  <c r="K129" i="33"/>
  <c r="L5" i="33" s="1"/>
  <c r="I27" i="40"/>
  <c r="K27" i="40" s="1"/>
  <c r="K32" i="38"/>
  <c r="H46" i="38"/>
  <c r="G46" i="38"/>
  <c r="G48" i="38" s="1"/>
  <c r="J46" i="29"/>
  <c r="J48" i="29" s="1"/>
  <c r="I53" i="19"/>
  <c r="I43" i="19"/>
  <c r="I22" i="19"/>
  <c r="J17" i="28"/>
  <c r="J66" i="28" s="1"/>
  <c r="H17" i="28"/>
  <c r="H66" i="28" s="1"/>
  <c r="J6" i="28"/>
  <c r="K65" i="28"/>
  <c r="K64" i="28"/>
  <c r="K63" i="28"/>
  <c r="K62" i="28"/>
  <c r="K61" i="28"/>
  <c r="K60" i="28"/>
  <c r="K59" i="28"/>
  <c r="K58" i="28"/>
  <c r="K57" i="28"/>
  <c r="K56" i="28"/>
  <c r="K55" i="28"/>
  <c r="K54" i="28"/>
  <c r="K53" i="28"/>
  <c r="K52" i="28"/>
  <c r="K51" i="28"/>
  <c r="K50" i="28"/>
  <c r="K49" i="28"/>
  <c r="K48" i="28"/>
  <c r="K47" i="28"/>
  <c r="K46" i="28"/>
  <c r="K45" i="28"/>
  <c r="K44" i="28"/>
  <c r="K43" i="28"/>
  <c r="K42" i="28"/>
  <c r="K41" i="28"/>
  <c r="K40" i="28"/>
  <c r="K39" i="28"/>
  <c r="K38" i="28"/>
  <c r="K37" i="28"/>
  <c r="K36" i="28"/>
  <c r="K35" i="28"/>
  <c r="K34" i="28"/>
  <c r="K33" i="28"/>
  <c r="K32" i="28"/>
  <c r="K31" i="28"/>
  <c r="K30" i="28"/>
  <c r="K29" i="28"/>
  <c r="K28" i="28"/>
  <c r="K27" i="28"/>
  <c r="K26" i="28"/>
  <c r="K25" i="28"/>
  <c r="K24" i="28"/>
  <c r="K23" i="28"/>
  <c r="K22" i="28"/>
  <c r="K21" i="28"/>
  <c r="K20" i="28"/>
  <c r="K19" i="28"/>
  <c r="K18" i="28"/>
  <c r="K16" i="28"/>
  <c r="K15" i="28"/>
  <c r="K14" i="28"/>
  <c r="K13" i="28"/>
  <c r="K12" i="28"/>
  <c r="K11" i="28"/>
  <c r="K10" i="28"/>
  <c r="K9" i="28"/>
  <c r="K8" i="28"/>
  <c r="K7" i="28"/>
  <c r="K5" i="28"/>
  <c r="M20" i="4" l="1"/>
  <c r="J16" i="40"/>
  <c r="J21" i="40"/>
  <c r="J20" i="40"/>
  <c r="J22" i="40"/>
  <c r="J19" i="40"/>
  <c r="J7" i="40"/>
  <c r="J9" i="40"/>
  <c r="J13" i="40"/>
  <c r="J18" i="40"/>
  <c r="J15" i="40"/>
  <c r="J17" i="40"/>
  <c r="J12" i="40"/>
  <c r="J24" i="40"/>
  <c r="J23" i="40"/>
  <c r="J11" i="40"/>
  <c r="J26" i="40"/>
  <c r="J10" i="40"/>
  <c r="J6" i="40"/>
  <c r="J14" i="40"/>
  <c r="J25" i="40"/>
  <c r="J8" i="40"/>
  <c r="J5" i="40"/>
  <c r="I46" i="38"/>
  <c r="H48" i="38"/>
  <c r="I48" i="38" s="1"/>
  <c r="K66" i="28"/>
  <c r="K17" i="28"/>
  <c r="I11" i="28"/>
  <c r="K6" i="28"/>
  <c r="L52" i="27"/>
  <c r="L51" i="27"/>
  <c r="L50" i="27"/>
  <c r="L49" i="27"/>
  <c r="L47" i="27"/>
  <c r="L46" i="27"/>
  <c r="L45" i="27"/>
  <c r="L44" i="27"/>
  <c r="L43" i="27"/>
  <c r="L42" i="27"/>
  <c r="L41" i="27"/>
  <c r="L40" i="27"/>
  <c r="L39" i="27"/>
  <c r="L38" i="27"/>
  <c r="L37" i="27"/>
  <c r="L36" i="27"/>
  <c r="L35" i="27"/>
  <c r="L34" i="27"/>
  <c r="L33" i="27"/>
  <c r="L32" i="27"/>
  <c r="L31" i="27"/>
  <c r="L30" i="27"/>
  <c r="L29" i="27"/>
  <c r="L28" i="27"/>
  <c r="L27" i="27"/>
  <c r="L26" i="27"/>
  <c r="L25" i="27"/>
  <c r="L24" i="27"/>
  <c r="L23" i="27"/>
  <c r="L22" i="27"/>
  <c r="L21" i="27"/>
  <c r="L20" i="27"/>
  <c r="L19" i="27"/>
  <c r="L18" i="27"/>
  <c r="L17" i="27"/>
  <c r="L16" i="27"/>
  <c r="L15" i="27"/>
  <c r="L14" i="27"/>
  <c r="L13" i="27"/>
  <c r="L12" i="27"/>
  <c r="L11" i="27"/>
  <c r="L10" i="27"/>
  <c r="L9" i="27"/>
  <c r="L8" i="27"/>
  <c r="L7" i="27"/>
  <c r="L6" i="27"/>
  <c r="L5" i="27"/>
  <c r="I6" i="27"/>
  <c r="I7" i="27"/>
  <c r="I8" i="27"/>
  <c r="I9" i="27"/>
  <c r="I10" i="27"/>
  <c r="I11" i="27"/>
  <c r="I12" i="27"/>
  <c r="I13" i="27"/>
  <c r="I14" i="27"/>
  <c r="I15" i="27"/>
  <c r="I16" i="27"/>
  <c r="I17" i="27"/>
  <c r="I18" i="27"/>
  <c r="I19" i="27"/>
  <c r="I20" i="27"/>
  <c r="I21" i="27"/>
  <c r="I22" i="27"/>
  <c r="I23" i="27"/>
  <c r="I24" i="27"/>
  <c r="I25" i="27"/>
  <c r="I26" i="27"/>
  <c r="I27" i="27"/>
  <c r="I28" i="27"/>
  <c r="I29" i="27"/>
  <c r="I30" i="27"/>
  <c r="I31" i="27"/>
  <c r="I32" i="27"/>
  <c r="I33" i="27"/>
  <c r="I34" i="27"/>
  <c r="I35" i="27"/>
  <c r="I36" i="27"/>
  <c r="I37" i="27"/>
  <c r="I38" i="27"/>
  <c r="I39" i="27"/>
  <c r="I40" i="27"/>
  <c r="I41" i="27"/>
  <c r="I42" i="27"/>
  <c r="I43" i="27"/>
  <c r="I44" i="27"/>
  <c r="I45" i="27"/>
  <c r="I46" i="27"/>
  <c r="I47" i="27"/>
  <c r="I48" i="27"/>
  <c r="I49" i="27"/>
  <c r="I50" i="27"/>
  <c r="I51" i="27"/>
  <c r="I52" i="27"/>
  <c r="I5" i="27"/>
  <c r="K48" i="27"/>
  <c r="L48" i="27" s="1"/>
  <c r="H48" i="27"/>
  <c r="K39" i="27"/>
  <c r="H39" i="27"/>
  <c r="K30" i="27"/>
  <c r="H30" i="27"/>
  <c r="K23" i="27"/>
  <c r="H23" i="27"/>
  <c r="K19" i="27"/>
  <c r="H19" i="27"/>
  <c r="K15" i="27"/>
  <c r="H15" i="27"/>
  <c r="K6" i="27"/>
  <c r="H6" i="27"/>
  <c r="J27" i="40" l="1"/>
  <c r="J48" i="38"/>
  <c r="K48" i="38"/>
  <c r="J11" i="38"/>
  <c r="J19" i="38"/>
  <c r="J27" i="38"/>
  <c r="J35" i="38"/>
  <c r="J43" i="38"/>
  <c r="J12" i="38"/>
  <c r="J20" i="38"/>
  <c r="J28" i="38"/>
  <c r="J36" i="38"/>
  <c r="J44" i="38"/>
  <c r="J18" i="38"/>
  <c r="J13" i="38"/>
  <c r="J21" i="38"/>
  <c r="J29" i="38"/>
  <c r="J37" i="38"/>
  <c r="J45" i="38"/>
  <c r="J24" i="38"/>
  <c r="J9" i="38"/>
  <c r="J41" i="38"/>
  <c r="J6" i="38"/>
  <c r="J14" i="38"/>
  <c r="J22" i="38"/>
  <c r="J30" i="38"/>
  <c r="J38" i="38"/>
  <c r="J46" i="38"/>
  <c r="J16" i="38"/>
  <c r="J5" i="38"/>
  <c r="J25" i="38"/>
  <c r="J10" i="38"/>
  <c r="J34" i="38"/>
  <c r="J7" i="38"/>
  <c r="J15" i="38"/>
  <c r="J23" i="38"/>
  <c r="J31" i="38"/>
  <c r="J39" i="38"/>
  <c r="J47" i="38"/>
  <c r="J8" i="38"/>
  <c r="J40" i="38"/>
  <c r="J17" i="38"/>
  <c r="J33" i="38"/>
  <c r="K46" i="38"/>
  <c r="J26" i="38"/>
  <c r="J42" i="38"/>
  <c r="J32" i="38"/>
  <c r="L64" i="28"/>
  <c r="L18" i="28"/>
  <c r="I28" i="28"/>
  <c r="I49" i="28"/>
  <c r="I16" i="28"/>
  <c r="I63" i="28"/>
  <c r="I29" i="28"/>
  <c r="I15" i="28"/>
  <c r="I65" i="28"/>
  <c r="I23" i="28"/>
  <c r="I24" i="28"/>
  <c r="I8" i="28"/>
  <c r="I48" i="28"/>
  <c r="I53" i="28"/>
  <c r="I58" i="28"/>
  <c r="I55" i="28"/>
  <c r="I51" i="28"/>
  <c r="I40" i="28"/>
  <c r="I22" i="28"/>
  <c r="I45" i="28"/>
  <c r="I44" i="28"/>
  <c r="I34" i="28"/>
  <c r="I46" i="28"/>
  <c r="I39" i="28"/>
  <c r="I13" i="28"/>
  <c r="I12" i="28"/>
  <c r="I38" i="28"/>
  <c r="I52" i="28"/>
  <c r="I57" i="28"/>
  <c r="I31" i="28"/>
  <c r="I27" i="28"/>
  <c r="I32" i="28"/>
  <c r="I6" i="28"/>
  <c r="I37" i="28"/>
  <c r="I36" i="28"/>
  <c r="I10" i="28"/>
  <c r="I41" i="28"/>
  <c r="I62" i="28"/>
  <c r="I50" i="28"/>
  <c r="I47" i="28"/>
  <c r="I59" i="28"/>
  <c r="I21" i="28"/>
  <c r="I20" i="28"/>
  <c r="I17" i="28"/>
  <c r="I33" i="28"/>
  <c r="I26" i="28"/>
  <c r="I42" i="28"/>
  <c r="I43" i="28"/>
  <c r="I25" i="28"/>
  <c r="I30" i="28"/>
  <c r="I64" i="28"/>
  <c r="I7" i="28"/>
  <c r="I18" i="28"/>
  <c r="I5" i="28"/>
  <c r="I35" i="28"/>
  <c r="I9" i="28"/>
  <c r="I14" i="28"/>
  <c r="I56" i="28"/>
  <c r="I54" i="28"/>
  <c r="I61" i="28"/>
  <c r="I60" i="28"/>
  <c r="I19" i="28"/>
  <c r="L58" i="28"/>
  <c r="L65" i="28"/>
  <c r="L57" i="28"/>
  <c r="L49" i="28"/>
  <c r="L41" i="28"/>
  <c r="L33" i="28"/>
  <c r="L25" i="28"/>
  <c r="L17" i="28"/>
  <c r="L9" i="28"/>
  <c r="L63" i="28"/>
  <c r="L47" i="28"/>
  <c r="L31" i="28"/>
  <c r="L23" i="28"/>
  <c r="L7" i="28"/>
  <c r="L56" i="28"/>
  <c r="L48" i="28"/>
  <c r="L40" i="28"/>
  <c r="L32" i="28"/>
  <c r="L24" i="28"/>
  <c r="L16" i="28"/>
  <c r="L8" i="28"/>
  <c r="L55" i="28"/>
  <c r="L39" i="28"/>
  <c r="L15" i="28"/>
  <c r="L44" i="28"/>
  <c r="L51" i="28"/>
  <c r="L27" i="28"/>
  <c r="L62" i="28"/>
  <c r="L54" i="28"/>
  <c r="L46" i="28"/>
  <c r="L38" i="28"/>
  <c r="L30" i="28"/>
  <c r="L22" i="28"/>
  <c r="L14" i="28"/>
  <c r="L6" i="28"/>
  <c r="L36" i="28"/>
  <c r="L12" i="28"/>
  <c r="L11" i="28"/>
  <c r="L26" i="28"/>
  <c r="L61" i="28"/>
  <c r="L53" i="28"/>
  <c r="L45" i="28"/>
  <c r="L37" i="28"/>
  <c r="L29" i="28"/>
  <c r="L13" i="28"/>
  <c r="L5" i="28"/>
  <c r="L60" i="28"/>
  <c r="L52" i="28"/>
  <c r="L28" i="28"/>
  <c r="L59" i="28"/>
  <c r="L43" i="28"/>
  <c r="L35" i="28"/>
  <c r="L50" i="28"/>
  <c r="L42" i="28"/>
  <c r="L34" i="28"/>
  <c r="L10" i="28"/>
  <c r="L21" i="28"/>
  <c r="L20" i="28"/>
  <c r="L19" i="28"/>
  <c r="L53" i="4"/>
  <c r="L49" i="4"/>
  <c r="M49" i="4" s="1"/>
  <c r="L50" i="4"/>
  <c r="M50" i="4" s="1"/>
  <c r="L51" i="4"/>
  <c r="L52" i="4"/>
  <c r="M52" i="4" s="1"/>
  <c r="L48" i="4"/>
  <c r="M48" i="4" s="1"/>
  <c r="K48" i="4"/>
  <c r="I52" i="4"/>
  <c r="I51" i="4"/>
  <c r="I50" i="4"/>
  <c r="I49" i="4"/>
  <c r="I48" i="4"/>
  <c r="M51" i="4" l="1"/>
  <c r="L66" i="28"/>
  <c r="I66" i="28"/>
  <c r="K35" i="26"/>
  <c r="K34" i="26"/>
  <c r="K33" i="26"/>
  <c r="J36" i="26"/>
  <c r="J35" i="26"/>
  <c r="J34" i="26"/>
  <c r="J33" i="26"/>
  <c r="I36" i="26"/>
  <c r="H36" i="26"/>
  <c r="M6" i="4"/>
  <c r="M5" i="4"/>
  <c r="K6" i="4"/>
  <c r="K5" i="4"/>
  <c r="I6" i="4"/>
  <c r="I5" i="4"/>
  <c r="K12" i="26"/>
  <c r="K8" i="26"/>
  <c r="K18" i="26"/>
  <c r="K19" i="26"/>
  <c r="K15" i="26"/>
  <c r="K14" i="26"/>
  <c r="K11" i="26"/>
  <c r="K10" i="26"/>
  <c r="K6" i="26"/>
  <c r="K7" i="26"/>
</calcChain>
</file>

<file path=xl/sharedStrings.xml><?xml version="1.0" encoding="utf-8"?>
<sst xmlns="http://schemas.openxmlformats.org/spreadsheetml/2006/main" count="1668" uniqueCount="716">
  <si>
    <t>Genre</t>
  </si>
  <si>
    <t>Non-mortels</t>
  </si>
  <si>
    <t>Mortels</t>
  </si>
  <si>
    <t>Total</t>
  </si>
  <si>
    <t xml:space="preserve">N </t>
  </si>
  <si>
    <t>%</t>
  </si>
  <si>
    <t>N</t>
  </si>
  <si>
    <t>Femmes</t>
  </si>
  <si>
    <t>Hommes</t>
  </si>
  <si>
    <t>TOTAL</t>
  </si>
  <si>
    <t>Âge de la victime</t>
  </si>
  <si>
    <t>15-19</t>
  </si>
  <si>
    <t>20-29</t>
  </si>
  <si>
    <t>30-39</t>
  </si>
  <si>
    <t>40-49</t>
  </si>
  <si>
    <t>50-59</t>
  </si>
  <si>
    <t>60 et plus</t>
  </si>
  <si>
    <t>Région et province</t>
  </si>
  <si>
    <t>REGION BRUXELLOISE</t>
  </si>
  <si>
    <t>Anvers</t>
  </si>
  <si>
    <t>Limbourg</t>
  </si>
  <si>
    <t>Flandre Orientale</t>
  </si>
  <si>
    <t>Brabant Flamand</t>
  </si>
  <si>
    <t>Flandre Occidentale</t>
  </si>
  <si>
    <t>REGION FLAMANDE</t>
  </si>
  <si>
    <t>Brabant Wallon</t>
  </si>
  <si>
    <t>Hainaut</t>
  </si>
  <si>
    <t>Liège</t>
  </si>
  <si>
    <t>Luxembourg</t>
  </si>
  <si>
    <t>Namur</t>
  </si>
  <si>
    <t>REGION WALLONNE</t>
  </si>
  <si>
    <t>Inconnus</t>
  </si>
  <si>
    <t>SUBTOTAL</t>
  </si>
  <si>
    <t>inconnus</t>
  </si>
  <si>
    <t>Nationalité de la victime</t>
  </si>
  <si>
    <t>Belge</t>
  </si>
  <si>
    <t>Pays frontalier</t>
  </si>
  <si>
    <t>U.E.</t>
  </si>
  <si>
    <t>Hors U.E.</t>
  </si>
  <si>
    <t>Inconnu</t>
  </si>
  <si>
    <t>Code</t>
  </si>
  <si>
    <t>Localisation de la blessure</t>
  </si>
  <si>
    <t>00</t>
  </si>
  <si>
    <t>Localisation de la blessure non déterminée</t>
  </si>
  <si>
    <t>1</t>
  </si>
  <si>
    <t>Tête - Total</t>
  </si>
  <si>
    <t>10</t>
  </si>
  <si>
    <t>Tête, sans autre spécification</t>
  </si>
  <si>
    <t>11</t>
  </si>
  <si>
    <t>Tête (caput), cerveau, nerfs crâniens et vaisseaux cérébraux</t>
  </si>
  <si>
    <t>12</t>
  </si>
  <si>
    <t>Zone faciale</t>
  </si>
  <si>
    <t>13</t>
  </si>
  <si>
    <t>Œil / yeux</t>
  </si>
  <si>
    <t>14</t>
  </si>
  <si>
    <t>Oreille(s)</t>
  </si>
  <si>
    <t>15</t>
  </si>
  <si>
    <t>Dentition</t>
  </si>
  <si>
    <t>18</t>
  </si>
  <si>
    <t>Têtes, multiples endroits affectés</t>
  </si>
  <si>
    <t>19</t>
  </si>
  <si>
    <t>Autres parties de la tête</t>
  </si>
  <si>
    <t>2</t>
  </si>
  <si>
    <t>Cou, y compris colonne vertébrale, vertèbres du cou - Total</t>
  </si>
  <si>
    <t>20</t>
  </si>
  <si>
    <t>Cou, y compris colonne vertébrale, vertèbres du cou</t>
  </si>
  <si>
    <t>21</t>
  </si>
  <si>
    <t>29</t>
  </si>
  <si>
    <t>Autres parties du cou</t>
  </si>
  <si>
    <t>3</t>
  </si>
  <si>
    <t>Dos, y compris colonne vertébrale et vertèbres du dos - Total</t>
  </si>
  <si>
    <t>30</t>
  </si>
  <si>
    <t>Dos, y compris colonne vertébrale et vertèbres du dos</t>
  </si>
  <si>
    <t>31</t>
  </si>
  <si>
    <t>39</t>
  </si>
  <si>
    <t>Autres parties du dos</t>
  </si>
  <si>
    <t>4</t>
  </si>
  <si>
    <t>Torse et organes - Total</t>
  </si>
  <si>
    <t>40</t>
  </si>
  <si>
    <t>Torse et organes, sans autre spécification</t>
  </si>
  <si>
    <t>41</t>
  </si>
  <si>
    <t>Cage thoracique, côtes y compris omoplates et articulations</t>
  </si>
  <si>
    <t>42</t>
  </si>
  <si>
    <t>Poitrine, y compris organes</t>
  </si>
  <si>
    <t>43</t>
  </si>
  <si>
    <t>Abdomen et pelvis, y compris organes</t>
  </si>
  <si>
    <t>48</t>
  </si>
  <si>
    <t>Torse, multiples endroits affectés</t>
  </si>
  <si>
    <t>49</t>
  </si>
  <si>
    <t>Autres parties du torse</t>
  </si>
  <si>
    <t>5</t>
  </si>
  <si>
    <t>Membres supérieurs - Total</t>
  </si>
  <si>
    <t>50</t>
  </si>
  <si>
    <t>Membres supérieurs, sans autre spécification</t>
  </si>
  <si>
    <t>51</t>
  </si>
  <si>
    <t>Epaule et articulations de l'épaule</t>
  </si>
  <si>
    <t>52</t>
  </si>
  <si>
    <t>Bras, y compris coude</t>
  </si>
  <si>
    <t>53</t>
  </si>
  <si>
    <t>Main</t>
  </si>
  <si>
    <t>54</t>
  </si>
  <si>
    <t>Doigt(s)</t>
  </si>
  <si>
    <t>Poignet</t>
  </si>
  <si>
    <t>58</t>
  </si>
  <si>
    <t>Membres supérieurs, multiples endroits affectés</t>
  </si>
  <si>
    <t>59</t>
  </si>
  <si>
    <t>Autres parties des membres supérieurs</t>
  </si>
  <si>
    <t>6</t>
  </si>
  <si>
    <t>Membres inférieurs - Total</t>
  </si>
  <si>
    <t>60</t>
  </si>
  <si>
    <t>Membres inférieurs, sans autre spécification</t>
  </si>
  <si>
    <t>61</t>
  </si>
  <si>
    <t>Hanche et articulation de la hanche</t>
  </si>
  <si>
    <t>62</t>
  </si>
  <si>
    <t>Jambe, y compris le genou</t>
  </si>
  <si>
    <t>63</t>
  </si>
  <si>
    <t>Cheville</t>
  </si>
  <si>
    <t>64</t>
  </si>
  <si>
    <t>Pied</t>
  </si>
  <si>
    <t>65</t>
  </si>
  <si>
    <t>Orteil(s)</t>
  </si>
  <si>
    <t>68</t>
  </si>
  <si>
    <t>Membres inférieurs, multiples endroits affectés</t>
  </si>
  <si>
    <t>69</t>
  </si>
  <si>
    <t>Autres parties des membres inférieurs</t>
  </si>
  <si>
    <t>7</t>
  </si>
  <si>
    <t>Ensemble du corps et endroits multiples - Total</t>
  </si>
  <si>
    <t>70</t>
  </si>
  <si>
    <t>Ensemble du corps et endroits multiples, sans autre spécification</t>
  </si>
  <si>
    <t>71</t>
  </si>
  <si>
    <t>Ensemble du corps (effets systémiques)</t>
  </si>
  <si>
    <t>78</t>
  </si>
  <si>
    <t>Multiples endroits du corps affectés</t>
  </si>
  <si>
    <t>99</t>
  </si>
  <si>
    <t>Autres parties du corps blessées</t>
  </si>
  <si>
    <t xml:space="preserve">Nature de la blessure   </t>
  </si>
  <si>
    <t>Nature de la blessure inconnue ou non précisée</t>
  </si>
  <si>
    <t>Plaies et blessures superficielles - Total</t>
  </si>
  <si>
    <t>Plaies et blessures superficielles</t>
  </si>
  <si>
    <t>Blessures superficielles</t>
  </si>
  <si>
    <t>Plaies ouvertes</t>
  </si>
  <si>
    <t>Plaies avec pertes de substance</t>
  </si>
  <si>
    <t>Autres types de plaies et de blessures superficielles</t>
  </si>
  <si>
    <t>Fractures osseuses - Total</t>
  </si>
  <si>
    <t>Fractures osseuses</t>
  </si>
  <si>
    <t>Fractures fermées</t>
  </si>
  <si>
    <t>Fractures ouvertes</t>
  </si>
  <si>
    <t>Autres types de fractures osseuses</t>
  </si>
  <si>
    <t>Luxations, entorses et foulures - Total</t>
  </si>
  <si>
    <t>Luxations, entorses et foulures</t>
  </si>
  <si>
    <t>Luxations et sub-luxations</t>
  </si>
  <si>
    <t>Entorses et foulures</t>
  </si>
  <si>
    <t>Autres types de luxations, d'entorses et de foulures</t>
  </si>
  <si>
    <t>Amputations traumatiques - Total</t>
  </si>
  <si>
    <t xml:space="preserve">Amputations traumatiques </t>
  </si>
  <si>
    <t xml:space="preserve">Amputations  </t>
  </si>
  <si>
    <t>Commotions et traumatismes internes - Total</t>
  </si>
  <si>
    <t>Commotions et traumatismes internes</t>
  </si>
  <si>
    <t>Traumatismes internes</t>
  </si>
  <si>
    <t>Commotions et traumatismes internes qui, en l'absence de traitement, peuvent mettre la survie en cause</t>
  </si>
  <si>
    <t>Effets nocifs de l'électricité</t>
  </si>
  <si>
    <t>Autres types de commotions et de traumatismes internes</t>
  </si>
  <si>
    <t>Brûlures, brûlures par exposition à un liquide bouillant et gelures - Total</t>
  </si>
  <si>
    <t>Brûlures, brûlures par exposition à un liquide bouillant et gelures</t>
  </si>
  <si>
    <t>Brûlures et brûlures par exposition à un liquide bouillant (thermiques)</t>
  </si>
  <si>
    <t>Brûlures chimiques (corrosions)</t>
  </si>
  <si>
    <t>Gelures</t>
  </si>
  <si>
    <t>Autres types de brûlures, de brûlures par exposition à un liquide bouillant et de gelures</t>
  </si>
  <si>
    <t>Empoisonnements et infections - Total</t>
  </si>
  <si>
    <t>Empoisonnements et infections</t>
  </si>
  <si>
    <t>Empoisonnements aigus</t>
  </si>
  <si>
    <t>Infections aigues</t>
  </si>
  <si>
    <t>Autres types d'empoisonnements et d'infections</t>
  </si>
  <si>
    <t>Noyade et asphyxie -Total</t>
  </si>
  <si>
    <t>Noyade et asphyxie</t>
  </si>
  <si>
    <t>Asphyxies</t>
  </si>
  <si>
    <t>Noyades et submersions non mortelles</t>
  </si>
  <si>
    <t>Autres types de noyades et d'asphyxies</t>
  </si>
  <si>
    <t>Effets du bruit, des vibrations et de la pression - Total</t>
  </si>
  <si>
    <t>Effets du bruit, des vibrations et de la pression</t>
  </si>
  <si>
    <t>Perte auditive aigüe</t>
  </si>
  <si>
    <t>Effets de la pression (barotrauma)</t>
  </si>
  <si>
    <t>Autres effets du bruit, des vibrations et de la pression</t>
  </si>
  <si>
    <t>Effets des extrêmes de température, de la lumière et des radiations - Total</t>
  </si>
  <si>
    <t>Effets des extrêmes de température, de la lumière et des radiations</t>
  </si>
  <si>
    <t>Chaleur et coups de soleil</t>
  </si>
  <si>
    <t>Effets des radiations (non thermiques)</t>
  </si>
  <si>
    <t>Effets du froid</t>
  </si>
  <si>
    <t>Autres effets des extrêmes de température, de la lumière et des radiations</t>
  </si>
  <si>
    <t xml:space="preserve">Chocs - Total </t>
  </si>
  <si>
    <t>Choc</t>
  </si>
  <si>
    <t>Chocs consécutifs à des agressions et menaces</t>
  </si>
  <si>
    <t>Chocs traumatiques</t>
  </si>
  <si>
    <t>Autres types de chocs</t>
  </si>
  <si>
    <t>Blessures multiples</t>
  </si>
  <si>
    <t>Autres blessures déterminées non classées sous d'autres rubriques</t>
  </si>
  <si>
    <t>Code SEAT</t>
  </si>
  <si>
    <t>Type de travail</t>
  </si>
  <si>
    <t>Production, transformation, traitement, stockage - Total</t>
  </si>
  <si>
    <t>Production, transformation, traitement, stockage - De tout type - Non précisé</t>
  </si>
  <si>
    <t>Production, transformation, traitement - de tout type</t>
  </si>
  <si>
    <t>Stockage - de tout type</t>
  </si>
  <si>
    <t>Autre Type de travail connu du groupe 10 non listé ci-dessus</t>
  </si>
  <si>
    <t>Terrassement, construction, entretien, démolition - Total</t>
  </si>
  <si>
    <t>Terrassement, construction, entretien, démolition - Non précisé</t>
  </si>
  <si>
    <t>Terrassement</t>
  </si>
  <si>
    <t>Construction nouvelle - bâtiment</t>
  </si>
  <si>
    <t>Construction nouvelle - ouvrages d'art, infrastructure, routes, ponts, barrages, ports</t>
  </si>
  <si>
    <t>Rénovation, réparation, addition, entretien - de tout type de construction</t>
  </si>
  <si>
    <t>Démolition - de tout type de construction</t>
  </si>
  <si>
    <t>Autre Type de travail connu du groupe 20 mais non listé ci-dessus</t>
  </si>
  <si>
    <t>Tâche de type agricole, forestière, horticole, piscicole, avec des animaux vivants - Total</t>
  </si>
  <si>
    <t>Tâche de type agricole, forestière, horticole, piscicole, avec des animaux vivants - Non précisé</t>
  </si>
  <si>
    <t>Tâche de type agricole - travaux du sol</t>
  </si>
  <si>
    <t>Tâche de type agricole - avec des végétaux, horticole</t>
  </si>
  <si>
    <t>Tâche de type agricole - sur/avec des animaux vivants</t>
  </si>
  <si>
    <t>Tâche de type forestier</t>
  </si>
  <si>
    <t>Tâche de type piscicole, pêche</t>
  </si>
  <si>
    <t>Autre Type de travail connu du groupe 30 mais non listé ci-dessus</t>
  </si>
  <si>
    <t>Tâche de service à l'entreprise et/ou à la personne humaine; travail intellectuel - Total</t>
  </si>
  <si>
    <t>Tâche de service à l'entreprise et/ou à la personne humaine; travail intellectuel - Non précisé</t>
  </si>
  <si>
    <t>Tâche de service, soin, assistance, à la personne humaine</t>
  </si>
  <si>
    <t>Tâche intellectuelle - enseignement, formation, traitement de l'information, travail de bureau, d'organisation, de gestion</t>
  </si>
  <si>
    <t>Tâche commerciale - achat, vente, services associés</t>
  </si>
  <si>
    <t>Autre Type de travail connu du groupe 40 mais non listé ci-dessus</t>
  </si>
  <si>
    <t>Travaux connexes aux tâches codées en 10, 20, 30 et 40 - Total</t>
  </si>
  <si>
    <t>Travaux connexes aux tâches codées en 10, 20, 30 et 40 - Non précisé</t>
  </si>
  <si>
    <t>Mise en place, préparation, installation, montage, désassemblage, démontage</t>
  </si>
  <si>
    <t>Maintenance, réparation, réglage, mise au point</t>
  </si>
  <si>
    <t>Nettoyage de locaux, de machines - industriel ou manuel</t>
  </si>
  <si>
    <t>Gestion des déchets, mise au rebut, traitement de déchets de toute nature</t>
  </si>
  <si>
    <t>Surveillance, inspection, de procédé de fabrication, de locaux, de moyens de transport, d'équipements - avec ou sans matériel de contrôle</t>
  </si>
  <si>
    <t>Autre Type de travail connu du groupe 50 mais non listé ci-dessus</t>
  </si>
  <si>
    <t>Circulation, activité sportive, artistique - Total</t>
  </si>
  <si>
    <t>Circulation, activité sportive, artistique - Non précisé</t>
  </si>
  <si>
    <t>Circulation y compris dans les moyens de transport</t>
  </si>
  <si>
    <t>Activité sportive, artistique</t>
  </si>
  <si>
    <t>Autre Type de travail connu du groupe 60 mais non listé ci-dessus</t>
  </si>
  <si>
    <t>Autre Type de travail, non listé dans cette classification</t>
  </si>
  <si>
    <t>SOUS-TOTAL</t>
  </si>
  <si>
    <t>Pas d'information</t>
  </si>
  <si>
    <t>Codes SEAT</t>
  </si>
  <si>
    <t>Déviation</t>
  </si>
  <si>
    <t>Déviation par problème électrique, explosion, feu - Total</t>
  </si>
  <si>
    <t>Déviation par problème électrique, explosion, feu - Non précisé</t>
  </si>
  <si>
    <t>Problème électrique par défaillance dans l'installation - entraînant un contact indirect</t>
  </si>
  <si>
    <t>Problème électrique - entraînant un contact direct</t>
  </si>
  <si>
    <t>Explosion</t>
  </si>
  <si>
    <t>Incendie, embrasement</t>
  </si>
  <si>
    <t>Autre Déviation connue du groupe 10 mais non listée ci-dessus</t>
  </si>
  <si>
    <t>Déviation par débordement, renversement, fuite, écoulement, vaporisation, dégagement - Total</t>
  </si>
  <si>
    <t>Déviation par débordement, renversement, fuite, écoulement, vaporisation, dégagement - Non précisé</t>
  </si>
  <si>
    <t>A l'état de solide - débordement, renversement</t>
  </si>
  <si>
    <t>A l'état de liquide - fuite, suintement, écoulement, éclaboussure, aspersion</t>
  </si>
  <si>
    <t>A l'état gazeux - vaporisation, formation d'aérosol, formation de gaz</t>
  </si>
  <si>
    <t>Pulvérulent - génération de fumée, émission de poussières, particules</t>
  </si>
  <si>
    <t>Autre Déviation connue du groupe 20 mais non listée ci-dessus</t>
  </si>
  <si>
    <t>Rupture, bris, éclatement, glissade, chute, effondrement d'agent matériel - Total</t>
  </si>
  <si>
    <t>Rupture, bris, éclatement, glissade, chute, effondrement d'agent matériel - Non précisé</t>
  </si>
  <si>
    <t>Rupture de matériel, aux joints, aux connexions</t>
  </si>
  <si>
    <t>Rupture, éclatement, causant des éclats (bois, verre, métal, pierre, plastique, autres)</t>
  </si>
  <si>
    <t>Glissade, chute, effondrement d'Agent matériel - supérieur (tombant sur la victime)</t>
  </si>
  <si>
    <t>Glissade, chute, effondrement d'Agent matériel - inférieur (entraînant la victime)</t>
  </si>
  <si>
    <t>Glissade, chute, effondrement d'Agent matériel - de plain-pied</t>
  </si>
  <si>
    <t>Autre Déviation connue du groupe 30 mais non listée ci-dessus</t>
  </si>
  <si>
    <t>Perte, totale ou partielle, de contrôle de machine, moyen de transport - Total</t>
  </si>
  <si>
    <t>Perte, totale ou partielle, de contrôle de machine, moyen de transport - équipement de manutention, outil à main, objet, animal - Non précisé</t>
  </si>
  <si>
    <t>Perte, totale ou partielle, de contrôle - de machine (y compris le démarrage intempestif) ainsi que de la matière travaillée par la machine</t>
  </si>
  <si>
    <t>Perte, totale ou partielle, de contrôle de moyen de transport - d'équipement de manutention (motorisé ou non)</t>
  </si>
  <si>
    <t>Perte, totale ou partielle, de contrôle d'outil à main (motorisé ou non) ainsi que de la matière travaillée par l'outil</t>
  </si>
  <si>
    <t>Perte, totale ou partielle, de contrôle d'objet (porté, déplacé, manipulé, etc.)</t>
  </si>
  <si>
    <t>Perte, totale ou partielle, de contrôle d'animal</t>
  </si>
  <si>
    <t>Autre Déviation connue du groupe 40 mais non listée ci-dessus</t>
  </si>
  <si>
    <t>Glissade ou trébuchement avec chute, chute de personne - Total</t>
  </si>
  <si>
    <t>Glissade ou trébuchement avec chute, chute de personne - Non précisé</t>
  </si>
  <si>
    <t>Chute de personne - de hauteur</t>
  </si>
  <si>
    <t>Glissade ou trébuchement avec chute, chute de personne - de plain-pied</t>
  </si>
  <si>
    <t>Autre Déviation connue du groupe 50 mais non listée ci-dessus</t>
  </si>
  <si>
    <t>Mouvement du corps sans contrainte physique (conduisant généralement à une blessure externe) - Total</t>
  </si>
  <si>
    <t>Mouvement du corps sans contrainte physique (conduisant généralement à une blessure externe) - Non précisé</t>
  </si>
  <si>
    <t>En marchant sur un objet coupant</t>
  </si>
  <si>
    <t>En s'agenouillant, s'asseyant, s'appuyant contre</t>
  </si>
  <si>
    <t>En étant attrapé, entraîné, par quelque chose ou par son élan</t>
  </si>
  <si>
    <t>Mouvements non coordonnés, gestes intempestifs, inopportuns</t>
  </si>
  <si>
    <t>Autre Déviation connue du groupe 60 mais non listée ci-dessus</t>
  </si>
  <si>
    <t>Mouvement du corps sous ou avec contrainte physique (conduisant généralement à une blessure interne) - Total</t>
  </si>
  <si>
    <t>Mouvement du corps sous ou avec contrainte physique (conduisant généralement à une blessure interne) - Non précisé</t>
  </si>
  <si>
    <t>En soulevant, en portant, en se levant</t>
  </si>
  <si>
    <t>En poussant, en tractant</t>
  </si>
  <si>
    <t>En déposant, en se baissant</t>
  </si>
  <si>
    <t>En torsion, en rotation, en se tournant</t>
  </si>
  <si>
    <t>En marchant lourdement, faux pas, glissade - sans chute</t>
  </si>
  <si>
    <t>Autre Déviation connue du groupe 70 mais non listée ci-dessus</t>
  </si>
  <si>
    <t>8</t>
  </si>
  <si>
    <t>Surprise, frayeur, violence, agression, menace, présence - Total</t>
  </si>
  <si>
    <t>Surprise, frayeur, violence, agression, menace, présence - Non précisé</t>
  </si>
  <si>
    <t>Surprise, frayeur</t>
  </si>
  <si>
    <t>Violence, agression, menace entre membres de l'entreprise soumis à l'autorité de l'employeur</t>
  </si>
  <si>
    <t>Violence, agression, menace - provenant de personnes externes à l'entreprise envers les victimes dans le cadre de leur fonction (attaque de banque, chauffeurs de bus, etc.)</t>
  </si>
  <si>
    <t>Agression, bousculade - par animal</t>
  </si>
  <si>
    <t>Présence de la victime ou d'un tiers créant en soi un danger pour elle/lui-même et le cas échéant pour autrui</t>
  </si>
  <si>
    <t>Autre déviation connue du groupe 80 mais non listée ci-dessus</t>
  </si>
  <si>
    <t>Autre déviation non listée dans cette classification.</t>
  </si>
  <si>
    <t>Agent matériel lié à la déviation</t>
  </si>
  <si>
    <t>00.00</t>
  </si>
  <si>
    <t>Pas d’agent matériel ou pas d’information</t>
  </si>
  <si>
    <t>01.00</t>
  </si>
  <si>
    <t xml:space="preserve">Bâtiments, constructions, surfaces - à niveau (intérieur ou extérieur, fixes ou mobiles, temporaires ou non) </t>
  </si>
  <si>
    <t>02.00</t>
  </si>
  <si>
    <t>Bâtiments, constructions, surfaces – en hauteur (intérieur ou extérieur)</t>
  </si>
  <si>
    <t>03.00</t>
  </si>
  <si>
    <t>Bâtiments, constructions, surfaces – en profondeur (intérieur ou extérieur)</t>
  </si>
  <si>
    <t>04.00</t>
  </si>
  <si>
    <t>Dispositifs de distribution de matière, d’alimentation, canalisations</t>
  </si>
  <si>
    <t>05.00</t>
  </si>
  <si>
    <t xml:space="preserve">Moteurs, dispositifs de  transmission et de stockage d’énergie </t>
  </si>
  <si>
    <t>06.00</t>
  </si>
  <si>
    <t>Outils à main, non motorisés</t>
  </si>
  <si>
    <t>07.00</t>
  </si>
  <si>
    <t xml:space="preserve">Outils tenus ou guidés à la main, mécaniques </t>
  </si>
  <si>
    <t>08.00</t>
  </si>
  <si>
    <t xml:space="preserve">Outils à main - sans précision sur la motorisation </t>
  </si>
  <si>
    <t>09.00</t>
  </si>
  <si>
    <t xml:space="preserve">Machines et équipements - portables ou mobiles </t>
  </si>
  <si>
    <t>10.00</t>
  </si>
  <si>
    <t xml:space="preserve">Machines et équipements - fixes </t>
  </si>
  <si>
    <t>11.00</t>
  </si>
  <si>
    <t xml:space="preserve">Dispositifs de convoyage, de transport et de stockage </t>
  </si>
  <si>
    <t>12.00</t>
  </si>
  <si>
    <t xml:space="preserve">Véhicules terrestres </t>
  </si>
  <si>
    <t>13.00</t>
  </si>
  <si>
    <t xml:space="preserve">Autres véhicules de transport </t>
  </si>
  <si>
    <t>14.00</t>
  </si>
  <si>
    <t xml:space="preserve">Matériaux, objets, produits, éléments constitutifs de machine - bris, poussières </t>
  </si>
  <si>
    <t>15.00</t>
  </si>
  <si>
    <t xml:space="preserve">Substances chimiques, explosives, radioactives, biologiques </t>
  </si>
  <si>
    <t>16.00</t>
  </si>
  <si>
    <t xml:space="preserve">Dispositifs et équipements de sécurité </t>
  </si>
  <si>
    <t>17.00</t>
  </si>
  <si>
    <t>Équipements de bureau et personnels, matériel de sport, armes, appareillage domestique</t>
  </si>
  <si>
    <t>18.00</t>
  </si>
  <si>
    <t xml:space="preserve">Organismes vivants et êtres humains </t>
  </si>
  <si>
    <t>19.00</t>
  </si>
  <si>
    <t xml:space="preserve">Déchets en vrac </t>
  </si>
  <si>
    <t>20.00</t>
  </si>
  <si>
    <t>Phénomènes physiques et éléments naturels</t>
  </si>
  <si>
    <t>99.00</t>
  </si>
  <si>
    <t>Autres agents matériels non listés dans cette classification</t>
  </si>
  <si>
    <t>Modalité de la blessure</t>
  </si>
  <si>
    <t>Contact avec courant électrique, température, substance dangereuse - Total</t>
  </si>
  <si>
    <t>Contact avec courant électrique, température, substance dangereuse - Non précisé</t>
  </si>
  <si>
    <t>Contact indirect avec un arc électrique, foudre (passif)</t>
  </si>
  <si>
    <t>Contact direct avec l'électricité, recevoir une décharge électrique dans le corps</t>
  </si>
  <si>
    <t>Contact avec flamme nue ou objet, environnement - chaud ou en feu</t>
  </si>
  <si>
    <t>Contact avec objet, environnement - froid ou glacé</t>
  </si>
  <si>
    <t>Contact avec des substances dangereuses - via nez, bouche, par inhalation de</t>
  </si>
  <si>
    <t>Contact avec des substances dangereuses - sur ou au travers de la peau et des yeux</t>
  </si>
  <si>
    <t>Contact avec des substances dangereuses - via le système digestif en avalant, mangeant</t>
  </si>
  <si>
    <t>Autre Contact - Modalité de la blessure connu du groupe 10 mais non listé ci-dessus</t>
  </si>
  <si>
    <t>Noyade, ensevelissement, enveloppement - Total</t>
  </si>
  <si>
    <t>Noyade, ensevelissement, enveloppement - Non précisé</t>
  </si>
  <si>
    <t>Noyade dans liquide</t>
  </si>
  <si>
    <t>Ensevelissement sous solide</t>
  </si>
  <si>
    <t>Enveloppement par, entouré de gaz ou de particules en suspension</t>
  </si>
  <si>
    <t>Autre Contact - Modalité de la blessure connu du groupe 20 mais non listé ci-dessus</t>
  </si>
  <si>
    <t>Écrasement en mouvement vertical ou horizontal sur, contre un objet immobile (la victime est en mouvement) - Total</t>
  </si>
  <si>
    <t>Écrasement en mouvement vertical ou horizontal sur, contre un objet immobile (la victime est en mouvement) - Non précisé</t>
  </si>
  <si>
    <t>Mouvement vertical, écrasement sur, contre (résultat d'une chute)</t>
  </si>
  <si>
    <t>Mouvement horizontal, écrasement sur, contre</t>
  </si>
  <si>
    <t>Autre Contact - Modalité de la blessure connu du groupe 30 mais non listé ci-dessus</t>
  </si>
  <si>
    <t>Heurt par objet en mouvement, collision avec - Total</t>
  </si>
  <si>
    <t>Heurt par objet en mouvement, collision avec - Non précisé</t>
  </si>
  <si>
    <t>Heurt - par objet projeté</t>
  </si>
  <si>
    <t>Heurt - par objet qui chute</t>
  </si>
  <si>
    <t>Heurt - par objet en balancement</t>
  </si>
  <si>
    <t>Heurt par objet y compris les véhicules - en rotation, mouvement, déplacement</t>
  </si>
  <si>
    <t>Collision avec un objet y compris les véhicules - collision avec une personne (la victime est en mouvement)</t>
  </si>
  <si>
    <t>Autre Contact - Modalité de la blessure connu du groupe 40 mais non listé ci-dessus</t>
  </si>
  <si>
    <t>Contact avec Agent matériel coupant, pointu, dur, rugueux - Total</t>
  </si>
  <si>
    <t>Contact avec Agent matériel coupant, pointu, dur, rugueux - Non précisé</t>
  </si>
  <si>
    <t>Contact avec Agent matériel coupant (couteau, lame)</t>
  </si>
  <si>
    <t>Contact avec Agent matériel pointu (clou, outil acéré)</t>
  </si>
  <si>
    <t>Contact avec Agent matériel dur ou rugueux</t>
  </si>
  <si>
    <t>Autre Contact - Modalité de la blessure connu du groupe 50 mais non listé ci-dessus</t>
  </si>
  <si>
    <t>Coincement, écrasement, etc. - Total</t>
  </si>
  <si>
    <t>Coincement, écrasement, etc. - Non précisé</t>
  </si>
  <si>
    <t>Coincement, écrasement - dans</t>
  </si>
  <si>
    <t>Coincement, écrasement - sous</t>
  </si>
  <si>
    <t>Coincement, écrasement - entre</t>
  </si>
  <si>
    <t>Arrachement, sectionnement d'un membre, d'une main, d'un doigt</t>
  </si>
  <si>
    <t>Autre Contact - Modalité de la blessure connu du groupe 60 mais non listé ci-dessus</t>
  </si>
  <si>
    <t>Contrainte physique du corps, contrainte psychique - Total</t>
  </si>
  <si>
    <t>Contrainte physique du corps, contrainte psychique - Non précisé</t>
  </si>
  <si>
    <t>Contrainte physique - sur le système musculo-squelettique</t>
  </si>
  <si>
    <t>Contrainte physique - causée par des radiations, par le bruit, la lumière, la pression</t>
  </si>
  <si>
    <t>Contrainte psychique, choc mental</t>
  </si>
  <si>
    <t>Autre Contact - Modalité de la blessure connu du groupe 70 mais non listé ci-dessus</t>
  </si>
  <si>
    <t>Morsure, coup de pied, etc., (animal ou humain) - Total</t>
  </si>
  <si>
    <t>Morsure, coup de pied, etc., (animal ou humain) - Non précisé</t>
  </si>
  <si>
    <t>Morsure par</t>
  </si>
  <si>
    <t>Piqûre par un insecte, un poisson</t>
  </si>
  <si>
    <t>Coup, coup de pied, coup de tête, étranglement</t>
  </si>
  <si>
    <t>Autre Contact - Modalité de la blessure connu du groupe 80 mais non listé ci-dessus</t>
  </si>
  <si>
    <t>Autre Contact - Modalité de la blessure non listé dans cette classification</t>
  </si>
  <si>
    <t>Inconnus / Pas d'information</t>
  </si>
  <si>
    <t>Mois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</si>
  <si>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</si>
  <si>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</si>
  <si>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</si>
  <si>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</si>
  <si>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</si>
  <si>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</si>
  <si>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</si>
  <si>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</si>
  <si>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</si>
  <si>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</si>
  <si>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</si>
  <si>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</si>
  <si>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Jour de la semaine</t>
  </si>
  <si>
    <t xml:space="preserve">Lundi </t>
  </si>
  <si>
    <t>Mardi</t>
  </si>
  <si>
    <t>Mercredi</t>
  </si>
  <si>
    <t>Jeudi</t>
  </si>
  <si>
    <t>Vendredi</t>
  </si>
  <si>
    <t>Samedi</t>
  </si>
  <si>
    <t>Dimanche</t>
  </si>
  <si>
    <t>TOTAAL</t>
  </si>
  <si>
    <t>Autres professions élémentaires</t>
  </si>
  <si>
    <t>Eboueurs</t>
  </si>
  <si>
    <t>Travailleurs des petits métiers des rues comme cireurs, coursiers, distributeurs de dépliants et assimilés</t>
  </si>
  <si>
    <t>Collaborateurs en restauration rapide</t>
  </si>
  <si>
    <t>Manoeuvres des transports et de l'entreposage</t>
  </si>
  <si>
    <t>Manoeuvres des industries manufacturières</t>
  </si>
  <si>
    <t>Manoeuvres des mines, du bâtiment et du génie civil</t>
  </si>
  <si>
    <t>Manoeuvres de l'agriculture, de la pêche et de la sylviculture</t>
  </si>
  <si>
    <t>Laveurs de véhicules et de vitres, laveurs de linge et autres nettoyeurs manuels pour le nettoyage de tapis, piscines, tours de refroidissement, graffitis et assimilés</t>
  </si>
  <si>
    <t>Aides de ménage et agents d'entretien à domicile et dans les hôtels et bureaux</t>
  </si>
  <si>
    <t>Matelots de pont et assimilés</t>
  </si>
  <si>
    <t>Conducteurs de matériels et engins mobiles comme engins agricoles et forestiers, engins de terrassement, grues, chariots élévateurs et assimilés</t>
  </si>
  <si>
    <t>Conducteurs de poids lourds et d'autobus</t>
  </si>
  <si>
    <t>Conducteurs d'automobiles, de camionnettes et de motocycles</t>
  </si>
  <si>
    <t>Conducteurs de locomotives et assimilés</t>
  </si>
  <si>
    <t>Ouvriers de l'assemblage</t>
  </si>
  <si>
    <t>Autres conducteurs de machines et d'installations fixes</t>
  </si>
  <si>
    <t>Conducteurs d'installations pour la fabrication du papier et pour le travail du bois</t>
  </si>
  <si>
    <t>Conducteurs de machines pour la fabrication de denrées alimentaires et de produits connexes</t>
  </si>
  <si>
    <t>Conducteurs d'installations de transformation et de traitement superficiel des métaux</t>
  </si>
  <si>
    <t>Autres métiers qualifiés de l'industrie et de l'artisanat</t>
  </si>
  <si>
    <t>Métiers qualifiés de l'habillement et assimilés</t>
  </si>
  <si>
    <t>Métiers qualifiés du traitement du bois, ébénistes et régleurs et conducteurs de machines à bois</t>
  </si>
  <si>
    <t>Métiers qualifiés de l'alimentation et assimilés</t>
  </si>
  <si>
    <t>Monteurs et réparateurs, électronique et technologies de l'information et des communications</t>
  </si>
  <si>
    <t>Installateurs et réparateurs, équipements et lignes électriques</t>
  </si>
  <si>
    <t>Métiers de l'imprimerie</t>
  </si>
  <si>
    <t>Métiers de l'artisanat</t>
  </si>
  <si>
    <t>Mécaniciens et réparateurs de véhicules à moteur, de moteurs d'avion, de machines agricoles et industrielles et de bicyclettes</t>
  </si>
  <si>
    <t>Forgerons, outilleurs et assimilés</t>
  </si>
  <si>
    <t>Mouleurs de fonderie, soudeurs, tôliers-chaudronniers, monteurs de charpentes métalliques et assimilés</t>
  </si>
  <si>
    <t>Ouvriers peintres, ravaleurs de façades et assimilés</t>
  </si>
  <si>
    <t>Métiers qualifiés du bâtiment (finitions) et assimilés</t>
  </si>
  <si>
    <t>Métiers qualifiés du bâtiment (gros oeuvre) et assimilés</t>
  </si>
  <si>
    <t>Pêcheurs, chasseurs et trappeurs</t>
  </si>
  <si>
    <t>Professions de la sylviculture et assimilées</t>
  </si>
  <si>
    <t>Agriculteurs et ouvriers qualifiés des cultures et de l'élevage à but commercial</t>
  </si>
  <si>
    <t>Eleveurs et ouvriers qualifiés de l'élevage commercial et assimilés</t>
  </si>
  <si>
    <t>Agriculteurs et ouvriers qualifiés, cultures commerciales</t>
  </si>
  <si>
    <t>Personnel des services de protection et de sécurité</t>
  </si>
  <si>
    <t>Aides-soignants</t>
  </si>
  <si>
    <t>Gardes d'enfants et aides-enseignants</t>
  </si>
  <si>
    <t>Autres vendeurs</t>
  </si>
  <si>
    <t>Commerçants et vendeurs, magasins</t>
  </si>
  <si>
    <t>Autre personnel des services directs aux particuliers</t>
  </si>
  <si>
    <t>Intendants, gouvernantes et concierges</t>
  </si>
  <si>
    <t>Coiffeurs, esthéticiens et assimilés</t>
  </si>
  <si>
    <t>Serveurs et barmen</t>
  </si>
  <si>
    <t>Cuisiniers</t>
  </si>
  <si>
    <t>Agents d'accompagnement, contrôleurs de transports publics et guides</t>
  </si>
  <si>
    <t>Autres employés de type administratif</t>
  </si>
  <si>
    <t>Employés d'approvisionnement, d'ordonnancement et des transports</t>
  </si>
  <si>
    <t>Employés des services comptables, financiers et de paie</t>
  </si>
  <si>
    <t>Employés chargés d'informer la clientèle</t>
  </si>
  <si>
    <t>Guichetiers, encaisseurs et assimilés</t>
  </si>
  <si>
    <t>Opérateurs sur clavier</t>
  </si>
  <si>
    <t>Secrétaires (fonctions générales)</t>
  </si>
  <si>
    <t>Employés de bureau, fonctions générales</t>
  </si>
  <si>
    <t>Techniciens des télécommunications et de la radio diffusion</t>
  </si>
  <si>
    <t>Techniciens, opérations et soutien aux utilisateurs des technologies de l'information et des communications</t>
  </si>
  <si>
    <t>Professions intermédiaires de la culture, de la création artistique et des activités culinaires</t>
  </si>
  <si>
    <t>Travailleurs du secteur des sports et des activités de remise en forme</t>
  </si>
  <si>
    <t>Professions intermédiaires des services juridiques, des services sociaux et des religions</t>
  </si>
  <si>
    <t>Fonctionnaires (douanes, impôts, prestations sociales, licences) et inspecteurs de police</t>
  </si>
  <si>
    <t>Secrétaires d'administration et secrétaires spécialisés</t>
  </si>
  <si>
    <t>Agents de services commerciaux</t>
  </si>
  <si>
    <t>Agents de vente et d'achat, courtiers</t>
  </si>
  <si>
    <t>Professions intermédiaires de la finance et des mathématiques</t>
  </si>
  <si>
    <t>Autres professions intermédiaires de la santé</t>
  </si>
  <si>
    <t>Techniciens et assistants vétérinaires</t>
  </si>
  <si>
    <t>Praticiens des médecines traditionnelles et des médecines complémentaires</t>
  </si>
  <si>
    <t>Personnel infirmier et sages femmes (niveau intermédiaire)</t>
  </si>
  <si>
    <t>Techniciens de la médecine et de la pharmacie</t>
  </si>
  <si>
    <t>Conducteurs et techniciens des moyens de transport maritime et aérien et contrôleurs de la circulation aérienne</t>
  </si>
  <si>
    <t>Techniciens et travailleurs assimilés des sciences de la vie</t>
  </si>
  <si>
    <t>Techniciens, gestion et contrôle de processus industriels</t>
  </si>
  <si>
    <t>Superviseurs, mines, industries manufacturières et bâtiment</t>
  </si>
  <si>
    <t>Techniciens des sciences physiques et techniques</t>
  </si>
  <si>
    <t>Artistes créateurs et exécutants</t>
  </si>
  <si>
    <t>Auteurs, journalistes et linguistes</t>
  </si>
  <si>
    <t>Spécialistes des sciences sociales et du clergé</t>
  </si>
  <si>
    <t>Archivistes, bibliothécaires, documentalistes et assimilés</t>
  </si>
  <si>
    <t>Juristes</t>
  </si>
  <si>
    <t>Spécialistes des bases de données et des réseaux d'ordinateurs</t>
  </si>
  <si>
    <t>Concepteurs et analystes de logiciels et d'applications</t>
  </si>
  <si>
    <t>Spécialistes des ventes, de la publicité, de la commercialisation et des relations publiques</t>
  </si>
  <si>
    <t>Spécialistes des fonctions administratives</t>
  </si>
  <si>
    <t>Spécialistes en finances</t>
  </si>
  <si>
    <t>Autres spécialistes de l'enseignement</t>
  </si>
  <si>
    <t>Instituteurs, enseignement primaire et éducateurs de la petite enfance</t>
  </si>
  <si>
    <t>Professeurs de cours généraux (enseignement secondaire)</t>
  </si>
  <si>
    <t>Professeurs de cours techniques et de pratique professionnelle (enseignement secondaire)</t>
  </si>
  <si>
    <t>Professeurs d'université et d'établissements d'enseignement supérieur</t>
  </si>
  <si>
    <t>Autres spécialistes des professions de la santé</t>
  </si>
  <si>
    <t>Vétérinaires</t>
  </si>
  <si>
    <t>Spécialistes des médecines traditionnelles et des médecines complémentaires</t>
  </si>
  <si>
    <t>Cadres infirmiers et sages-femmes</t>
  </si>
  <si>
    <t>Médecins</t>
  </si>
  <si>
    <t>Architectes, urbanistes, géomètres et concepteurs</t>
  </si>
  <si>
    <t>Ingénieurs de l'électrotechnique</t>
  </si>
  <si>
    <t>Spécialistes, sciences techniques (sauf électrotechniques)</t>
  </si>
  <si>
    <t>Spécialistes des sciences de la vie</t>
  </si>
  <si>
    <t>Mathématiciens, actuaires et statisticiens</t>
  </si>
  <si>
    <t>Physiciens, chimistes et assimilés</t>
  </si>
  <si>
    <t>Managers, commerce de détail et de gros</t>
  </si>
  <si>
    <t>Managers, hôtellerie et restauration</t>
  </si>
  <si>
    <t>Managers, services spécialisés</t>
  </si>
  <si>
    <t>Managers, technologies de l'information et des communications</t>
  </si>
  <si>
    <t>Managers, industries manufacturières, industries extractives, bâtiment et distribution</t>
  </si>
  <si>
    <t>Managers,  agriculture, sylviculture, aquaculture et pêche</t>
  </si>
  <si>
    <t>Managers, ventes, commercialisation, publicité, relations publiques et recherche-développement</t>
  </si>
  <si>
    <t>Managers de services administratifs</t>
  </si>
  <si>
    <t>Directeurs généraux d'entreprise</t>
  </si>
  <si>
    <t>Membres de l'Exécutif et des corps législatifs et cadres supérieurs de l'administration publique</t>
  </si>
  <si>
    <t>Autres membres des forces armées</t>
  </si>
  <si>
    <t>031</t>
  </si>
  <si>
    <t>Sous-officiers des forces armées</t>
  </si>
  <si>
    <t>021</t>
  </si>
  <si>
    <t>Officiers des forces armées</t>
  </si>
  <si>
    <t>011</t>
  </si>
  <si>
    <t>Profession de la victime</t>
  </si>
  <si>
    <t>Secteur d'activité économique</t>
  </si>
  <si>
    <t xml:space="preserve">Industries alimentaires </t>
  </si>
  <si>
    <t>25</t>
  </si>
  <si>
    <t>Fabrication de produits métalliques, à l'exception des machines et des équipements</t>
  </si>
  <si>
    <t>28</t>
  </si>
  <si>
    <t>Fabrication de machines et d'équipements n.c.a.</t>
  </si>
  <si>
    <t>35</t>
  </si>
  <si>
    <t>Production et distribution d'électricité, de gaz, de vapeur et d'air conditionné</t>
  </si>
  <si>
    <t>36</t>
  </si>
  <si>
    <t>Captage, traitement et distribution d'eau</t>
  </si>
  <si>
    <t>37</t>
  </si>
  <si>
    <t>Collecte et traitement des eaux usées</t>
  </si>
  <si>
    <t>38</t>
  </si>
  <si>
    <t>Collecte, traitement et élimination des déchets; récupération</t>
  </si>
  <si>
    <t>Construction de bâtiments; promotion immobilière</t>
  </si>
  <si>
    <t>Génie civil</t>
  </si>
  <si>
    <t>Travaux de construction spécialisés</t>
  </si>
  <si>
    <t>Transports terrestres et transport par conduites</t>
  </si>
  <si>
    <t>Entreposage et services auxiliaires des transports</t>
  </si>
  <si>
    <t>Activités de poste et de courrier</t>
  </si>
  <si>
    <t>55</t>
  </si>
  <si>
    <t>Hébergement</t>
  </si>
  <si>
    <t>56</t>
  </si>
  <si>
    <t>Restauration</t>
  </si>
  <si>
    <t>Programmation et diffusion de programmes de radio et de télévision</t>
  </si>
  <si>
    <t>Télécommunications</t>
  </si>
  <si>
    <t>Programmation, conseil et autres activités informatiques</t>
  </si>
  <si>
    <t>Activités immobilières</t>
  </si>
  <si>
    <t>Activités d'architecture et d'ingénierie; activités de contrôle et analyses techniques</t>
  </si>
  <si>
    <t>72</t>
  </si>
  <si>
    <t>Recherche-développement scientifique</t>
  </si>
  <si>
    <t>74</t>
  </si>
  <si>
    <t>Autres activités spécialisées, scientifiques et techniques</t>
  </si>
  <si>
    <t>Activités liées à l'emploi</t>
  </si>
  <si>
    <t>81</t>
  </si>
  <si>
    <t>Services relatifs aux bâtiments; aménagement paysager</t>
  </si>
  <si>
    <t>84</t>
  </si>
  <si>
    <t>Administration publique et défense; sécurité sociale obligatoire</t>
  </si>
  <si>
    <t>85</t>
  </si>
  <si>
    <t>Enseignement</t>
  </si>
  <si>
    <t>86</t>
  </si>
  <si>
    <t>Activités pour la santé humaine</t>
  </si>
  <si>
    <t>87</t>
  </si>
  <si>
    <t>Activités médico-sociales et sociales avec hébergement</t>
  </si>
  <si>
    <t>88</t>
  </si>
  <si>
    <t>Action sociale sans hébergement</t>
  </si>
  <si>
    <t>90</t>
  </si>
  <si>
    <t>Activités créatives, artistiques et de spectacle</t>
  </si>
  <si>
    <t>91</t>
  </si>
  <si>
    <t>Bibliothèques, archives, musées et autres activités culturelles</t>
  </si>
  <si>
    <t>92</t>
  </si>
  <si>
    <t>Organisation de jeux de hasard et d'argent</t>
  </si>
  <si>
    <t>93</t>
  </si>
  <si>
    <t>Activités sportives, récréatives et de loisirs</t>
  </si>
  <si>
    <t>96</t>
  </si>
  <si>
    <t>Autres services personnels</t>
  </si>
  <si>
    <t>Activités des organisations et organismes extraterritoriaux</t>
  </si>
  <si>
    <t>Administration publique fédérale</t>
  </si>
  <si>
    <t>Administration publique communautaire et régionale</t>
  </si>
  <si>
    <t>Administration publique provincale</t>
  </si>
  <si>
    <t>Administration publique communale, sauf C.P.A.S.</t>
  </si>
  <si>
    <t>Centres Publics d'Action Sociale (C.P.A.S.)</t>
  </si>
  <si>
    <t>Autre administration publique générale</t>
  </si>
  <si>
    <t>Administration publique (tutelle) de la santé, de la formation, de la culture et des autres services sociaux, à l'exclusion de la sécurité sociale</t>
  </si>
  <si>
    <t>Administration publique (tutelle) des activités économiques</t>
  </si>
  <si>
    <t>Affaires étrangères</t>
  </si>
  <si>
    <t>Défense</t>
  </si>
  <si>
    <t>Tribunaux</t>
  </si>
  <si>
    <t>Etablissements pénitentiaires</t>
  </si>
  <si>
    <t>Police fédérale</t>
  </si>
  <si>
    <t>Police locale</t>
  </si>
  <si>
    <t>Services du feu</t>
  </si>
  <si>
    <t>Sécurité sociale obligatoire, à l'exclusion des mutuelles</t>
  </si>
  <si>
    <t>Mutuelles et caisses d'assurances soins</t>
  </si>
  <si>
    <t>TOTAL NACE O</t>
  </si>
  <si>
    <t>code SEAT</t>
  </si>
  <si>
    <t xml:space="preserve">Code SEAT </t>
  </si>
  <si>
    <t xml:space="preserve">code SEAT </t>
  </si>
  <si>
    <t>Totaal</t>
  </si>
  <si>
    <t>Sous-total</t>
  </si>
  <si>
    <t>Lieu de travail</t>
  </si>
  <si>
    <t>Chemin du travail</t>
  </si>
  <si>
    <t>Acceptés</t>
  </si>
  <si>
    <t>Refusés</t>
  </si>
  <si>
    <t>Accidents survenus en dehors des fonctions, mais causés par un tiers du fait des fonctions exercées par la victime</t>
  </si>
  <si>
    <t>En dehors des fonctions, mais causés par un tiers du fait des fonctions exercées</t>
  </si>
  <si>
    <t>1. Evolution des déclarations des accidents du travail dans le secteur public</t>
  </si>
  <si>
    <t>code CITP-08</t>
  </si>
  <si>
    <t>ACCIDENTS SUR LE LIEU DE TRAVAIL</t>
  </si>
  <si>
    <t>ACCIDENTS SUR LE CHEMIN DU TRAVAIL</t>
  </si>
  <si>
    <t>NACE 2 niveau entreprise</t>
  </si>
  <si>
    <t>NACE niveau entreprise</t>
  </si>
  <si>
    <t>ACCIDENTS DU TRAVAIL DANS LE SECTEUR PUBLIC  - 2015</t>
  </si>
  <si>
    <t>2. Distribution des accidents du travail 2015 (mortels et non-mortels) dans le secteur public  2015</t>
  </si>
  <si>
    <t>3. Accidents sur le lieu de travail selon le genre de la victime - 2015 secteur public</t>
  </si>
  <si>
    <t>4. Accidents sur le lieu de travail selon la catégorie d'âge - 2015  secteur public</t>
  </si>
  <si>
    <t>5. Accidents sur le lieu de travail selon la province et la région du domicile de la victime - 2015 secteur public</t>
  </si>
  <si>
    <t>6. Accidents sur le lieu du travail selon la nationalité de la victime -2015 secteur public</t>
  </si>
  <si>
    <t>7. Accidents sur le lieu de travail selon la localisation de la blessure - 2015  secteur public</t>
  </si>
  <si>
    <t>8. Accidents sur le lieu de travail selon la nature de la blessure - 2015 secteur public</t>
  </si>
  <si>
    <t>9. Accidents sur le lieu de travail selon le type de travail -  2015 secteur public</t>
  </si>
  <si>
    <t>10. Accidents sur le lieu de travail selon la déviation - 2015 secteur public</t>
  </si>
  <si>
    <t>11. Accidents sur le lieu du travail selon l'agent matériel -  2015 secteur public</t>
  </si>
  <si>
    <t>12. Accidents sur le lieu de travail  selon la modalité de la blessure -  2015 secteur public</t>
  </si>
  <si>
    <t>13. Accidents sur le lieu de travail selon la profession - 2015  secteur public</t>
  </si>
  <si>
    <t>14. Accidents sur le lieu de travail selon le mois de l'accident  - 2015 secteur public</t>
  </si>
  <si>
    <t>15. Accidents sur le lieu de travail selon le jour de l'accident  - 2015 secteur public</t>
  </si>
  <si>
    <t>16. Accidents sur le lieu du travail selon le secteur d'activité économique  nace 2 (niveau entreprise) -  2015 secteur public</t>
  </si>
  <si>
    <t>17. Accidents sur le lieu de travail   detail  NACE  section O (niveau entreprise) -  2015 secteur public</t>
  </si>
  <si>
    <t>18. Accidents sur le chemin du travail selon le genre de la victime - 2015 secteur public</t>
  </si>
  <si>
    <t>19. Accidents sur le chemin du travail selon la catégorie d'âge  - 2015 secteur public</t>
  </si>
  <si>
    <t>20. Accidents sur le chemin du travail selon  la province et la région du domicile de la victime   - 2015 secteur public</t>
  </si>
  <si>
    <t>21. Accidents sur le chemin du travail selon la nationalité de la victime - 2015 secteur public</t>
  </si>
  <si>
    <t>22. Accidents sur le chemin du travail selon la localisation de la blessure  - 2015 secteur public</t>
  </si>
  <si>
    <t>23. Accidents sur le chemin du travail selon  la nature de la blessure  - 2015 secteur public</t>
  </si>
  <si>
    <t>24. Accidents sur le chemin du travail selon  le type de travail  - 2015 secteur public</t>
  </si>
  <si>
    <t>25. Accidents sur le chemin du travail selon  la déviation  - 2015 secteur public</t>
  </si>
  <si>
    <t>26. Accidents sur le chemin du travail selon  l'agent matériel  - 2015 secteur public</t>
  </si>
  <si>
    <t>27. Accidents sur le chemin du travail selon  la modalité de la blessure  - 2015 secteur public</t>
  </si>
  <si>
    <t>28. Accidents sur le chemin du travail selon  le mois de l'accident  - 2015 secteur public</t>
  </si>
  <si>
    <t>29. Accidents sur le chemin du travail selon  le jour de l'accident  - 2015 secteur public</t>
  </si>
  <si>
    <t>1. Evolution des déclarations d'accidents du travail dans le secteur public 2011-2015</t>
  </si>
  <si>
    <t xml:space="preserve">Commentaire: A partir de 2014, le  mode de communication des données d'accident change. </t>
  </si>
  <si>
    <t>Cette communication se fait dorénavant par voie électronique (projet publiato)</t>
  </si>
  <si>
    <t>2. Distribution des accidents du travail 2014 (mortels et non-mortels) dans le secteur public  2014-2015</t>
  </si>
  <si>
    <t>Non-mortel</t>
  </si>
  <si>
    <t xml:space="preserve">3. Accidents sur le lieu de travail selon le genre de la victime - secteur public 2014-2015 </t>
  </si>
  <si>
    <t>Différence en % entre 2014 et 2015</t>
  </si>
  <si>
    <t>4. Accidents sur le lieu de travail selon la catégorie d'âge - secteur public 2014-2015</t>
  </si>
  <si>
    <t>5. Accidents sur le lieu de travail selon la province et la région du domicile de la victime - secteur public 2014-2015</t>
  </si>
  <si>
    <t xml:space="preserve"> 6. Accidents sur le lieu du travail selon la nationalité de la victime - secteur public 2014-2015</t>
  </si>
  <si>
    <t>7. Accidents sur le lieu de travail selon la localisation de la blessure - secteur public 2014 - 2015</t>
  </si>
  <si>
    <t>11. Accidents sur le lieu du travail selon l'agent matériel - secteur public 2014 - 2015</t>
  </si>
  <si>
    <t>10. Accidents sur le lieu de travail selon la déviation - secteur public 2014 - 2015</t>
  </si>
  <si>
    <t>9. Accidents sur le lieu de travail selon le type de travail - secteur public 2014 - 2015</t>
  </si>
  <si>
    <t>8. Accidents sur le lieu de travail selon la nature de la blessure - secteur public 2014 - 2015</t>
  </si>
  <si>
    <t>12. Accidents sur le lieu de travail  selon la modalité de la blessure - secteur public 2014 - 2015</t>
  </si>
  <si>
    <t>13. Accidents sur le lieu de travail selon la profession - secteur public 2014 - 2015</t>
  </si>
  <si>
    <t>14. Accidents sur le lieu de travail selon le mois de l'accident - secteur public 2014 - 2015</t>
  </si>
  <si>
    <t>15. Accidents sur le lieu de travail selon le jour de l'accident - secteur public 2014 - 2015</t>
  </si>
  <si>
    <t>16. Accidents sur le lieu du travail selon le secteur d'activité économique  - secteur public 2014 - 2015</t>
  </si>
  <si>
    <t>17. Accidents sur le lieu de travail   detail  NACE  section O - secteur public 2014 - 2015</t>
  </si>
  <si>
    <t>18. Accidents sur le chemin du travail selon le genre de la victime - secteur public 2014 - 2015</t>
  </si>
  <si>
    <t>19. Accidents sur le chemin du travail selon la catégorie d'âge de la victime - secteur public 2014 - 2015</t>
  </si>
  <si>
    <t>20. Accidents sur le chemin du travail selon  la province et la région du domicile de la victime - secteur public 2014 - 2015</t>
  </si>
  <si>
    <t xml:space="preserve"> 21. Accidents sur le chemin du travail selon la nationalité de la victime - secteur public 2014 -2015</t>
  </si>
  <si>
    <t>22. Accidents sur le chemin du travail selon la localisation de la blessure  - secteur public 2014 - 2015</t>
  </si>
  <si>
    <t>23. Accidents sur le chemin du travail selon  la nature de la blessure  - secteur public 2014 - 2015</t>
  </si>
  <si>
    <t>24. Accidents sur le chemin du travail selon  le type de travail  - secteur public 2014 - 2015</t>
  </si>
  <si>
    <t>25. Accidents sur le chemin du travail selon  la déviation  - secteur public 2014 - 2015</t>
  </si>
  <si>
    <t>26. Accidents sur le chemin du travail selon  l'agent matériel  - secteur public 2014 - 2015</t>
  </si>
  <si>
    <t>27. Accidents sur le chemin du travail selon  la modalité de la blessure  - secteur public 2014 - 2015</t>
  </si>
  <si>
    <t>28. Accidents sur le chemin du travail selon  le mois de l'accident - secteur public 2014 - 2015</t>
  </si>
  <si>
    <t>29. Accidents sur le chemin du travail selon  le jour de l'accident - secteur public 2014 - 2015</t>
  </si>
  <si>
    <t>=</t>
  </si>
  <si>
    <t>Autres activités relatives à la justice</t>
  </si>
  <si>
    <t xml:space="preserve"> </t>
  </si>
  <si>
    <t>Culture et production animale, chasse et services annexes</t>
  </si>
  <si>
    <t>Imprimerie et reproduction d'enregistrements</t>
  </si>
  <si>
    <t>Différence en % entre 2014 et 2015 (*)</t>
  </si>
  <si>
    <t>Activités des services financiers, hors assurance et caisses de retraite</t>
  </si>
  <si>
    <t>Autres managers</t>
  </si>
  <si>
    <t>Vendeurs sur les marchés et vendeurs ambulants de comestibles</t>
  </si>
  <si>
    <t>Caissiers et billettistes</t>
  </si>
  <si>
    <t>Agriculteurs, subsistance</t>
  </si>
  <si>
    <t>Pêcheurs, chasseurs, trappeurs et cueilleurs, subsistance</t>
  </si>
  <si>
    <t>Professions intermédiaires des sciences et techniques</t>
  </si>
  <si>
    <t>Conducteurs de machines pour la fabrication de produits textiles et d'articles en fourrure et en cuir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</si>
</sst>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Microsoft Sans Serif"/>
      <family val="2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5" fillId="0" borderId="0"/>
    <xf numFmtId="0" fontId="17" fillId="0" borderId="0" applyNumberFormat="0" applyFill="0" applyBorder="0" applyAlignment="0" applyProtection="0"/>
  </cellStyleXfs>
  <cellXfs count="587">
    <xf numFmtId="0" fontId="0" fillId="0" borderId="0" xfId="0"/>
    <xf numFmtId="0" fontId="0" fillId="0" borderId="3" xfId="0" applyBorder="1"/>
    <xf numFmtId="0" fontId="0" fillId="0" borderId="7" xfId="0" applyBorder="1"/>
    <xf numFmtId="9" fontId="0" fillId="0" borderId="7" xfId="1" applyFont="1" applyBorder="1"/>
    <xf numFmtId="9" fontId="0" fillId="0" borderId="8" xfId="1" applyFont="1" applyBorder="1"/>
    <xf numFmtId="0" fontId="4" fillId="0" borderId="3" xfId="0" applyFont="1" applyBorder="1"/>
    <xf numFmtId="0" fontId="4" fillId="0" borderId="7" xfId="0" applyFont="1" applyBorder="1"/>
    <xf numFmtId="0" fontId="4" fillId="0" borderId="0" xfId="0" applyFont="1"/>
    <xf numFmtId="164" fontId="0" fillId="0" borderId="7" xfId="1" applyNumberFormat="1" applyFont="1" applyBorder="1"/>
    <xf numFmtId="0" fontId="0" fillId="0" borderId="27" xfId="0" applyBorder="1"/>
    <xf numFmtId="0" fontId="5" fillId="0" borderId="29" xfId="0" applyFont="1" applyBorder="1"/>
    <xf numFmtId="0" fontId="5" fillId="0" borderId="23" xfId="0" applyFont="1" applyBorder="1"/>
    <xf numFmtId="9" fontId="5" fillId="0" borderId="23" xfId="1" applyFont="1" applyBorder="1"/>
    <xf numFmtId="0" fontId="5" fillId="0" borderId="3" xfId="0" applyFont="1" applyBorder="1"/>
    <xf numFmtId="0" fontId="5" fillId="0" borderId="7" xfId="0" applyFont="1" applyBorder="1"/>
    <xf numFmtId="9" fontId="5" fillId="0" borderId="7" xfId="1" applyFont="1" applyBorder="1"/>
    <xf numFmtId="9" fontId="5" fillId="0" borderId="8" xfId="1" applyFont="1" applyBorder="1"/>
    <xf numFmtId="0" fontId="0" fillId="0" borderId="3" xfId="0" quotePrefix="1" applyBorder="1" applyAlignment="1">
      <alignment horizontal="left"/>
    </xf>
    <xf numFmtId="0" fontId="5" fillId="0" borderId="3" xfId="0" applyFont="1" applyBorder="1" applyAlignment="1">
      <alignment horizontal="right"/>
    </xf>
    <xf numFmtId="0" fontId="0" fillId="0" borderId="3" xfId="0" applyFont="1" applyBorder="1"/>
    <xf numFmtId="0" fontId="0" fillId="0" borderId="7" xfId="0" applyFont="1" applyBorder="1"/>
    <xf numFmtId="9" fontId="1" fillId="0" borderId="7" xfId="1" applyFont="1" applyBorder="1"/>
    <xf numFmtId="0" fontId="0" fillId="0" borderId="0" xfId="0" applyFont="1"/>
    <xf numFmtId="0" fontId="5" fillId="0" borderId="0" xfId="0" applyFont="1"/>
    <xf numFmtId="0" fontId="3" fillId="0" borderId="3" xfId="0" applyFont="1" applyBorder="1"/>
    <xf numFmtId="0" fontId="3" fillId="0" borderId="7" xfId="0" applyFont="1" applyBorder="1"/>
    <xf numFmtId="9" fontId="3" fillId="0" borderId="7" xfId="1" applyFont="1" applyBorder="1"/>
    <xf numFmtId="9" fontId="3" fillId="0" borderId="8" xfId="1" applyFont="1" applyBorder="1"/>
    <xf numFmtId="0" fontId="6" fillId="0" borderId="0" xfId="0" applyFont="1"/>
    <xf numFmtId="0" fontId="0" fillId="0" borderId="3" xfId="0" applyBorder="1" applyAlignment="1">
      <alignment vertical="top"/>
    </xf>
    <xf numFmtId="0" fontId="0" fillId="0" borderId="7" xfId="0" applyBorder="1" applyAlignment="1">
      <alignment wrapText="1"/>
    </xf>
    <xf numFmtId="0" fontId="3" fillId="0" borderId="0" xfId="0" applyFont="1"/>
    <xf numFmtId="0" fontId="5" fillId="0" borderId="7" xfId="0" applyFont="1" applyBorder="1" applyAlignment="1">
      <alignment wrapText="1"/>
    </xf>
    <xf numFmtId="9" fontId="0" fillId="0" borderId="8" xfId="1" applyNumberFormat="1" applyFont="1" applyBorder="1"/>
    <xf numFmtId="0" fontId="0" fillId="0" borderId="3" xfId="0" applyBorder="1" applyAlignment="1">
      <alignment horizontal="center" vertical="center"/>
    </xf>
    <xf numFmtId="0" fontId="7" fillId="0" borderId="0" xfId="0" applyFont="1"/>
    <xf numFmtId="0" fontId="0" fillId="0" borderId="7" xfId="0" applyBorder="1" applyAlignment="1">
      <alignment vertical="top"/>
    </xf>
    <xf numFmtId="9" fontId="0" fillId="0" borderId="0" xfId="1" applyFont="1" applyBorder="1"/>
    <xf numFmtId="0" fontId="0" fillId="0" borderId="11" xfId="0" applyBorder="1"/>
    <xf numFmtId="0" fontId="0" fillId="0" borderId="12" xfId="0" applyBorder="1"/>
    <xf numFmtId="0" fontId="2" fillId="0" borderId="0" xfId="0" applyFont="1"/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0" xfId="0" applyFont="1"/>
    <xf numFmtId="0" fontId="0" fillId="0" borderId="44" xfId="0" applyBorder="1"/>
    <xf numFmtId="9" fontId="0" fillId="0" borderId="4" xfId="1" applyFont="1" applyBorder="1"/>
    <xf numFmtId="0" fontId="3" fillId="0" borderId="3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left"/>
    </xf>
    <xf numFmtId="9" fontId="4" fillId="0" borderId="4" xfId="1" applyFont="1" applyBorder="1"/>
    <xf numFmtId="164" fontId="0" fillId="0" borderId="4" xfId="1" applyNumberFormat="1" applyFont="1" applyBorder="1"/>
    <xf numFmtId="0" fontId="3" fillId="0" borderId="11" xfId="0" applyFont="1" applyBorder="1" applyAlignment="1">
      <alignment horizontal="center" vertical="center"/>
    </xf>
    <xf numFmtId="9" fontId="5" fillId="0" borderId="4" xfId="1" applyFont="1" applyBorder="1"/>
    <xf numFmtId="9" fontId="1" fillId="0" borderId="4" xfId="1" applyFont="1" applyBorder="1"/>
    <xf numFmtId="0" fontId="0" fillId="0" borderId="2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left" vertical="top"/>
    </xf>
    <xf numFmtId="0" fontId="0" fillId="0" borderId="34" xfId="0" applyBorder="1"/>
    <xf numFmtId="0" fontId="0" fillId="0" borderId="27" xfId="0" applyFont="1" applyBorder="1" applyAlignment="1">
      <alignment horizontal="center" vertical="center"/>
    </xf>
    <xf numFmtId="0" fontId="0" fillId="0" borderId="33" xfId="0" applyBorder="1"/>
    <xf numFmtId="0" fontId="0" fillId="0" borderId="49" xfId="0" applyBorder="1"/>
    <xf numFmtId="0" fontId="0" fillId="0" borderId="35" xfId="0" applyFont="1" applyBorder="1" applyAlignment="1">
      <alignment horizontal="left" vertical="top"/>
    </xf>
    <xf numFmtId="0" fontId="0" fillId="0" borderId="32" xfId="0" applyFont="1" applyBorder="1" applyAlignment="1">
      <alignment horizontal="left" vertical="top"/>
    </xf>
    <xf numFmtId="0" fontId="0" fillId="0" borderId="30" xfId="0" applyFont="1" applyBorder="1" applyAlignment="1">
      <alignment horizontal="left" vertical="top"/>
    </xf>
    <xf numFmtId="0" fontId="0" fillId="0" borderId="38" xfId="0" applyFont="1" applyBorder="1" applyAlignment="1">
      <alignment horizontal="left" vertical="top"/>
    </xf>
    <xf numFmtId="0" fontId="0" fillId="0" borderId="7" xfId="0" applyFont="1" applyBorder="1" applyAlignment="1">
      <alignment horizontal="right"/>
    </xf>
    <xf numFmtId="0" fontId="0" fillId="0" borderId="4" xfId="0" applyFont="1" applyBorder="1" applyAlignment="1">
      <alignment horizontal="right"/>
    </xf>
    <xf numFmtId="164" fontId="0" fillId="0" borderId="4" xfId="1" applyNumberFormat="1" applyFont="1" applyBorder="1" applyAlignment="1">
      <alignment horizontal="right"/>
    </xf>
    <xf numFmtId="0" fontId="0" fillId="0" borderId="9" xfId="0" applyFont="1" applyBorder="1" applyAlignment="1">
      <alignment horizontal="right"/>
    </xf>
    <xf numFmtId="0" fontId="0" fillId="0" borderId="39" xfId="0" applyFont="1" applyBorder="1" applyAlignment="1">
      <alignment horizontal="right"/>
    </xf>
    <xf numFmtId="0" fontId="3" fillId="0" borderId="33" xfId="0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3" fillId="0" borderId="33" xfId="0" applyFont="1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9" fontId="0" fillId="0" borderId="27" xfId="1" applyFont="1" applyBorder="1"/>
    <xf numFmtId="9" fontId="0" fillId="0" borderId="65" xfId="1" applyFont="1" applyBorder="1"/>
    <xf numFmtId="0" fontId="0" fillId="0" borderId="68" xfId="0" applyBorder="1"/>
    <xf numFmtId="9" fontId="0" fillId="0" borderId="62" xfId="1" applyFont="1" applyBorder="1"/>
    <xf numFmtId="0" fontId="3" fillId="0" borderId="27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164" fontId="0" fillId="0" borderId="27" xfId="1" applyNumberFormat="1" applyFont="1" applyBorder="1"/>
    <xf numFmtId="164" fontId="0" fillId="0" borderId="65" xfId="1" applyNumberFormat="1" applyFont="1" applyBorder="1"/>
    <xf numFmtId="0" fontId="3" fillId="0" borderId="0" xfId="0" applyFont="1" applyAlignment="1"/>
    <xf numFmtId="9" fontId="5" fillId="0" borderId="21" xfId="1" applyFont="1" applyBorder="1"/>
    <xf numFmtId="0" fontId="5" fillId="0" borderId="14" xfId="0" applyFont="1" applyBorder="1"/>
    <xf numFmtId="0" fontId="5" fillId="0" borderId="27" xfId="0" applyFont="1" applyBorder="1"/>
    <xf numFmtId="9" fontId="5" fillId="0" borderId="27" xfId="1" applyFont="1" applyBorder="1"/>
    <xf numFmtId="9" fontId="5" fillId="0" borderId="65" xfId="1" applyFont="1" applyBorder="1"/>
    <xf numFmtId="0" fontId="3" fillId="0" borderId="68" xfId="0" applyFont="1" applyBorder="1"/>
    <xf numFmtId="9" fontId="3" fillId="0" borderId="62" xfId="1" applyFont="1" applyBorder="1"/>
    <xf numFmtId="0" fontId="0" fillId="0" borderId="3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5" fillId="0" borderId="15" xfId="0" applyFont="1" applyBorder="1"/>
    <xf numFmtId="0" fontId="5" fillId="0" borderId="31" xfId="0" applyFont="1" applyBorder="1"/>
    <xf numFmtId="9" fontId="5" fillId="0" borderId="31" xfId="1" applyFont="1" applyBorder="1"/>
    <xf numFmtId="9" fontId="5" fillId="0" borderId="40" xfId="1" applyFont="1" applyBorder="1"/>
    <xf numFmtId="0" fontId="0" fillId="0" borderId="39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3" fillId="0" borderId="27" xfId="0" applyFont="1" applyBorder="1"/>
    <xf numFmtId="9" fontId="3" fillId="0" borderId="27" xfId="1" applyFont="1" applyBorder="1"/>
    <xf numFmtId="9" fontId="3" fillId="0" borderId="28" xfId="1" applyFont="1" applyBorder="1"/>
    <xf numFmtId="0" fontId="0" fillId="0" borderId="68" xfId="0" applyFont="1" applyBorder="1"/>
    <xf numFmtId="0" fontId="3" fillId="0" borderId="64" xfId="0" applyFont="1" applyBorder="1"/>
    <xf numFmtId="0" fontId="3" fillId="0" borderId="47" xfId="0" applyFont="1" applyBorder="1"/>
    <xf numFmtId="9" fontId="5" fillId="0" borderId="50" xfId="1" applyFont="1" applyBorder="1"/>
    <xf numFmtId="0" fontId="0" fillId="0" borderId="10" xfId="0" applyBorder="1" applyAlignment="1">
      <alignment horizontal="center" vertical="center"/>
    </xf>
    <xf numFmtId="0" fontId="3" fillId="0" borderId="14" xfId="0" applyFont="1" applyBorder="1"/>
    <xf numFmtId="0" fontId="0" fillId="0" borderId="67" xfId="0" applyBorder="1"/>
    <xf numFmtId="0" fontId="3" fillId="0" borderId="25" xfId="0" applyFont="1" applyBorder="1" applyAlignment="1">
      <alignment horizontal="right"/>
    </xf>
    <xf numFmtId="0" fontId="0" fillId="0" borderId="7" xfId="0" applyFont="1" applyBorder="1" applyAlignment="1">
      <alignment wrapText="1"/>
    </xf>
    <xf numFmtId="0" fontId="0" fillId="0" borderId="3" xfId="0" applyFont="1" applyBorder="1" applyAlignment="1">
      <alignment vertical="top"/>
    </xf>
    <xf numFmtId="0" fontId="5" fillId="0" borderId="7" xfId="0" applyFont="1" applyBorder="1" applyAlignment="1">
      <alignment vertical="top" wrapText="1"/>
    </xf>
    <xf numFmtId="0" fontId="5" fillId="0" borderId="14" xfId="0" applyFont="1" applyBorder="1" applyAlignment="1">
      <alignment horizontal="left"/>
    </xf>
    <xf numFmtId="9" fontId="5" fillId="0" borderId="28" xfId="1" applyFont="1" applyBorder="1"/>
    <xf numFmtId="0" fontId="0" fillId="0" borderId="4" xfId="0" applyFont="1" applyBorder="1" applyAlignment="1">
      <alignment horizontal="center" vertical="center"/>
    </xf>
    <xf numFmtId="0" fontId="0" fillId="0" borderId="7" xfId="0" applyFont="1" applyBorder="1" applyAlignment="1">
      <alignment horizontal="left" wrapText="1"/>
    </xf>
    <xf numFmtId="0" fontId="0" fillId="0" borderId="31" xfId="0" applyFont="1" applyBorder="1"/>
    <xf numFmtId="9" fontId="0" fillId="0" borderId="50" xfId="1" applyFont="1" applyBorder="1"/>
    <xf numFmtId="0" fontId="0" fillId="0" borderId="27" xfId="0" applyFont="1" applyBorder="1"/>
    <xf numFmtId="9" fontId="0" fillId="0" borderId="28" xfId="1" applyFont="1" applyBorder="1"/>
    <xf numFmtId="0" fontId="0" fillId="0" borderId="15" xfId="0" applyFont="1" applyBorder="1" applyAlignment="1">
      <alignment vertical="top"/>
    </xf>
    <xf numFmtId="0" fontId="0" fillId="0" borderId="31" xfId="0" applyFont="1" applyBorder="1" applyAlignment="1">
      <alignment horizontal="left" wrapText="1"/>
    </xf>
    <xf numFmtId="9" fontId="0" fillId="0" borderId="31" xfId="1" applyFont="1" applyBorder="1"/>
    <xf numFmtId="0" fontId="0" fillId="0" borderId="14" xfId="0" applyFont="1" applyBorder="1" applyAlignment="1">
      <alignment vertical="top"/>
    </xf>
    <xf numFmtId="9" fontId="0" fillId="0" borderId="40" xfId="1" applyFont="1" applyBorder="1"/>
    <xf numFmtId="0" fontId="0" fillId="0" borderId="23" xfId="0" applyFont="1" applyBorder="1"/>
    <xf numFmtId="0" fontId="3" fillId="0" borderId="0" xfId="0" applyFont="1" applyBorder="1" applyAlignment="1"/>
    <xf numFmtId="0" fontId="0" fillId="0" borderId="7" xfId="0" applyFont="1" applyBorder="1" applyAlignment="1">
      <alignment horizontal="center" vertical="center"/>
    </xf>
    <xf numFmtId="3" fontId="5" fillId="0" borderId="31" xfId="0" applyNumberFormat="1" applyFont="1" applyBorder="1"/>
    <xf numFmtId="3" fontId="0" fillId="0" borderId="7" xfId="0" applyNumberFormat="1" applyFont="1" applyBorder="1"/>
    <xf numFmtId="3" fontId="5" fillId="0" borderId="7" xfId="0" applyNumberFormat="1" applyFont="1" applyBorder="1"/>
    <xf numFmtId="3" fontId="5" fillId="0" borderId="27" xfId="0" applyNumberFormat="1" applyFont="1" applyBorder="1"/>
    <xf numFmtId="3" fontId="0" fillId="0" borderId="68" xfId="0" applyNumberFormat="1" applyFont="1" applyBorder="1"/>
    <xf numFmtId="0" fontId="5" fillId="0" borderId="31" xfId="0" applyFont="1" applyBorder="1" applyAlignment="1">
      <alignment wrapText="1"/>
    </xf>
    <xf numFmtId="9" fontId="3" fillId="0" borderId="4" xfId="1" applyFont="1" applyBorder="1"/>
    <xf numFmtId="0" fontId="5" fillId="0" borderId="15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7" xfId="0" applyFont="1" applyBorder="1" applyAlignment="1">
      <alignment wrapText="1"/>
    </xf>
    <xf numFmtId="0" fontId="5" fillId="0" borderId="25" xfId="0" applyFont="1" applyBorder="1" applyAlignment="1">
      <alignment horizontal="center" vertical="center"/>
    </xf>
    <xf numFmtId="0" fontId="5" fillId="0" borderId="64" xfId="0" applyFont="1" applyBorder="1" applyAlignment="1">
      <alignment wrapText="1"/>
    </xf>
    <xf numFmtId="0" fontId="5" fillId="0" borderId="64" xfId="0" applyFont="1" applyBorder="1"/>
    <xf numFmtId="9" fontId="5" fillId="0" borderId="64" xfId="1" applyFont="1" applyBorder="1"/>
    <xf numFmtId="3" fontId="5" fillId="0" borderId="64" xfId="0" applyNumberFormat="1" applyFont="1" applyBorder="1"/>
    <xf numFmtId="9" fontId="5" fillId="0" borderId="51" xfId="1" applyFont="1" applyBorder="1"/>
    <xf numFmtId="0" fontId="0" fillId="0" borderId="67" xfId="0" applyFont="1" applyBorder="1" applyAlignment="1">
      <alignment horizontal="center" vertical="center"/>
    </xf>
    <xf numFmtId="0" fontId="0" fillId="0" borderId="68" xfId="0" applyFont="1" applyBorder="1" applyAlignment="1">
      <alignment wrapText="1"/>
    </xf>
    <xf numFmtId="0" fontId="0" fillId="0" borderId="7" xfId="0" applyFont="1" applyBorder="1" applyAlignment="1">
      <alignment horizontal="left" vertical="top" wrapText="1"/>
    </xf>
    <xf numFmtId="164" fontId="0" fillId="0" borderId="31" xfId="1" applyNumberFormat="1" applyFont="1" applyBorder="1"/>
    <xf numFmtId="164" fontId="0" fillId="0" borderId="40" xfId="1" applyNumberFormat="1" applyFont="1" applyBorder="1"/>
    <xf numFmtId="9" fontId="0" fillId="0" borderId="4" xfId="1" applyNumberFormat="1" applyFont="1" applyBorder="1"/>
    <xf numFmtId="0" fontId="0" fillId="0" borderId="15" xfId="0" applyBorder="1"/>
    <xf numFmtId="0" fontId="0" fillId="0" borderId="31" xfId="0" applyBorder="1"/>
    <xf numFmtId="0" fontId="0" fillId="0" borderId="14" xfId="0" applyBorder="1"/>
    <xf numFmtId="9" fontId="0" fillId="0" borderId="65" xfId="1" applyNumberFormat="1" applyFont="1" applyBorder="1"/>
    <xf numFmtId="9" fontId="0" fillId="0" borderId="40" xfId="1" applyNumberFormat="1" applyFont="1" applyBorder="1"/>
    <xf numFmtId="0" fontId="0" fillId="0" borderId="3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164" fontId="0" fillId="0" borderId="50" xfId="1" applyNumberFormat="1" applyFont="1" applyBorder="1"/>
    <xf numFmtId="0" fontId="0" fillId="0" borderId="15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0" fillId="0" borderId="36" xfId="0" applyFont="1" applyBorder="1"/>
    <xf numFmtId="0" fontId="0" fillId="0" borderId="15" xfId="0" applyFont="1" applyBorder="1"/>
    <xf numFmtId="0" fontId="4" fillId="0" borderId="15" xfId="0" applyFont="1" applyBorder="1"/>
    <xf numFmtId="0" fontId="4" fillId="0" borderId="31" xfId="0" applyFont="1" applyBorder="1"/>
    <xf numFmtId="9" fontId="4" fillId="0" borderId="50" xfId="1" applyFont="1" applyBorder="1"/>
    <xf numFmtId="0" fontId="0" fillId="0" borderId="14" xfId="0" applyFont="1" applyBorder="1"/>
    <xf numFmtId="0" fontId="0" fillId="0" borderId="67" xfId="0" applyFont="1" applyBorder="1"/>
    <xf numFmtId="9" fontId="1" fillId="0" borderId="58" xfId="1" applyFont="1" applyBorder="1"/>
    <xf numFmtId="0" fontId="0" fillId="0" borderId="4" xfId="0" applyFont="1" applyBorder="1" applyAlignment="1">
      <alignment horizontal="center" vertical="center" wrapText="1"/>
    </xf>
    <xf numFmtId="9" fontId="1" fillId="0" borderId="62" xfId="1" applyFont="1" applyBorder="1"/>
    <xf numFmtId="9" fontId="4" fillId="0" borderId="40" xfId="1" applyFont="1" applyBorder="1"/>
    <xf numFmtId="0" fontId="0" fillId="0" borderId="39" xfId="0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 wrapText="1"/>
    </xf>
    <xf numFmtId="0" fontId="0" fillId="0" borderId="3" xfId="0" quotePrefix="1" applyFont="1" applyBorder="1" applyAlignment="1">
      <alignment horizontal="left"/>
    </xf>
    <xf numFmtId="0" fontId="3" fillId="0" borderId="67" xfId="0" applyFont="1" applyBorder="1"/>
    <xf numFmtId="9" fontId="3" fillId="0" borderId="65" xfId="1" applyFont="1" applyBorder="1"/>
    <xf numFmtId="0" fontId="3" fillId="0" borderId="51" xfId="0" applyFont="1" applyBorder="1"/>
    <xf numFmtId="0" fontId="0" fillId="0" borderId="14" xfId="0" applyBorder="1" applyAlignment="1">
      <alignment vertical="top"/>
    </xf>
    <xf numFmtId="9" fontId="0" fillId="0" borderId="4" xfId="1" applyFont="1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31" xfId="0" applyBorder="1" applyAlignment="1">
      <alignment horizontal="left" wrapText="1"/>
    </xf>
    <xf numFmtId="9" fontId="0" fillId="0" borderId="50" xfId="1" applyNumberFormat="1" applyFont="1" applyBorder="1"/>
    <xf numFmtId="9" fontId="0" fillId="0" borderId="28" xfId="1" applyNumberFormat="1" applyFont="1" applyBorder="1"/>
    <xf numFmtId="3" fontId="0" fillId="0" borderId="0" xfId="0" applyNumberFormat="1"/>
    <xf numFmtId="0" fontId="0" fillId="0" borderId="15" xfId="0" applyFill="1" applyBorder="1" applyAlignment="1">
      <alignment horizontal="left" vertical="top"/>
    </xf>
    <xf numFmtId="0" fontId="0" fillId="0" borderId="31" xfId="0" applyFill="1" applyBorder="1" applyAlignment="1">
      <alignment horizontal="right"/>
    </xf>
    <xf numFmtId="9" fontId="0" fillId="0" borderId="31" xfId="1" applyFont="1" applyFill="1" applyBorder="1" applyAlignment="1">
      <alignment horizontal="right"/>
    </xf>
    <xf numFmtId="1" fontId="0" fillId="0" borderId="31" xfId="1" applyNumberFormat="1" applyFont="1" applyFill="1" applyBorder="1" applyAlignment="1">
      <alignment horizontal="right"/>
    </xf>
    <xf numFmtId="9" fontId="0" fillId="0" borderId="40" xfId="1" applyFont="1" applyFill="1" applyBorder="1" applyAlignment="1">
      <alignment horizontal="right"/>
    </xf>
    <xf numFmtId="9" fontId="0" fillId="0" borderId="50" xfId="1" applyFont="1" applyFill="1" applyBorder="1" applyAlignment="1">
      <alignment horizontal="right"/>
    </xf>
    <xf numFmtId="0" fontId="0" fillId="0" borderId="3" xfId="0" applyFill="1" applyBorder="1" applyAlignment="1">
      <alignment horizontal="left" vertical="top"/>
    </xf>
    <xf numFmtId="0" fontId="0" fillId="0" borderId="7" xfId="0" applyFill="1" applyBorder="1" applyAlignment="1">
      <alignment horizontal="right"/>
    </xf>
    <xf numFmtId="9" fontId="0" fillId="0" borderId="7" xfId="1" applyFont="1" applyFill="1" applyBorder="1" applyAlignment="1">
      <alignment horizontal="right"/>
    </xf>
    <xf numFmtId="1" fontId="0" fillId="0" borderId="7" xfId="1" applyNumberFormat="1" applyFont="1" applyFill="1" applyBorder="1" applyAlignment="1">
      <alignment horizontal="right"/>
    </xf>
    <xf numFmtId="9" fontId="0" fillId="0" borderId="4" xfId="1" applyFont="1" applyFill="1" applyBorder="1" applyAlignment="1">
      <alignment horizontal="right"/>
    </xf>
    <xf numFmtId="9" fontId="0" fillId="0" borderId="8" xfId="1" applyFont="1" applyFill="1" applyBorder="1" applyAlignment="1">
      <alignment horizontal="right"/>
    </xf>
    <xf numFmtId="0" fontId="0" fillId="0" borderId="14" xfId="0" applyFill="1" applyBorder="1" applyAlignment="1">
      <alignment horizontal="left" vertical="top"/>
    </xf>
    <xf numFmtId="0" fontId="0" fillId="0" borderId="27" xfId="0" applyFill="1" applyBorder="1" applyAlignment="1">
      <alignment horizontal="right"/>
    </xf>
    <xf numFmtId="9" fontId="0" fillId="0" borderId="27" xfId="1" applyFont="1" applyFill="1" applyBorder="1" applyAlignment="1">
      <alignment horizontal="right"/>
    </xf>
    <xf numFmtId="1" fontId="0" fillId="0" borderId="27" xfId="1" applyNumberFormat="1" applyFont="1" applyFill="1" applyBorder="1" applyAlignment="1">
      <alignment horizontal="right"/>
    </xf>
    <xf numFmtId="9" fontId="0" fillId="0" borderId="65" xfId="1" applyFont="1" applyFill="1" applyBorder="1" applyAlignment="1">
      <alignment horizontal="right"/>
    </xf>
    <xf numFmtId="9" fontId="0" fillId="0" borderId="28" xfId="1" applyFont="1" applyFill="1" applyBorder="1" applyAlignment="1">
      <alignment horizontal="right"/>
    </xf>
    <xf numFmtId="164" fontId="0" fillId="0" borderId="0" xfId="1" applyNumberFormat="1" applyFont="1"/>
    <xf numFmtId="0" fontId="0" fillId="0" borderId="7" xfId="0" applyFill="1" applyBorder="1"/>
    <xf numFmtId="9" fontId="0" fillId="0" borderId="7" xfId="1" applyFont="1" applyFill="1" applyBorder="1"/>
    <xf numFmtId="9" fontId="0" fillId="0" borderId="8" xfId="1" applyFont="1" applyFill="1" applyBorder="1"/>
    <xf numFmtId="164" fontId="0" fillId="0" borderId="53" xfId="1" applyNumberFormat="1" applyFont="1" applyFill="1" applyBorder="1"/>
    <xf numFmtId="0" fontId="0" fillId="0" borderId="0" xfId="0" applyFill="1"/>
    <xf numFmtId="0" fontId="0" fillId="0" borderId="27" xfId="0" applyFill="1" applyBorder="1"/>
    <xf numFmtId="9" fontId="0" fillId="0" borderId="27" xfId="1" applyFont="1" applyFill="1" applyBorder="1"/>
    <xf numFmtId="9" fontId="0" fillId="0" borderId="28" xfId="1" applyFont="1" applyFill="1" applyBorder="1"/>
    <xf numFmtId="164" fontId="0" fillId="0" borderId="66" xfId="1" applyNumberFormat="1" applyFont="1" applyFill="1" applyBorder="1"/>
    <xf numFmtId="0" fontId="0" fillId="0" borderId="7" xfId="0" applyFont="1" applyFill="1" applyBorder="1" applyAlignment="1">
      <alignment horizontal="right"/>
    </xf>
    <xf numFmtId="0" fontId="0" fillId="0" borderId="4" xfId="0" applyFont="1" applyFill="1" applyBorder="1" applyAlignment="1">
      <alignment horizontal="right"/>
    </xf>
    <xf numFmtId="164" fontId="0" fillId="0" borderId="8" xfId="1" applyNumberFormat="1" applyFont="1" applyFill="1" applyBorder="1" applyAlignment="1">
      <alignment horizontal="right"/>
    </xf>
    <xf numFmtId="0" fontId="0" fillId="0" borderId="9" xfId="0" applyFont="1" applyFill="1" applyBorder="1" applyAlignment="1">
      <alignment horizontal="right"/>
    </xf>
    <xf numFmtId="0" fontId="0" fillId="0" borderId="39" xfId="0" applyFont="1" applyFill="1" applyBorder="1" applyAlignment="1">
      <alignment horizontal="right"/>
    </xf>
    <xf numFmtId="3" fontId="4" fillId="0" borderId="0" xfId="0" applyNumberFormat="1" applyFont="1"/>
    <xf numFmtId="164" fontId="0" fillId="0" borderId="7" xfId="1" applyNumberFormat="1" applyFont="1" applyFill="1" applyBorder="1"/>
    <xf numFmtId="164" fontId="0" fillId="0" borderId="8" xfId="1" applyNumberFormat="1" applyFont="1" applyFill="1" applyBorder="1"/>
    <xf numFmtId="164" fontId="0" fillId="0" borderId="27" xfId="1" applyNumberFormat="1" applyFont="1" applyFill="1" applyBorder="1"/>
    <xf numFmtId="164" fontId="0" fillId="0" borderId="28" xfId="1" applyNumberFormat="1" applyFont="1" applyFill="1" applyBorder="1"/>
    <xf numFmtId="0" fontId="0" fillId="0" borderId="7" xfId="0" applyFont="1" applyBorder="1" applyAlignment="1">
      <alignment horizontal="center" vertical="center"/>
    </xf>
    <xf numFmtId="0" fontId="0" fillId="0" borderId="64" xfId="0" applyFont="1" applyFill="1" applyBorder="1"/>
    <xf numFmtId="1" fontId="5" fillId="0" borderId="7" xfId="0" applyNumberFormat="1" applyFont="1" applyBorder="1"/>
    <xf numFmtId="1" fontId="3" fillId="0" borderId="68" xfId="0" applyNumberFormat="1" applyFont="1" applyBorder="1"/>
    <xf numFmtId="1" fontId="0" fillId="0" borderId="0" xfId="0" applyNumberFormat="1"/>
    <xf numFmtId="164" fontId="0" fillId="0" borderId="0" xfId="0" applyNumberFormat="1"/>
    <xf numFmtId="164" fontId="0" fillId="0" borderId="50" xfId="0" applyNumberFormat="1" applyFont="1" applyBorder="1"/>
    <xf numFmtId="164" fontId="0" fillId="0" borderId="47" xfId="0" applyNumberFormat="1" applyFont="1" applyBorder="1"/>
    <xf numFmtId="164" fontId="3" fillId="0" borderId="58" xfId="0" applyNumberFormat="1" applyFont="1" applyBorder="1"/>
    <xf numFmtId="164" fontId="3" fillId="0" borderId="50" xfId="0" applyNumberFormat="1" applyFont="1" applyBorder="1"/>
    <xf numFmtId="3" fontId="0" fillId="0" borderId="0" xfId="0" applyNumberFormat="1" applyFont="1"/>
    <xf numFmtId="164" fontId="0" fillId="0" borderId="53" xfId="0" applyNumberFormat="1" applyFont="1" applyBorder="1"/>
    <xf numFmtId="1" fontId="0" fillId="0" borderId="9" xfId="0" applyNumberFormat="1" applyFont="1" applyBorder="1" applyAlignment="1">
      <alignment horizontal="center" vertical="center"/>
    </xf>
    <xf numFmtId="1" fontId="5" fillId="0" borderId="31" xfId="0" applyNumberFormat="1" applyFont="1" applyBorder="1"/>
    <xf numFmtId="1" fontId="0" fillId="0" borderId="7" xfId="0" applyNumberFormat="1" applyFont="1" applyBorder="1"/>
    <xf numFmtId="1" fontId="3" fillId="0" borderId="7" xfId="0" applyNumberFormat="1" applyFont="1" applyBorder="1"/>
    <xf numFmtId="1" fontId="3" fillId="0" borderId="27" xfId="0" applyNumberFormat="1" applyFont="1" applyBorder="1"/>
    <xf numFmtId="1" fontId="3" fillId="0" borderId="64" xfId="0" applyNumberFormat="1" applyFont="1" applyBorder="1"/>
    <xf numFmtId="0" fontId="3" fillId="0" borderId="20" xfId="0" applyFont="1" applyBorder="1"/>
    <xf numFmtId="1" fontId="5" fillId="0" borderId="64" xfId="0" applyNumberFormat="1" applyFont="1" applyBorder="1"/>
    <xf numFmtId="9" fontId="5" fillId="0" borderId="46" xfId="1" applyFont="1" applyBorder="1"/>
    <xf numFmtId="9" fontId="5" fillId="0" borderId="43" xfId="1" applyFont="1" applyBorder="1"/>
    <xf numFmtId="1" fontId="5" fillId="0" borderId="68" xfId="0" applyNumberFormat="1" applyFont="1" applyBorder="1"/>
    <xf numFmtId="9" fontId="5" fillId="0" borderId="58" xfId="1" applyFont="1" applyBorder="1"/>
    <xf numFmtId="164" fontId="3" fillId="0" borderId="70" xfId="0" applyNumberFormat="1" applyFont="1" applyBorder="1"/>
    <xf numFmtId="164" fontId="3" fillId="0" borderId="53" xfId="0" applyNumberFormat="1" applyFont="1" applyBorder="1"/>
    <xf numFmtId="164" fontId="3" fillId="0" borderId="71" xfId="0" applyNumberFormat="1" applyFont="1" applyBorder="1"/>
    <xf numFmtId="0" fontId="5" fillId="0" borderId="68" xfId="0" applyFont="1" applyBorder="1"/>
    <xf numFmtId="164" fontId="0" fillId="0" borderId="56" xfId="0" applyNumberFormat="1" applyFont="1" applyBorder="1"/>
    <xf numFmtId="164" fontId="3" fillId="0" borderId="56" xfId="0" applyNumberFormat="1" applyFont="1" applyBorder="1"/>
    <xf numFmtId="9" fontId="4" fillId="0" borderId="31" xfId="1" applyFont="1" applyBorder="1"/>
    <xf numFmtId="164" fontId="3" fillId="0" borderId="55" xfId="0" applyNumberFormat="1" applyFont="1" applyBorder="1"/>
    <xf numFmtId="164" fontId="3" fillId="0" borderId="48" xfId="0" applyNumberFormat="1" applyFont="1" applyBorder="1"/>
    <xf numFmtId="0" fontId="5" fillId="0" borderId="31" xfId="0" applyFont="1" applyFill="1" applyBorder="1"/>
    <xf numFmtId="9" fontId="5" fillId="0" borderId="31" xfId="1" applyFont="1" applyFill="1" applyBorder="1"/>
    <xf numFmtId="164" fontId="3" fillId="0" borderId="56" xfId="1" applyNumberFormat="1" applyFont="1" applyFill="1" applyBorder="1"/>
    <xf numFmtId="0" fontId="5" fillId="0" borderId="7" xfId="0" applyFont="1" applyFill="1" applyBorder="1"/>
    <xf numFmtId="164" fontId="3" fillId="0" borderId="53" xfId="1" applyNumberFormat="1" applyFont="1" applyFill="1" applyBorder="1"/>
    <xf numFmtId="0" fontId="0" fillId="0" borderId="7" xfId="0" applyFont="1" applyFill="1" applyBorder="1"/>
    <xf numFmtId="9" fontId="0" fillId="0" borderId="31" xfId="1" applyFont="1" applyFill="1" applyBorder="1"/>
    <xf numFmtId="0" fontId="5" fillId="0" borderId="27" xfId="0" applyFont="1" applyFill="1" applyBorder="1"/>
    <xf numFmtId="164" fontId="3" fillId="0" borderId="66" xfId="1" applyNumberFormat="1" applyFont="1" applyFill="1" applyBorder="1"/>
    <xf numFmtId="164" fontId="3" fillId="0" borderId="47" xfId="0" applyNumberFormat="1" applyFont="1" applyBorder="1"/>
    <xf numFmtId="1" fontId="4" fillId="0" borderId="31" xfId="0" applyNumberFormat="1" applyFont="1" applyBorder="1"/>
    <xf numFmtId="9" fontId="5" fillId="0" borderId="47" xfId="1" applyFont="1" applyBorder="1"/>
    <xf numFmtId="0" fontId="5" fillId="0" borderId="26" xfId="0" applyFont="1" applyBorder="1"/>
    <xf numFmtId="0" fontId="5" fillId="0" borderId="20" xfId="0" applyFont="1" applyBorder="1"/>
    <xf numFmtId="9" fontId="0" fillId="0" borderId="31" xfId="0" applyNumberFormat="1" applyFont="1" applyBorder="1"/>
    <xf numFmtId="0" fontId="0" fillId="2" borderId="31" xfId="0" applyFont="1" applyFill="1" applyBorder="1"/>
    <xf numFmtId="9" fontId="0" fillId="2" borderId="50" xfId="1" applyFont="1" applyFill="1" applyBorder="1"/>
    <xf numFmtId="164" fontId="0" fillId="2" borderId="50" xfId="0" applyNumberFormat="1" applyFont="1" applyFill="1" applyBorder="1"/>
    <xf numFmtId="0" fontId="0" fillId="2" borderId="7" xfId="0" applyFont="1" applyFill="1" applyBorder="1"/>
    <xf numFmtId="0" fontId="0" fillId="2" borderId="27" xfId="0" applyFont="1" applyFill="1" applyBorder="1"/>
    <xf numFmtId="0" fontId="0" fillId="2" borderId="64" xfId="0" applyFont="1" applyFill="1" applyBorder="1"/>
    <xf numFmtId="9" fontId="0" fillId="0" borderId="68" xfId="0" applyNumberFormat="1" applyFont="1" applyBorder="1"/>
    <xf numFmtId="0" fontId="0" fillId="0" borderId="65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2" borderId="7" xfId="0" applyFill="1" applyBorder="1"/>
    <xf numFmtId="9" fontId="0" fillId="2" borderId="7" xfId="1" applyFont="1" applyFill="1" applyBorder="1"/>
    <xf numFmtId="164" fontId="0" fillId="2" borderId="53" xfId="0" applyNumberFormat="1" applyFill="1" applyBorder="1"/>
    <xf numFmtId="0" fontId="0" fillId="2" borderId="27" xfId="0" applyFill="1" applyBorder="1"/>
    <xf numFmtId="9" fontId="0" fillId="2" borderId="27" xfId="1" applyFont="1" applyFill="1" applyBorder="1"/>
    <xf numFmtId="164" fontId="0" fillId="2" borderId="66" xfId="0" applyNumberFormat="1" applyFill="1" applyBorder="1"/>
    <xf numFmtId="0" fontId="5" fillId="2" borderId="7" xfId="0" applyFont="1" applyFill="1" applyBorder="1"/>
    <xf numFmtId="9" fontId="1" fillId="2" borderId="7" xfId="1" applyFont="1" applyFill="1" applyBorder="1"/>
    <xf numFmtId="9" fontId="4" fillId="2" borderId="68" xfId="1" applyFont="1" applyFill="1" applyBorder="1"/>
    <xf numFmtId="9" fontId="4" fillId="2" borderId="58" xfId="1" applyFont="1" applyFill="1" applyBorder="1"/>
    <xf numFmtId="164" fontId="4" fillId="2" borderId="48" xfId="0" applyNumberFormat="1" applyFont="1" applyFill="1" applyBorder="1"/>
    <xf numFmtId="9" fontId="1" fillId="2" borderId="68" xfId="1" applyFont="1" applyFill="1" applyBorder="1"/>
    <xf numFmtId="9" fontId="1" fillId="2" borderId="58" xfId="1" applyFont="1" applyFill="1" applyBorder="1"/>
    <xf numFmtId="164" fontId="5" fillId="2" borderId="53" xfId="0" applyNumberFormat="1" applyFont="1" applyFill="1" applyBorder="1"/>
    <xf numFmtId="0" fontId="0" fillId="0" borderId="0" xfId="0" applyAlignment="1">
      <alignment wrapText="1"/>
    </xf>
    <xf numFmtId="164" fontId="0" fillId="0" borderId="64" xfId="1" applyNumberFormat="1" applyFont="1" applyBorder="1"/>
    <xf numFmtId="0" fontId="0" fillId="0" borderId="64" xfId="0" applyFont="1" applyBorder="1"/>
    <xf numFmtId="164" fontId="0" fillId="0" borderId="47" xfId="1" applyNumberFormat="1" applyFont="1" applyBorder="1"/>
    <xf numFmtId="164" fontId="0" fillId="0" borderId="55" xfId="0" applyNumberFormat="1" applyFont="1" applyBorder="1"/>
    <xf numFmtId="164" fontId="0" fillId="0" borderId="48" xfId="0" applyNumberFormat="1" applyFont="1" applyBorder="1"/>
    <xf numFmtId="9" fontId="1" fillId="0" borderId="68" xfId="1" applyFont="1" applyBorder="1"/>
    <xf numFmtId="1" fontId="0" fillId="0" borderId="68" xfId="0" applyNumberFormat="1" applyFont="1" applyBorder="1"/>
    <xf numFmtId="9" fontId="4" fillId="0" borderId="68" xfId="1" applyFont="1" applyBorder="1"/>
    <xf numFmtId="3" fontId="0" fillId="0" borderId="20" xfId="0" applyNumberFormat="1" applyFont="1" applyBorder="1"/>
    <xf numFmtId="1" fontId="4" fillId="0" borderId="20" xfId="0" applyNumberFormat="1" applyFont="1" applyBorder="1"/>
    <xf numFmtId="9" fontId="4" fillId="0" borderId="43" xfId="1" applyFont="1" applyBorder="1"/>
    <xf numFmtId="1" fontId="4" fillId="0" borderId="26" xfId="0" applyNumberFormat="1" applyFont="1" applyBorder="1"/>
    <xf numFmtId="9" fontId="4" fillId="0" borderId="46" xfId="1" applyFont="1" applyBorder="1"/>
    <xf numFmtId="9" fontId="0" fillId="2" borderId="31" xfId="1" applyFont="1" applyFill="1" applyBorder="1"/>
    <xf numFmtId="164" fontId="0" fillId="2" borderId="56" xfId="0" applyNumberFormat="1" applyFont="1" applyFill="1" applyBorder="1"/>
    <xf numFmtId="0" fontId="0" fillId="2" borderId="68" xfId="0" applyFont="1" applyFill="1" applyBorder="1"/>
    <xf numFmtId="9" fontId="0" fillId="2" borderId="50" xfId="1" applyNumberFormat="1" applyFont="1" applyFill="1" applyBorder="1"/>
    <xf numFmtId="164" fontId="0" fillId="2" borderId="55" xfId="0" applyNumberFormat="1" applyFont="1" applyFill="1" applyBorder="1"/>
    <xf numFmtId="164" fontId="0" fillId="2" borderId="48" xfId="0" applyNumberFormat="1" applyFont="1" applyFill="1" applyBorder="1"/>
    <xf numFmtId="0" fontId="0" fillId="0" borderId="28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0" fillId="0" borderId="32" xfId="0" applyBorder="1" applyAlignment="1">
      <alignment wrapText="1"/>
    </xf>
    <xf numFmtId="0" fontId="0" fillId="0" borderId="0" xfId="0" applyFont="1" applyFill="1" applyBorder="1"/>
    <xf numFmtId="0" fontId="0" fillId="0" borderId="7" xfId="0" applyFont="1" applyBorder="1" applyAlignment="1">
      <alignment horizontal="right" vertical="center"/>
    </xf>
    <xf numFmtId="0" fontId="0" fillId="0" borderId="31" xfId="0" applyFont="1" applyBorder="1" applyAlignment="1">
      <alignment horizontal="right"/>
    </xf>
    <xf numFmtId="0" fontId="0" fillId="0" borderId="27" xfId="0" applyFont="1" applyBorder="1" applyAlignment="1">
      <alignment horizontal="right"/>
    </xf>
    <xf numFmtId="9" fontId="0" fillId="0" borderId="7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right" vertical="center"/>
    </xf>
    <xf numFmtId="1" fontId="12" fillId="0" borderId="6" xfId="0" applyNumberFormat="1" applyFont="1" applyBorder="1" applyAlignment="1">
      <alignment horizontal="center" vertical="center" wrapText="1"/>
    </xf>
    <xf numFmtId="164" fontId="0" fillId="0" borderId="8" xfId="0" applyNumberFormat="1" applyFont="1" applyBorder="1" applyAlignment="1">
      <alignment horizontal="right" vertical="center"/>
    </xf>
    <xf numFmtId="164" fontId="0" fillId="0" borderId="42" xfId="0" applyNumberFormat="1" applyFont="1" applyBorder="1"/>
    <xf numFmtId="1" fontId="0" fillId="0" borderId="7" xfId="0" applyNumberFormat="1" applyFont="1" applyBorder="1" applyAlignment="1">
      <alignment vertical="center"/>
    </xf>
    <xf numFmtId="164" fontId="0" fillId="0" borderId="72" xfId="0" applyNumberFormat="1" applyFont="1" applyBorder="1"/>
    <xf numFmtId="3" fontId="4" fillId="0" borderId="31" xfId="0" applyNumberFormat="1" applyFont="1" applyBorder="1"/>
    <xf numFmtId="164" fontId="5" fillId="0" borderId="55" xfId="0" applyNumberFormat="1" applyFont="1" applyBorder="1"/>
    <xf numFmtId="164" fontId="3" fillId="0" borderId="66" xfId="0" applyNumberFormat="1" applyFont="1" applyBorder="1"/>
    <xf numFmtId="164" fontId="5" fillId="0" borderId="53" xfId="0" applyNumberFormat="1" applyFont="1" applyBorder="1"/>
    <xf numFmtId="164" fontId="5" fillId="0" borderId="70" xfId="0" applyNumberFormat="1" applyFont="1" applyBorder="1"/>
    <xf numFmtId="9" fontId="1" fillId="0" borderId="31" xfId="1" applyFont="1" applyBorder="1"/>
    <xf numFmtId="9" fontId="5" fillId="0" borderId="68" xfId="1" applyFont="1" applyBorder="1"/>
    <xf numFmtId="0" fontId="5" fillId="0" borderId="67" xfId="0" applyFont="1" applyBorder="1"/>
    <xf numFmtId="0" fontId="5" fillId="0" borderId="69" xfId="0" applyFont="1" applyBorder="1"/>
    <xf numFmtId="164" fontId="5" fillId="0" borderId="56" xfId="0" applyNumberFormat="1" applyFont="1" applyBorder="1"/>
    <xf numFmtId="164" fontId="5" fillId="0" borderId="48" xfId="0" applyNumberFormat="1" applyFont="1" applyBorder="1"/>
    <xf numFmtId="0" fontId="4" fillId="0" borderId="68" xfId="0" applyFont="1" applyBorder="1"/>
    <xf numFmtId="164" fontId="0" fillId="0" borderId="58" xfId="0" applyNumberFormat="1" applyFont="1" applyBorder="1"/>
    <xf numFmtId="9" fontId="1" fillId="0" borderId="50" xfId="1" applyFont="1" applyBorder="1"/>
    <xf numFmtId="9" fontId="1" fillId="0" borderId="47" xfId="1" applyFont="1" applyBorder="1"/>
    <xf numFmtId="164" fontId="4" fillId="0" borderId="42" xfId="0" applyNumberFormat="1" applyFont="1" applyBorder="1"/>
    <xf numFmtId="164" fontId="4" fillId="0" borderId="48" xfId="0" applyNumberFormat="1" applyFont="1" applyBorder="1"/>
    <xf numFmtId="164" fontId="0" fillId="0" borderId="70" xfId="0" applyNumberFormat="1" applyFont="1" applyBorder="1"/>
    <xf numFmtId="164" fontId="0" fillId="0" borderId="71" xfId="0" applyNumberFormat="1" applyFont="1" applyBorder="1"/>
    <xf numFmtId="164" fontId="5" fillId="0" borderId="31" xfId="0" applyNumberFormat="1" applyFont="1" applyBorder="1"/>
    <xf numFmtId="164" fontId="5" fillId="0" borderId="66" xfId="0" applyNumberFormat="1" applyFont="1" applyBorder="1"/>
    <xf numFmtId="9" fontId="0" fillId="0" borderId="50" xfId="0" applyNumberFormat="1" applyFont="1" applyBorder="1"/>
    <xf numFmtId="9" fontId="0" fillId="0" borderId="47" xfId="0" applyNumberFormat="1" applyFont="1" applyBorder="1"/>
    <xf numFmtId="164" fontId="0" fillId="0" borderId="6" xfId="0" applyNumberFormat="1" applyFont="1" applyBorder="1"/>
    <xf numFmtId="164" fontId="0" fillId="0" borderId="45" xfId="0" applyNumberFormat="1" applyFont="1" applyBorder="1"/>
    <xf numFmtId="9" fontId="5" fillId="0" borderId="68" xfId="0" applyNumberFormat="1" applyFont="1" applyBorder="1"/>
    <xf numFmtId="0" fontId="4" fillId="0" borderId="67" xfId="0" applyFont="1" applyBorder="1"/>
    <xf numFmtId="9" fontId="5" fillId="2" borderId="58" xfId="1" applyFont="1" applyFill="1" applyBorder="1"/>
    <xf numFmtId="164" fontId="5" fillId="2" borderId="48" xfId="0" applyNumberFormat="1" applyFont="1" applyFill="1" applyBorder="1"/>
    <xf numFmtId="9" fontId="5" fillId="0" borderId="62" xfId="1" applyFont="1" applyBorder="1"/>
    <xf numFmtId="0" fontId="5" fillId="2" borderId="68" xfId="0" applyFont="1" applyFill="1" applyBorder="1"/>
    <xf numFmtId="0" fontId="0" fillId="0" borderId="67" xfId="0" applyFont="1" applyBorder="1" applyAlignment="1">
      <alignment horizontal="left" vertical="top"/>
    </xf>
    <xf numFmtId="0" fontId="0" fillId="0" borderId="68" xfId="0" applyFont="1" applyFill="1" applyBorder="1"/>
    <xf numFmtId="9" fontId="1" fillId="0" borderId="68" xfId="1" applyFont="1" applyFill="1" applyBorder="1"/>
    <xf numFmtId="9" fontId="1" fillId="0" borderId="58" xfId="1" applyFont="1" applyFill="1" applyBorder="1"/>
    <xf numFmtId="164" fontId="1" fillId="0" borderId="48" xfId="1" applyNumberFormat="1" applyFont="1" applyFill="1" applyBorder="1"/>
    <xf numFmtId="164" fontId="1" fillId="0" borderId="0" xfId="1" applyNumberFormat="1" applyFont="1"/>
    <xf numFmtId="0" fontId="5" fillId="0" borderId="68" xfId="0" applyFont="1" applyFill="1" applyBorder="1"/>
    <xf numFmtId="9" fontId="5" fillId="0" borderId="68" xfId="1" applyFont="1" applyFill="1" applyBorder="1"/>
    <xf numFmtId="9" fontId="5" fillId="0" borderId="58" xfId="1" applyFont="1" applyFill="1" applyBorder="1"/>
    <xf numFmtId="164" fontId="5" fillId="0" borderId="48" xfId="1" applyNumberFormat="1" applyFont="1" applyFill="1" applyBorder="1"/>
    <xf numFmtId="164" fontId="4" fillId="0" borderId="0" xfId="1" applyNumberFormat="1" applyFont="1"/>
    <xf numFmtId="9" fontId="5" fillId="0" borderId="62" xfId="0" applyNumberFormat="1" applyFont="1" applyBorder="1"/>
    <xf numFmtId="164" fontId="5" fillId="0" borderId="58" xfId="0" applyNumberFormat="1" applyFont="1" applyBorder="1"/>
    <xf numFmtId="3" fontId="5" fillId="0" borderId="68" xfId="0" applyNumberFormat="1" applyFont="1" applyBorder="1"/>
    <xf numFmtId="164" fontId="5" fillId="0" borderId="68" xfId="1" applyNumberFormat="1" applyFont="1" applyBorder="1"/>
    <xf numFmtId="164" fontId="5" fillId="2" borderId="56" xfId="0" applyNumberFormat="1" applyFont="1" applyFill="1" applyBorder="1"/>
    <xf numFmtId="9" fontId="4" fillId="0" borderId="62" xfId="1" applyNumberFormat="1" applyFont="1" applyBorder="1"/>
    <xf numFmtId="0" fontId="4" fillId="2" borderId="68" xfId="0" applyFont="1" applyFill="1" applyBorder="1"/>
    <xf numFmtId="9" fontId="4" fillId="2" borderId="58" xfId="1" applyNumberFormat="1" applyFont="1" applyFill="1" applyBorder="1"/>
    <xf numFmtId="9" fontId="5" fillId="0" borderId="62" xfId="1" applyNumberFormat="1" applyFont="1" applyBorder="1"/>
    <xf numFmtId="164" fontId="5" fillId="0" borderId="58" xfId="1" applyNumberFormat="1" applyFont="1" applyBorder="1"/>
    <xf numFmtId="0" fontId="5" fillId="0" borderId="62" xfId="0" applyFont="1" applyBorder="1"/>
    <xf numFmtId="164" fontId="5" fillId="0" borderId="46" xfId="0" applyNumberFormat="1" applyFont="1" applyBorder="1"/>
    <xf numFmtId="1" fontId="5" fillId="0" borderId="20" xfId="0" applyNumberFormat="1" applyFont="1" applyBorder="1"/>
    <xf numFmtId="164" fontId="5" fillId="0" borderId="43" xfId="0" applyNumberFormat="1" applyFont="1" applyBorder="1"/>
    <xf numFmtId="9" fontId="4" fillId="0" borderId="62" xfId="1" applyFont="1" applyBorder="1"/>
    <xf numFmtId="9" fontId="5" fillId="2" borderId="68" xfId="0" applyNumberFormat="1" applyFont="1" applyFill="1" applyBorder="1"/>
    <xf numFmtId="0" fontId="5" fillId="0" borderId="67" xfId="0" applyFont="1" applyBorder="1" applyAlignment="1">
      <alignment horizontal="center" vertical="center"/>
    </xf>
    <xf numFmtId="0" fontId="5" fillId="0" borderId="68" xfId="0" applyFont="1" applyBorder="1" applyAlignment="1">
      <alignment wrapText="1"/>
    </xf>
    <xf numFmtId="9" fontId="5" fillId="0" borderId="58" xfId="0" applyNumberFormat="1" applyFont="1" applyBorder="1"/>
    <xf numFmtId="164" fontId="5" fillId="0" borderId="18" xfId="0" applyNumberFormat="1" applyFont="1" applyBorder="1"/>
    <xf numFmtId="9" fontId="5" fillId="0" borderId="58" xfId="1" applyNumberFormat="1" applyFont="1" applyBorder="1"/>
    <xf numFmtId="0" fontId="0" fillId="0" borderId="65" xfId="0" applyFont="1" applyBorder="1" applyAlignment="1">
      <alignment horizontal="right"/>
    </xf>
    <xf numFmtId="164" fontId="0" fillId="0" borderId="65" xfId="1" applyNumberFormat="1" applyFont="1" applyBorder="1" applyAlignment="1">
      <alignment horizontal="right"/>
    </xf>
    <xf numFmtId="0" fontId="0" fillId="0" borderId="27" xfId="0" applyFont="1" applyFill="1" applyBorder="1" applyAlignment="1">
      <alignment horizontal="right"/>
    </xf>
    <xf numFmtId="0" fontId="0" fillId="0" borderId="65" xfId="0" applyFont="1" applyFill="1" applyBorder="1" applyAlignment="1">
      <alignment horizontal="right"/>
    </xf>
    <xf numFmtId="164" fontId="0" fillId="0" borderId="28" xfId="1" applyNumberFormat="1" applyFont="1" applyFill="1" applyBorder="1" applyAlignment="1">
      <alignment horizontal="right"/>
    </xf>
    <xf numFmtId="0" fontId="0" fillId="0" borderId="73" xfId="0" applyFont="1" applyFill="1" applyBorder="1" applyAlignment="1">
      <alignment horizontal="left" vertical="top"/>
    </xf>
    <xf numFmtId="9" fontId="1" fillId="0" borderId="9" xfId="1" applyFont="1" applyFill="1" applyBorder="1" applyAlignment="1">
      <alignment horizontal="right"/>
    </xf>
    <xf numFmtId="1" fontId="1" fillId="0" borderId="9" xfId="1" applyNumberFormat="1" applyFont="1" applyFill="1" applyBorder="1" applyAlignment="1">
      <alignment horizontal="right"/>
    </xf>
    <xf numFmtId="0" fontId="0" fillId="0" borderId="10" xfId="0" applyFont="1" applyFill="1" applyBorder="1" applyAlignment="1">
      <alignment horizontal="right"/>
    </xf>
    <xf numFmtId="164" fontId="1" fillId="0" borderId="39" xfId="1" applyNumberFormat="1" applyFont="1" applyBorder="1" applyAlignment="1">
      <alignment horizontal="right"/>
    </xf>
    <xf numFmtId="164" fontId="1" fillId="0" borderId="10" xfId="1" applyNumberFormat="1" applyFont="1" applyFill="1" applyBorder="1" applyAlignment="1">
      <alignment horizontal="right"/>
    </xf>
    <xf numFmtId="0" fontId="0" fillId="0" borderId="74" xfId="0" applyFont="1" applyBorder="1" applyAlignment="1">
      <alignment horizontal="left" vertical="top"/>
    </xf>
    <xf numFmtId="0" fontId="0" fillId="0" borderId="3" xfId="0" applyFont="1" applyBorder="1" applyAlignment="1">
      <alignment horizontal="left" vertical="top"/>
    </xf>
    <xf numFmtId="9" fontId="0" fillId="0" borderId="7" xfId="0" applyNumberFormat="1" applyFont="1" applyBorder="1"/>
    <xf numFmtId="9" fontId="1" fillId="0" borderId="4" xfId="1" applyNumberFormat="1" applyFont="1" applyBorder="1"/>
    <xf numFmtId="3" fontId="0" fillId="2" borderId="7" xfId="0" applyNumberFormat="1" applyFont="1" applyFill="1" applyBorder="1"/>
    <xf numFmtId="9" fontId="1" fillId="2" borderId="4" xfId="1" applyFont="1" applyFill="1" applyBorder="1"/>
    <xf numFmtId="164" fontId="0" fillId="2" borderId="53" xfId="0" applyNumberFormat="1" applyFont="1" applyFill="1" applyBorder="1"/>
    <xf numFmtId="1" fontId="0" fillId="2" borderId="7" xfId="0" applyNumberFormat="1" applyFont="1" applyFill="1" applyBorder="1"/>
    <xf numFmtId="9" fontId="1" fillId="0" borderId="65" xfId="1" applyNumberFormat="1" applyFont="1" applyBorder="1"/>
    <xf numFmtId="9" fontId="1" fillId="2" borderId="27" xfId="1" applyFont="1" applyFill="1" applyBorder="1"/>
    <xf numFmtId="9" fontId="1" fillId="2" borderId="65" xfId="1" applyFont="1" applyFill="1" applyBorder="1"/>
    <xf numFmtId="164" fontId="0" fillId="2" borderId="66" xfId="0" applyNumberFormat="1" applyFont="1" applyFill="1" applyBorder="1"/>
    <xf numFmtId="0" fontId="0" fillId="0" borderId="14" xfId="0" applyFont="1" applyBorder="1" applyAlignment="1">
      <alignment horizontal="left" vertical="top"/>
    </xf>
    <xf numFmtId="9" fontId="1" fillId="0" borderId="27" xfId="1" applyFont="1" applyBorder="1"/>
    <xf numFmtId="9" fontId="0" fillId="0" borderId="27" xfId="0" applyNumberFormat="1" applyFont="1" applyBorder="1"/>
    <xf numFmtId="9" fontId="1" fillId="2" borderId="8" xfId="1" applyFont="1" applyFill="1" applyBorder="1"/>
    <xf numFmtId="9" fontId="1" fillId="0" borderId="65" xfId="1" applyFont="1" applyBorder="1"/>
    <xf numFmtId="9" fontId="1" fillId="2" borderId="28" xfId="1" applyFont="1" applyFill="1" applyBorder="1"/>
    <xf numFmtId="0" fontId="0" fillId="0" borderId="0" xfId="0" applyFont="1" applyFill="1"/>
    <xf numFmtId="0" fontId="4" fillId="0" borderId="58" xfId="0" applyFont="1" applyBorder="1"/>
    <xf numFmtId="1" fontId="4" fillId="0" borderId="68" xfId="0" applyNumberFormat="1" applyFont="1" applyBorder="1"/>
    <xf numFmtId="3" fontId="4" fillId="0" borderId="26" xfId="0" applyNumberFormat="1" applyFont="1" applyBorder="1"/>
    <xf numFmtId="49" fontId="16" fillId="0" borderId="75" xfId="2" applyNumberFormat="1" applyFont="1" applyBorder="1" applyAlignment="1">
      <alignment wrapText="1"/>
    </xf>
    <xf numFmtId="49" fontId="8" fillId="0" borderId="75" xfId="2" applyNumberFormat="1" applyFont="1" applyBorder="1" applyAlignment="1">
      <alignment wrapText="1"/>
    </xf>
    <xf numFmtId="0" fontId="8" fillId="0" borderId="75" xfId="2" applyFont="1" applyBorder="1" applyAlignment="1">
      <alignment wrapText="1"/>
    </xf>
    <xf numFmtId="0" fontId="5" fillId="2" borderId="23" xfId="0" applyFont="1" applyFill="1" applyBorder="1"/>
    <xf numFmtId="9" fontId="5" fillId="2" borderId="24" xfId="1" applyFont="1" applyFill="1" applyBorder="1"/>
    <xf numFmtId="0" fontId="5" fillId="2" borderId="31" xfId="0" applyFont="1" applyFill="1" applyBorder="1"/>
    <xf numFmtId="9" fontId="5" fillId="2" borderId="8" xfId="1" applyFont="1" applyFill="1" applyBorder="1"/>
    <xf numFmtId="9" fontId="0" fillId="2" borderId="8" xfId="1" applyFont="1" applyFill="1" applyBorder="1"/>
    <xf numFmtId="0" fontId="5" fillId="2" borderId="27" xfId="0" applyFont="1" applyFill="1" applyBorder="1"/>
    <xf numFmtId="9" fontId="5" fillId="2" borderId="28" xfId="1" applyFont="1" applyFill="1" applyBorder="1"/>
    <xf numFmtId="0" fontId="17" fillId="0" borderId="0" xfId="3"/>
    <xf numFmtId="0" fontId="17" fillId="0" borderId="0" xfId="3" applyAlignment="1">
      <alignment horizontal="left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65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8" fillId="0" borderId="34" xfId="0" applyFont="1" applyBorder="1" applyAlignment="1">
      <alignment horizontal="left" vertical="top" wrapText="1"/>
    </xf>
    <xf numFmtId="0" fontId="8" fillId="0" borderId="44" xfId="0" applyFont="1" applyBorder="1" applyAlignment="1">
      <alignment horizontal="left" vertical="top" wrapText="1"/>
    </xf>
    <xf numFmtId="0" fontId="0" fillId="0" borderId="27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12" fillId="0" borderId="54" xfId="0" applyFont="1" applyBorder="1" applyAlignment="1">
      <alignment horizontal="center" vertical="center" wrapText="1"/>
    </xf>
    <xf numFmtId="0" fontId="12" fillId="0" borderId="55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1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12" fillId="0" borderId="55" xfId="0" applyFont="1" applyBorder="1" applyAlignment="1">
      <alignment horizontal="center" wrapText="1"/>
    </xf>
    <xf numFmtId="0" fontId="12" fillId="0" borderId="56" xfId="0" applyFont="1" applyBorder="1" applyAlignment="1">
      <alignment horizontal="center" wrapText="1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 wrapText="1"/>
    </xf>
    <xf numFmtId="0" fontId="0" fillId="0" borderId="52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5" fillId="0" borderId="69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/>
    </xf>
    <xf numFmtId="0" fontId="3" fillId="0" borderId="61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 wrapText="1"/>
    </xf>
    <xf numFmtId="0" fontId="13" fillId="0" borderId="37" xfId="0" applyFont="1" applyFill="1" applyBorder="1" applyAlignment="1">
      <alignment horizontal="center" vertical="center" wrapText="1"/>
    </xf>
    <xf numFmtId="0" fontId="13" fillId="0" borderId="60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23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</cellXfs>
  <cellStyles count="4">
    <cellStyle name="Hyperlink" xfId="3" builtinId="8"/>
    <cellStyle name="Normal 2" xfId="2"/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abSelected="1" workbookViewId="0">
      <selection sqref="A1:N1"/>
    </sheetView>
  </sheetViews>
  <sheetFormatPr defaultColWidth="9.109375" defaultRowHeight="14.4" x14ac:dyDescent="0.3"/>
  <sheetData>
    <row r="1" spans="1:14" s="45" customFormat="1" ht="21" x14ac:dyDescent="0.4">
      <c r="A1" s="449" t="s">
        <v>640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</row>
    <row r="2" spans="1:14" x14ac:dyDescent="0.3">
      <c r="B2" s="40"/>
      <c r="C2" s="40"/>
    </row>
    <row r="3" spans="1:14" ht="22.2" customHeight="1" x14ac:dyDescent="0.3">
      <c r="A3" s="447" t="s">
        <v>634</v>
      </c>
      <c r="B3" s="447"/>
      <c r="C3" s="447"/>
      <c r="D3" s="447"/>
      <c r="E3" s="447"/>
      <c r="F3" s="447"/>
      <c r="G3" s="447"/>
      <c r="H3" s="447"/>
      <c r="I3" s="447"/>
    </row>
    <row r="4" spans="1:14" ht="22.2" customHeight="1" x14ac:dyDescent="0.3">
      <c r="A4" s="447" t="s">
        <v>641</v>
      </c>
      <c r="B4" s="447"/>
      <c r="C4" s="447"/>
      <c r="D4" s="447"/>
      <c r="E4" s="447"/>
      <c r="F4" s="447"/>
      <c r="G4" s="447"/>
      <c r="H4" s="447"/>
      <c r="I4" s="447"/>
      <c r="J4" s="447"/>
      <c r="K4" s="447"/>
    </row>
    <row r="5" spans="1:14" ht="22.2" customHeight="1" x14ac:dyDescent="0.35">
      <c r="A5" s="28"/>
      <c r="B5" s="28"/>
      <c r="C5" s="28"/>
      <c r="D5" s="28"/>
      <c r="E5" s="28"/>
      <c r="F5" s="28"/>
      <c r="G5" s="28"/>
    </row>
    <row r="6" spans="1:14" ht="22.2" customHeight="1" x14ac:dyDescent="0.35">
      <c r="A6" s="450" t="s">
        <v>636</v>
      </c>
      <c r="B6" s="450"/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</row>
    <row r="7" spans="1:14" ht="22.2" customHeight="1" x14ac:dyDescent="0.3">
      <c r="A7" s="447" t="s">
        <v>642</v>
      </c>
      <c r="B7" s="447"/>
      <c r="C7" s="447"/>
      <c r="D7" s="447"/>
      <c r="E7" s="447"/>
      <c r="F7" s="447"/>
      <c r="G7" s="447"/>
      <c r="H7" s="447"/>
      <c r="I7" s="447"/>
      <c r="J7" s="447"/>
    </row>
    <row r="8" spans="1:14" ht="22.2" customHeight="1" x14ac:dyDescent="0.3">
      <c r="A8" s="447" t="s">
        <v>643</v>
      </c>
      <c r="B8" s="447"/>
      <c r="C8" s="447"/>
      <c r="D8" s="447"/>
      <c r="E8" s="447"/>
      <c r="F8" s="447"/>
      <c r="G8" s="447"/>
      <c r="H8" s="447"/>
      <c r="I8" s="447"/>
    </row>
    <row r="9" spans="1:14" ht="22.2" customHeight="1" x14ac:dyDescent="0.3">
      <c r="A9" s="447" t="s">
        <v>644</v>
      </c>
      <c r="B9" s="447"/>
      <c r="C9" s="447"/>
      <c r="D9" s="447"/>
      <c r="E9" s="447"/>
      <c r="F9" s="447"/>
      <c r="G9" s="447"/>
      <c r="H9" s="447"/>
      <c r="I9" s="447"/>
      <c r="J9" s="447"/>
      <c r="K9" s="447"/>
      <c r="L9" s="447"/>
      <c r="M9" s="447"/>
    </row>
    <row r="10" spans="1:14" ht="22.2" customHeight="1" x14ac:dyDescent="0.3">
      <c r="A10" s="447" t="s">
        <v>645</v>
      </c>
      <c r="B10" s="447"/>
      <c r="C10" s="447"/>
      <c r="D10" s="447"/>
      <c r="E10" s="447"/>
      <c r="F10" s="447"/>
      <c r="G10" s="447"/>
      <c r="H10" s="447"/>
      <c r="I10" s="447"/>
      <c r="J10" s="447"/>
    </row>
    <row r="11" spans="1:14" ht="22.2" customHeight="1" x14ac:dyDescent="0.3">
      <c r="A11" s="447" t="s">
        <v>646</v>
      </c>
      <c r="B11" s="447"/>
      <c r="C11" s="447"/>
      <c r="D11" s="447"/>
      <c r="E11" s="447"/>
      <c r="F11" s="447"/>
      <c r="G11" s="447"/>
      <c r="H11" s="447"/>
      <c r="I11" s="447"/>
      <c r="J11" s="447"/>
    </row>
    <row r="12" spans="1:14" ht="22.2" customHeight="1" x14ac:dyDescent="0.3">
      <c r="A12" s="447" t="s">
        <v>647</v>
      </c>
      <c r="B12" s="447"/>
      <c r="C12" s="447"/>
      <c r="D12" s="447"/>
      <c r="E12" s="447"/>
      <c r="F12" s="447"/>
      <c r="G12" s="447"/>
      <c r="H12" s="447"/>
      <c r="I12" s="447"/>
      <c r="J12" s="447"/>
    </row>
    <row r="13" spans="1:14" ht="22.2" customHeight="1" x14ac:dyDescent="0.3">
      <c r="A13" s="447" t="s">
        <v>648</v>
      </c>
      <c r="B13" s="447"/>
      <c r="C13" s="447"/>
      <c r="D13" s="447"/>
      <c r="E13" s="447"/>
      <c r="F13" s="447"/>
      <c r="G13" s="447"/>
      <c r="H13" s="447"/>
      <c r="I13" s="447"/>
    </row>
    <row r="14" spans="1:14" ht="22.2" customHeight="1" x14ac:dyDescent="0.3">
      <c r="A14" s="447" t="s">
        <v>649</v>
      </c>
      <c r="B14" s="447"/>
      <c r="C14" s="447"/>
      <c r="D14" s="447"/>
      <c r="E14" s="447"/>
      <c r="F14" s="447"/>
      <c r="G14" s="447"/>
      <c r="H14" s="447"/>
      <c r="I14" s="447"/>
    </row>
    <row r="15" spans="1:14" ht="22.2" customHeight="1" x14ac:dyDescent="0.3">
      <c r="A15" s="447" t="s">
        <v>650</v>
      </c>
      <c r="B15" s="447"/>
      <c r="C15" s="447"/>
      <c r="D15" s="447"/>
      <c r="E15" s="447"/>
      <c r="F15" s="447"/>
      <c r="G15" s="447"/>
      <c r="H15" s="447"/>
      <c r="I15" s="447"/>
    </row>
    <row r="16" spans="1:14" ht="22.2" customHeight="1" x14ac:dyDescent="0.3">
      <c r="A16" s="447" t="s">
        <v>651</v>
      </c>
      <c r="B16" s="447"/>
      <c r="C16" s="447"/>
      <c r="D16" s="447"/>
      <c r="E16" s="447"/>
      <c r="F16" s="447"/>
      <c r="G16" s="447"/>
      <c r="H16" s="447"/>
      <c r="I16" s="447"/>
      <c r="J16" s="447"/>
    </row>
    <row r="17" spans="1:14" ht="22.2" customHeight="1" x14ac:dyDescent="0.3">
      <c r="A17" s="447" t="s">
        <v>652</v>
      </c>
      <c r="B17" s="447"/>
      <c r="C17" s="447"/>
      <c r="D17" s="447"/>
      <c r="E17" s="447"/>
      <c r="F17" s="447"/>
      <c r="G17" s="447"/>
      <c r="H17" s="447"/>
      <c r="I17" s="447"/>
    </row>
    <row r="18" spans="1:14" ht="22.2" customHeight="1" x14ac:dyDescent="0.3">
      <c r="A18" s="447" t="s">
        <v>653</v>
      </c>
      <c r="B18" s="447"/>
      <c r="C18" s="447"/>
      <c r="D18" s="447"/>
      <c r="E18" s="447"/>
      <c r="F18" s="447"/>
      <c r="G18" s="447"/>
      <c r="H18" s="447"/>
      <c r="I18" s="447"/>
      <c r="J18" s="447"/>
    </row>
    <row r="19" spans="1:14" ht="22.2" customHeight="1" x14ac:dyDescent="0.3">
      <c r="A19" s="447" t="s">
        <v>654</v>
      </c>
      <c r="B19" s="447"/>
      <c r="C19" s="447"/>
      <c r="D19" s="447"/>
      <c r="E19" s="447"/>
      <c r="F19" s="447"/>
      <c r="G19" s="447"/>
      <c r="H19" s="447"/>
      <c r="I19" s="447"/>
      <c r="J19" s="447"/>
    </row>
    <row r="20" spans="1:14" ht="22.2" customHeight="1" x14ac:dyDescent="0.3">
      <c r="A20" s="447" t="s">
        <v>655</v>
      </c>
      <c r="B20" s="447"/>
      <c r="C20" s="447"/>
      <c r="D20" s="447"/>
      <c r="E20" s="447"/>
      <c r="F20" s="447"/>
      <c r="G20" s="447"/>
      <c r="H20" s="447"/>
      <c r="I20" s="447"/>
      <c r="J20" s="447"/>
      <c r="K20" s="447"/>
      <c r="L20" s="447"/>
      <c r="M20" s="447"/>
      <c r="N20" s="447"/>
    </row>
    <row r="21" spans="1:14" ht="22.2" customHeight="1" x14ac:dyDescent="0.3">
      <c r="A21" s="447" t="s">
        <v>656</v>
      </c>
      <c r="B21" s="447"/>
      <c r="C21" s="447"/>
      <c r="D21" s="447"/>
      <c r="E21" s="447"/>
      <c r="F21" s="447"/>
      <c r="G21" s="447"/>
      <c r="H21" s="447"/>
      <c r="I21" s="447"/>
      <c r="J21" s="447"/>
      <c r="K21" s="447"/>
      <c r="L21" s="447"/>
    </row>
    <row r="22" spans="1:14" ht="22.2" customHeight="1" x14ac:dyDescent="0.35">
      <c r="A22" s="28"/>
      <c r="B22" s="28"/>
      <c r="C22" s="28"/>
      <c r="D22" s="28"/>
      <c r="E22" s="28"/>
      <c r="F22" s="28"/>
      <c r="G22" s="28"/>
    </row>
    <row r="23" spans="1:14" ht="22.2" customHeight="1" x14ac:dyDescent="0.35">
      <c r="A23" s="450" t="s">
        <v>637</v>
      </c>
      <c r="B23" s="450"/>
      <c r="C23" s="450"/>
      <c r="D23" s="450"/>
      <c r="E23" s="450"/>
      <c r="F23" s="450"/>
      <c r="G23" s="450"/>
      <c r="H23" s="450"/>
      <c r="I23" s="450"/>
      <c r="J23" s="450"/>
      <c r="K23" s="450"/>
      <c r="L23" s="450"/>
      <c r="M23" s="450"/>
      <c r="N23" s="450"/>
    </row>
    <row r="24" spans="1:14" ht="22.2" customHeight="1" x14ac:dyDescent="0.3">
      <c r="A24" s="447" t="s">
        <v>657</v>
      </c>
      <c r="B24" s="447"/>
      <c r="C24" s="447"/>
      <c r="D24" s="447"/>
      <c r="E24" s="447"/>
      <c r="F24" s="447"/>
      <c r="G24" s="447"/>
      <c r="H24" s="447"/>
      <c r="I24" s="447"/>
      <c r="J24" s="447"/>
    </row>
    <row r="25" spans="1:14" ht="22.2" customHeight="1" x14ac:dyDescent="0.3">
      <c r="A25" s="447" t="s">
        <v>658</v>
      </c>
      <c r="B25" s="447"/>
      <c r="C25" s="447"/>
      <c r="D25" s="447"/>
      <c r="E25" s="447"/>
      <c r="F25" s="447"/>
      <c r="G25" s="447"/>
      <c r="H25" s="447"/>
      <c r="I25" s="447"/>
      <c r="J25" s="447"/>
    </row>
    <row r="26" spans="1:14" ht="22.2" customHeight="1" x14ac:dyDescent="0.3">
      <c r="A26" s="447" t="s">
        <v>659</v>
      </c>
      <c r="B26" s="447"/>
      <c r="C26" s="447"/>
      <c r="D26" s="447"/>
      <c r="E26" s="447"/>
      <c r="F26" s="447"/>
      <c r="G26" s="447"/>
      <c r="H26" s="447"/>
      <c r="I26" s="447"/>
      <c r="J26" s="447"/>
      <c r="K26" s="447"/>
      <c r="L26" s="447"/>
      <c r="M26" s="447"/>
    </row>
    <row r="27" spans="1:14" ht="22.2" customHeight="1" x14ac:dyDescent="0.3">
      <c r="A27" s="448" t="s">
        <v>660</v>
      </c>
      <c r="B27" s="447"/>
      <c r="C27" s="447"/>
      <c r="D27" s="447"/>
      <c r="E27" s="447"/>
      <c r="F27" s="447"/>
      <c r="G27" s="447"/>
      <c r="H27" s="447"/>
      <c r="I27" s="447"/>
      <c r="J27" s="447"/>
      <c r="K27" s="447"/>
    </row>
    <row r="28" spans="1:14" ht="22.2" customHeight="1" x14ac:dyDescent="0.3">
      <c r="A28" s="447" t="s">
        <v>661</v>
      </c>
      <c r="B28" s="447"/>
      <c r="C28" s="447"/>
      <c r="D28" s="447"/>
      <c r="E28" s="447"/>
      <c r="F28" s="447"/>
      <c r="G28" s="447"/>
      <c r="H28" s="447"/>
      <c r="I28" s="447"/>
      <c r="J28" s="447"/>
      <c r="K28" s="447"/>
    </row>
    <row r="29" spans="1:14" ht="22.2" customHeight="1" x14ac:dyDescent="0.3">
      <c r="A29" s="447" t="s">
        <v>662</v>
      </c>
      <c r="B29" s="447"/>
      <c r="C29" s="447"/>
      <c r="D29" s="447"/>
      <c r="E29" s="447"/>
      <c r="F29" s="447"/>
      <c r="G29" s="447"/>
      <c r="H29" s="447"/>
      <c r="I29" s="447"/>
      <c r="J29" s="447"/>
      <c r="K29" s="447"/>
    </row>
    <row r="30" spans="1:14" ht="22.2" customHeight="1" x14ac:dyDescent="0.3">
      <c r="A30" s="447" t="s">
        <v>663</v>
      </c>
      <c r="B30" s="447"/>
      <c r="C30" s="447"/>
      <c r="D30" s="447"/>
      <c r="E30" s="447"/>
      <c r="F30" s="447"/>
      <c r="G30" s="447"/>
      <c r="H30" s="447"/>
      <c r="I30" s="447"/>
      <c r="J30" s="447"/>
    </row>
    <row r="31" spans="1:14" ht="22.2" customHeight="1" x14ac:dyDescent="0.3">
      <c r="A31" s="447" t="s">
        <v>664</v>
      </c>
      <c r="B31" s="447"/>
      <c r="C31" s="447"/>
      <c r="D31" s="447"/>
      <c r="E31" s="447"/>
      <c r="F31" s="447"/>
      <c r="G31" s="447"/>
      <c r="H31" s="447"/>
      <c r="I31" s="447"/>
    </row>
    <row r="32" spans="1:14" ht="22.2" customHeight="1" x14ac:dyDescent="0.3">
      <c r="A32" s="447" t="s">
        <v>665</v>
      </c>
      <c r="B32" s="447"/>
      <c r="C32" s="447"/>
      <c r="D32" s="447"/>
      <c r="E32" s="447"/>
      <c r="F32" s="447"/>
      <c r="G32" s="447"/>
      <c r="H32" s="447"/>
      <c r="I32" s="447"/>
      <c r="J32" s="447"/>
    </row>
    <row r="33" spans="1:11" ht="22.2" customHeight="1" x14ac:dyDescent="0.3">
      <c r="A33" s="447" t="s">
        <v>666</v>
      </c>
      <c r="B33" s="447"/>
      <c r="C33" s="447"/>
      <c r="D33" s="447"/>
      <c r="E33" s="447"/>
      <c r="F33" s="447"/>
      <c r="G33" s="447"/>
      <c r="H33" s="447"/>
      <c r="I33" s="447"/>
      <c r="J33" s="447"/>
      <c r="K33" s="447"/>
    </row>
    <row r="34" spans="1:11" ht="22.2" customHeight="1" x14ac:dyDescent="0.3">
      <c r="A34" s="447" t="s">
        <v>667</v>
      </c>
      <c r="B34" s="447"/>
      <c r="C34" s="447"/>
      <c r="D34" s="447"/>
      <c r="E34" s="447"/>
      <c r="F34" s="447"/>
      <c r="G34" s="447"/>
      <c r="H34" s="447"/>
      <c r="I34" s="447"/>
      <c r="J34" s="447"/>
    </row>
    <row r="35" spans="1:11" ht="22.2" customHeight="1" x14ac:dyDescent="0.3">
      <c r="A35" s="447" t="s">
        <v>668</v>
      </c>
      <c r="B35" s="447"/>
      <c r="C35" s="447"/>
      <c r="D35" s="447"/>
      <c r="E35" s="447"/>
      <c r="F35" s="447"/>
      <c r="G35" s="447"/>
      <c r="H35" s="447"/>
      <c r="I35" s="447"/>
      <c r="J35" s="447"/>
    </row>
    <row r="39" spans="1:11" x14ac:dyDescent="0.3">
      <c r="A39" s="40"/>
    </row>
  </sheetData>
  <mergeCells count="3">
    <mergeCell ref="A1:N1"/>
    <mergeCell ref="A6:N6"/>
    <mergeCell ref="A23:N23"/>
  </mergeCells>
  <hyperlinks>
    <hyperlink ref="A3:I3" location="'1-2'!A1" display="1. Evolution des déclarations des accidents du travail dans le secteur public"/>
    <hyperlink ref="A4:K4" location="'1-2'!A1" display="2. Distribution des accidents du travail 2015 (mortels et non-mortels) dans le secteur public  2015"/>
    <hyperlink ref="A7:J7" location="'3-4-5-6'!A1" display="3. Accidents sur le lieu de travail selon le genre de la victime - 2015 secteur public"/>
    <hyperlink ref="A8:I8" location="'3-4-5-6'!A1" display="4. Accidents sur le lieu de travail selon la catégorie d'âge - 2015  secteur public"/>
    <hyperlink ref="A9:M9" location="'3-4-5-6'!A1" display="5. Accidents sur le lieu de travail selon la province et la région du domicile de la victime - 2015 secteur public"/>
    <hyperlink ref="A10:J10" location="'3-4-5-6'!A1" display="6. Accidents sur le lieu du travail selon la nationalité de la victime -2015 secteur public"/>
    <hyperlink ref="A11:J11" location="'7'!A1" display="7. Accidents sur le lieu de travail selon la localisation de la blessure - 2015  secteur public"/>
    <hyperlink ref="A12:J12" location="'8'!A1" display="8. Accidents sur le lieu de travail selon la nature de la blessure - 2015 secteur public"/>
    <hyperlink ref="A13:I13" location="'9'!A1" display="9. Accidents sur le lieu de travail selon le type de travail -  2015 secteur public"/>
    <hyperlink ref="A14:I14" location="'10'!A1" display="10. Accidents sur le lieu de travail selon la déviation - 2015 secteur public"/>
    <hyperlink ref="A15:I15" location="'11'!A1" display="11. Accidents sur le lieu du travail selon l'agent matériel -  2015 secteur public"/>
    <hyperlink ref="A16:J16" location="'12'!A1" display="12. Accidents sur le lieu de travail  selon la modalité de la blessure -  2015 secteur public"/>
    <hyperlink ref="A17:I17" location="'13'!A1" display="13. Accidents sur le lieu de travail selon la profession - 2015  secteur public"/>
    <hyperlink ref="A18:J18" location="'14-15'!A1" display="14. Accidents sur le lieu de travail selon le mois de l'accident  - 2015 secteur public"/>
    <hyperlink ref="A19:J19" location="'14-15'!A1" display="15. Accidents sur le lieu de travail selon le jour de l'accident  - 2015 secteur public"/>
    <hyperlink ref="A20:N20" location="'16'!A1" display="16. Accidents sur le lieu du travail selon le secteur d'activité économique  nace 2 (niveau entreprise) -  2015 secteur public"/>
    <hyperlink ref="A21:L21" location="'17'!A1" display="17. Accidents sur le lieu de travail   detail  NACE  section O (niveau entreprise) -  2015 secteur public"/>
    <hyperlink ref="A24:J24" location="'18-19-20-21'!A1" display="18. Accidents sur le chemin du travail selon le genre de la victime - 2015 secteur public"/>
    <hyperlink ref="A25:J25" location="'18-19-20-21'!A1" display="19. Accidents sur le chemin du travail selon la catégorie d'âge  - 2015 secteur public"/>
    <hyperlink ref="A26:M26" location="'18-19-20-21'!A1" display="20. Accidents sur le chemin du travail selon  la province et la région du domicile de la victime   - 2015 secteur public"/>
    <hyperlink ref="A27:K27" location="'18-19-20-21'!A1" display="21. Accidents sur le chemin du travail selon la nationalité de la victime - 2015 secteur public"/>
    <hyperlink ref="A28:K28" location="'22'!A1" display="22. Accidents sur le chemin du travail selon la localisation de la blessure  - 2015 secteur public"/>
    <hyperlink ref="A29:K29" location="'23'!A1" display="23. Accidents sur le chemin du travail selon  la nature de la blessure  - 2015 secteur public"/>
    <hyperlink ref="A30:J30" location="'24'!A1" display="24. Accidents sur le chemin du travail selon  le type de travail  - 2015 secteur public"/>
    <hyperlink ref="A31:I31" location="'25'!A1" display="25. Accidents sur le chemin du travail selon  la déviation  - 2015 secteur public"/>
    <hyperlink ref="A32:J32" location="'26'!A1" display="26. Accidents sur le chemin du travail selon  l'agent matériel  - 2015 secteur public"/>
    <hyperlink ref="A33:K33" location="'27'!A1" display="27. Accidents sur le chemin du travail selon  la modalité de la blessure  - 2015 secteur public"/>
    <hyperlink ref="A34:J34" location="'28-29'!A1" display="28. Accidents sur le chemin du travail selon  le mois de l'accident  - 2015 secteur public"/>
    <hyperlink ref="A35:J35" location="'28-29'!A1" display="29. Accidents sur le chemin du travail selon  le jour de l'accident  - 2015 secteur public"/>
  </hyperlinks>
  <pageMargins left="0.70866141732283472" right="0.70866141732283472" top="0.74803149606299213" bottom="0.74803149606299213" header="0.31496062992125984" footer="0.31496062992125984"/>
  <pageSetup paperSize="9" scale="68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1"/>
  <sheetViews>
    <sheetView workbookViewId="0">
      <selection sqref="A1:M1"/>
    </sheetView>
  </sheetViews>
  <sheetFormatPr defaultColWidth="9.109375" defaultRowHeight="14.4" x14ac:dyDescent="0.3"/>
  <cols>
    <col min="1" max="1" width="7.6640625" style="22" customWidth="1"/>
    <col min="2" max="2" width="76" style="22" customWidth="1"/>
    <col min="3" max="3" width="8" style="22" customWidth="1"/>
    <col min="4" max="7" width="9.109375" style="22" customWidth="1"/>
    <col min="8" max="16384" width="9.109375" style="22"/>
  </cols>
  <sheetData>
    <row r="1" spans="1:17" ht="15" thickBot="1" x14ac:dyDescent="0.35">
      <c r="A1" s="473" t="s">
        <v>685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5"/>
    </row>
    <row r="2" spans="1:17" ht="14.4" customHeight="1" x14ac:dyDescent="0.3">
      <c r="A2" s="542" t="s">
        <v>635</v>
      </c>
      <c r="B2" s="471" t="s">
        <v>547</v>
      </c>
      <c r="C2" s="485">
        <v>2014</v>
      </c>
      <c r="D2" s="487"/>
      <c r="E2" s="487"/>
      <c r="F2" s="487"/>
      <c r="G2" s="486"/>
      <c r="H2" s="485">
        <v>2015</v>
      </c>
      <c r="I2" s="487"/>
      <c r="J2" s="487"/>
      <c r="K2" s="487"/>
      <c r="L2" s="487"/>
      <c r="M2" s="501" t="s">
        <v>675</v>
      </c>
    </row>
    <row r="3" spans="1:17" ht="14.4" customHeight="1" x14ac:dyDescent="0.3">
      <c r="A3" s="543"/>
      <c r="B3" s="530"/>
      <c r="C3" s="528" t="s">
        <v>1</v>
      </c>
      <c r="D3" s="529"/>
      <c r="E3" s="98" t="s">
        <v>2</v>
      </c>
      <c r="F3" s="528" t="s">
        <v>3</v>
      </c>
      <c r="G3" s="529"/>
      <c r="H3" s="528" t="s">
        <v>1</v>
      </c>
      <c r="I3" s="529"/>
      <c r="J3" s="98" t="s">
        <v>2</v>
      </c>
      <c r="K3" s="528" t="s">
        <v>3</v>
      </c>
      <c r="L3" s="550"/>
      <c r="M3" s="502"/>
    </row>
    <row r="4" spans="1:17" ht="15" thickBot="1" x14ac:dyDescent="0.35">
      <c r="A4" s="544"/>
      <c r="B4" s="531"/>
      <c r="C4" s="96" t="s">
        <v>4</v>
      </c>
      <c r="D4" s="96" t="s">
        <v>5</v>
      </c>
      <c r="E4" s="96" t="s">
        <v>6</v>
      </c>
      <c r="F4" s="96" t="s">
        <v>6</v>
      </c>
      <c r="G4" s="96" t="s">
        <v>5</v>
      </c>
      <c r="H4" s="96" t="s">
        <v>4</v>
      </c>
      <c r="I4" s="96" t="s">
        <v>5</v>
      </c>
      <c r="J4" s="96" t="s">
        <v>6</v>
      </c>
      <c r="K4" s="96" t="s">
        <v>6</v>
      </c>
      <c r="L4" s="103" t="s">
        <v>5</v>
      </c>
      <c r="M4" s="514"/>
      <c r="P4" s="245"/>
      <c r="Q4" s="245"/>
    </row>
    <row r="5" spans="1:17" x14ac:dyDescent="0.3">
      <c r="A5" s="93" t="s">
        <v>546</v>
      </c>
      <c r="B5" s="123" t="s">
        <v>545</v>
      </c>
      <c r="C5" s="123">
        <v>26</v>
      </c>
      <c r="D5" s="156">
        <v>7.0294968502446805E-4</v>
      </c>
      <c r="E5" s="123">
        <v>0</v>
      </c>
      <c r="F5" s="123">
        <v>26</v>
      </c>
      <c r="G5" s="156">
        <v>7.0283567161354848E-4</v>
      </c>
      <c r="H5" s="123">
        <v>26</v>
      </c>
      <c r="I5" s="156">
        <f>H5/$H$129</f>
        <v>7.1309069965168261E-4</v>
      </c>
      <c r="J5" s="123">
        <v>0</v>
      </c>
      <c r="K5" s="123">
        <f>H5+J5</f>
        <v>26</v>
      </c>
      <c r="L5" s="156">
        <f>K5/$K$129</f>
        <v>7.1295382252934076E-4</v>
      </c>
      <c r="M5" s="263">
        <f>(K5-F5)/F5</f>
        <v>0</v>
      </c>
    </row>
    <row r="6" spans="1:17" x14ac:dyDescent="0.3">
      <c r="A6" s="134" t="s">
        <v>544</v>
      </c>
      <c r="B6" s="20" t="s">
        <v>543</v>
      </c>
      <c r="C6" s="20">
        <v>32</v>
      </c>
      <c r="D6" s="8">
        <v>8.6516884310703756E-4</v>
      </c>
      <c r="E6" s="20">
        <v>0</v>
      </c>
      <c r="F6" s="20">
        <v>32</v>
      </c>
      <c r="G6" s="8">
        <v>8.6502851890898273E-4</v>
      </c>
      <c r="H6" s="20">
        <v>31</v>
      </c>
      <c r="I6" s="156">
        <f t="shared" ref="I6:I69" si="0">H6/$H$129</f>
        <v>8.5022352650777541E-4</v>
      </c>
      <c r="J6" s="123">
        <v>0</v>
      </c>
      <c r="K6" s="123">
        <f t="shared" ref="K6:K69" si="1">H6+J6</f>
        <v>31</v>
      </c>
      <c r="L6" s="156">
        <f t="shared" ref="L6:L69" si="2">K6/$K$129</f>
        <v>8.5006032686190628E-4</v>
      </c>
      <c r="M6" s="263">
        <f t="shared" ref="M6:M69" si="3">(K6-F6)/F6</f>
        <v>-3.125E-2</v>
      </c>
    </row>
    <row r="7" spans="1:17" x14ac:dyDescent="0.3">
      <c r="A7" s="134" t="s">
        <v>542</v>
      </c>
      <c r="B7" s="20" t="s">
        <v>541</v>
      </c>
      <c r="C7" s="20">
        <v>35</v>
      </c>
      <c r="D7" s="8">
        <v>9.4627842214832242E-4</v>
      </c>
      <c r="E7" s="20">
        <v>0</v>
      </c>
      <c r="F7" s="20">
        <v>35</v>
      </c>
      <c r="G7" s="8">
        <v>9.4612494255669991E-4</v>
      </c>
      <c r="H7" s="20">
        <v>136</v>
      </c>
      <c r="I7" s="156">
        <f t="shared" si="0"/>
        <v>3.7300128904857247E-3</v>
      </c>
      <c r="J7" s="123">
        <v>0</v>
      </c>
      <c r="K7" s="123">
        <f t="shared" si="1"/>
        <v>136</v>
      </c>
      <c r="L7" s="156">
        <f t="shared" si="2"/>
        <v>3.7292969178457825E-3</v>
      </c>
      <c r="M7" s="263">
        <f t="shared" si="3"/>
        <v>2.8857142857142857</v>
      </c>
    </row>
    <row r="8" spans="1:17" x14ac:dyDescent="0.3">
      <c r="A8" s="134">
        <v>111</v>
      </c>
      <c r="B8" s="20" t="s">
        <v>540</v>
      </c>
      <c r="C8" s="20">
        <v>91</v>
      </c>
      <c r="D8" s="8">
        <v>2.4603238975856381E-3</v>
      </c>
      <c r="E8" s="20">
        <v>0</v>
      </c>
      <c r="F8" s="20">
        <v>91</v>
      </c>
      <c r="G8" s="8">
        <v>2.4599248506474197E-3</v>
      </c>
      <c r="H8" s="20">
        <v>77</v>
      </c>
      <c r="I8" s="156">
        <f t="shared" si="0"/>
        <v>2.1118455335838292E-3</v>
      </c>
      <c r="J8" s="123">
        <v>0</v>
      </c>
      <c r="K8" s="123">
        <f t="shared" si="1"/>
        <v>77</v>
      </c>
      <c r="L8" s="156">
        <f t="shared" si="2"/>
        <v>2.1114401667215094E-3</v>
      </c>
      <c r="M8" s="263">
        <f t="shared" si="3"/>
        <v>-0.15384615384615385</v>
      </c>
    </row>
    <row r="9" spans="1:17" x14ac:dyDescent="0.3">
      <c r="A9" s="134">
        <v>112</v>
      </c>
      <c r="B9" s="20" t="s">
        <v>539</v>
      </c>
      <c r="C9" s="20">
        <v>12</v>
      </c>
      <c r="D9" s="8">
        <v>3.2443831616513913E-4</v>
      </c>
      <c r="E9" s="20">
        <v>0</v>
      </c>
      <c r="F9" s="20">
        <v>12</v>
      </c>
      <c r="G9" s="8">
        <v>3.2438569459086855E-4</v>
      </c>
      <c r="H9" s="20">
        <v>10</v>
      </c>
      <c r="I9" s="156">
        <f t="shared" si="0"/>
        <v>2.7426565371218561E-4</v>
      </c>
      <c r="J9" s="123">
        <v>0</v>
      </c>
      <c r="K9" s="123">
        <f t="shared" si="1"/>
        <v>10</v>
      </c>
      <c r="L9" s="156">
        <f t="shared" si="2"/>
        <v>2.742130086651311E-4</v>
      </c>
      <c r="M9" s="263">
        <f t="shared" si="3"/>
        <v>-0.16666666666666666</v>
      </c>
    </row>
    <row r="10" spans="1:17" ht="14.4" customHeight="1" x14ac:dyDescent="0.25">
      <c r="A10" s="134">
        <v>121</v>
      </c>
      <c r="B10" s="20" t="s">
        <v>538</v>
      </c>
      <c r="C10" s="20">
        <v>45</v>
      </c>
      <c r="D10" s="8">
        <v>1.2166436856192715E-3</v>
      </c>
      <c r="E10" s="20">
        <v>0</v>
      </c>
      <c r="F10" s="20">
        <v>45</v>
      </c>
      <c r="G10" s="8">
        <v>1.2164463547157571E-3</v>
      </c>
      <c r="H10" s="20">
        <v>58</v>
      </c>
      <c r="I10" s="156">
        <f t="shared" si="0"/>
        <v>1.5907407915306767E-3</v>
      </c>
      <c r="J10" s="20">
        <v>1</v>
      </c>
      <c r="K10" s="123">
        <f t="shared" si="1"/>
        <v>59</v>
      </c>
      <c r="L10" s="156">
        <f t="shared" si="2"/>
        <v>1.6178567511242734E-3</v>
      </c>
      <c r="M10" s="263">
        <f t="shared" si="3"/>
        <v>0.31111111111111112</v>
      </c>
    </row>
    <row r="11" spans="1:17" ht="28.8" x14ac:dyDescent="0.3">
      <c r="A11" s="134">
        <v>122</v>
      </c>
      <c r="B11" s="116" t="s">
        <v>537</v>
      </c>
      <c r="C11" s="20">
        <v>4</v>
      </c>
      <c r="D11" s="8">
        <v>1.081461053883797E-4</v>
      </c>
      <c r="E11" s="20">
        <v>0</v>
      </c>
      <c r="F11" s="20">
        <v>4</v>
      </c>
      <c r="G11" s="8">
        <v>1.0812856486362284E-4</v>
      </c>
      <c r="H11" s="20">
        <v>5</v>
      </c>
      <c r="I11" s="156">
        <f t="shared" si="0"/>
        <v>1.3713282685609281E-4</v>
      </c>
      <c r="J11" s="123">
        <v>0</v>
      </c>
      <c r="K11" s="123">
        <f t="shared" si="1"/>
        <v>5</v>
      </c>
      <c r="L11" s="156">
        <f t="shared" si="2"/>
        <v>1.3710650433256555E-4</v>
      </c>
      <c r="M11" s="263">
        <f t="shared" si="3"/>
        <v>0.25</v>
      </c>
    </row>
    <row r="12" spans="1:17" x14ac:dyDescent="0.3">
      <c r="A12" s="134">
        <v>131</v>
      </c>
      <c r="B12" s="20" t="s">
        <v>536</v>
      </c>
      <c r="C12" s="20">
        <v>1</v>
      </c>
      <c r="D12" s="8">
        <v>2.7036526347094924E-5</v>
      </c>
      <c r="E12" s="20">
        <v>0</v>
      </c>
      <c r="F12" s="20">
        <v>1</v>
      </c>
      <c r="G12" s="8">
        <v>2.703214121590571E-5</v>
      </c>
      <c r="H12" s="20">
        <v>3</v>
      </c>
      <c r="I12" s="156">
        <f t="shared" si="0"/>
        <v>8.2279696113655681E-5</v>
      </c>
      <c r="J12" s="123">
        <v>0</v>
      </c>
      <c r="K12" s="123">
        <f t="shared" si="1"/>
        <v>3</v>
      </c>
      <c r="L12" s="156">
        <f t="shared" si="2"/>
        <v>8.2263902599539321E-5</v>
      </c>
      <c r="M12" s="263">
        <f t="shared" si="3"/>
        <v>2</v>
      </c>
    </row>
    <row r="13" spans="1:17" x14ac:dyDescent="0.3">
      <c r="A13" s="134">
        <v>132</v>
      </c>
      <c r="B13" s="20" t="s">
        <v>535</v>
      </c>
      <c r="C13" s="20">
        <v>13</v>
      </c>
      <c r="D13" s="8">
        <v>3.5147484251223403E-4</v>
      </c>
      <c r="E13" s="20">
        <v>0</v>
      </c>
      <c r="F13" s="20">
        <v>13</v>
      </c>
      <c r="G13" s="8">
        <v>3.5141783580677424E-4</v>
      </c>
      <c r="H13" s="20">
        <v>21</v>
      </c>
      <c r="I13" s="156">
        <f t="shared" si="0"/>
        <v>5.759578727955898E-4</v>
      </c>
      <c r="J13" s="123">
        <v>0</v>
      </c>
      <c r="K13" s="123">
        <f t="shared" si="1"/>
        <v>21</v>
      </c>
      <c r="L13" s="156">
        <f t="shared" si="2"/>
        <v>5.7584731819677523E-4</v>
      </c>
      <c r="M13" s="263">
        <f t="shared" si="3"/>
        <v>0.61538461538461542</v>
      </c>
    </row>
    <row r="14" spans="1:17" ht="14.4" customHeight="1" x14ac:dyDescent="0.25">
      <c r="A14" s="134">
        <v>133</v>
      </c>
      <c r="B14" s="20" t="s">
        <v>534</v>
      </c>
      <c r="C14" s="20">
        <v>4</v>
      </c>
      <c r="D14" s="8">
        <v>1.081461053883797E-4</v>
      </c>
      <c r="E14" s="20">
        <v>0</v>
      </c>
      <c r="F14" s="20">
        <v>4</v>
      </c>
      <c r="G14" s="8">
        <v>1.0812856486362284E-4</v>
      </c>
      <c r="H14" s="20">
        <v>4</v>
      </c>
      <c r="I14" s="156">
        <f t="shared" si="0"/>
        <v>1.0970626148487425E-4</v>
      </c>
      <c r="J14" s="123">
        <v>0</v>
      </c>
      <c r="K14" s="123">
        <f t="shared" si="1"/>
        <v>4</v>
      </c>
      <c r="L14" s="156">
        <f t="shared" si="2"/>
        <v>1.0968520346605243E-4</v>
      </c>
      <c r="M14" s="263">
        <f t="shared" si="3"/>
        <v>0</v>
      </c>
    </row>
    <row r="15" spans="1:17" x14ac:dyDescent="0.3">
      <c r="A15" s="134">
        <v>134</v>
      </c>
      <c r="B15" s="20" t="s">
        <v>533</v>
      </c>
      <c r="C15" s="20">
        <v>330</v>
      </c>
      <c r="D15" s="8">
        <v>8.9220536945413247E-3</v>
      </c>
      <c r="E15" s="20">
        <v>0</v>
      </c>
      <c r="F15" s="20">
        <v>330</v>
      </c>
      <c r="G15" s="8">
        <v>8.9206066012488851E-3</v>
      </c>
      <c r="H15" s="20">
        <v>379</v>
      </c>
      <c r="I15" s="156">
        <f t="shared" si="0"/>
        <v>1.0394668275691835E-2</v>
      </c>
      <c r="J15" s="123">
        <v>0</v>
      </c>
      <c r="K15" s="123">
        <f t="shared" si="1"/>
        <v>379</v>
      </c>
      <c r="L15" s="156">
        <f t="shared" si="2"/>
        <v>1.0392673028408468E-2</v>
      </c>
      <c r="M15" s="263">
        <f t="shared" si="3"/>
        <v>0.1484848484848485</v>
      </c>
    </row>
    <row r="16" spans="1:17" x14ac:dyDescent="0.3">
      <c r="A16" s="134">
        <v>141</v>
      </c>
      <c r="B16" s="20" t="s">
        <v>532</v>
      </c>
      <c r="C16" s="20">
        <v>6</v>
      </c>
      <c r="D16" s="8">
        <v>1.6221915808256956E-4</v>
      </c>
      <c r="E16" s="20">
        <v>0</v>
      </c>
      <c r="F16" s="20">
        <v>6</v>
      </c>
      <c r="G16" s="8">
        <v>1.6219284729543428E-4</v>
      </c>
      <c r="H16" s="20">
        <v>3</v>
      </c>
      <c r="I16" s="156">
        <f t="shared" si="0"/>
        <v>8.2279696113655681E-5</v>
      </c>
      <c r="J16" s="123">
        <v>0</v>
      </c>
      <c r="K16" s="123">
        <f t="shared" si="1"/>
        <v>3</v>
      </c>
      <c r="L16" s="156">
        <f t="shared" si="2"/>
        <v>8.2263902599539321E-5</v>
      </c>
      <c r="M16" s="263">
        <f t="shared" si="3"/>
        <v>-0.5</v>
      </c>
    </row>
    <row r="17" spans="1:17" x14ac:dyDescent="0.3">
      <c r="A17" s="235">
        <v>142</v>
      </c>
      <c r="B17" s="20" t="s">
        <v>531</v>
      </c>
      <c r="C17" s="20">
        <v>40</v>
      </c>
      <c r="D17" s="8">
        <v>1.0814610538837971E-3</v>
      </c>
      <c r="E17" s="20">
        <v>0</v>
      </c>
      <c r="F17" s="20">
        <v>40</v>
      </c>
      <c r="G17" s="8">
        <v>1.0812856486362285E-3</v>
      </c>
      <c r="H17" s="20">
        <v>0</v>
      </c>
      <c r="I17" s="156">
        <f t="shared" si="0"/>
        <v>0</v>
      </c>
      <c r="J17" s="123">
        <v>0</v>
      </c>
      <c r="K17" s="123">
        <f t="shared" si="1"/>
        <v>0</v>
      </c>
      <c r="L17" s="156">
        <f t="shared" si="2"/>
        <v>0</v>
      </c>
      <c r="M17" s="263">
        <v>0</v>
      </c>
    </row>
    <row r="18" spans="1:17" ht="15" x14ac:dyDescent="0.25">
      <c r="A18" s="134">
        <v>143</v>
      </c>
      <c r="B18" s="437" t="s">
        <v>709</v>
      </c>
      <c r="C18" s="20">
        <v>0</v>
      </c>
      <c r="D18" s="8">
        <v>1.0814610538837971E-3</v>
      </c>
      <c r="E18" s="20">
        <v>0</v>
      </c>
      <c r="F18" s="20">
        <v>40</v>
      </c>
      <c r="G18" s="8">
        <v>1.0812856486362285E-3</v>
      </c>
      <c r="H18" s="20">
        <v>44</v>
      </c>
      <c r="I18" s="156">
        <f t="shared" si="0"/>
        <v>1.2067688763336168E-3</v>
      </c>
      <c r="J18" s="123">
        <v>0</v>
      </c>
      <c r="K18" s="123">
        <f t="shared" si="1"/>
        <v>44</v>
      </c>
      <c r="L18" s="156">
        <f t="shared" si="2"/>
        <v>1.2065372381265768E-3</v>
      </c>
      <c r="M18" s="263">
        <f t="shared" si="3"/>
        <v>0.1</v>
      </c>
    </row>
    <row r="19" spans="1:17" x14ac:dyDescent="0.3">
      <c r="A19" s="134">
        <v>211</v>
      </c>
      <c r="B19" s="20" t="s">
        <v>530</v>
      </c>
      <c r="C19" s="20">
        <v>31</v>
      </c>
      <c r="D19" s="8">
        <v>8.3813231675994272E-4</v>
      </c>
      <c r="E19" s="20">
        <v>0</v>
      </c>
      <c r="F19" s="20">
        <v>31</v>
      </c>
      <c r="G19" s="8">
        <v>8.3799637769307704E-4</v>
      </c>
      <c r="H19" s="20">
        <v>15</v>
      </c>
      <c r="I19" s="156">
        <f t="shared" si="0"/>
        <v>4.1139848056827842E-4</v>
      </c>
      <c r="J19" s="123">
        <v>0</v>
      </c>
      <c r="K19" s="123">
        <f t="shared" si="1"/>
        <v>15</v>
      </c>
      <c r="L19" s="156">
        <f t="shared" si="2"/>
        <v>4.1131951299769662E-4</v>
      </c>
      <c r="M19" s="263">
        <f t="shared" si="3"/>
        <v>-0.5161290322580645</v>
      </c>
    </row>
    <row r="20" spans="1:17" x14ac:dyDescent="0.3">
      <c r="A20" s="134">
        <v>212</v>
      </c>
      <c r="B20" s="20" t="s">
        <v>529</v>
      </c>
      <c r="C20" s="20">
        <v>1</v>
      </c>
      <c r="D20" s="8">
        <v>2.7036526347094924E-5</v>
      </c>
      <c r="E20" s="20">
        <v>0</v>
      </c>
      <c r="F20" s="20">
        <v>1</v>
      </c>
      <c r="G20" s="8">
        <v>2.703214121590571E-5</v>
      </c>
      <c r="H20" s="20">
        <v>0</v>
      </c>
      <c r="I20" s="156">
        <f t="shared" si="0"/>
        <v>0</v>
      </c>
      <c r="J20" s="123">
        <v>0</v>
      </c>
      <c r="K20" s="123">
        <f t="shared" si="1"/>
        <v>0</v>
      </c>
      <c r="L20" s="156">
        <f t="shared" si="2"/>
        <v>0</v>
      </c>
      <c r="M20" s="263">
        <f t="shared" si="3"/>
        <v>-1</v>
      </c>
    </row>
    <row r="21" spans="1:17" x14ac:dyDescent="0.3">
      <c r="A21" s="134">
        <v>213</v>
      </c>
      <c r="B21" s="20" t="s">
        <v>528</v>
      </c>
      <c r="C21" s="20">
        <v>35</v>
      </c>
      <c r="D21" s="8">
        <v>9.4627842214832242E-4</v>
      </c>
      <c r="E21" s="20">
        <v>0</v>
      </c>
      <c r="F21" s="20">
        <v>35</v>
      </c>
      <c r="G21" s="8">
        <v>9.4612494255669991E-4</v>
      </c>
      <c r="H21" s="20">
        <v>35</v>
      </c>
      <c r="I21" s="156">
        <f t="shared" si="0"/>
        <v>9.5992978799264964E-4</v>
      </c>
      <c r="J21" s="123">
        <v>0</v>
      </c>
      <c r="K21" s="123">
        <f t="shared" si="1"/>
        <v>35</v>
      </c>
      <c r="L21" s="156">
        <f t="shared" si="2"/>
        <v>9.5974553032795876E-4</v>
      </c>
      <c r="M21" s="263">
        <f t="shared" si="3"/>
        <v>0</v>
      </c>
    </row>
    <row r="22" spans="1:17" x14ac:dyDescent="0.3">
      <c r="A22" s="134">
        <v>214</v>
      </c>
      <c r="B22" s="20" t="s">
        <v>527</v>
      </c>
      <c r="C22" s="20">
        <v>39</v>
      </c>
      <c r="D22" s="8">
        <v>1.054424527536702E-3</v>
      </c>
      <c r="E22" s="20">
        <v>0</v>
      </c>
      <c r="F22" s="20">
        <v>39</v>
      </c>
      <c r="G22" s="8">
        <v>1.0542535074203228E-3</v>
      </c>
      <c r="H22" s="20">
        <v>38</v>
      </c>
      <c r="I22" s="156">
        <f t="shared" si="0"/>
        <v>1.0422094841063053E-3</v>
      </c>
      <c r="J22" s="123">
        <v>0</v>
      </c>
      <c r="K22" s="123">
        <f t="shared" si="1"/>
        <v>38</v>
      </c>
      <c r="L22" s="156">
        <f t="shared" si="2"/>
        <v>1.0420094329274981E-3</v>
      </c>
      <c r="M22" s="263">
        <f t="shared" si="3"/>
        <v>-2.564102564102564E-2</v>
      </c>
    </row>
    <row r="23" spans="1:17" x14ac:dyDescent="0.3">
      <c r="A23" s="134">
        <v>215</v>
      </c>
      <c r="B23" s="20" t="s">
        <v>526</v>
      </c>
      <c r="C23" s="20">
        <v>14</v>
      </c>
      <c r="D23" s="8">
        <v>3.7851136885932893E-4</v>
      </c>
      <c r="E23" s="20">
        <v>0</v>
      </c>
      <c r="F23" s="20">
        <v>14</v>
      </c>
      <c r="G23" s="8">
        <v>3.7844997702267999E-4</v>
      </c>
      <c r="H23" s="20">
        <v>2</v>
      </c>
      <c r="I23" s="156">
        <f t="shared" si="0"/>
        <v>5.4853130742437125E-5</v>
      </c>
      <c r="J23" s="123">
        <v>0</v>
      </c>
      <c r="K23" s="123">
        <f t="shared" si="1"/>
        <v>2</v>
      </c>
      <c r="L23" s="156">
        <f t="shared" si="2"/>
        <v>5.4842601733026214E-5</v>
      </c>
      <c r="M23" s="263">
        <f t="shared" si="3"/>
        <v>-0.8571428571428571</v>
      </c>
    </row>
    <row r="24" spans="1:17" x14ac:dyDescent="0.3">
      <c r="A24" s="134">
        <v>216</v>
      </c>
      <c r="B24" s="20" t="s">
        <v>525</v>
      </c>
      <c r="C24" s="20">
        <v>35</v>
      </c>
      <c r="D24" s="8">
        <v>9.4627842214832242E-4</v>
      </c>
      <c r="E24" s="20">
        <v>0</v>
      </c>
      <c r="F24" s="20">
        <v>35</v>
      </c>
      <c r="G24" s="8">
        <v>9.4612494255669991E-4</v>
      </c>
      <c r="H24" s="20">
        <v>23</v>
      </c>
      <c r="I24" s="156">
        <f t="shared" si="0"/>
        <v>6.3081100353802697E-4</v>
      </c>
      <c r="J24" s="123">
        <v>0</v>
      </c>
      <c r="K24" s="123">
        <f t="shared" si="1"/>
        <v>23</v>
      </c>
      <c r="L24" s="156">
        <f t="shared" si="2"/>
        <v>6.3068991992980142E-4</v>
      </c>
      <c r="M24" s="263">
        <f t="shared" si="3"/>
        <v>-0.34285714285714286</v>
      </c>
    </row>
    <row r="25" spans="1:17" x14ac:dyDescent="0.3">
      <c r="A25" s="134">
        <v>221</v>
      </c>
      <c r="B25" s="20" t="s">
        <v>524</v>
      </c>
      <c r="C25" s="20">
        <v>182</v>
      </c>
      <c r="D25" s="8">
        <v>4.9206477951712763E-3</v>
      </c>
      <c r="E25" s="20">
        <v>0</v>
      </c>
      <c r="F25" s="20">
        <v>182</v>
      </c>
      <c r="G25" s="8">
        <v>4.9198497012948395E-3</v>
      </c>
      <c r="H25" s="20">
        <v>153</v>
      </c>
      <c r="I25" s="156">
        <f t="shared" si="0"/>
        <v>4.1962645017964402E-3</v>
      </c>
      <c r="J25" s="123">
        <v>0</v>
      </c>
      <c r="K25" s="123">
        <f t="shared" si="1"/>
        <v>153</v>
      </c>
      <c r="L25" s="156">
        <f t="shared" si="2"/>
        <v>4.1954590325765052E-3</v>
      </c>
      <c r="M25" s="263">
        <f t="shared" si="3"/>
        <v>-0.15934065934065933</v>
      </c>
    </row>
    <row r="26" spans="1:17" ht="14.4" customHeight="1" x14ac:dyDescent="0.25">
      <c r="A26" s="134">
        <v>222</v>
      </c>
      <c r="B26" s="20" t="s">
        <v>523</v>
      </c>
      <c r="C26" s="20">
        <v>380</v>
      </c>
      <c r="D26" s="8">
        <v>1.0273880011896072E-2</v>
      </c>
      <c r="E26" s="20">
        <v>0</v>
      </c>
      <c r="F26" s="20">
        <v>380</v>
      </c>
      <c r="G26" s="8">
        <v>1.027221366204417E-2</v>
      </c>
      <c r="H26" s="20">
        <v>383</v>
      </c>
      <c r="I26" s="156">
        <f t="shared" si="0"/>
        <v>1.050437453717671E-2</v>
      </c>
      <c r="J26" s="123">
        <v>0</v>
      </c>
      <c r="K26" s="123">
        <f t="shared" si="1"/>
        <v>383</v>
      </c>
      <c r="L26" s="156">
        <f t="shared" si="2"/>
        <v>1.0502358231874519E-2</v>
      </c>
      <c r="M26" s="263">
        <f t="shared" si="3"/>
        <v>7.8947368421052634E-3</v>
      </c>
    </row>
    <row r="27" spans="1:17" x14ac:dyDescent="0.3">
      <c r="A27" s="134">
        <v>223</v>
      </c>
      <c r="B27" s="20" t="s">
        <v>522</v>
      </c>
      <c r="C27" s="20">
        <v>2</v>
      </c>
      <c r="D27" s="8">
        <v>5.4073052694189848E-5</v>
      </c>
      <c r="E27" s="20">
        <v>0</v>
      </c>
      <c r="F27" s="20">
        <v>2</v>
      </c>
      <c r="G27" s="8">
        <v>5.4064282431811421E-5</v>
      </c>
      <c r="H27" s="20">
        <v>4</v>
      </c>
      <c r="I27" s="156">
        <f t="shared" si="0"/>
        <v>1.0970626148487425E-4</v>
      </c>
      <c r="J27" s="123">
        <v>0</v>
      </c>
      <c r="K27" s="123">
        <f t="shared" si="1"/>
        <v>4</v>
      </c>
      <c r="L27" s="156">
        <f t="shared" si="2"/>
        <v>1.0968520346605243E-4</v>
      </c>
      <c r="M27" s="263">
        <f t="shared" si="3"/>
        <v>1</v>
      </c>
    </row>
    <row r="28" spans="1:17" x14ac:dyDescent="0.3">
      <c r="A28" s="134">
        <v>225</v>
      </c>
      <c r="B28" s="20" t="s">
        <v>521</v>
      </c>
      <c r="C28" s="20">
        <v>3</v>
      </c>
      <c r="D28" s="8">
        <v>8.1109579041284782E-5</v>
      </c>
      <c r="E28" s="20">
        <v>0</v>
      </c>
      <c r="F28" s="20">
        <v>3</v>
      </c>
      <c r="G28" s="8">
        <v>8.1096423647717138E-5</v>
      </c>
      <c r="H28" s="20">
        <v>1</v>
      </c>
      <c r="I28" s="156">
        <f t="shared" si="0"/>
        <v>2.7426565371218562E-5</v>
      </c>
      <c r="J28" s="123">
        <v>0</v>
      </c>
      <c r="K28" s="123">
        <f t="shared" si="1"/>
        <v>1</v>
      </c>
      <c r="L28" s="156">
        <f t="shared" si="2"/>
        <v>2.7421300866513107E-5</v>
      </c>
      <c r="M28" s="263">
        <f t="shared" si="3"/>
        <v>-0.66666666666666663</v>
      </c>
    </row>
    <row r="29" spans="1:17" x14ac:dyDescent="0.3">
      <c r="A29" s="134">
        <v>226</v>
      </c>
      <c r="B29" s="20" t="s">
        <v>520</v>
      </c>
      <c r="C29" s="20">
        <v>232</v>
      </c>
      <c r="D29" s="8">
        <v>6.2724741125260225E-3</v>
      </c>
      <c r="E29" s="20">
        <v>0</v>
      </c>
      <c r="F29" s="20">
        <v>232</v>
      </c>
      <c r="G29" s="8">
        <v>6.2714567620901253E-3</v>
      </c>
      <c r="H29" s="20">
        <v>251</v>
      </c>
      <c r="I29" s="156">
        <f t="shared" si="0"/>
        <v>6.884067908175859E-3</v>
      </c>
      <c r="J29" s="123">
        <v>0</v>
      </c>
      <c r="K29" s="123">
        <f t="shared" si="1"/>
        <v>251</v>
      </c>
      <c r="L29" s="156">
        <f t="shared" si="2"/>
        <v>6.8827465174947896E-3</v>
      </c>
      <c r="M29" s="263">
        <f t="shared" si="3"/>
        <v>8.1896551724137928E-2</v>
      </c>
    </row>
    <row r="30" spans="1:17" x14ac:dyDescent="0.3">
      <c r="A30" s="134">
        <v>231</v>
      </c>
      <c r="B30" s="20" t="s">
        <v>519</v>
      </c>
      <c r="C30" s="20">
        <v>92</v>
      </c>
      <c r="D30" s="8">
        <v>2.4873604239327332E-3</v>
      </c>
      <c r="E30" s="20">
        <v>0</v>
      </c>
      <c r="F30" s="20">
        <v>92</v>
      </c>
      <c r="G30" s="8">
        <v>2.4869569918633256E-3</v>
      </c>
      <c r="H30" s="20">
        <v>109</v>
      </c>
      <c r="I30" s="156">
        <f t="shared" si="0"/>
        <v>2.9894956254628235E-3</v>
      </c>
      <c r="J30" s="123">
        <v>0</v>
      </c>
      <c r="K30" s="123">
        <f t="shared" si="1"/>
        <v>109</v>
      </c>
      <c r="L30" s="156">
        <f t="shared" si="2"/>
        <v>2.9889217944499289E-3</v>
      </c>
      <c r="M30" s="263">
        <f t="shared" si="3"/>
        <v>0.18478260869565216</v>
      </c>
    </row>
    <row r="31" spans="1:17" ht="15" x14ac:dyDescent="0.25">
      <c r="A31" s="134">
        <v>232</v>
      </c>
      <c r="B31" s="20" t="s">
        <v>518</v>
      </c>
      <c r="C31" s="20">
        <v>752</v>
      </c>
      <c r="D31" s="8">
        <v>2.0331467813015383E-2</v>
      </c>
      <c r="E31" s="20">
        <v>0</v>
      </c>
      <c r="F31" s="20">
        <v>752</v>
      </c>
      <c r="G31" s="8">
        <v>2.0328170194361096E-2</v>
      </c>
      <c r="H31" s="20">
        <v>817</v>
      </c>
      <c r="I31" s="156">
        <f t="shared" si="0"/>
        <v>2.2407503908285567E-2</v>
      </c>
      <c r="J31" s="123">
        <v>0</v>
      </c>
      <c r="K31" s="123">
        <f t="shared" si="1"/>
        <v>817</v>
      </c>
      <c r="L31" s="156">
        <f t="shared" si="2"/>
        <v>2.2403202807941208E-2</v>
      </c>
      <c r="M31" s="263">
        <f t="shared" si="3"/>
        <v>8.6436170212765964E-2</v>
      </c>
      <c r="P31" s="245"/>
      <c r="Q31" s="245"/>
    </row>
    <row r="32" spans="1:17" x14ac:dyDescent="0.3">
      <c r="A32" s="134">
        <v>233</v>
      </c>
      <c r="B32" s="20" t="s">
        <v>517</v>
      </c>
      <c r="C32" s="20">
        <v>2347</v>
      </c>
      <c r="D32" s="8">
        <v>6.3454727336631794E-2</v>
      </c>
      <c r="E32" s="20">
        <v>0</v>
      </c>
      <c r="F32" s="20">
        <v>2347</v>
      </c>
      <c r="G32" s="8">
        <v>6.3444435433730711E-2</v>
      </c>
      <c r="H32" s="20">
        <v>2415</v>
      </c>
      <c r="I32" s="156">
        <f t="shared" si="0"/>
        <v>6.6235155371492827E-2</v>
      </c>
      <c r="J32" s="20">
        <v>1</v>
      </c>
      <c r="K32" s="123">
        <f t="shared" si="1"/>
        <v>2416</v>
      </c>
      <c r="L32" s="156">
        <f t="shared" si="2"/>
        <v>6.6249862893495673E-2</v>
      </c>
      <c r="M32" s="263">
        <f t="shared" si="3"/>
        <v>2.9399233063485301E-2</v>
      </c>
      <c r="P32" s="245"/>
      <c r="Q32" s="245"/>
    </row>
    <row r="33" spans="1:13" x14ac:dyDescent="0.3">
      <c r="A33" s="134">
        <v>234</v>
      </c>
      <c r="B33" s="20" t="s">
        <v>516</v>
      </c>
      <c r="C33" s="20">
        <v>2476</v>
      </c>
      <c r="D33" s="8">
        <v>6.6942439235407034E-2</v>
      </c>
      <c r="E33" s="20">
        <v>0</v>
      </c>
      <c r="F33" s="20">
        <v>2476</v>
      </c>
      <c r="G33" s="8">
        <v>6.6931581650582536E-2</v>
      </c>
      <c r="H33" s="20">
        <v>2424</v>
      </c>
      <c r="I33" s="156">
        <f t="shared" si="0"/>
        <v>6.6481994459833799E-2</v>
      </c>
      <c r="J33" s="123">
        <v>0</v>
      </c>
      <c r="K33" s="123">
        <f t="shared" si="1"/>
        <v>2424</v>
      </c>
      <c r="L33" s="156">
        <f t="shared" si="2"/>
        <v>6.6469233300427769E-2</v>
      </c>
      <c r="M33" s="263">
        <f t="shared" si="3"/>
        <v>-2.10016155088853E-2</v>
      </c>
    </row>
    <row r="34" spans="1:13" x14ac:dyDescent="0.3">
      <c r="A34" s="134">
        <v>235</v>
      </c>
      <c r="B34" s="20" t="s">
        <v>515</v>
      </c>
      <c r="C34" s="20">
        <v>938</v>
      </c>
      <c r="D34" s="8">
        <v>2.5360261713575041E-2</v>
      </c>
      <c r="E34" s="20">
        <v>0</v>
      </c>
      <c r="F34" s="20">
        <v>938</v>
      </c>
      <c r="G34" s="8">
        <v>2.5356148460519558E-2</v>
      </c>
      <c r="H34" s="20">
        <v>999</v>
      </c>
      <c r="I34" s="156">
        <f t="shared" si="0"/>
        <v>2.7399138805847344E-2</v>
      </c>
      <c r="J34" s="123">
        <v>0</v>
      </c>
      <c r="K34" s="123">
        <f t="shared" si="1"/>
        <v>999</v>
      </c>
      <c r="L34" s="156">
        <f t="shared" si="2"/>
        <v>2.7393879565646595E-2</v>
      </c>
      <c r="M34" s="263">
        <f t="shared" si="3"/>
        <v>6.5031982942430705E-2</v>
      </c>
    </row>
    <row r="35" spans="1:13" x14ac:dyDescent="0.3">
      <c r="A35" s="134">
        <v>241</v>
      </c>
      <c r="B35" s="20" t="s">
        <v>514</v>
      </c>
      <c r="C35" s="20">
        <v>10</v>
      </c>
      <c r="D35" s="8">
        <v>2.7036526347094927E-4</v>
      </c>
      <c r="E35" s="20">
        <v>0</v>
      </c>
      <c r="F35" s="20">
        <v>10</v>
      </c>
      <c r="G35" s="8">
        <v>2.7032141215905712E-4</v>
      </c>
      <c r="H35" s="20">
        <v>10</v>
      </c>
      <c r="I35" s="156">
        <f t="shared" si="0"/>
        <v>2.7426565371218561E-4</v>
      </c>
      <c r="J35" s="123">
        <v>0</v>
      </c>
      <c r="K35" s="123">
        <f t="shared" si="1"/>
        <v>10</v>
      </c>
      <c r="L35" s="156">
        <f t="shared" si="2"/>
        <v>2.742130086651311E-4</v>
      </c>
      <c r="M35" s="263">
        <f t="shared" si="3"/>
        <v>0</v>
      </c>
    </row>
    <row r="36" spans="1:13" x14ac:dyDescent="0.3">
      <c r="A36" s="134">
        <v>242</v>
      </c>
      <c r="B36" s="20" t="s">
        <v>513</v>
      </c>
      <c r="C36" s="20">
        <v>25</v>
      </c>
      <c r="D36" s="8">
        <v>6.759131586773731E-4</v>
      </c>
      <c r="E36" s="20">
        <v>0</v>
      </c>
      <c r="F36" s="20">
        <v>25</v>
      </c>
      <c r="G36" s="8">
        <v>6.7580353039764279E-4</v>
      </c>
      <c r="H36" s="20">
        <v>28</v>
      </c>
      <c r="I36" s="156">
        <f t="shared" si="0"/>
        <v>7.6794383039411978E-4</v>
      </c>
      <c r="J36" s="123">
        <v>0</v>
      </c>
      <c r="K36" s="123">
        <f t="shared" si="1"/>
        <v>28</v>
      </c>
      <c r="L36" s="156">
        <f t="shared" si="2"/>
        <v>7.6779642426236705E-4</v>
      </c>
      <c r="M36" s="263">
        <f t="shared" si="3"/>
        <v>0.12</v>
      </c>
    </row>
    <row r="37" spans="1:13" x14ac:dyDescent="0.3">
      <c r="A37" s="134">
        <v>243</v>
      </c>
      <c r="B37" s="20" t="s">
        <v>512</v>
      </c>
      <c r="C37" s="20">
        <v>6</v>
      </c>
      <c r="D37" s="8">
        <v>1.6221915808256956E-4</v>
      </c>
      <c r="E37" s="20">
        <v>0</v>
      </c>
      <c r="F37" s="20">
        <v>6</v>
      </c>
      <c r="G37" s="8">
        <v>1.6219284729543428E-4</v>
      </c>
      <c r="H37" s="20">
        <v>7</v>
      </c>
      <c r="I37" s="156">
        <f t="shared" si="0"/>
        <v>1.9198595759852994E-4</v>
      </c>
      <c r="J37" s="123">
        <v>0</v>
      </c>
      <c r="K37" s="123">
        <f t="shared" si="1"/>
        <v>7</v>
      </c>
      <c r="L37" s="156">
        <f t="shared" si="2"/>
        <v>1.9194910606559176E-4</v>
      </c>
      <c r="M37" s="263">
        <f t="shared" si="3"/>
        <v>0.16666666666666666</v>
      </c>
    </row>
    <row r="38" spans="1:13" x14ac:dyDescent="0.3">
      <c r="A38" s="134">
        <v>251</v>
      </c>
      <c r="B38" s="20" t="s">
        <v>511</v>
      </c>
      <c r="C38" s="20">
        <v>7</v>
      </c>
      <c r="D38" s="8">
        <v>1.8925568442966446E-4</v>
      </c>
      <c r="E38" s="20">
        <v>0</v>
      </c>
      <c r="F38" s="20">
        <v>7</v>
      </c>
      <c r="G38" s="8">
        <v>1.8922498851133999E-4</v>
      </c>
      <c r="H38" s="20">
        <v>7</v>
      </c>
      <c r="I38" s="156">
        <f t="shared" si="0"/>
        <v>1.9198595759852994E-4</v>
      </c>
      <c r="J38" s="123">
        <v>0</v>
      </c>
      <c r="K38" s="123">
        <f t="shared" si="1"/>
        <v>7</v>
      </c>
      <c r="L38" s="156">
        <f t="shared" si="2"/>
        <v>1.9194910606559176E-4</v>
      </c>
      <c r="M38" s="263">
        <f t="shared" si="3"/>
        <v>0</v>
      </c>
    </row>
    <row r="39" spans="1:13" x14ac:dyDescent="0.3">
      <c r="A39" s="134">
        <v>252</v>
      </c>
      <c r="B39" s="20" t="s">
        <v>510</v>
      </c>
      <c r="C39" s="20">
        <v>33</v>
      </c>
      <c r="D39" s="8">
        <v>8.9220536945413252E-4</v>
      </c>
      <c r="E39" s="20">
        <v>0</v>
      </c>
      <c r="F39" s="20">
        <v>33</v>
      </c>
      <c r="G39" s="8">
        <v>8.9206066012488853E-4</v>
      </c>
      <c r="H39" s="20">
        <v>16</v>
      </c>
      <c r="I39" s="156">
        <f t="shared" si="0"/>
        <v>4.38825045939497E-4</v>
      </c>
      <c r="J39" s="123">
        <v>0</v>
      </c>
      <c r="K39" s="123">
        <f t="shared" si="1"/>
        <v>16</v>
      </c>
      <c r="L39" s="156">
        <f t="shared" si="2"/>
        <v>4.3874081386420971E-4</v>
      </c>
      <c r="M39" s="263">
        <f t="shared" si="3"/>
        <v>-0.51515151515151514</v>
      </c>
    </row>
    <row r="40" spans="1:13" x14ac:dyDescent="0.3">
      <c r="A40" s="134">
        <v>261</v>
      </c>
      <c r="B40" s="20" t="s">
        <v>509</v>
      </c>
      <c r="C40" s="20">
        <v>14</v>
      </c>
      <c r="D40" s="8">
        <v>3.7851136885932893E-4</v>
      </c>
      <c r="E40" s="20">
        <v>0</v>
      </c>
      <c r="F40" s="20">
        <v>14</v>
      </c>
      <c r="G40" s="8">
        <v>3.7844997702267999E-4</v>
      </c>
      <c r="H40" s="20">
        <v>16</v>
      </c>
      <c r="I40" s="156">
        <f t="shared" si="0"/>
        <v>4.38825045939497E-4</v>
      </c>
      <c r="J40" s="123">
        <v>0</v>
      </c>
      <c r="K40" s="123">
        <f t="shared" si="1"/>
        <v>16</v>
      </c>
      <c r="L40" s="156">
        <f t="shared" si="2"/>
        <v>4.3874081386420971E-4</v>
      </c>
      <c r="M40" s="263">
        <f t="shared" si="3"/>
        <v>0.14285714285714285</v>
      </c>
    </row>
    <row r="41" spans="1:13" x14ac:dyDescent="0.3">
      <c r="A41" s="134">
        <v>262</v>
      </c>
      <c r="B41" s="20" t="s">
        <v>508</v>
      </c>
      <c r="C41" s="20">
        <v>13</v>
      </c>
      <c r="D41" s="8">
        <v>3.5147484251223403E-4</v>
      </c>
      <c r="E41" s="20">
        <v>0</v>
      </c>
      <c r="F41" s="20">
        <v>13</v>
      </c>
      <c r="G41" s="8">
        <v>3.5141783580677424E-4</v>
      </c>
      <c r="H41" s="20">
        <v>23</v>
      </c>
      <c r="I41" s="156">
        <f t="shared" si="0"/>
        <v>6.3081100353802697E-4</v>
      </c>
      <c r="J41" s="123">
        <v>0</v>
      </c>
      <c r="K41" s="123">
        <f t="shared" si="1"/>
        <v>23</v>
      </c>
      <c r="L41" s="156">
        <f t="shared" si="2"/>
        <v>6.3068991992980142E-4</v>
      </c>
      <c r="M41" s="263">
        <f t="shared" si="3"/>
        <v>0.76923076923076927</v>
      </c>
    </row>
    <row r="42" spans="1:13" x14ac:dyDescent="0.3">
      <c r="A42" s="134">
        <v>263</v>
      </c>
      <c r="B42" s="20" t="s">
        <v>507</v>
      </c>
      <c r="C42" s="20">
        <v>145</v>
      </c>
      <c r="D42" s="8">
        <v>3.9202963203287646E-3</v>
      </c>
      <c r="E42" s="20">
        <v>0</v>
      </c>
      <c r="F42" s="20">
        <v>145</v>
      </c>
      <c r="G42" s="8">
        <v>3.9196604763063279E-3</v>
      </c>
      <c r="H42" s="20">
        <v>146</v>
      </c>
      <c r="I42" s="156">
        <f t="shared" si="0"/>
        <v>4.0042785441979098E-3</v>
      </c>
      <c r="J42" s="123">
        <v>0</v>
      </c>
      <c r="K42" s="123">
        <f t="shared" si="1"/>
        <v>146</v>
      </c>
      <c r="L42" s="156">
        <f t="shared" si="2"/>
        <v>4.0035099265109137E-3</v>
      </c>
      <c r="M42" s="263">
        <f t="shared" si="3"/>
        <v>6.8965517241379309E-3</v>
      </c>
    </row>
    <row r="43" spans="1:13" x14ac:dyDescent="0.3">
      <c r="A43" s="134">
        <v>264</v>
      </c>
      <c r="B43" s="20" t="s">
        <v>506</v>
      </c>
      <c r="C43" s="20">
        <v>6</v>
      </c>
      <c r="D43" s="8">
        <v>1.6221915808256956E-4</v>
      </c>
      <c r="E43" s="20">
        <v>0</v>
      </c>
      <c r="F43" s="20">
        <v>6</v>
      </c>
      <c r="G43" s="8">
        <v>1.6219284729543428E-4</v>
      </c>
      <c r="H43" s="20">
        <v>8</v>
      </c>
      <c r="I43" s="156">
        <f t="shared" si="0"/>
        <v>2.194125229697485E-4</v>
      </c>
      <c r="J43" s="123">
        <v>0</v>
      </c>
      <c r="K43" s="123">
        <f t="shared" si="1"/>
        <v>8</v>
      </c>
      <c r="L43" s="156">
        <f t="shared" si="2"/>
        <v>2.1937040693210486E-4</v>
      </c>
      <c r="M43" s="263">
        <f t="shared" si="3"/>
        <v>0.33333333333333331</v>
      </c>
    </row>
    <row r="44" spans="1:13" x14ac:dyDescent="0.3">
      <c r="A44" s="134">
        <v>265</v>
      </c>
      <c r="B44" s="20" t="s">
        <v>505</v>
      </c>
      <c r="C44" s="20">
        <v>19</v>
      </c>
      <c r="D44" s="8">
        <v>5.1369400059480359E-4</v>
      </c>
      <c r="E44" s="20">
        <v>0</v>
      </c>
      <c r="F44" s="20">
        <v>19</v>
      </c>
      <c r="G44" s="8">
        <v>5.1361068310220854E-4</v>
      </c>
      <c r="H44" s="20">
        <v>10</v>
      </c>
      <c r="I44" s="156">
        <f t="shared" si="0"/>
        <v>2.7426565371218561E-4</v>
      </c>
      <c r="J44" s="123">
        <v>0</v>
      </c>
      <c r="K44" s="123">
        <f t="shared" si="1"/>
        <v>10</v>
      </c>
      <c r="L44" s="156">
        <f t="shared" si="2"/>
        <v>2.742130086651311E-4</v>
      </c>
      <c r="M44" s="263">
        <f t="shared" si="3"/>
        <v>-0.47368421052631576</v>
      </c>
    </row>
    <row r="45" spans="1:13" x14ac:dyDescent="0.3">
      <c r="A45" s="235">
        <v>310</v>
      </c>
      <c r="B45" s="438" t="s">
        <v>714</v>
      </c>
      <c r="C45" s="20">
        <v>0</v>
      </c>
      <c r="D45" s="8">
        <v>0</v>
      </c>
      <c r="E45" s="20">
        <v>0</v>
      </c>
      <c r="F45" s="20">
        <v>0</v>
      </c>
      <c r="G45" s="8">
        <v>0</v>
      </c>
      <c r="H45" s="20">
        <v>2</v>
      </c>
      <c r="I45" s="156">
        <f t="shared" si="0"/>
        <v>5.4853130742437125E-5</v>
      </c>
      <c r="J45" s="123">
        <v>0</v>
      </c>
      <c r="K45" s="123">
        <f t="shared" si="1"/>
        <v>2</v>
      </c>
      <c r="L45" s="156">
        <f t="shared" si="2"/>
        <v>5.4842601733026214E-5</v>
      </c>
      <c r="M45" s="263">
        <v>0</v>
      </c>
    </row>
    <row r="46" spans="1:13" x14ac:dyDescent="0.3">
      <c r="A46" s="134">
        <v>311</v>
      </c>
      <c r="B46" s="20" t="s">
        <v>504</v>
      </c>
      <c r="C46" s="20">
        <v>669</v>
      </c>
      <c r="D46" s="8">
        <v>1.8087436126206505E-2</v>
      </c>
      <c r="E46" s="20">
        <v>0</v>
      </c>
      <c r="F46" s="20">
        <v>669</v>
      </c>
      <c r="G46" s="8">
        <v>1.8084502473440921E-2</v>
      </c>
      <c r="H46" s="20">
        <v>669</v>
      </c>
      <c r="I46" s="156">
        <f t="shared" si="0"/>
        <v>1.834837223334522E-2</v>
      </c>
      <c r="J46" s="123">
        <v>0</v>
      </c>
      <c r="K46" s="123">
        <f t="shared" si="1"/>
        <v>669</v>
      </c>
      <c r="L46" s="156">
        <f t="shared" si="2"/>
        <v>1.8344850279697268E-2</v>
      </c>
      <c r="M46" s="263">
        <f t="shared" si="3"/>
        <v>0</v>
      </c>
    </row>
    <row r="47" spans="1:13" x14ac:dyDescent="0.3">
      <c r="A47" s="134">
        <v>312</v>
      </c>
      <c r="B47" s="20" t="s">
        <v>503</v>
      </c>
      <c r="C47" s="20">
        <v>57</v>
      </c>
      <c r="D47" s="8">
        <v>1.5410820017844108E-3</v>
      </c>
      <c r="E47" s="20">
        <v>0</v>
      </c>
      <c r="F47" s="20">
        <v>57</v>
      </c>
      <c r="G47" s="8">
        <v>1.5408320493066256E-3</v>
      </c>
      <c r="H47" s="20">
        <v>60</v>
      </c>
      <c r="I47" s="156">
        <f t="shared" si="0"/>
        <v>1.6455939222731137E-3</v>
      </c>
      <c r="J47" s="123">
        <v>0</v>
      </c>
      <c r="K47" s="123">
        <f t="shared" si="1"/>
        <v>60</v>
      </c>
      <c r="L47" s="156">
        <f t="shared" si="2"/>
        <v>1.6452780519907865E-3</v>
      </c>
      <c r="M47" s="263">
        <f t="shared" si="3"/>
        <v>5.2631578947368418E-2</v>
      </c>
    </row>
    <row r="48" spans="1:13" x14ac:dyDescent="0.3">
      <c r="A48" s="134">
        <v>313</v>
      </c>
      <c r="B48" s="20" t="s">
        <v>502</v>
      </c>
      <c r="C48" s="20">
        <v>40</v>
      </c>
      <c r="D48" s="8">
        <v>1.0814610538837971E-3</v>
      </c>
      <c r="E48" s="20">
        <v>0</v>
      </c>
      <c r="F48" s="20">
        <v>40</v>
      </c>
      <c r="G48" s="8">
        <v>1.0812856486362285E-3</v>
      </c>
      <c r="H48" s="20">
        <v>52</v>
      </c>
      <c r="I48" s="156">
        <f t="shared" si="0"/>
        <v>1.4261813993033652E-3</v>
      </c>
      <c r="J48" s="123">
        <v>0</v>
      </c>
      <c r="K48" s="123">
        <f t="shared" si="1"/>
        <v>52</v>
      </c>
      <c r="L48" s="156">
        <f t="shared" si="2"/>
        <v>1.4259076450586815E-3</v>
      </c>
      <c r="M48" s="263">
        <f t="shared" si="3"/>
        <v>0.3</v>
      </c>
    </row>
    <row r="49" spans="1:17" x14ac:dyDescent="0.3">
      <c r="A49" s="134">
        <v>314</v>
      </c>
      <c r="B49" s="20" t="s">
        <v>501</v>
      </c>
      <c r="C49" s="20">
        <v>58</v>
      </c>
      <c r="D49" s="8">
        <v>1.5681185281315056E-3</v>
      </c>
      <c r="E49" s="20">
        <v>0</v>
      </c>
      <c r="F49" s="20">
        <v>58</v>
      </c>
      <c r="G49" s="8">
        <v>1.5678641905225313E-3</v>
      </c>
      <c r="H49" s="20">
        <v>47</v>
      </c>
      <c r="I49" s="156">
        <f t="shared" si="0"/>
        <v>1.2890485724472724E-3</v>
      </c>
      <c r="J49" s="123">
        <v>0</v>
      </c>
      <c r="K49" s="123">
        <f t="shared" si="1"/>
        <v>47</v>
      </c>
      <c r="L49" s="156">
        <f t="shared" si="2"/>
        <v>1.2888011407261161E-3</v>
      </c>
      <c r="M49" s="263">
        <f t="shared" si="3"/>
        <v>-0.18965517241379309</v>
      </c>
    </row>
    <row r="50" spans="1:17" x14ac:dyDescent="0.3">
      <c r="A50" s="134">
        <v>315</v>
      </c>
      <c r="B50" s="20" t="s">
        <v>500</v>
      </c>
      <c r="C50" s="20">
        <v>94</v>
      </c>
      <c r="D50" s="8">
        <v>2.5414334766269229E-3</v>
      </c>
      <c r="E50" s="20">
        <v>0</v>
      </c>
      <c r="F50" s="20">
        <v>94</v>
      </c>
      <c r="G50" s="8">
        <v>2.541021274295137E-3</v>
      </c>
      <c r="H50" s="20">
        <v>122</v>
      </c>
      <c r="I50" s="156">
        <f t="shared" si="0"/>
        <v>3.3460409752886647E-3</v>
      </c>
      <c r="J50" s="123">
        <v>0</v>
      </c>
      <c r="K50" s="123">
        <f t="shared" si="1"/>
        <v>122</v>
      </c>
      <c r="L50" s="156">
        <f t="shared" si="2"/>
        <v>3.345398705714599E-3</v>
      </c>
      <c r="M50" s="263">
        <f t="shared" si="3"/>
        <v>0.2978723404255319</v>
      </c>
    </row>
    <row r="51" spans="1:17" x14ac:dyDescent="0.3">
      <c r="A51" s="134">
        <v>321</v>
      </c>
      <c r="B51" s="20" t="s">
        <v>499</v>
      </c>
      <c r="C51" s="20">
        <v>109</v>
      </c>
      <c r="D51" s="8">
        <v>2.9469813718333467E-3</v>
      </c>
      <c r="E51" s="20">
        <v>0</v>
      </c>
      <c r="F51" s="20">
        <v>109</v>
      </c>
      <c r="G51" s="8">
        <v>2.9465033925337226E-3</v>
      </c>
      <c r="H51" s="20">
        <v>101</v>
      </c>
      <c r="I51" s="156">
        <f t="shared" si="0"/>
        <v>2.7700831024930748E-3</v>
      </c>
      <c r="J51" s="123">
        <v>0</v>
      </c>
      <c r="K51" s="123">
        <f t="shared" si="1"/>
        <v>101</v>
      </c>
      <c r="L51" s="156">
        <f t="shared" si="2"/>
        <v>2.7695513875178237E-3</v>
      </c>
      <c r="M51" s="263">
        <f t="shared" si="3"/>
        <v>-7.3394495412844041E-2</v>
      </c>
    </row>
    <row r="52" spans="1:17" x14ac:dyDescent="0.3">
      <c r="A52" s="134">
        <v>322</v>
      </c>
      <c r="B52" s="20" t="s">
        <v>498</v>
      </c>
      <c r="C52" s="20">
        <v>1912</v>
      </c>
      <c r="D52" s="8">
        <v>5.16938383756455E-2</v>
      </c>
      <c r="E52" s="20">
        <v>0</v>
      </c>
      <c r="F52" s="20">
        <v>1912</v>
      </c>
      <c r="G52" s="8">
        <v>5.1685454004811719E-2</v>
      </c>
      <c r="H52" s="20">
        <v>1879</v>
      </c>
      <c r="I52" s="156">
        <f t="shared" si="0"/>
        <v>5.1534516332519681E-2</v>
      </c>
      <c r="J52" s="123">
        <v>0</v>
      </c>
      <c r="K52" s="123">
        <f t="shared" si="1"/>
        <v>1879</v>
      </c>
      <c r="L52" s="156">
        <f t="shared" si="2"/>
        <v>5.1524624328178129E-2</v>
      </c>
      <c r="M52" s="263">
        <f t="shared" si="3"/>
        <v>-1.7259414225941423E-2</v>
      </c>
      <c r="P52" s="245"/>
      <c r="Q52" s="245"/>
    </row>
    <row r="53" spans="1:17" x14ac:dyDescent="0.3">
      <c r="A53" s="134">
        <v>323</v>
      </c>
      <c r="B53" s="20" t="s">
        <v>497</v>
      </c>
      <c r="C53" s="20">
        <v>2</v>
      </c>
      <c r="D53" s="8">
        <v>5.4073052694189848E-5</v>
      </c>
      <c r="E53" s="20">
        <v>0</v>
      </c>
      <c r="F53" s="20">
        <v>2</v>
      </c>
      <c r="G53" s="8">
        <v>5.4064282431811421E-5</v>
      </c>
      <c r="H53" s="20">
        <v>4</v>
      </c>
      <c r="I53" s="156">
        <f t="shared" si="0"/>
        <v>1.0970626148487425E-4</v>
      </c>
      <c r="J53" s="123">
        <v>0</v>
      </c>
      <c r="K53" s="123">
        <f t="shared" si="1"/>
        <v>4</v>
      </c>
      <c r="L53" s="156">
        <f t="shared" si="2"/>
        <v>1.0968520346605243E-4</v>
      </c>
      <c r="M53" s="263">
        <f t="shared" si="3"/>
        <v>1</v>
      </c>
    </row>
    <row r="54" spans="1:17" x14ac:dyDescent="0.3">
      <c r="A54" s="134">
        <v>324</v>
      </c>
      <c r="B54" s="20" t="s">
        <v>496</v>
      </c>
      <c r="C54" s="20">
        <v>2</v>
      </c>
      <c r="D54" s="8">
        <v>5.4073052694189848E-5</v>
      </c>
      <c r="E54" s="20">
        <v>0</v>
      </c>
      <c r="F54" s="20">
        <v>2</v>
      </c>
      <c r="G54" s="8">
        <v>5.4064282431811421E-5</v>
      </c>
      <c r="H54" s="20">
        <v>2</v>
      </c>
      <c r="I54" s="156">
        <f t="shared" si="0"/>
        <v>5.4853130742437125E-5</v>
      </c>
      <c r="J54" s="123">
        <v>0</v>
      </c>
      <c r="K54" s="123">
        <f t="shared" si="1"/>
        <v>2</v>
      </c>
      <c r="L54" s="156">
        <f t="shared" si="2"/>
        <v>5.4842601733026214E-5</v>
      </c>
      <c r="M54" s="263">
        <f t="shared" si="3"/>
        <v>0</v>
      </c>
    </row>
    <row r="55" spans="1:17" x14ac:dyDescent="0.3">
      <c r="A55" s="134">
        <v>325</v>
      </c>
      <c r="B55" s="20" t="s">
        <v>495</v>
      </c>
      <c r="C55" s="20">
        <v>386</v>
      </c>
      <c r="D55" s="8">
        <v>1.0436099169978641E-2</v>
      </c>
      <c r="E55" s="20">
        <v>0</v>
      </c>
      <c r="F55" s="20">
        <v>386</v>
      </c>
      <c r="G55" s="8">
        <v>1.0434406509339605E-2</v>
      </c>
      <c r="H55" s="20">
        <v>389</v>
      </c>
      <c r="I55" s="156">
        <f t="shared" si="0"/>
        <v>1.0668933929404021E-2</v>
      </c>
      <c r="J55" s="123">
        <v>0</v>
      </c>
      <c r="K55" s="123">
        <f t="shared" si="1"/>
        <v>389</v>
      </c>
      <c r="L55" s="156">
        <f t="shared" si="2"/>
        <v>1.0666886037073598E-2</v>
      </c>
      <c r="M55" s="263">
        <f t="shared" si="3"/>
        <v>7.7720207253886009E-3</v>
      </c>
    </row>
    <row r="56" spans="1:17" x14ac:dyDescent="0.3">
      <c r="A56" s="134">
        <v>331</v>
      </c>
      <c r="B56" s="20" t="s">
        <v>494</v>
      </c>
      <c r="C56" s="20">
        <v>5</v>
      </c>
      <c r="D56" s="8">
        <v>1.3518263173547464E-4</v>
      </c>
      <c r="E56" s="20">
        <v>0</v>
      </c>
      <c r="F56" s="20">
        <v>5</v>
      </c>
      <c r="G56" s="8">
        <v>1.3516070607952856E-4</v>
      </c>
      <c r="H56" s="20">
        <v>3</v>
      </c>
      <c r="I56" s="156">
        <f t="shared" si="0"/>
        <v>8.2279696113655681E-5</v>
      </c>
      <c r="J56" s="123">
        <v>0</v>
      </c>
      <c r="K56" s="123">
        <f t="shared" si="1"/>
        <v>3</v>
      </c>
      <c r="L56" s="156">
        <f t="shared" si="2"/>
        <v>8.2263902599539321E-5</v>
      </c>
      <c r="M56" s="263">
        <f t="shared" si="3"/>
        <v>-0.4</v>
      </c>
    </row>
    <row r="57" spans="1:17" x14ac:dyDescent="0.3">
      <c r="A57" s="134">
        <v>332</v>
      </c>
      <c r="B57" s="20" t="s">
        <v>493</v>
      </c>
      <c r="C57" s="20">
        <v>37</v>
      </c>
      <c r="D57" s="8">
        <v>1.0003514748425123E-3</v>
      </c>
      <c r="E57" s="20">
        <v>0</v>
      </c>
      <c r="F57" s="20">
        <v>37</v>
      </c>
      <c r="G57" s="8">
        <v>1.0001892249885114E-3</v>
      </c>
      <c r="H57" s="20">
        <v>31</v>
      </c>
      <c r="I57" s="156">
        <f t="shared" si="0"/>
        <v>8.5022352650777541E-4</v>
      </c>
      <c r="J57" s="123">
        <v>0</v>
      </c>
      <c r="K57" s="123">
        <f t="shared" si="1"/>
        <v>31</v>
      </c>
      <c r="L57" s="156">
        <f t="shared" si="2"/>
        <v>8.5006032686190628E-4</v>
      </c>
      <c r="M57" s="263">
        <f t="shared" si="3"/>
        <v>-0.16216216216216217</v>
      </c>
    </row>
    <row r="58" spans="1:17" x14ac:dyDescent="0.3">
      <c r="A58" s="134">
        <v>333</v>
      </c>
      <c r="B58" s="20" t="s">
        <v>492</v>
      </c>
      <c r="C58" s="20">
        <v>6</v>
      </c>
      <c r="D58" s="8">
        <v>1.6221915808256956E-4</v>
      </c>
      <c r="E58" s="20">
        <v>0</v>
      </c>
      <c r="F58" s="20">
        <v>6</v>
      </c>
      <c r="G58" s="8">
        <v>1.6219284729543428E-4</v>
      </c>
      <c r="H58" s="20">
        <v>7</v>
      </c>
      <c r="I58" s="156">
        <f t="shared" si="0"/>
        <v>1.9198595759852994E-4</v>
      </c>
      <c r="J58" s="123">
        <v>0</v>
      </c>
      <c r="K58" s="123">
        <f t="shared" si="1"/>
        <v>7</v>
      </c>
      <c r="L58" s="156">
        <f t="shared" si="2"/>
        <v>1.9194910606559176E-4</v>
      </c>
      <c r="M58" s="263">
        <f t="shared" si="3"/>
        <v>0.16666666666666666</v>
      </c>
    </row>
    <row r="59" spans="1:17" x14ac:dyDescent="0.3">
      <c r="A59" s="134">
        <v>334</v>
      </c>
      <c r="B59" s="20" t="s">
        <v>491</v>
      </c>
      <c r="C59" s="20">
        <v>67</v>
      </c>
      <c r="D59" s="8">
        <v>1.8114472652553601E-3</v>
      </c>
      <c r="E59" s="20">
        <v>0</v>
      </c>
      <c r="F59" s="20">
        <v>67</v>
      </c>
      <c r="G59" s="8">
        <v>1.8111534614656827E-3</v>
      </c>
      <c r="H59" s="20">
        <v>54</v>
      </c>
      <c r="I59" s="156">
        <f t="shared" si="0"/>
        <v>1.4810345300458024E-3</v>
      </c>
      <c r="J59" s="123">
        <v>0</v>
      </c>
      <c r="K59" s="123">
        <f t="shared" si="1"/>
        <v>54</v>
      </c>
      <c r="L59" s="156">
        <f t="shared" si="2"/>
        <v>1.4807502467917078E-3</v>
      </c>
      <c r="M59" s="263">
        <f t="shared" si="3"/>
        <v>-0.19402985074626866</v>
      </c>
    </row>
    <row r="60" spans="1:17" x14ac:dyDescent="0.3">
      <c r="A60" s="134">
        <v>335</v>
      </c>
      <c r="B60" s="20" t="s">
        <v>490</v>
      </c>
      <c r="C60" s="20">
        <v>3550</v>
      </c>
      <c r="D60" s="8">
        <v>9.5979668532186979E-2</v>
      </c>
      <c r="E60" s="20">
        <v>0</v>
      </c>
      <c r="F60" s="20">
        <v>3550</v>
      </c>
      <c r="G60" s="8">
        <v>9.5964101316465281E-2</v>
      </c>
      <c r="H60" s="20">
        <v>3337</v>
      </c>
      <c r="I60" s="156">
        <f t="shared" si="0"/>
        <v>9.1522448643756346E-2</v>
      </c>
      <c r="J60" s="20">
        <v>1</v>
      </c>
      <c r="K60" s="123">
        <f t="shared" si="1"/>
        <v>3338</v>
      </c>
      <c r="L60" s="156">
        <f t="shared" si="2"/>
        <v>9.153230229242075E-2</v>
      </c>
      <c r="M60" s="263">
        <f t="shared" si="3"/>
        <v>-5.9718309859154932E-2</v>
      </c>
      <c r="P60" s="245"/>
      <c r="Q60" s="245"/>
    </row>
    <row r="61" spans="1:17" x14ac:dyDescent="0.3">
      <c r="A61" s="134">
        <v>341</v>
      </c>
      <c r="B61" s="20" t="s">
        <v>489</v>
      </c>
      <c r="C61" s="20">
        <v>168</v>
      </c>
      <c r="D61" s="8">
        <v>4.5421364263119471E-3</v>
      </c>
      <c r="E61" s="20">
        <v>0</v>
      </c>
      <c r="F61" s="20">
        <v>168</v>
      </c>
      <c r="G61" s="8">
        <v>4.5413997242721594E-3</v>
      </c>
      <c r="H61" s="20">
        <v>148</v>
      </c>
      <c r="I61" s="156">
        <f t="shared" si="0"/>
        <v>4.0591316749403472E-3</v>
      </c>
      <c r="J61" s="123">
        <v>0</v>
      </c>
      <c r="K61" s="123">
        <f t="shared" si="1"/>
        <v>148</v>
      </c>
      <c r="L61" s="156">
        <f t="shared" si="2"/>
        <v>4.0583525282439402E-3</v>
      </c>
      <c r="M61" s="263">
        <f t="shared" si="3"/>
        <v>-0.11904761904761904</v>
      </c>
    </row>
    <row r="62" spans="1:17" x14ac:dyDescent="0.3">
      <c r="A62" s="134">
        <v>342</v>
      </c>
      <c r="B62" s="20" t="s">
        <v>488</v>
      </c>
      <c r="C62" s="20">
        <v>125</v>
      </c>
      <c r="D62" s="8">
        <v>3.3795657933868655E-3</v>
      </c>
      <c r="E62" s="20">
        <v>0</v>
      </c>
      <c r="F62" s="20">
        <v>125</v>
      </c>
      <c r="G62" s="8">
        <v>3.3790176519882141E-3</v>
      </c>
      <c r="H62" s="20">
        <v>112</v>
      </c>
      <c r="I62" s="156">
        <f t="shared" si="0"/>
        <v>3.0717753215764791E-3</v>
      </c>
      <c r="J62" s="123">
        <v>0</v>
      </c>
      <c r="K62" s="123">
        <f t="shared" si="1"/>
        <v>112</v>
      </c>
      <c r="L62" s="156">
        <f t="shared" si="2"/>
        <v>3.0711856970494682E-3</v>
      </c>
      <c r="M62" s="263">
        <f t="shared" si="3"/>
        <v>-0.104</v>
      </c>
    </row>
    <row r="63" spans="1:17" x14ac:dyDescent="0.3">
      <c r="A63" s="134">
        <v>343</v>
      </c>
      <c r="B63" s="20" t="s">
        <v>487</v>
      </c>
      <c r="C63" s="20">
        <v>73</v>
      </c>
      <c r="D63" s="8">
        <v>1.9736664233379296E-3</v>
      </c>
      <c r="E63" s="20">
        <v>0</v>
      </c>
      <c r="F63" s="20">
        <v>73</v>
      </c>
      <c r="G63" s="8">
        <v>1.9733463087611169E-3</v>
      </c>
      <c r="H63" s="20">
        <v>82</v>
      </c>
      <c r="I63" s="156">
        <f t="shared" si="0"/>
        <v>2.2489783604399223E-3</v>
      </c>
      <c r="J63" s="123">
        <v>0</v>
      </c>
      <c r="K63" s="123">
        <f t="shared" si="1"/>
        <v>82</v>
      </c>
      <c r="L63" s="156">
        <f t="shared" si="2"/>
        <v>2.2485466710540749E-3</v>
      </c>
      <c r="M63" s="263">
        <f t="shared" si="3"/>
        <v>0.12328767123287671</v>
      </c>
    </row>
    <row r="64" spans="1:17" ht="28.8" x14ac:dyDescent="0.3">
      <c r="A64" s="134">
        <v>351</v>
      </c>
      <c r="B64" s="116" t="s">
        <v>486</v>
      </c>
      <c r="C64" s="20">
        <v>21</v>
      </c>
      <c r="D64" s="8">
        <v>5.6776705328899339E-4</v>
      </c>
      <c r="E64" s="20">
        <v>0</v>
      </c>
      <c r="F64" s="20">
        <v>21</v>
      </c>
      <c r="G64" s="8">
        <v>5.6767496553401992E-4</v>
      </c>
      <c r="H64" s="20">
        <v>22</v>
      </c>
      <c r="I64" s="156">
        <f t="shared" si="0"/>
        <v>6.0338443816680839E-4</v>
      </c>
      <c r="J64" s="123">
        <v>0</v>
      </c>
      <c r="K64" s="123">
        <f t="shared" si="1"/>
        <v>22</v>
      </c>
      <c r="L64" s="156">
        <f t="shared" si="2"/>
        <v>6.0326861906328838E-4</v>
      </c>
      <c r="M64" s="263">
        <f t="shared" si="3"/>
        <v>4.7619047619047616E-2</v>
      </c>
    </row>
    <row r="65" spans="1:17" x14ac:dyDescent="0.3">
      <c r="A65" s="134">
        <v>352</v>
      </c>
      <c r="B65" s="20" t="s">
        <v>485</v>
      </c>
      <c r="C65" s="20">
        <v>22</v>
      </c>
      <c r="D65" s="8">
        <v>5.9480357963608834E-4</v>
      </c>
      <c r="E65" s="20">
        <v>0</v>
      </c>
      <c r="F65" s="20">
        <v>22</v>
      </c>
      <c r="G65" s="8">
        <v>5.9470710674992561E-4</v>
      </c>
      <c r="H65" s="20">
        <v>25</v>
      </c>
      <c r="I65" s="156">
        <f t="shared" si="0"/>
        <v>6.8566413428046403E-4</v>
      </c>
      <c r="J65" s="123">
        <v>0</v>
      </c>
      <c r="K65" s="123">
        <f t="shared" si="1"/>
        <v>25</v>
      </c>
      <c r="L65" s="156">
        <f t="shared" si="2"/>
        <v>6.8553252166282772E-4</v>
      </c>
      <c r="M65" s="263">
        <f t="shared" si="3"/>
        <v>0.13636363636363635</v>
      </c>
    </row>
    <row r="66" spans="1:17" x14ac:dyDescent="0.3">
      <c r="A66" s="134">
        <v>411</v>
      </c>
      <c r="B66" s="20" t="s">
        <v>484</v>
      </c>
      <c r="C66" s="20">
        <v>1204</v>
      </c>
      <c r="D66" s="8">
        <v>3.2551977721902291E-2</v>
      </c>
      <c r="E66" s="20">
        <v>1</v>
      </c>
      <c r="F66" s="20">
        <v>1205</v>
      </c>
      <c r="G66" s="8">
        <v>3.2573730165166383E-2</v>
      </c>
      <c r="H66" s="20">
        <v>1327</v>
      </c>
      <c r="I66" s="156">
        <f t="shared" si="0"/>
        <v>3.6395052247607029E-2</v>
      </c>
      <c r="J66" s="123">
        <v>0</v>
      </c>
      <c r="K66" s="123">
        <f t="shared" si="1"/>
        <v>1327</v>
      </c>
      <c r="L66" s="156">
        <f t="shared" si="2"/>
        <v>3.6388066249862891E-2</v>
      </c>
      <c r="M66" s="263">
        <f t="shared" si="3"/>
        <v>0.1012448132780083</v>
      </c>
      <c r="P66" s="245"/>
      <c r="Q66" s="245"/>
    </row>
    <row r="67" spans="1:17" x14ac:dyDescent="0.3">
      <c r="A67" s="134">
        <v>412</v>
      </c>
      <c r="B67" s="20" t="s">
        <v>483</v>
      </c>
      <c r="C67" s="20">
        <v>96</v>
      </c>
      <c r="D67" s="8">
        <v>2.595506529321113E-3</v>
      </c>
      <c r="E67" s="20">
        <v>0</v>
      </c>
      <c r="F67" s="20">
        <v>96</v>
      </c>
      <c r="G67" s="8">
        <v>2.5950855567269484E-3</v>
      </c>
      <c r="H67" s="20">
        <v>96</v>
      </c>
      <c r="I67" s="156">
        <f t="shared" si="0"/>
        <v>2.6329502756369818E-3</v>
      </c>
      <c r="J67" s="123">
        <v>0</v>
      </c>
      <c r="K67" s="123">
        <f t="shared" si="1"/>
        <v>96</v>
      </c>
      <c r="L67" s="156">
        <f t="shared" si="2"/>
        <v>2.6324448831852583E-3</v>
      </c>
      <c r="M67" s="263">
        <f t="shared" si="3"/>
        <v>0</v>
      </c>
    </row>
    <row r="68" spans="1:17" x14ac:dyDescent="0.3">
      <c r="A68" s="134">
        <v>413</v>
      </c>
      <c r="B68" s="20" t="s">
        <v>482</v>
      </c>
      <c r="C68" s="20">
        <v>9</v>
      </c>
      <c r="D68" s="8">
        <v>2.4332873712385432E-4</v>
      </c>
      <c r="E68" s="20">
        <v>0</v>
      </c>
      <c r="F68" s="20">
        <v>9</v>
      </c>
      <c r="G68" s="8">
        <v>2.432892709431514E-4</v>
      </c>
      <c r="H68" s="20">
        <v>4</v>
      </c>
      <c r="I68" s="156">
        <f t="shared" si="0"/>
        <v>1.0970626148487425E-4</v>
      </c>
      <c r="J68" s="123">
        <v>0</v>
      </c>
      <c r="K68" s="123">
        <f t="shared" si="1"/>
        <v>4</v>
      </c>
      <c r="L68" s="156">
        <f t="shared" si="2"/>
        <v>1.0968520346605243E-4</v>
      </c>
      <c r="M68" s="263">
        <f t="shared" si="3"/>
        <v>-0.55555555555555558</v>
      </c>
    </row>
    <row r="69" spans="1:17" x14ac:dyDescent="0.3">
      <c r="A69" s="134">
        <v>421</v>
      </c>
      <c r="B69" s="20" t="s">
        <v>481</v>
      </c>
      <c r="C69" s="20">
        <v>79</v>
      </c>
      <c r="D69" s="8">
        <v>2.1358855814204991E-3</v>
      </c>
      <c r="E69" s="20">
        <v>0</v>
      </c>
      <c r="F69" s="20">
        <v>79</v>
      </c>
      <c r="G69" s="8">
        <v>2.135539156056551E-3</v>
      </c>
      <c r="H69" s="20">
        <v>65</v>
      </c>
      <c r="I69" s="156">
        <f t="shared" si="0"/>
        <v>1.7827267491292065E-3</v>
      </c>
      <c r="J69" s="123">
        <v>0</v>
      </c>
      <c r="K69" s="123">
        <f t="shared" si="1"/>
        <v>65</v>
      </c>
      <c r="L69" s="156">
        <f t="shared" si="2"/>
        <v>1.7823845563233519E-3</v>
      </c>
      <c r="M69" s="263">
        <f t="shared" si="3"/>
        <v>-0.17721518987341772</v>
      </c>
    </row>
    <row r="70" spans="1:17" x14ac:dyDescent="0.3">
      <c r="A70" s="134">
        <v>422</v>
      </c>
      <c r="B70" s="20" t="s">
        <v>480</v>
      </c>
      <c r="C70" s="20">
        <v>83</v>
      </c>
      <c r="D70" s="8">
        <v>2.2440316868088789E-3</v>
      </c>
      <c r="E70" s="20">
        <v>0</v>
      </c>
      <c r="F70" s="20">
        <v>83</v>
      </c>
      <c r="G70" s="8">
        <v>2.2436677209201742E-3</v>
      </c>
      <c r="H70" s="20">
        <v>60</v>
      </c>
      <c r="I70" s="156">
        <f t="shared" ref="I70:I128" si="4">H70/$H$129</f>
        <v>1.6455939222731137E-3</v>
      </c>
      <c r="J70" s="123">
        <v>0</v>
      </c>
      <c r="K70" s="123">
        <f t="shared" ref="K70:K128" si="5">H70+J70</f>
        <v>60</v>
      </c>
      <c r="L70" s="156">
        <f t="shared" ref="L70:L128" si="6">K70/$K$129</f>
        <v>1.6452780519907865E-3</v>
      </c>
      <c r="M70" s="263">
        <f t="shared" ref="M70:M129" si="7">(K70-F70)/F70</f>
        <v>-0.27710843373493976</v>
      </c>
    </row>
    <row r="71" spans="1:17" x14ac:dyDescent="0.3">
      <c r="A71" s="134">
        <v>431</v>
      </c>
      <c r="B71" s="20" t="s">
        <v>479</v>
      </c>
      <c r="C71" s="20">
        <v>59</v>
      </c>
      <c r="D71" s="8">
        <v>1.5951550544786007E-3</v>
      </c>
      <c r="E71" s="20">
        <v>0</v>
      </c>
      <c r="F71" s="20">
        <v>59</v>
      </c>
      <c r="G71" s="8">
        <v>1.594896331738437E-3</v>
      </c>
      <c r="H71" s="20">
        <v>53</v>
      </c>
      <c r="I71" s="156">
        <f t="shared" si="4"/>
        <v>1.4536079646745839E-3</v>
      </c>
      <c r="J71" s="123">
        <v>0</v>
      </c>
      <c r="K71" s="123">
        <f t="shared" si="5"/>
        <v>53</v>
      </c>
      <c r="L71" s="156">
        <f t="shared" si="6"/>
        <v>1.4533289459251948E-3</v>
      </c>
      <c r="M71" s="263">
        <f t="shared" si="7"/>
        <v>-0.10169491525423729</v>
      </c>
    </row>
    <row r="72" spans="1:17" x14ac:dyDescent="0.3">
      <c r="A72" s="134">
        <v>432</v>
      </c>
      <c r="B72" s="20" t="s">
        <v>478</v>
      </c>
      <c r="C72" s="20">
        <v>191</v>
      </c>
      <c r="D72" s="8">
        <v>5.1639765322951305E-3</v>
      </c>
      <c r="E72" s="20">
        <v>0</v>
      </c>
      <c r="F72" s="20">
        <v>191</v>
      </c>
      <c r="G72" s="8">
        <v>5.1631389722379909E-3</v>
      </c>
      <c r="H72" s="20">
        <v>156</v>
      </c>
      <c r="I72" s="156">
        <f t="shared" si="4"/>
        <v>4.2785441979100959E-3</v>
      </c>
      <c r="J72" s="123">
        <v>0</v>
      </c>
      <c r="K72" s="123">
        <f t="shared" si="5"/>
        <v>156</v>
      </c>
      <c r="L72" s="156">
        <f t="shared" si="6"/>
        <v>4.2777229351760445E-3</v>
      </c>
      <c r="M72" s="263">
        <f t="shared" si="7"/>
        <v>-0.18324607329842932</v>
      </c>
    </row>
    <row r="73" spans="1:17" x14ac:dyDescent="0.3">
      <c r="A73" s="134">
        <v>441</v>
      </c>
      <c r="B73" s="20" t="s">
        <v>477</v>
      </c>
      <c r="C73" s="20">
        <v>1199</v>
      </c>
      <c r="D73" s="8">
        <v>3.2416795090166817E-2</v>
      </c>
      <c r="E73" s="20">
        <v>0</v>
      </c>
      <c r="F73" s="20">
        <v>1199</v>
      </c>
      <c r="G73" s="8">
        <v>3.2411537317870949E-2</v>
      </c>
      <c r="H73" s="20">
        <v>1047</v>
      </c>
      <c r="I73" s="156">
        <f t="shared" si="4"/>
        <v>2.8715613943665834E-2</v>
      </c>
      <c r="J73" s="123">
        <v>0</v>
      </c>
      <c r="K73" s="123">
        <f t="shared" si="5"/>
        <v>1047</v>
      </c>
      <c r="L73" s="156">
        <f t="shared" si="6"/>
        <v>2.8710102007239224E-2</v>
      </c>
      <c r="M73" s="263">
        <f t="shared" si="7"/>
        <v>-0.12677231025854879</v>
      </c>
      <c r="P73" s="245"/>
      <c r="Q73" s="245"/>
    </row>
    <row r="74" spans="1:17" x14ac:dyDescent="0.3">
      <c r="A74" s="134">
        <v>511</v>
      </c>
      <c r="B74" s="20" t="s">
        <v>476</v>
      </c>
      <c r="C74" s="20">
        <v>640</v>
      </c>
      <c r="D74" s="8">
        <v>1.7303376862140753E-2</v>
      </c>
      <c r="E74" s="20">
        <v>0</v>
      </c>
      <c r="F74" s="20">
        <v>640</v>
      </c>
      <c r="G74" s="8">
        <v>1.7300570378179655E-2</v>
      </c>
      <c r="H74" s="20">
        <v>684</v>
      </c>
      <c r="I74" s="156">
        <f t="shared" si="4"/>
        <v>1.8759770713913496E-2</v>
      </c>
      <c r="J74" s="123">
        <v>0</v>
      </c>
      <c r="K74" s="123">
        <f t="shared" si="5"/>
        <v>684</v>
      </c>
      <c r="L74" s="156">
        <f t="shared" si="6"/>
        <v>1.8756169792694965E-2</v>
      </c>
      <c r="M74" s="263">
        <f t="shared" si="7"/>
        <v>6.8750000000000006E-2</v>
      </c>
    </row>
    <row r="75" spans="1:17" x14ac:dyDescent="0.3">
      <c r="A75" s="134">
        <v>512</v>
      </c>
      <c r="B75" s="20" t="s">
        <v>475</v>
      </c>
      <c r="C75" s="20">
        <v>170</v>
      </c>
      <c r="D75" s="8">
        <v>4.5962094790061372E-3</v>
      </c>
      <c r="E75" s="20">
        <v>0</v>
      </c>
      <c r="F75" s="20">
        <v>170</v>
      </c>
      <c r="G75" s="8">
        <v>4.5954640067039712E-3</v>
      </c>
      <c r="H75" s="20">
        <v>171</v>
      </c>
      <c r="I75" s="156">
        <f t="shared" si="4"/>
        <v>4.6899426784783741E-3</v>
      </c>
      <c r="J75" s="20">
        <v>1</v>
      </c>
      <c r="K75" s="123">
        <f t="shared" si="5"/>
        <v>172</v>
      </c>
      <c r="L75" s="156">
        <f t="shared" si="6"/>
        <v>4.7164637490402549E-3</v>
      </c>
      <c r="M75" s="263">
        <f t="shared" si="7"/>
        <v>1.1764705882352941E-2</v>
      </c>
    </row>
    <row r="76" spans="1:17" x14ac:dyDescent="0.3">
      <c r="A76" s="134">
        <v>513</v>
      </c>
      <c r="B76" s="20" t="s">
        <v>474</v>
      </c>
      <c r="C76" s="20">
        <v>23</v>
      </c>
      <c r="D76" s="8">
        <v>6.218401059831833E-4</v>
      </c>
      <c r="E76" s="20">
        <v>0</v>
      </c>
      <c r="F76" s="20">
        <v>23</v>
      </c>
      <c r="G76" s="8">
        <v>6.2173924796583141E-4</v>
      </c>
      <c r="H76" s="20">
        <v>17</v>
      </c>
      <c r="I76" s="156">
        <f t="shared" si="4"/>
        <v>4.6625161131071558E-4</v>
      </c>
      <c r="J76" s="123">
        <v>0</v>
      </c>
      <c r="K76" s="123">
        <f t="shared" si="5"/>
        <v>17</v>
      </c>
      <c r="L76" s="156">
        <f t="shared" si="6"/>
        <v>4.6616211473072281E-4</v>
      </c>
      <c r="M76" s="263">
        <f t="shared" si="7"/>
        <v>-0.2608695652173913</v>
      </c>
    </row>
    <row r="77" spans="1:17" x14ac:dyDescent="0.3">
      <c r="A77" s="134">
        <v>514</v>
      </c>
      <c r="B77" s="20" t="s">
        <v>473</v>
      </c>
      <c r="C77" s="20">
        <v>93</v>
      </c>
      <c r="D77" s="8">
        <v>2.5143969502798283E-3</v>
      </c>
      <c r="E77" s="20">
        <v>0</v>
      </c>
      <c r="F77" s="20">
        <v>93</v>
      </c>
      <c r="G77" s="8">
        <v>2.5139891330792311E-3</v>
      </c>
      <c r="H77" s="20">
        <v>1</v>
      </c>
      <c r="I77" s="156">
        <f t="shared" si="4"/>
        <v>2.7426565371218562E-5</v>
      </c>
      <c r="J77" s="123">
        <v>0</v>
      </c>
      <c r="K77" s="123">
        <f t="shared" si="5"/>
        <v>1</v>
      </c>
      <c r="L77" s="156">
        <f t="shared" si="6"/>
        <v>2.7421300866513107E-5</v>
      </c>
      <c r="M77" s="263">
        <f t="shared" si="7"/>
        <v>-0.989247311827957</v>
      </c>
    </row>
    <row r="78" spans="1:17" x14ac:dyDescent="0.3">
      <c r="A78" s="134">
        <v>515</v>
      </c>
      <c r="B78" s="20" t="s">
        <v>472</v>
      </c>
      <c r="C78" s="20">
        <v>579</v>
      </c>
      <c r="D78" s="8">
        <v>1.5654148754967963E-2</v>
      </c>
      <c r="E78" s="20">
        <v>0</v>
      </c>
      <c r="F78" s="20">
        <v>579</v>
      </c>
      <c r="G78" s="8">
        <v>1.5651609764009408E-2</v>
      </c>
      <c r="H78" s="20">
        <v>103</v>
      </c>
      <c r="I78" s="156">
        <f t="shared" si="4"/>
        <v>2.8249362332355117E-3</v>
      </c>
      <c r="J78" s="123">
        <v>0</v>
      </c>
      <c r="K78" s="123">
        <f t="shared" si="5"/>
        <v>103</v>
      </c>
      <c r="L78" s="156">
        <f t="shared" si="6"/>
        <v>2.8243939892508502E-3</v>
      </c>
      <c r="M78" s="263">
        <f t="shared" si="7"/>
        <v>-0.82210708117443865</v>
      </c>
    </row>
    <row r="79" spans="1:17" x14ac:dyDescent="0.3">
      <c r="A79" s="134">
        <v>516</v>
      </c>
      <c r="B79" s="20" t="s">
        <v>471</v>
      </c>
      <c r="C79" s="20">
        <v>2</v>
      </c>
      <c r="D79" s="8">
        <v>5.4073052694189848E-5</v>
      </c>
      <c r="E79" s="20">
        <v>0</v>
      </c>
      <c r="F79" s="20">
        <v>2</v>
      </c>
      <c r="G79" s="8">
        <v>5.4064282431811421E-5</v>
      </c>
      <c r="H79" s="20">
        <v>634</v>
      </c>
      <c r="I79" s="156">
        <f t="shared" si="4"/>
        <v>1.7388442445352568E-2</v>
      </c>
      <c r="J79" s="123">
        <v>0</v>
      </c>
      <c r="K79" s="123">
        <f t="shared" si="5"/>
        <v>634</v>
      </c>
      <c r="L79" s="156">
        <f t="shared" si="6"/>
        <v>1.7385104749369312E-2</v>
      </c>
      <c r="M79" s="263">
        <f t="shared" si="7"/>
        <v>316</v>
      </c>
    </row>
    <row r="80" spans="1:17" x14ac:dyDescent="0.3">
      <c r="A80" s="235">
        <v>521</v>
      </c>
      <c r="B80" s="438" t="s">
        <v>710</v>
      </c>
      <c r="C80" s="20">
        <v>0</v>
      </c>
      <c r="D80" s="8">
        <v>0</v>
      </c>
      <c r="E80" s="20">
        <v>0</v>
      </c>
      <c r="F80" s="20">
        <v>0</v>
      </c>
      <c r="G80" s="8">
        <v>0</v>
      </c>
      <c r="H80" s="20">
        <v>2</v>
      </c>
      <c r="I80" s="156">
        <f t="shared" si="4"/>
        <v>5.4853130742437125E-5</v>
      </c>
      <c r="J80" s="123">
        <v>0</v>
      </c>
      <c r="K80" s="123">
        <f t="shared" si="5"/>
        <v>2</v>
      </c>
      <c r="L80" s="156">
        <f t="shared" si="6"/>
        <v>5.4842601733026214E-5</v>
      </c>
      <c r="M80" s="263">
        <v>0</v>
      </c>
    </row>
    <row r="81" spans="1:17" x14ac:dyDescent="0.3">
      <c r="A81" s="134">
        <v>522</v>
      </c>
      <c r="B81" s="20" t="s">
        <v>470</v>
      </c>
      <c r="C81" s="20">
        <v>14</v>
      </c>
      <c r="D81" s="8">
        <v>3.7851136885932893E-4</v>
      </c>
      <c r="E81" s="20">
        <v>0</v>
      </c>
      <c r="F81" s="20">
        <v>14</v>
      </c>
      <c r="G81" s="8">
        <v>3.7844997702267999E-4</v>
      </c>
      <c r="H81" s="20">
        <v>21</v>
      </c>
      <c r="I81" s="156">
        <f t="shared" si="4"/>
        <v>5.759578727955898E-4</v>
      </c>
      <c r="J81" s="123">
        <v>0</v>
      </c>
      <c r="K81" s="123">
        <f t="shared" si="5"/>
        <v>21</v>
      </c>
      <c r="L81" s="156">
        <f t="shared" si="6"/>
        <v>5.7584731819677523E-4</v>
      </c>
      <c r="M81" s="263">
        <f t="shared" si="7"/>
        <v>0.5</v>
      </c>
    </row>
    <row r="82" spans="1:17" x14ac:dyDescent="0.3">
      <c r="A82" s="235">
        <v>523</v>
      </c>
      <c r="B82" s="438" t="s">
        <v>711</v>
      </c>
      <c r="C82" s="20">
        <v>0</v>
      </c>
      <c r="D82" s="8">
        <v>0</v>
      </c>
      <c r="E82" s="20">
        <v>0</v>
      </c>
      <c r="F82" s="20">
        <v>0</v>
      </c>
      <c r="G82" s="8">
        <v>0</v>
      </c>
      <c r="H82" s="20">
        <v>1</v>
      </c>
      <c r="I82" s="156">
        <f t="shared" si="4"/>
        <v>2.7426565371218562E-5</v>
      </c>
      <c r="J82" s="123">
        <v>0</v>
      </c>
      <c r="K82" s="123">
        <f t="shared" si="5"/>
        <v>1</v>
      </c>
      <c r="L82" s="156">
        <f t="shared" si="6"/>
        <v>2.7421300866513107E-5</v>
      </c>
      <c r="M82" s="263">
        <v>0</v>
      </c>
    </row>
    <row r="83" spans="1:17" x14ac:dyDescent="0.3">
      <c r="A83" s="134">
        <v>524</v>
      </c>
      <c r="B83" s="20" t="s">
        <v>469</v>
      </c>
      <c r="C83" s="20">
        <v>10</v>
      </c>
      <c r="D83" s="8">
        <v>2.7036526347094927E-4</v>
      </c>
      <c r="E83" s="20">
        <v>0</v>
      </c>
      <c r="F83" s="20">
        <v>10</v>
      </c>
      <c r="G83" s="8">
        <v>2.7032141215905712E-4</v>
      </c>
      <c r="H83" s="20">
        <v>14</v>
      </c>
      <c r="I83" s="156">
        <f t="shared" si="4"/>
        <v>3.8397191519705989E-4</v>
      </c>
      <c r="J83" s="123">
        <v>0</v>
      </c>
      <c r="K83" s="123">
        <f t="shared" si="5"/>
        <v>14</v>
      </c>
      <c r="L83" s="156">
        <f t="shared" si="6"/>
        <v>3.8389821213118353E-4</v>
      </c>
      <c r="M83" s="263">
        <f t="shared" si="7"/>
        <v>0.4</v>
      </c>
    </row>
    <row r="84" spans="1:17" x14ac:dyDescent="0.3">
      <c r="A84" s="134">
        <v>531</v>
      </c>
      <c r="B84" s="116" t="s">
        <v>468</v>
      </c>
      <c r="C84" s="20">
        <v>656</v>
      </c>
      <c r="D84" s="8">
        <v>1.7735961283694271E-2</v>
      </c>
      <c r="E84" s="20">
        <v>0</v>
      </c>
      <c r="F84" s="20">
        <v>656</v>
      </c>
      <c r="G84" s="8">
        <v>1.7733084637634147E-2</v>
      </c>
      <c r="H84" s="20">
        <v>640</v>
      </c>
      <c r="I84" s="156">
        <f t="shared" si="4"/>
        <v>1.7553001837579879E-2</v>
      </c>
      <c r="J84" s="123">
        <v>0</v>
      </c>
      <c r="K84" s="123">
        <f t="shared" si="5"/>
        <v>640</v>
      </c>
      <c r="L84" s="156">
        <f t="shared" si="6"/>
        <v>1.754963255456839E-2</v>
      </c>
      <c r="M84" s="263">
        <f t="shared" si="7"/>
        <v>-2.4390243902439025E-2</v>
      </c>
    </row>
    <row r="85" spans="1:17" x14ac:dyDescent="0.3">
      <c r="A85" s="134">
        <v>532</v>
      </c>
      <c r="B85" s="20" t="s">
        <v>467</v>
      </c>
      <c r="C85" s="20">
        <v>1015</v>
      </c>
      <c r="D85" s="8">
        <v>2.7442074242301349E-2</v>
      </c>
      <c r="E85" s="20">
        <v>0</v>
      </c>
      <c r="F85" s="20">
        <v>1015</v>
      </c>
      <c r="G85" s="8">
        <v>2.7437623334144297E-2</v>
      </c>
      <c r="H85" s="20">
        <v>875</v>
      </c>
      <c r="I85" s="156">
        <f t="shared" si="4"/>
        <v>2.3998244699816242E-2</v>
      </c>
      <c r="J85" s="123">
        <v>0</v>
      </c>
      <c r="K85" s="123">
        <f t="shared" si="5"/>
        <v>875</v>
      </c>
      <c r="L85" s="156">
        <f t="shared" si="6"/>
        <v>2.399363825819897E-2</v>
      </c>
      <c r="M85" s="263">
        <f t="shared" si="7"/>
        <v>-0.13793103448275862</v>
      </c>
    </row>
    <row r="86" spans="1:17" x14ac:dyDescent="0.3">
      <c r="A86" s="134">
        <v>541</v>
      </c>
      <c r="B86" s="20" t="s">
        <v>466</v>
      </c>
      <c r="C86" s="20">
        <v>2914</v>
      </c>
      <c r="D86" s="8">
        <v>7.8784437775434618E-2</v>
      </c>
      <c r="E86" s="20">
        <v>3</v>
      </c>
      <c r="F86" s="20">
        <v>2917</v>
      </c>
      <c r="G86" s="8">
        <v>7.8852755926796955E-2</v>
      </c>
      <c r="H86" s="20">
        <v>2762</v>
      </c>
      <c r="I86" s="156">
        <f t="shared" si="4"/>
        <v>7.5752173555305669E-2</v>
      </c>
      <c r="J86" s="123">
        <v>0</v>
      </c>
      <c r="K86" s="123">
        <f t="shared" si="5"/>
        <v>2762</v>
      </c>
      <c r="L86" s="156">
        <f t="shared" si="6"/>
        <v>7.5737632993309198E-2</v>
      </c>
      <c r="M86" s="263">
        <f t="shared" si="7"/>
        <v>-5.3136784367500856E-2</v>
      </c>
    </row>
    <row r="87" spans="1:17" x14ac:dyDescent="0.3">
      <c r="A87" s="134">
        <v>611</v>
      </c>
      <c r="B87" s="20" t="s">
        <v>465</v>
      </c>
      <c r="C87" s="20">
        <v>276</v>
      </c>
      <c r="D87" s="8">
        <v>7.4620812717981991E-3</v>
      </c>
      <c r="E87" s="20">
        <v>0</v>
      </c>
      <c r="F87" s="20">
        <v>276</v>
      </c>
      <c r="G87" s="8">
        <v>7.4608709755899765E-3</v>
      </c>
      <c r="H87" s="20">
        <v>287</v>
      </c>
      <c r="I87" s="156">
        <f t="shared" si="4"/>
        <v>7.8714242615397275E-3</v>
      </c>
      <c r="J87" s="123">
        <v>0</v>
      </c>
      <c r="K87" s="123">
        <f t="shared" si="5"/>
        <v>287</v>
      </c>
      <c r="L87" s="156">
        <f t="shared" si="6"/>
        <v>7.8699133486892624E-3</v>
      </c>
      <c r="M87" s="263">
        <f t="shared" si="7"/>
        <v>3.9855072463768113E-2</v>
      </c>
    </row>
    <row r="88" spans="1:17" x14ac:dyDescent="0.3">
      <c r="A88" s="134">
        <v>612</v>
      </c>
      <c r="B88" s="20" t="s">
        <v>464</v>
      </c>
      <c r="C88" s="20">
        <v>2</v>
      </c>
      <c r="D88" s="8">
        <v>5.4073052694189848E-5</v>
      </c>
      <c r="E88" s="20">
        <v>0</v>
      </c>
      <c r="F88" s="20">
        <v>2</v>
      </c>
      <c r="G88" s="8">
        <v>5.4064282431811421E-5</v>
      </c>
      <c r="H88" s="20">
        <v>5</v>
      </c>
      <c r="I88" s="156">
        <f t="shared" si="4"/>
        <v>1.3713282685609281E-4</v>
      </c>
      <c r="J88" s="123">
        <v>0</v>
      </c>
      <c r="K88" s="123">
        <f t="shared" si="5"/>
        <v>5</v>
      </c>
      <c r="L88" s="156">
        <f t="shared" si="6"/>
        <v>1.3710650433256555E-4</v>
      </c>
      <c r="M88" s="263">
        <f t="shared" si="7"/>
        <v>1.5</v>
      </c>
      <c r="P88" s="245"/>
      <c r="Q88" s="245"/>
    </row>
    <row r="89" spans="1:17" x14ac:dyDescent="0.3">
      <c r="A89" s="134">
        <v>613</v>
      </c>
      <c r="B89" s="20" t="s">
        <v>463</v>
      </c>
      <c r="C89" s="20">
        <v>4</v>
      </c>
      <c r="D89" s="8">
        <v>1.081461053883797E-4</v>
      </c>
      <c r="E89" s="20">
        <v>0</v>
      </c>
      <c r="F89" s="20">
        <v>4</v>
      </c>
      <c r="G89" s="8">
        <v>1.0812856486362284E-4</v>
      </c>
      <c r="H89" s="20">
        <v>5</v>
      </c>
      <c r="I89" s="156">
        <f t="shared" si="4"/>
        <v>1.3713282685609281E-4</v>
      </c>
      <c r="J89" s="123">
        <v>0</v>
      </c>
      <c r="K89" s="123">
        <f t="shared" si="5"/>
        <v>5</v>
      </c>
      <c r="L89" s="156">
        <f t="shared" si="6"/>
        <v>1.3710650433256555E-4</v>
      </c>
      <c r="M89" s="263">
        <f t="shared" si="7"/>
        <v>0.25</v>
      </c>
    </row>
    <row r="90" spans="1:17" x14ac:dyDescent="0.3">
      <c r="A90" s="134">
        <v>621</v>
      </c>
      <c r="B90" s="20" t="s">
        <v>462</v>
      </c>
      <c r="C90" s="20">
        <v>100</v>
      </c>
      <c r="D90" s="8">
        <v>2.7036526347094924E-3</v>
      </c>
      <c r="E90" s="20">
        <v>0</v>
      </c>
      <c r="F90" s="20">
        <v>100</v>
      </c>
      <c r="G90" s="8">
        <v>2.7032141215905712E-3</v>
      </c>
      <c r="H90" s="20">
        <v>139</v>
      </c>
      <c r="I90" s="156">
        <f t="shared" si="4"/>
        <v>3.8122925865993803E-3</v>
      </c>
      <c r="J90" s="123">
        <v>0</v>
      </c>
      <c r="K90" s="123">
        <f t="shared" si="5"/>
        <v>139</v>
      </c>
      <c r="L90" s="156">
        <f t="shared" si="6"/>
        <v>3.8115608204453218E-3</v>
      </c>
      <c r="M90" s="263">
        <f t="shared" si="7"/>
        <v>0.39</v>
      </c>
    </row>
    <row r="91" spans="1:17" x14ac:dyDescent="0.3">
      <c r="A91" s="134">
        <v>622</v>
      </c>
      <c r="B91" s="20" t="s">
        <v>461</v>
      </c>
      <c r="C91" s="20">
        <v>11</v>
      </c>
      <c r="D91" s="8">
        <v>2.9740178981804417E-4</v>
      </c>
      <c r="E91" s="20">
        <v>0</v>
      </c>
      <c r="F91" s="20">
        <v>11</v>
      </c>
      <c r="G91" s="8">
        <v>2.9735355337496281E-4</v>
      </c>
      <c r="H91" s="20">
        <v>15</v>
      </c>
      <c r="I91" s="156">
        <f t="shared" si="4"/>
        <v>4.1139848056827842E-4</v>
      </c>
      <c r="J91" s="123">
        <v>0</v>
      </c>
      <c r="K91" s="123">
        <f t="shared" si="5"/>
        <v>15</v>
      </c>
      <c r="L91" s="156">
        <f t="shared" si="6"/>
        <v>4.1131951299769662E-4</v>
      </c>
      <c r="M91" s="263">
        <f t="shared" si="7"/>
        <v>0.36363636363636365</v>
      </c>
    </row>
    <row r="92" spans="1:17" x14ac:dyDescent="0.3">
      <c r="A92" s="235">
        <v>631</v>
      </c>
      <c r="B92" s="438" t="s">
        <v>712</v>
      </c>
      <c r="C92" s="20">
        <v>0</v>
      </c>
      <c r="D92" s="8">
        <v>0</v>
      </c>
      <c r="E92" s="20">
        <v>0</v>
      </c>
      <c r="F92" s="20">
        <v>0</v>
      </c>
      <c r="G92" s="8">
        <v>0</v>
      </c>
      <c r="H92" s="20">
        <v>2</v>
      </c>
      <c r="I92" s="156">
        <f t="shared" si="4"/>
        <v>5.4853130742437125E-5</v>
      </c>
      <c r="J92" s="123">
        <v>0</v>
      </c>
      <c r="K92" s="123">
        <f t="shared" si="5"/>
        <v>2</v>
      </c>
      <c r="L92" s="156">
        <f t="shared" si="6"/>
        <v>5.4842601733026214E-5</v>
      </c>
      <c r="M92" s="263">
        <v>0</v>
      </c>
    </row>
    <row r="93" spans="1:17" x14ac:dyDescent="0.3">
      <c r="A93" s="235">
        <v>634</v>
      </c>
      <c r="B93" s="438" t="s">
        <v>713</v>
      </c>
      <c r="C93" s="20">
        <v>0</v>
      </c>
      <c r="D93" s="8">
        <v>0</v>
      </c>
      <c r="E93" s="20">
        <v>0</v>
      </c>
      <c r="F93" s="20">
        <v>0</v>
      </c>
      <c r="G93" s="8">
        <v>0</v>
      </c>
      <c r="H93" s="20">
        <v>1</v>
      </c>
      <c r="I93" s="156">
        <f t="shared" si="4"/>
        <v>2.7426565371218562E-5</v>
      </c>
      <c r="J93" s="123">
        <v>0</v>
      </c>
      <c r="K93" s="123">
        <f t="shared" si="5"/>
        <v>1</v>
      </c>
      <c r="L93" s="156">
        <f t="shared" si="6"/>
        <v>2.7421300866513107E-5</v>
      </c>
      <c r="M93" s="263">
        <v>0</v>
      </c>
    </row>
    <row r="94" spans="1:17" x14ac:dyDescent="0.3">
      <c r="A94" s="134">
        <v>711</v>
      </c>
      <c r="B94" s="20" t="s">
        <v>460</v>
      </c>
      <c r="C94" s="20">
        <v>699</v>
      </c>
      <c r="D94" s="8">
        <v>1.8898531916619353E-2</v>
      </c>
      <c r="E94" s="20">
        <v>1</v>
      </c>
      <c r="F94" s="20">
        <v>700</v>
      </c>
      <c r="G94" s="8">
        <v>1.8922498851133999E-2</v>
      </c>
      <c r="H94" s="20">
        <v>754</v>
      </c>
      <c r="I94" s="156">
        <f t="shared" si="4"/>
        <v>2.0679630289898797E-2</v>
      </c>
      <c r="J94" s="20">
        <v>1</v>
      </c>
      <c r="K94" s="123">
        <f t="shared" si="5"/>
        <v>755</v>
      </c>
      <c r="L94" s="156">
        <f t="shared" si="6"/>
        <v>2.0703082154217397E-2</v>
      </c>
      <c r="M94" s="263">
        <f t="shared" si="7"/>
        <v>7.857142857142857E-2</v>
      </c>
    </row>
    <row r="95" spans="1:17" x14ac:dyDescent="0.3">
      <c r="A95" s="134">
        <v>712</v>
      </c>
      <c r="B95" s="20" t="s">
        <v>459</v>
      </c>
      <c r="C95" s="20">
        <v>158</v>
      </c>
      <c r="D95" s="8">
        <v>4.2717711628409982E-3</v>
      </c>
      <c r="E95" s="20">
        <v>0</v>
      </c>
      <c r="F95" s="20">
        <v>158</v>
      </c>
      <c r="G95" s="8">
        <v>4.2710783121131021E-3</v>
      </c>
      <c r="H95" s="20">
        <v>119</v>
      </c>
      <c r="I95" s="156">
        <f t="shared" si="4"/>
        <v>3.2637612791750091E-3</v>
      </c>
      <c r="J95" s="123">
        <v>0</v>
      </c>
      <c r="K95" s="123">
        <f t="shared" si="5"/>
        <v>119</v>
      </c>
      <c r="L95" s="156">
        <f t="shared" si="6"/>
        <v>3.2631348031150597E-3</v>
      </c>
      <c r="M95" s="263">
        <f t="shared" si="7"/>
        <v>-0.24683544303797469</v>
      </c>
    </row>
    <row r="96" spans="1:17" x14ac:dyDescent="0.3">
      <c r="A96" s="134">
        <v>713</v>
      </c>
      <c r="B96" s="20" t="s">
        <v>458</v>
      </c>
      <c r="C96" s="20">
        <v>64</v>
      </c>
      <c r="D96" s="8">
        <v>1.7303376862140751E-3</v>
      </c>
      <c r="E96" s="20">
        <v>0</v>
      </c>
      <c r="F96" s="20">
        <v>64</v>
      </c>
      <c r="G96" s="8">
        <v>1.7300570378179655E-3</v>
      </c>
      <c r="H96" s="20">
        <v>42</v>
      </c>
      <c r="I96" s="156">
        <f t="shared" si="4"/>
        <v>1.1519157455911796E-3</v>
      </c>
      <c r="J96" s="123">
        <v>0</v>
      </c>
      <c r="K96" s="123">
        <f t="shared" si="5"/>
        <v>42</v>
      </c>
      <c r="L96" s="156">
        <f t="shared" si="6"/>
        <v>1.1516946363935505E-3</v>
      </c>
      <c r="M96" s="263">
        <f t="shared" si="7"/>
        <v>-0.34375</v>
      </c>
    </row>
    <row r="97" spans="1:13" x14ac:dyDescent="0.3">
      <c r="A97" s="134">
        <v>721</v>
      </c>
      <c r="B97" s="20" t="s">
        <v>457</v>
      </c>
      <c r="C97" s="20">
        <v>341</v>
      </c>
      <c r="D97" s="8">
        <v>9.21945548435937E-3</v>
      </c>
      <c r="E97" s="20">
        <v>0</v>
      </c>
      <c r="F97" s="20">
        <v>341</v>
      </c>
      <c r="G97" s="8">
        <v>9.2179601546238474E-3</v>
      </c>
      <c r="H97" s="20">
        <v>301</v>
      </c>
      <c r="I97" s="156">
        <f t="shared" si="4"/>
        <v>8.2553961767367866E-3</v>
      </c>
      <c r="J97" s="123">
        <v>0</v>
      </c>
      <c r="K97" s="123">
        <f t="shared" si="5"/>
        <v>301</v>
      </c>
      <c r="L97" s="156">
        <f t="shared" si="6"/>
        <v>8.2538115608204454E-3</v>
      </c>
      <c r="M97" s="263">
        <f t="shared" si="7"/>
        <v>-0.11730205278592376</v>
      </c>
    </row>
    <row r="98" spans="1:13" x14ac:dyDescent="0.3">
      <c r="A98" s="134">
        <v>722</v>
      </c>
      <c r="B98" s="20" t="s">
        <v>456</v>
      </c>
      <c r="C98" s="20">
        <v>16</v>
      </c>
      <c r="D98" s="8">
        <v>4.3258442155351878E-4</v>
      </c>
      <c r="E98" s="20">
        <v>0</v>
      </c>
      <c r="F98" s="20">
        <v>16</v>
      </c>
      <c r="G98" s="8">
        <v>4.3251425945449137E-4</v>
      </c>
      <c r="H98" s="20">
        <v>18</v>
      </c>
      <c r="I98" s="156">
        <f t="shared" si="4"/>
        <v>4.9367817668193416E-4</v>
      </c>
      <c r="J98" s="123">
        <v>0</v>
      </c>
      <c r="K98" s="123">
        <f t="shared" si="5"/>
        <v>18</v>
      </c>
      <c r="L98" s="156">
        <f t="shared" si="6"/>
        <v>4.935834155972359E-4</v>
      </c>
      <c r="M98" s="263">
        <f t="shared" si="7"/>
        <v>0.125</v>
      </c>
    </row>
    <row r="99" spans="1:13" ht="28.8" x14ac:dyDescent="0.3">
      <c r="A99" s="134">
        <v>723</v>
      </c>
      <c r="B99" s="116" t="s">
        <v>455</v>
      </c>
      <c r="C99" s="20">
        <v>168</v>
      </c>
      <c r="D99" s="8">
        <v>4.5421364263119471E-3</v>
      </c>
      <c r="E99" s="20">
        <v>0</v>
      </c>
      <c r="F99" s="20">
        <v>168</v>
      </c>
      <c r="G99" s="8">
        <v>4.5413997242721594E-3</v>
      </c>
      <c r="H99" s="20">
        <v>156</v>
      </c>
      <c r="I99" s="156">
        <f t="shared" si="4"/>
        <v>4.2785441979100959E-3</v>
      </c>
      <c r="J99" s="123">
        <v>0</v>
      </c>
      <c r="K99" s="123">
        <f t="shared" si="5"/>
        <v>156</v>
      </c>
      <c r="L99" s="156">
        <f t="shared" si="6"/>
        <v>4.2777229351760445E-3</v>
      </c>
      <c r="M99" s="263">
        <f t="shared" si="7"/>
        <v>-7.1428571428571425E-2</v>
      </c>
    </row>
    <row r="100" spans="1:13" x14ac:dyDescent="0.3">
      <c r="A100" s="134">
        <v>731</v>
      </c>
      <c r="B100" s="20" t="s">
        <v>454</v>
      </c>
      <c r="C100" s="20">
        <v>210</v>
      </c>
      <c r="D100" s="8">
        <v>5.6776705328899345E-3</v>
      </c>
      <c r="E100" s="20">
        <v>0</v>
      </c>
      <c r="F100" s="20">
        <v>210</v>
      </c>
      <c r="G100" s="8">
        <v>5.6767496553401997E-3</v>
      </c>
      <c r="H100" s="20">
        <v>196</v>
      </c>
      <c r="I100" s="156">
        <f t="shared" si="4"/>
        <v>5.3756068127588383E-3</v>
      </c>
      <c r="J100" s="123">
        <v>0</v>
      </c>
      <c r="K100" s="123">
        <f t="shared" si="5"/>
        <v>196</v>
      </c>
      <c r="L100" s="156">
        <f t="shared" si="6"/>
        <v>5.3745749698365687E-3</v>
      </c>
      <c r="M100" s="263">
        <f t="shared" si="7"/>
        <v>-6.6666666666666666E-2</v>
      </c>
    </row>
    <row r="101" spans="1:13" x14ac:dyDescent="0.3">
      <c r="A101" s="134">
        <v>732</v>
      </c>
      <c r="B101" s="20" t="s">
        <v>453</v>
      </c>
      <c r="C101" s="20">
        <v>8</v>
      </c>
      <c r="D101" s="8">
        <v>2.1629221077675939E-4</v>
      </c>
      <c r="E101" s="20">
        <v>0</v>
      </c>
      <c r="F101" s="20">
        <v>8</v>
      </c>
      <c r="G101" s="8">
        <v>2.1625712972724568E-4</v>
      </c>
      <c r="H101" s="20">
        <v>4</v>
      </c>
      <c r="I101" s="156">
        <f t="shared" si="4"/>
        <v>1.0970626148487425E-4</v>
      </c>
      <c r="J101" s="123">
        <v>0</v>
      </c>
      <c r="K101" s="123">
        <f t="shared" si="5"/>
        <v>4</v>
      </c>
      <c r="L101" s="156">
        <f t="shared" si="6"/>
        <v>1.0968520346605243E-4</v>
      </c>
      <c r="M101" s="263">
        <f t="shared" si="7"/>
        <v>-0.5</v>
      </c>
    </row>
    <row r="102" spans="1:13" x14ac:dyDescent="0.3">
      <c r="A102" s="134">
        <v>741</v>
      </c>
      <c r="B102" s="20" t="s">
        <v>452</v>
      </c>
      <c r="C102" s="20">
        <v>158</v>
      </c>
      <c r="D102" s="8">
        <v>4.2717711628409982E-3</v>
      </c>
      <c r="E102" s="20">
        <v>0</v>
      </c>
      <c r="F102" s="20">
        <v>158</v>
      </c>
      <c r="G102" s="8">
        <v>4.2710783121131021E-3</v>
      </c>
      <c r="H102" s="20">
        <v>128</v>
      </c>
      <c r="I102" s="156">
        <f t="shared" si="4"/>
        <v>3.510600367515976E-3</v>
      </c>
      <c r="J102" s="123">
        <v>0</v>
      </c>
      <c r="K102" s="123">
        <f t="shared" si="5"/>
        <v>128</v>
      </c>
      <c r="L102" s="156">
        <f t="shared" si="6"/>
        <v>3.5099265109136777E-3</v>
      </c>
      <c r="M102" s="263">
        <f t="shared" si="7"/>
        <v>-0.189873417721519</v>
      </c>
    </row>
    <row r="103" spans="1:13" ht="28.8" x14ac:dyDescent="0.3">
      <c r="A103" s="134">
        <v>742</v>
      </c>
      <c r="B103" s="116" t="s">
        <v>451</v>
      </c>
      <c r="C103" s="20">
        <v>34</v>
      </c>
      <c r="D103" s="8">
        <v>9.1924189580122747E-4</v>
      </c>
      <c r="E103" s="20">
        <v>0</v>
      </c>
      <c r="F103" s="20">
        <v>34</v>
      </c>
      <c r="G103" s="8">
        <v>9.1909280134079422E-4</v>
      </c>
      <c r="H103" s="20">
        <v>15</v>
      </c>
      <c r="I103" s="156">
        <f t="shared" si="4"/>
        <v>4.1139848056827842E-4</v>
      </c>
      <c r="J103" s="123">
        <v>0</v>
      </c>
      <c r="K103" s="123">
        <f t="shared" si="5"/>
        <v>15</v>
      </c>
      <c r="L103" s="156">
        <f t="shared" si="6"/>
        <v>4.1131951299769662E-4</v>
      </c>
      <c r="M103" s="263">
        <f t="shared" si="7"/>
        <v>-0.55882352941176472</v>
      </c>
    </row>
    <row r="104" spans="1:13" x14ac:dyDescent="0.3">
      <c r="A104" s="134">
        <v>751</v>
      </c>
      <c r="B104" s="20" t="s">
        <v>450</v>
      </c>
      <c r="C104" s="20">
        <v>2</v>
      </c>
      <c r="D104" s="8">
        <v>5.4073052694189848E-5</v>
      </c>
      <c r="E104" s="20">
        <v>0</v>
      </c>
      <c r="F104" s="20">
        <v>2</v>
      </c>
      <c r="G104" s="8">
        <v>5.4064282431811421E-5</v>
      </c>
      <c r="H104" s="20">
        <v>0</v>
      </c>
      <c r="I104" s="156">
        <f t="shared" si="4"/>
        <v>0</v>
      </c>
      <c r="J104" s="123">
        <v>0</v>
      </c>
      <c r="K104" s="123">
        <f t="shared" si="5"/>
        <v>0</v>
      </c>
      <c r="L104" s="156">
        <f t="shared" si="6"/>
        <v>0</v>
      </c>
      <c r="M104" s="263">
        <f t="shared" si="7"/>
        <v>-1</v>
      </c>
    </row>
    <row r="105" spans="1:13" x14ac:dyDescent="0.3">
      <c r="A105" s="134">
        <v>752</v>
      </c>
      <c r="B105" s="20" t="s">
        <v>449</v>
      </c>
      <c r="C105" s="20">
        <v>62</v>
      </c>
      <c r="D105" s="8">
        <v>1.6762646335198854E-3</v>
      </c>
      <c r="E105" s="20">
        <v>0</v>
      </c>
      <c r="F105" s="20">
        <v>62</v>
      </c>
      <c r="G105" s="8">
        <v>1.6759927553861541E-3</v>
      </c>
      <c r="H105" s="20">
        <v>50</v>
      </c>
      <c r="I105" s="156">
        <f t="shared" si="4"/>
        <v>1.3713282685609281E-3</v>
      </c>
      <c r="J105" s="123">
        <v>0</v>
      </c>
      <c r="K105" s="123">
        <f t="shared" si="5"/>
        <v>50</v>
      </c>
      <c r="L105" s="156">
        <f t="shared" si="6"/>
        <v>1.3710650433256554E-3</v>
      </c>
      <c r="M105" s="263">
        <f t="shared" si="7"/>
        <v>-0.19354838709677419</v>
      </c>
    </row>
    <row r="106" spans="1:13" x14ac:dyDescent="0.3">
      <c r="A106" s="134">
        <v>753</v>
      </c>
      <c r="B106" s="20" t="s">
        <v>448</v>
      </c>
      <c r="C106" s="20">
        <v>8</v>
      </c>
      <c r="D106" s="8">
        <v>2.1629221077675939E-4</v>
      </c>
      <c r="E106" s="20">
        <v>0</v>
      </c>
      <c r="F106" s="20">
        <v>8</v>
      </c>
      <c r="G106" s="8">
        <v>2.1625712972724568E-4</v>
      </c>
      <c r="H106" s="20">
        <v>3</v>
      </c>
      <c r="I106" s="156">
        <f t="shared" si="4"/>
        <v>8.2279696113655681E-5</v>
      </c>
      <c r="J106" s="123">
        <v>0</v>
      </c>
      <c r="K106" s="123">
        <f t="shared" si="5"/>
        <v>3</v>
      </c>
      <c r="L106" s="156">
        <f t="shared" si="6"/>
        <v>8.2263902599539321E-5</v>
      </c>
      <c r="M106" s="263">
        <f t="shared" si="7"/>
        <v>-0.625</v>
      </c>
    </row>
    <row r="107" spans="1:13" x14ac:dyDescent="0.3">
      <c r="A107" s="134">
        <v>754</v>
      </c>
      <c r="B107" s="20" t="s">
        <v>447</v>
      </c>
      <c r="C107" s="20">
        <v>197</v>
      </c>
      <c r="D107" s="8">
        <v>5.3261956903777E-3</v>
      </c>
      <c r="E107" s="20">
        <v>0</v>
      </c>
      <c r="F107" s="20">
        <v>197</v>
      </c>
      <c r="G107" s="8">
        <v>5.3253318195334255E-3</v>
      </c>
      <c r="H107" s="20">
        <v>209</v>
      </c>
      <c r="I107" s="156">
        <f t="shared" si="4"/>
        <v>5.7321521625846791E-3</v>
      </c>
      <c r="J107" s="123">
        <v>0</v>
      </c>
      <c r="K107" s="123">
        <f t="shared" si="5"/>
        <v>209</v>
      </c>
      <c r="L107" s="156">
        <f t="shared" si="6"/>
        <v>5.7310518811012397E-3</v>
      </c>
      <c r="M107" s="263">
        <f t="shared" si="7"/>
        <v>6.0913705583756347E-2</v>
      </c>
    </row>
    <row r="108" spans="1:13" x14ac:dyDescent="0.3">
      <c r="A108" s="134">
        <v>812</v>
      </c>
      <c r="B108" s="116" t="s">
        <v>446</v>
      </c>
      <c r="C108" s="20">
        <v>6</v>
      </c>
      <c r="D108" s="8">
        <v>1.6221915808256956E-4</v>
      </c>
      <c r="E108" s="20">
        <v>0</v>
      </c>
      <c r="F108" s="20">
        <v>6</v>
      </c>
      <c r="G108" s="8">
        <v>1.6219284729543428E-4</v>
      </c>
      <c r="H108" s="20">
        <v>7</v>
      </c>
      <c r="I108" s="156">
        <f t="shared" si="4"/>
        <v>1.9198595759852994E-4</v>
      </c>
      <c r="J108" s="123">
        <v>0</v>
      </c>
      <c r="K108" s="123">
        <f t="shared" si="5"/>
        <v>7</v>
      </c>
      <c r="L108" s="156">
        <f t="shared" si="6"/>
        <v>1.9194910606559176E-4</v>
      </c>
      <c r="M108" s="263">
        <f t="shared" si="7"/>
        <v>0.16666666666666666</v>
      </c>
    </row>
    <row r="109" spans="1:13" ht="28.8" x14ac:dyDescent="0.3">
      <c r="A109" s="235">
        <v>815</v>
      </c>
      <c r="B109" s="439" t="s">
        <v>715</v>
      </c>
      <c r="C109" s="20">
        <v>0</v>
      </c>
      <c r="D109" s="8">
        <v>0</v>
      </c>
      <c r="E109" s="20">
        <v>0</v>
      </c>
      <c r="F109" s="20">
        <v>0</v>
      </c>
      <c r="G109" s="8">
        <v>0</v>
      </c>
      <c r="H109" s="20">
        <v>1</v>
      </c>
      <c r="I109" s="156">
        <f t="shared" si="4"/>
        <v>2.7426565371218562E-5</v>
      </c>
      <c r="J109" s="123">
        <v>0</v>
      </c>
      <c r="K109" s="123">
        <f t="shared" si="5"/>
        <v>1</v>
      </c>
      <c r="L109" s="156">
        <f t="shared" si="6"/>
        <v>2.7421300866513107E-5</v>
      </c>
      <c r="M109" s="263">
        <v>0</v>
      </c>
    </row>
    <row r="110" spans="1:13" x14ac:dyDescent="0.3">
      <c r="A110" s="134">
        <v>816</v>
      </c>
      <c r="B110" s="20" t="s">
        <v>445</v>
      </c>
      <c r="C110" s="20">
        <v>1</v>
      </c>
      <c r="D110" s="8">
        <v>2.7036526347094924E-5</v>
      </c>
      <c r="E110" s="20">
        <v>0</v>
      </c>
      <c r="F110" s="20">
        <v>1</v>
      </c>
      <c r="G110" s="8">
        <v>2.703214121590571E-5</v>
      </c>
      <c r="H110" s="20">
        <v>0</v>
      </c>
      <c r="I110" s="156">
        <f t="shared" si="4"/>
        <v>0</v>
      </c>
      <c r="J110" s="123">
        <v>0</v>
      </c>
      <c r="K110" s="123">
        <f t="shared" si="5"/>
        <v>0</v>
      </c>
      <c r="L110" s="156">
        <f t="shared" si="6"/>
        <v>0</v>
      </c>
      <c r="M110" s="263">
        <f t="shared" si="7"/>
        <v>-1</v>
      </c>
    </row>
    <row r="111" spans="1:13" x14ac:dyDescent="0.3">
      <c r="A111" s="134">
        <v>817</v>
      </c>
      <c r="B111" s="20" t="s">
        <v>444</v>
      </c>
      <c r="C111" s="20">
        <v>3</v>
      </c>
      <c r="D111" s="8">
        <v>8.1109579041284782E-5</v>
      </c>
      <c r="E111" s="20">
        <v>0</v>
      </c>
      <c r="F111" s="20">
        <v>3</v>
      </c>
      <c r="G111" s="8">
        <v>8.1096423647717138E-5</v>
      </c>
      <c r="H111" s="20">
        <v>1</v>
      </c>
      <c r="I111" s="156">
        <f t="shared" si="4"/>
        <v>2.7426565371218562E-5</v>
      </c>
      <c r="J111" s="123">
        <v>0</v>
      </c>
      <c r="K111" s="123">
        <f t="shared" si="5"/>
        <v>1</v>
      </c>
      <c r="L111" s="156">
        <f t="shared" si="6"/>
        <v>2.7421300866513107E-5</v>
      </c>
      <c r="M111" s="263">
        <f t="shared" si="7"/>
        <v>-0.66666666666666663</v>
      </c>
    </row>
    <row r="112" spans="1:13" x14ac:dyDescent="0.3">
      <c r="A112" s="134">
        <v>818</v>
      </c>
      <c r="B112" s="20" t="s">
        <v>443</v>
      </c>
      <c r="C112" s="20">
        <v>9</v>
      </c>
      <c r="D112" s="8">
        <v>2.4332873712385432E-4</v>
      </c>
      <c r="E112" s="20">
        <v>0</v>
      </c>
      <c r="F112" s="20">
        <v>9</v>
      </c>
      <c r="G112" s="8">
        <v>2.432892709431514E-4</v>
      </c>
      <c r="H112" s="20">
        <v>12</v>
      </c>
      <c r="I112" s="156">
        <f t="shared" si="4"/>
        <v>3.2911878445462272E-4</v>
      </c>
      <c r="J112" s="123">
        <v>0</v>
      </c>
      <c r="K112" s="123">
        <f t="shared" si="5"/>
        <v>12</v>
      </c>
      <c r="L112" s="156">
        <f t="shared" si="6"/>
        <v>3.2905561039815728E-4</v>
      </c>
      <c r="M112" s="263">
        <f t="shared" si="7"/>
        <v>0.33333333333333331</v>
      </c>
    </row>
    <row r="113" spans="1:17" x14ac:dyDescent="0.3">
      <c r="A113" s="134">
        <v>821</v>
      </c>
      <c r="B113" s="20" t="s">
        <v>442</v>
      </c>
      <c r="C113" s="20">
        <v>8</v>
      </c>
      <c r="D113" s="8">
        <v>2.1629221077675939E-4</v>
      </c>
      <c r="E113" s="20">
        <v>0</v>
      </c>
      <c r="F113" s="20">
        <v>8</v>
      </c>
      <c r="G113" s="8">
        <v>2.1625712972724568E-4</v>
      </c>
      <c r="H113" s="20">
        <v>5</v>
      </c>
      <c r="I113" s="156">
        <f t="shared" si="4"/>
        <v>1.3713282685609281E-4</v>
      </c>
      <c r="J113" s="123">
        <v>0</v>
      </c>
      <c r="K113" s="123">
        <f t="shared" si="5"/>
        <v>5</v>
      </c>
      <c r="L113" s="156">
        <f t="shared" si="6"/>
        <v>1.3710650433256555E-4</v>
      </c>
      <c r="M113" s="263">
        <f t="shared" si="7"/>
        <v>-0.375</v>
      </c>
    </row>
    <row r="114" spans="1:17" x14ac:dyDescent="0.3">
      <c r="A114" s="134">
        <v>831</v>
      </c>
      <c r="B114" s="20" t="s">
        <v>441</v>
      </c>
      <c r="C114" s="20">
        <v>353</v>
      </c>
      <c r="D114" s="8">
        <v>9.543893800524509E-3</v>
      </c>
      <c r="E114" s="20">
        <v>0</v>
      </c>
      <c r="F114" s="20">
        <v>353</v>
      </c>
      <c r="G114" s="8">
        <v>9.5423458492147166E-3</v>
      </c>
      <c r="H114" s="20">
        <v>315</v>
      </c>
      <c r="I114" s="156">
        <f t="shared" si="4"/>
        <v>8.6393680919338474E-3</v>
      </c>
      <c r="J114" s="123">
        <v>0</v>
      </c>
      <c r="K114" s="123">
        <f t="shared" si="5"/>
        <v>315</v>
      </c>
      <c r="L114" s="156">
        <f t="shared" si="6"/>
        <v>8.6377097729516284E-3</v>
      </c>
      <c r="M114" s="263">
        <f t="shared" si="7"/>
        <v>-0.10764872521246459</v>
      </c>
    </row>
    <row r="115" spans="1:17" x14ac:dyDescent="0.3">
      <c r="A115" s="134">
        <v>832</v>
      </c>
      <c r="B115" s="20" t="s">
        <v>440</v>
      </c>
      <c r="C115" s="20">
        <v>80</v>
      </c>
      <c r="D115" s="8">
        <v>2.1629221077675942E-3</v>
      </c>
      <c r="E115" s="20">
        <v>0</v>
      </c>
      <c r="F115" s="20">
        <v>80</v>
      </c>
      <c r="G115" s="8">
        <v>2.1625712972724569E-3</v>
      </c>
      <c r="H115" s="20">
        <v>62</v>
      </c>
      <c r="I115" s="156">
        <f t="shared" si="4"/>
        <v>1.7004470530155508E-3</v>
      </c>
      <c r="J115" s="123">
        <v>0</v>
      </c>
      <c r="K115" s="123">
        <f t="shared" si="5"/>
        <v>62</v>
      </c>
      <c r="L115" s="156">
        <f t="shared" si="6"/>
        <v>1.7001206537238126E-3</v>
      </c>
      <c r="M115" s="263">
        <f t="shared" si="7"/>
        <v>-0.22500000000000001</v>
      </c>
    </row>
    <row r="116" spans="1:17" x14ac:dyDescent="0.3">
      <c r="A116" s="134">
        <v>833</v>
      </c>
      <c r="B116" s="20" t="s">
        <v>439</v>
      </c>
      <c r="C116" s="20">
        <v>434</v>
      </c>
      <c r="D116" s="8">
        <v>1.1733852434639197E-2</v>
      </c>
      <c r="E116" s="20">
        <v>0</v>
      </c>
      <c r="F116" s="20">
        <v>434</v>
      </c>
      <c r="G116" s="8">
        <v>1.1731949287703079E-2</v>
      </c>
      <c r="H116" s="20">
        <v>470</v>
      </c>
      <c r="I116" s="156">
        <f t="shared" si="4"/>
        <v>1.2890485724472725E-2</v>
      </c>
      <c r="J116" s="123">
        <v>0</v>
      </c>
      <c r="K116" s="123">
        <f t="shared" si="5"/>
        <v>470</v>
      </c>
      <c r="L116" s="156">
        <f t="shared" si="6"/>
        <v>1.288801140726116E-2</v>
      </c>
      <c r="M116" s="263">
        <f t="shared" si="7"/>
        <v>8.294930875576037E-2</v>
      </c>
    </row>
    <row r="117" spans="1:17" ht="28.8" x14ac:dyDescent="0.3">
      <c r="A117" s="134">
        <v>834</v>
      </c>
      <c r="B117" s="116" t="s">
        <v>438</v>
      </c>
      <c r="C117" s="20">
        <v>71</v>
      </c>
      <c r="D117" s="8">
        <v>1.9195933706437397E-3</v>
      </c>
      <c r="E117" s="20">
        <v>0</v>
      </c>
      <c r="F117" s="20">
        <v>71</v>
      </c>
      <c r="G117" s="8">
        <v>1.9192820263293055E-3</v>
      </c>
      <c r="H117" s="20">
        <v>73</v>
      </c>
      <c r="I117" s="156">
        <f t="shared" si="4"/>
        <v>2.0021392720989549E-3</v>
      </c>
      <c r="J117" s="20">
        <v>1</v>
      </c>
      <c r="K117" s="123">
        <f t="shared" si="5"/>
        <v>74</v>
      </c>
      <c r="L117" s="156">
        <f t="shared" si="6"/>
        <v>2.0291762641219701E-3</v>
      </c>
      <c r="M117" s="263">
        <f t="shared" si="7"/>
        <v>4.2253521126760563E-2</v>
      </c>
    </row>
    <row r="118" spans="1:17" x14ac:dyDescent="0.3">
      <c r="A118" s="134">
        <v>835</v>
      </c>
      <c r="B118" s="20" t="s">
        <v>437</v>
      </c>
      <c r="C118" s="20">
        <v>24</v>
      </c>
      <c r="D118" s="8">
        <v>6.4887663233027825E-4</v>
      </c>
      <c r="E118" s="20">
        <v>0</v>
      </c>
      <c r="F118" s="20">
        <v>24</v>
      </c>
      <c r="G118" s="8">
        <v>6.487713891817371E-4</v>
      </c>
      <c r="H118" s="20">
        <v>33</v>
      </c>
      <c r="I118" s="156">
        <f t="shared" si="4"/>
        <v>9.0507665725021258E-4</v>
      </c>
      <c r="J118" s="123">
        <v>0</v>
      </c>
      <c r="K118" s="123">
        <f t="shared" si="5"/>
        <v>33</v>
      </c>
      <c r="L118" s="156">
        <f t="shared" si="6"/>
        <v>9.0490292859493257E-4</v>
      </c>
      <c r="M118" s="263">
        <f t="shared" si="7"/>
        <v>0.375</v>
      </c>
    </row>
    <row r="119" spans="1:17" x14ac:dyDescent="0.3">
      <c r="A119" s="134">
        <v>911</v>
      </c>
      <c r="B119" s="20" t="s">
        <v>436</v>
      </c>
      <c r="C119" s="20">
        <v>2704</v>
      </c>
      <c r="D119" s="8">
        <v>7.3106767242544682E-2</v>
      </c>
      <c r="E119" s="20">
        <v>1</v>
      </c>
      <c r="F119" s="20">
        <v>2705</v>
      </c>
      <c r="G119" s="8">
        <v>7.3121941989024955E-2</v>
      </c>
      <c r="H119" s="20">
        <v>2527</v>
      </c>
      <c r="I119" s="156">
        <f t="shared" si="4"/>
        <v>6.9306930693069313E-2</v>
      </c>
      <c r="J119" s="20">
        <v>1</v>
      </c>
      <c r="K119" s="123">
        <f t="shared" si="5"/>
        <v>2528</v>
      </c>
      <c r="L119" s="156">
        <f t="shared" si="6"/>
        <v>6.9321048590545137E-2</v>
      </c>
      <c r="M119" s="263">
        <f t="shared" si="7"/>
        <v>-6.5434380776340118E-2</v>
      </c>
    </row>
    <row r="120" spans="1:17" ht="28.8" x14ac:dyDescent="0.3">
      <c r="A120" s="134">
        <v>912</v>
      </c>
      <c r="B120" s="122" t="s">
        <v>435</v>
      </c>
      <c r="C120" s="20">
        <v>47</v>
      </c>
      <c r="D120" s="8">
        <v>1.2707167383134614E-3</v>
      </c>
      <c r="E120" s="20">
        <v>0</v>
      </c>
      <c r="F120" s="20">
        <v>47</v>
      </c>
      <c r="G120" s="8">
        <v>1.2705106371475685E-3</v>
      </c>
      <c r="H120" s="20">
        <v>56</v>
      </c>
      <c r="I120" s="156">
        <f t="shared" si="4"/>
        <v>1.5358876607882396E-3</v>
      </c>
      <c r="J120" s="123">
        <v>0</v>
      </c>
      <c r="K120" s="123">
        <f t="shared" si="5"/>
        <v>56</v>
      </c>
      <c r="L120" s="156">
        <f t="shared" si="6"/>
        <v>1.5355928485247341E-3</v>
      </c>
      <c r="M120" s="263">
        <f t="shared" si="7"/>
        <v>0.19148936170212766</v>
      </c>
    </row>
    <row r="121" spans="1:17" x14ac:dyDescent="0.3">
      <c r="A121" s="134">
        <v>921</v>
      </c>
      <c r="B121" s="20" t="s">
        <v>434</v>
      </c>
      <c r="C121" s="20">
        <v>603</v>
      </c>
      <c r="D121" s="8">
        <v>1.6303025387298241E-2</v>
      </c>
      <c r="E121" s="20">
        <v>0</v>
      </c>
      <c r="F121" s="20">
        <v>603</v>
      </c>
      <c r="G121" s="8">
        <v>1.6300381153191143E-2</v>
      </c>
      <c r="H121" s="20">
        <v>646</v>
      </c>
      <c r="I121" s="156">
        <f t="shared" si="4"/>
        <v>1.771756122980719E-2</v>
      </c>
      <c r="J121" s="123">
        <v>0</v>
      </c>
      <c r="K121" s="123">
        <f t="shared" si="5"/>
        <v>646</v>
      </c>
      <c r="L121" s="156">
        <f t="shared" si="6"/>
        <v>1.7714160359767469E-2</v>
      </c>
      <c r="M121" s="263">
        <f t="shared" si="7"/>
        <v>7.1310116086235484E-2</v>
      </c>
    </row>
    <row r="122" spans="1:17" x14ac:dyDescent="0.3">
      <c r="A122" s="134">
        <v>931</v>
      </c>
      <c r="B122" s="20" t="s">
        <v>433</v>
      </c>
      <c r="C122" s="20">
        <v>540</v>
      </c>
      <c r="D122" s="8">
        <v>1.4599724227431259E-2</v>
      </c>
      <c r="E122" s="20">
        <v>0</v>
      </c>
      <c r="F122" s="20">
        <v>540</v>
      </c>
      <c r="G122" s="8">
        <v>1.4597356256589084E-2</v>
      </c>
      <c r="H122" s="20">
        <v>512</v>
      </c>
      <c r="I122" s="156">
        <f t="shared" si="4"/>
        <v>1.4042401470063904E-2</v>
      </c>
      <c r="J122" s="123">
        <v>0</v>
      </c>
      <c r="K122" s="123">
        <f t="shared" si="5"/>
        <v>512</v>
      </c>
      <c r="L122" s="156">
        <f t="shared" si="6"/>
        <v>1.4039706043654711E-2</v>
      </c>
      <c r="M122" s="263">
        <f t="shared" si="7"/>
        <v>-5.185185185185185E-2</v>
      </c>
      <c r="P122" s="245"/>
      <c r="Q122" s="245"/>
    </row>
    <row r="123" spans="1:17" x14ac:dyDescent="0.3">
      <c r="A123" s="134">
        <v>932</v>
      </c>
      <c r="B123" s="20" t="s">
        <v>432</v>
      </c>
      <c r="C123" s="20">
        <v>99</v>
      </c>
      <c r="D123" s="8">
        <v>2.6766161083623978E-3</v>
      </c>
      <c r="E123" s="20">
        <v>0</v>
      </c>
      <c r="F123" s="20">
        <v>99</v>
      </c>
      <c r="G123" s="8">
        <v>2.6761819803746653E-3</v>
      </c>
      <c r="H123" s="20">
        <v>76</v>
      </c>
      <c r="I123" s="156">
        <f t="shared" si="4"/>
        <v>2.0844189682126106E-3</v>
      </c>
      <c r="J123" s="123">
        <v>0</v>
      </c>
      <c r="K123" s="123">
        <f t="shared" si="5"/>
        <v>76</v>
      </c>
      <c r="L123" s="156">
        <f t="shared" si="6"/>
        <v>2.0840188658549962E-3</v>
      </c>
      <c r="M123" s="263">
        <f t="shared" si="7"/>
        <v>-0.23232323232323232</v>
      </c>
    </row>
    <row r="124" spans="1:17" x14ac:dyDescent="0.3">
      <c r="A124" s="134">
        <v>933</v>
      </c>
      <c r="B124" s="20" t="s">
        <v>431</v>
      </c>
      <c r="C124" s="20">
        <v>291</v>
      </c>
      <c r="D124" s="8">
        <v>7.8676291670046229E-3</v>
      </c>
      <c r="E124" s="20">
        <v>0</v>
      </c>
      <c r="F124" s="20">
        <v>291</v>
      </c>
      <c r="G124" s="8">
        <v>7.8663530938285625E-3</v>
      </c>
      <c r="H124" s="20">
        <v>316</v>
      </c>
      <c r="I124" s="156">
        <f t="shared" si="4"/>
        <v>8.6667946573050665E-3</v>
      </c>
      <c r="J124" s="123">
        <v>0</v>
      </c>
      <c r="K124" s="123">
        <f t="shared" si="5"/>
        <v>316</v>
      </c>
      <c r="L124" s="156">
        <f t="shared" si="6"/>
        <v>8.6651310738181421E-3</v>
      </c>
      <c r="M124" s="263">
        <f t="shared" si="7"/>
        <v>8.5910652920962199E-2</v>
      </c>
    </row>
    <row r="125" spans="1:17" x14ac:dyDescent="0.3">
      <c r="A125" s="134">
        <v>941</v>
      </c>
      <c r="B125" s="20" t="s">
        <v>430</v>
      </c>
      <c r="C125" s="20">
        <v>456</v>
      </c>
      <c r="D125" s="8">
        <v>1.2328656014275286E-2</v>
      </c>
      <c r="E125" s="20">
        <v>0</v>
      </c>
      <c r="F125" s="20">
        <v>456</v>
      </c>
      <c r="G125" s="8">
        <v>1.2326656394453005E-2</v>
      </c>
      <c r="H125" s="20">
        <v>473</v>
      </c>
      <c r="I125" s="156">
        <f t="shared" si="4"/>
        <v>1.2972765420586381E-2</v>
      </c>
      <c r="J125" s="123">
        <v>0</v>
      </c>
      <c r="K125" s="123">
        <f t="shared" si="5"/>
        <v>473</v>
      </c>
      <c r="L125" s="156">
        <f t="shared" si="6"/>
        <v>1.2970275309860699E-2</v>
      </c>
      <c r="M125" s="263">
        <f t="shared" si="7"/>
        <v>3.7280701754385963E-2</v>
      </c>
    </row>
    <row r="126" spans="1:17" ht="28.8" x14ac:dyDescent="0.3">
      <c r="A126" s="134">
        <v>951</v>
      </c>
      <c r="B126" s="155" t="s">
        <v>429</v>
      </c>
      <c r="C126" s="20">
        <v>5</v>
      </c>
      <c r="D126" s="8">
        <v>1.3518263173547464E-4</v>
      </c>
      <c r="E126" s="20">
        <v>0</v>
      </c>
      <c r="F126" s="20">
        <v>5</v>
      </c>
      <c r="G126" s="8">
        <v>1.3516070607952856E-4</v>
      </c>
      <c r="H126" s="20">
        <v>7</v>
      </c>
      <c r="I126" s="156">
        <f t="shared" si="4"/>
        <v>1.9198595759852994E-4</v>
      </c>
      <c r="J126" s="123">
        <v>0</v>
      </c>
      <c r="K126" s="123">
        <f t="shared" si="5"/>
        <v>7</v>
      </c>
      <c r="L126" s="156">
        <f t="shared" si="6"/>
        <v>1.9194910606559176E-4</v>
      </c>
      <c r="M126" s="263">
        <f t="shared" si="7"/>
        <v>0.4</v>
      </c>
    </row>
    <row r="127" spans="1:17" x14ac:dyDescent="0.3">
      <c r="A127" s="134">
        <v>961</v>
      </c>
      <c r="B127" s="20" t="s">
        <v>428</v>
      </c>
      <c r="C127" s="20">
        <v>1056</v>
      </c>
      <c r="D127" s="8">
        <v>2.8550571822532241E-2</v>
      </c>
      <c r="E127" s="20">
        <v>0</v>
      </c>
      <c r="F127" s="20">
        <v>1056</v>
      </c>
      <c r="G127" s="8">
        <v>2.8545941123996433E-2</v>
      </c>
      <c r="H127" s="20">
        <v>1037</v>
      </c>
      <c r="I127" s="156">
        <f t="shared" si="4"/>
        <v>2.844134828995365E-2</v>
      </c>
      <c r="J127" s="123">
        <v>0</v>
      </c>
      <c r="K127" s="123">
        <f t="shared" si="5"/>
        <v>1037</v>
      </c>
      <c r="L127" s="156">
        <f t="shared" si="6"/>
        <v>2.8435888998574091E-2</v>
      </c>
      <c r="M127" s="263">
        <f t="shared" si="7"/>
        <v>-1.7992424242424244E-2</v>
      </c>
    </row>
    <row r="128" spans="1:17" ht="15" thickBot="1" x14ac:dyDescent="0.35">
      <c r="A128" s="59">
        <v>962</v>
      </c>
      <c r="B128" s="125" t="s">
        <v>427</v>
      </c>
      <c r="C128" s="125">
        <v>2764</v>
      </c>
      <c r="D128" s="83">
        <v>7.472895882337037E-2</v>
      </c>
      <c r="E128" s="125">
        <v>0</v>
      </c>
      <c r="F128" s="125">
        <v>2764</v>
      </c>
      <c r="G128" s="83">
        <v>7.4716838320763382E-2</v>
      </c>
      <c r="H128" s="125">
        <v>2765</v>
      </c>
      <c r="I128" s="156">
        <f t="shared" si="4"/>
        <v>7.5834453251419326E-2</v>
      </c>
      <c r="J128" s="123">
        <v>0</v>
      </c>
      <c r="K128" s="123">
        <f t="shared" si="5"/>
        <v>2765</v>
      </c>
      <c r="L128" s="156">
        <f t="shared" si="6"/>
        <v>7.5819896895908748E-2</v>
      </c>
      <c r="M128" s="311">
        <f t="shared" si="7"/>
        <v>3.6179450072358897E-4</v>
      </c>
    </row>
    <row r="129" spans="1:17" s="23" customFormat="1" ht="15" thickBot="1" x14ac:dyDescent="0.35">
      <c r="A129" s="518" t="s">
        <v>426</v>
      </c>
      <c r="B129" s="519"/>
      <c r="C129" s="262">
        <v>36987</v>
      </c>
      <c r="D129" s="386">
        <v>1</v>
      </c>
      <c r="E129" s="262">
        <v>6</v>
      </c>
      <c r="F129" s="262">
        <v>36993</v>
      </c>
      <c r="G129" s="386">
        <v>1</v>
      </c>
      <c r="H129" s="262">
        <f>SUM(H5:H128)</f>
        <v>36461</v>
      </c>
      <c r="I129" s="366">
        <f>SUM(I5:I128)</f>
        <v>1</v>
      </c>
      <c r="J129" s="262">
        <f>SUM(J5:J128)</f>
        <v>7</v>
      </c>
      <c r="K129" s="262">
        <f>SUM(K5:K128)</f>
        <v>36468</v>
      </c>
      <c r="L129" s="366">
        <f>SUM(L5:L128)</f>
        <v>0.99999999999999967</v>
      </c>
      <c r="M129" s="351">
        <f t="shared" si="7"/>
        <v>-1.4191874138350498E-2</v>
      </c>
    </row>
    <row r="130" spans="1:17" x14ac:dyDescent="0.3">
      <c r="P130" s="245"/>
      <c r="Q130" s="245"/>
    </row>
    <row r="131" spans="1:17" x14ac:dyDescent="0.3">
      <c r="P131" s="245"/>
      <c r="Q131" s="245"/>
    </row>
  </sheetData>
  <mergeCells count="11">
    <mergeCell ref="A1:M1"/>
    <mergeCell ref="C2:G2"/>
    <mergeCell ref="B2:B4"/>
    <mergeCell ref="A2:A4"/>
    <mergeCell ref="C3:D3"/>
    <mergeCell ref="F3:G3"/>
    <mergeCell ref="A129:B129"/>
    <mergeCell ref="H2:L2"/>
    <mergeCell ref="M2:M4"/>
    <mergeCell ref="H3:I3"/>
    <mergeCell ref="K3:L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workbookViewId="0">
      <selection sqref="A1:L1"/>
    </sheetView>
  </sheetViews>
  <sheetFormatPr defaultColWidth="9.109375" defaultRowHeight="14.4" x14ac:dyDescent="0.3"/>
  <cols>
    <col min="1" max="1" width="14.6640625" bestFit="1" customWidth="1"/>
    <col min="2" max="12" width="10.6640625" customWidth="1"/>
    <col min="13" max="13" width="15.33203125" customWidth="1"/>
  </cols>
  <sheetData>
    <row r="1" spans="1:20" ht="15" customHeight="1" thickBot="1" x14ac:dyDescent="0.35">
      <c r="A1" s="558" t="s">
        <v>686</v>
      </c>
      <c r="B1" s="559"/>
      <c r="C1" s="559"/>
      <c r="D1" s="559"/>
      <c r="E1" s="559"/>
      <c r="F1" s="559"/>
      <c r="G1" s="559"/>
      <c r="H1" s="559"/>
      <c r="I1" s="559"/>
      <c r="J1" s="559"/>
      <c r="K1" s="559"/>
      <c r="L1" s="560"/>
    </row>
    <row r="2" spans="1:20" ht="14.4" customHeight="1" x14ac:dyDescent="0.3">
      <c r="A2" s="564" t="s">
        <v>405</v>
      </c>
      <c r="B2" s="485">
        <v>2014</v>
      </c>
      <c r="C2" s="487"/>
      <c r="D2" s="487"/>
      <c r="E2" s="487"/>
      <c r="F2" s="487"/>
      <c r="G2" s="485">
        <v>2015</v>
      </c>
      <c r="H2" s="487"/>
      <c r="I2" s="487"/>
      <c r="J2" s="487"/>
      <c r="K2" s="505"/>
      <c r="L2" s="501" t="s">
        <v>675</v>
      </c>
    </row>
    <row r="3" spans="1:20" x14ac:dyDescent="0.3">
      <c r="A3" s="565"/>
      <c r="B3" s="489" t="s">
        <v>1</v>
      </c>
      <c r="C3" s="490"/>
      <c r="D3" s="44" t="s">
        <v>2</v>
      </c>
      <c r="E3" s="489" t="s">
        <v>3</v>
      </c>
      <c r="F3" s="491"/>
      <c r="G3" s="453" t="s">
        <v>1</v>
      </c>
      <c r="H3" s="515"/>
      <c r="I3" s="104" t="s">
        <v>2</v>
      </c>
      <c r="J3" s="453" t="s">
        <v>3</v>
      </c>
      <c r="K3" s="462"/>
      <c r="L3" s="502"/>
    </row>
    <row r="4" spans="1:20" ht="15" thickBot="1" x14ac:dyDescent="0.35">
      <c r="A4" s="566"/>
      <c r="B4" s="94" t="s">
        <v>4</v>
      </c>
      <c r="C4" s="94" t="s">
        <v>5</v>
      </c>
      <c r="D4" s="94" t="s">
        <v>6</v>
      </c>
      <c r="E4" s="94" t="s">
        <v>6</v>
      </c>
      <c r="F4" s="95" t="s">
        <v>5</v>
      </c>
      <c r="G4" s="96" t="s">
        <v>4</v>
      </c>
      <c r="H4" s="96" t="s">
        <v>5</v>
      </c>
      <c r="I4" s="96" t="s">
        <v>6</v>
      </c>
      <c r="J4" s="96" t="s">
        <v>6</v>
      </c>
      <c r="K4" s="97" t="s">
        <v>5</v>
      </c>
      <c r="L4" s="514"/>
      <c r="N4" s="196"/>
      <c r="O4" s="196"/>
      <c r="S4" s="196"/>
      <c r="T4" s="196"/>
    </row>
    <row r="5" spans="1:20" ht="14.4" customHeight="1" x14ac:dyDescent="0.25">
      <c r="A5" s="159" t="s">
        <v>406</v>
      </c>
      <c r="B5" s="160">
        <v>3441</v>
      </c>
      <c r="C5" s="129">
        <v>9.3032687160353636E-2</v>
      </c>
      <c r="D5" s="160">
        <v>0</v>
      </c>
      <c r="E5" s="160">
        <v>3441</v>
      </c>
      <c r="F5" s="163">
        <v>9.301759792393155E-2</v>
      </c>
      <c r="G5" s="283">
        <v>3282</v>
      </c>
      <c r="H5" s="321">
        <f>G5/$G$17</f>
        <v>9.0013987548339322E-2</v>
      </c>
      <c r="I5" s="283">
        <v>2</v>
      </c>
      <c r="J5" s="283">
        <f>G5+I5</f>
        <v>3284</v>
      </c>
      <c r="K5" s="324">
        <f>J5/$J$17</f>
        <v>9.0051552045629049E-2</v>
      </c>
      <c r="L5" s="322">
        <f>(J5-E5)/E5</f>
        <v>-4.5626271432723048E-2</v>
      </c>
      <c r="N5" s="196"/>
      <c r="O5" s="196"/>
      <c r="S5" s="196"/>
      <c r="T5" s="196"/>
    </row>
    <row r="6" spans="1:20" x14ac:dyDescent="0.3">
      <c r="A6" s="1" t="s">
        <v>407</v>
      </c>
      <c r="B6" s="2">
        <v>3294</v>
      </c>
      <c r="C6" s="3">
        <v>8.9058317787330685E-2</v>
      </c>
      <c r="D6" s="2">
        <v>1</v>
      </c>
      <c r="E6" s="2">
        <v>3295</v>
      </c>
      <c r="F6" s="158">
        <v>8.907090530640932E-2</v>
      </c>
      <c r="G6" s="286">
        <v>2915</v>
      </c>
      <c r="H6" s="321">
        <f t="shared" ref="H6:H16" si="0">G6/$G$17</f>
        <v>7.9948438057102111E-2</v>
      </c>
      <c r="I6" s="286">
        <v>0</v>
      </c>
      <c r="J6" s="283">
        <f t="shared" ref="J6:J17" si="1">G6+I6</f>
        <v>2915</v>
      </c>
      <c r="K6" s="324">
        <f t="shared" ref="K6:K16" si="2">J6/$J$17</f>
        <v>7.9933092025885707E-2</v>
      </c>
      <c r="L6" s="322">
        <f t="shared" ref="L6:L17" si="3">(J6-E6)/E6</f>
        <v>-0.11532625189681335</v>
      </c>
      <c r="N6" s="196"/>
      <c r="O6" s="196"/>
      <c r="S6" s="196"/>
      <c r="T6" s="196"/>
    </row>
    <row r="7" spans="1:20" ht="14.4" customHeight="1" x14ac:dyDescent="0.25">
      <c r="A7" s="1" t="s">
        <v>408</v>
      </c>
      <c r="B7" s="2">
        <v>3302</v>
      </c>
      <c r="C7" s="3">
        <v>8.9274609998107449E-2</v>
      </c>
      <c r="D7" s="2">
        <v>0</v>
      </c>
      <c r="E7" s="2">
        <v>3302</v>
      </c>
      <c r="F7" s="158">
        <v>8.9260130294920664E-2</v>
      </c>
      <c r="G7" s="286">
        <v>3634</v>
      </c>
      <c r="H7" s="321">
        <f t="shared" si="0"/>
        <v>9.966813855900826E-2</v>
      </c>
      <c r="I7" s="286">
        <v>0</v>
      </c>
      <c r="J7" s="283">
        <f t="shared" si="1"/>
        <v>3634</v>
      </c>
      <c r="K7" s="324">
        <f t="shared" si="2"/>
        <v>9.9649007348908636E-2</v>
      </c>
      <c r="L7" s="322">
        <f t="shared" si="3"/>
        <v>0.10054512416717142</v>
      </c>
      <c r="N7" s="196"/>
      <c r="O7" s="196"/>
      <c r="P7" s="196"/>
      <c r="S7" s="196"/>
      <c r="T7" s="196"/>
    </row>
    <row r="8" spans="1:20" ht="14.4" customHeight="1" x14ac:dyDescent="0.25">
      <c r="A8" s="1" t="s">
        <v>409</v>
      </c>
      <c r="B8" s="2">
        <v>2831</v>
      </c>
      <c r="C8" s="3">
        <v>7.6540406088625737E-2</v>
      </c>
      <c r="D8" s="2">
        <v>1</v>
      </c>
      <c r="E8" s="2">
        <v>2832</v>
      </c>
      <c r="F8" s="158">
        <v>7.6555023923444973E-2</v>
      </c>
      <c r="G8" s="286">
        <v>2761</v>
      </c>
      <c r="H8" s="321">
        <f t="shared" si="0"/>
        <v>7.5724746989934449E-2</v>
      </c>
      <c r="I8" s="286">
        <v>1</v>
      </c>
      <c r="J8" s="283">
        <f t="shared" si="1"/>
        <v>2762</v>
      </c>
      <c r="K8" s="324">
        <f t="shared" si="2"/>
        <v>7.5737632993309198E-2</v>
      </c>
      <c r="L8" s="322">
        <f t="shared" si="3"/>
        <v>-2.4717514124293787E-2</v>
      </c>
      <c r="N8" s="196"/>
      <c r="O8" s="196"/>
      <c r="P8" s="196"/>
      <c r="S8" s="196"/>
      <c r="T8" s="196"/>
    </row>
    <row r="9" spans="1:20" ht="14.4" customHeight="1" x14ac:dyDescent="0.25">
      <c r="A9" s="1" t="s">
        <v>410</v>
      </c>
      <c r="B9" s="2">
        <v>3427</v>
      </c>
      <c r="C9" s="3">
        <v>9.2654175791494306E-2</v>
      </c>
      <c r="D9" s="2">
        <v>2</v>
      </c>
      <c r="E9" s="2">
        <v>3429</v>
      </c>
      <c r="F9" s="158">
        <v>9.2693212229340682E-2</v>
      </c>
      <c r="G9" s="286">
        <v>3026</v>
      </c>
      <c r="H9" s="321">
        <f t="shared" si="0"/>
        <v>8.2992786813307365E-2</v>
      </c>
      <c r="I9" s="286">
        <v>0</v>
      </c>
      <c r="J9" s="283">
        <f t="shared" si="1"/>
        <v>3026</v>
      </c>
      <c r="K9" s="324">
        <f t="shared" si="2"/>
        <v>8.2976856422068659E-2</v>
      </c>
      <c r="L9" s="322">
        <f t="shared" si="3"/>
        <v>-0.11752697579469233</v>
      </c>
      <c r="N9" s="196"/>
      <c r="O9" s="196"/>
      <c r="P9" s="196"/>
      <c r="S9" s="196"/>
      <c r="T9" s="196"/>
    </row>
    <row r="10" spans="1:20" ht="14.4" customHeight="1" x14ac:dyDescent="0.25">
      <c r="A10" s="1" t="s">
        <v>411</v>
      </c>
      <c r="B10" s="2">
        <v>3313</v>
      </c>
      <c r="C10" s="3">
        <v>8.9572011787925482E-2</v>
      </c>
      <c r="D10" s="2">
        <v>0</v>
      </c>
      <c r="E10" s="2">
        <v>3313</v>
      </c>
      <c r="F10" s="158">
        <v>8.9557483848295621E-2</v>
      </c>
      <c r="G10" s="286">
        <v>3581</v>
      </c>
      <c r="H10" s="321">
        <f t="shared" si="0"/>
        <v>9.8214530594333674E-2</v>
      </c>
      <c r="I10" s="286">
        <v>0</v>
      </c>
      <c r="J10" s="283">
        <f t="shared" si="1"/>
        <v>3581</v>
      </c>
      <c r="K10" s="324">
        <f t="shared" si="2"/>
        <v>9.8195678402983433E-2</v>
      </c>
      <c r="L10" s="322">
        <f t="shared" si="3"/>
        <v>8.0893450045276191E-2</v>
      </c>
      <c r="N10" s="196"/>
      <c r="O10" s="196"/>
      <c r="P10" s="196"/>
      <c r="S10" s="196"/>
      <c r="T10" s="196"/>
    </row>
    <row r="11" spans="1:20" ht="14.4" customHeight="1" x14ac:dyDescent="0.25">
      <c r="A11" s="1" t="s">
        <v>412</v>
      </c>
      <c r="B11" s="2">
        <v>2329</v>
      </c>
      <c r="C11" s="3">
        <v>6.2968069862384082E-2</v>
      </c>
      <c r="D11" s="2">
        <v>0</v>
      </c>
      <c r="E11" s="2">
        <v>2329</v>
      </c>
      <c r="F11" s="158">
        <v>6.2957856891844396E-2</v>
      </c>
      <c r="G11" s="286">
        <v>2269</v>
      </c>
      <c r="H11" s="321">
        <f t="shared" si="0"/>
        <v>6.2230876827294918E-2</v>
      </c>
      <c r="I11" s="286">
        <v>0</v>
      </c>
      <c r="J11" s="283">
        <f t="shared" si="1"/>
        <v>2269</v>
      </c>
      <c r="K11" s="324">
        <f t="shared" si="2"/>
        <v>6.2218931666118242E-2</v>
      </c>
      <c r="L11" s="322">
        <f t="shared" si="3"/>
        <v>-2.5762129669386003E-2</v>
      </c>
      <c r="N11" s="196"/>
      <c r="O11" s="196"/>
      <c r="P11" s="196"/>
      <c r="S11" s="196"/>
      <c r="T11" s="196"/>
    </row>
    <row r="12" spans="1:20" x14ac:dyDescent="0.3">
      <c r="A12" s="1" t="s">
        <v>413</v>
      </c>
      <c r="B12" s="2">
        <v>2169</v>
      </c>
      <c r="C12" s="3">
        <v>5.8642225646848893E-2</v>
      </c>
      <c r="D12" s="2">
        <v>0</v>
      </c>
      <c r="E12" s="2">
        <v>2169</v>
      </c>
      <c r="F12" s="158">
        <v>5.8632714297299486E-2</v>
      </c>
      <c r="G12" s="286">
        <v>2424</v>
      </c>
      <c r="H12" s="321">
        <f t="shared" si="0"/>
        <v>6.6481994459833799E-2</v>
      </c>
      <c r="I12" s="286">
        <v>1</v>
      </c>
      <c r="J12" s="283">
        <f t="shared" si="1"/>
        <v>2425</v>
      </c>
      <c r="K12" s="324">
        <f t="shared" si="2"/>
        <v>6.6496654601294281E-2</v>
      </c>
      <c r="L12" s="322">
        <f t="shared" si="3"/>
        <v>0.11802674043337943</v>
      </c>
      <c r="N12" s="196"/>
      <c r="O12" s="196"/>
      <c r="P12" s="196"/>
      <c r="S12" s="196"/>
      <c r="T12" s="196"/>
    </row>
    <row r="13" spans="1:20" ht="14.4" customHeight="1" x14ac:dyDescent="0.25">
      <c r="A13" s="1" t="s">
        <v>414</v>
      </c>
      <c r="B13" s="2">
        <v>3579</v>
      </c>
      <c r="C13" s="3">
        <v>9.6763727796252738E-2</v>
      </c>
      <c r="D13" s="2">
        <v>0</v>
      </c>
      <c r="E13" s="2">
        <v>3579</v>
      </c>
      <c r="F13" s="158">
        <v>9.6748033411726539E-2</v>
      </c>
      <c r="G13" s="286">
        <v>3433</v>
      </c>
      <c r="H13" s="321">
        <f t="shared" si="0"/>
        <v>9.4155398919393327E-2</v>
      </c>
      <c r="I13" s="286">
        <v>0</v>
      </c>
      <c r="J13" s="283">
        <f t="shared" si="1"/>
        <v>3433</v>
      </c>
      <c r="K13" s="324">
        <f t="shared" si="2"/>
        <v>9.4137325874739497E-2</v>
      </c>
      <c r="L13" s="322">
        <f t="shared" si="3"/>
        <v>-4.079351774238614E-2</v>
      </c>
      <c r="N13" s="196"/>
      <c r="O13" s="196"/>
      <c r="P13" s="196"/>
      <c r="S13" s="196"/>
      <c r="T13" s="196"/>
    </row>
    <row r="14" spans="1:20" ht="14.4" customHeight="1" x14ac:dyDescent="0.25">
      <c r="A14" s="1" t="s">
        <v>415</v>
      </c>
      <c r="B14" s="2">
        <v>3606</v>
      </c>
      <c r="C14" s="3">
        <v>9.7493714007624299E-2</v>
      </c>
      <c r="D14" s="2">
        <v>0</v>
      </c>
      <c r="E14" s="2">
        <v>3606</v>
      </c>
      <c r="F14" s="158">
        <v>9.7477901224555991E-2</v>
      </c>
      <c r="G14" s="286">
        <v>3565</v>
      </c>
      <c r="H14" s="321">
        <f t="shared" si="0"/>
        <v>9.7775705548394168E-2</v>
      </c>
      <c r="I14" s="286">
        <v>1</v>
      </c>
      <c r="J14" s="283">
        <f t="shared" si="1"/>
        <v>3566</v>
      </c>
      <c r="K14" s="324">
        <f t="shared" si="2"/>
        <v>9.778435888998574E-2</v>
      </c>
      <c r="L14" s="322">
        <f t="shared" si="3"/>
        <v>-1.1092623405435386E-2</v>
      </c>
      <c r="N14" s="196"/>
      <c r="O14" s="196"/>
      <c r="P14" s="196"/>
      <c r="S14" s="196"/>
      <c r="T14" s="196"/>
    </row>
    <row r="15" spans="1:20" ht="14.4" customHeight="1" x14ac:dyDescent="0.25">
      <c r="A15" s="1" t="s">
        <v>416</v>
      </c>
      <c r="B15" s="2">
        <v>3011</v>
      </c>
      <c r="C15" s="3">
        <v>8.1406980831102815E-2</v>
      </c>
      <c r="D15" s="2">
        <v>1</v>
      </c>
      <c r="E15" s="2">
        <v>3012</v>
      </c>
      <c r="F15" s="158">
        <v>8.1420809342307998E-2</v>
      </c>
      <c r="G15" s="286">
        <v>2931</v>
      </c>
      <c r="H15" s="321">
        <f t="shared" si="0"/>
        <v>8.0387263103041603E-2</v>
      </c>
      <c r="I15" s="286">
        <v>1</v>
      </c>
      <c r="J15" s="283">
        <f t="shared" si="1"/>
        <v>2932</v>
      </c>
      <c r="K15" s="324">
        <f t="shared" si="2"/>
        <v>8.0399254140616425E-2</v>
      </c>
      <c r="L15" s="322">
        <f t="shared" si="3"/>
        <v>-2.6560424966799469E-2</v>
      </c>
      <c r="N15" s="196"/>
      <c r="O15" s="196"/>
      <c r="P15" s="196"/>
      <c r="S15" s="196"/>
      <c r="T15" s="196"/>
    </row>
    <row r="16" spans="1:20" ht="15" thickBot="1" x14ac:dyDescent="0.35">
      <c r="A16" s="161" t="s">
        <v>417</v>
      </c>
      <c r="B16" s="9">
        <v>2685</v>
      </c>
      <c r="C16" s="76">
        <v>7.2593073241949871E-2</v>
      </c>
      <c r="D16" s="9">
        <v>1</v>
      </c>
      <c r="E16" s="9">
        <v>2686</v>
      </c>
      <c r="F16" s="162">
        <v>7.2608331305922744E-2</v>
      </c>
      <c r="G16" s="287">
        <v>2640</v>
      </c>
      <c r="H16" s="321">
        <f t="shared" si="0"/>
        <v>7.2406132580017005E-2</v>
      </c>
      <c r="I16" s="287">
        <v>1</v>
      </c>
      <c r="J16" s="288">
        <f t="shared" si="1"/>
        <v>2641</v>
      </c>
      <c r="K16" s="324">
        <f t="shared" si="2"/>
        <v>7.2419655588461113E-2</v>
      </c>
      <c r="L16" s="325">
        <f t="shared" si="3"/>
        <v>-1.6753536857781089E-2</v>
      </c>
      <c r="N16" s="196"/>
      <c r="O16" s="196"/>
      <c r="P16" s="196"/>
      <c r="S16" s="196"/>
      <c r="T16" s="196"/>
    </row>
    <row r="17" spans="1:20" s="7" customFormat="1" ht="15" customHeight="1" thickBot="1" x14ac:dyDescent="0.3">
      <c r="A17" s="367" t="s">
        <v>9</v>
      </c>
      <c r="B17" s="352">
        <v>36987</v>
      </c>
      <c r="C17" s="315">
        <v>1</v>
      </c>
      <c r="D17" s="352">
        <v>6</v>
      </c>
      <c r="E17" s="352">
        <v>36993</v>
      </c>
      <c r="F17" s="388">
        <v>1</v>
      </c>
      <c r="G17" s="389">
        <f>SUM(G5:G16)</f>
        <v>36461</v>
      </c>
      <c r="H17" s="301">
        <f>SUM(H5:H16)</f>
        <v>1</v>
      </c>
      <c r="I17" s="389">
        <f>SUM(I5:I16)</f>
        <v>7</v>
      </c>
      <c r="J17" s="389">
        <f t="shared" si="1"/>
        <v>36468</v>
      </c>
      <c r="K17" s="390">
        <f>SUM(K5:K16)</f>
        <v>0.99999999999999989</v>
      </c>
      <c r="L17" s="303">
        <f t="shared" si="3"/>
        <v>-1.4191874138350498E-2</v>
      </c>
      <c r="N17" s="230"/>
      <c r="O17" s="230"/>
      <c r="P17" s="230"/>
    </row>
    <row r="18" spans="1:20" ht="14.4" customHeight="1" x14ac:dyDescent="0.25">
      <c r="O18" s="196"/>
      <c r="P18" s="196"/>
    </row>
    <row r="19" spans="1:20" ht="15.75" thickBot="1" x14ac:dyDescent="0.3">
      <c r="O19" s="196"/>
      <c r="P19" s="196"/>
    </row>
    <row r="20" spans="1:20" ht="15" customHeight="1" thickBot="1" x14ac:dyDescent="0.3">
      <c r="A20" s="558" t="s">
        <v>687</v>
      </c>
      <c r="B20" s="559"/>
      <c r="C20" s="559"/>
      <c r="D20" s="559"/>
      <c r="E20" s="559"/>
      <c r="F20" s="559"/>
      <c r="G20" s="559"/>
      <c r="H20" s="559"/>
      <c r="I20" s="559"/>
      <c r="J20" s="559"/>
      <c r="K20" s="559"/>
      <c r="L20" s="560"/>
      <c r="O20" s="196"/>
      <c r="P20" s="196"/>
    </row>
    <row r="21" spans="1:20" ht="14.4" customHeight="1" x14ac:dyDescent="0.3">
      <c r="A21" s="561" t="s">
        <v>418</v>
      </c>
      <c r="B21" s="485">
        <v>2014</v>
      </c>
      <c r="C21" s="487"/>
      <c r="D21" s="487"/>
      <c r="E21" s="487"/>
      <c r="F21" s="487"/>
      <c r="G21" s="485">
        <v>2015</v>
      </c>
      <c r="H21" s="487"/>
      <c r="I21" s="487"/>
      <c r="J21" s="487"/>
      <c r="K21" s="505"/>
      <c r="L21" s="501" t="s">
        <v>675</v>
      </c>
    </row>
    <row r="22" spans="1:20" ht="14.4" customHeight="1" x14ac:dyDescent="0.3">
      <c r="A22" s="562"/>
      <c r="B22" s="489" t="s">
        <v>1</v>
      </c>
      <c r="C22" s="490"/>
      <c r="D22" s="44" t="s">
        <v>2</v>
      </c>
      <c r="E22" s="489" t="s">
        <v>3</v>
      </c>
      <c r="F22" s="491"/>
      <c r="G22" s="453" t="s">
        <v>1</v>
      </c>
      <c r="H22" s="515"/>
      <c r="I22" s="104" t="s">
        <v>2</v>
      </c>
      <c r="J22" s="453" t="s">
        <v>3</v>
      </c>
      <c r="K22" s="462"/>
      <c r="L22" s="502"/>
    </row>
    <row r="23" spans="1:20" ht="15" thickBot="1" x14ac:dyDescent="0.35">
      <c r="A23" s="563"/>
      <c r="B23" s="94" t="s">
        <v>4</v>
      </c>
      <c r="C23" s="94" t="s">
        <v>5</v>
      </c>
      <c r="D23" s="94" t="s">
        <v>6</v>
      </c>
      <c r="E23" s="94" t="s">
        <v>6</v>
      </c>
      <c r="F23" s="95" t="s">
        <v>5</v>
      </c>
      <c r="G23" s="96" t="s">
        <v>4</v>
      </c>
      <c r="H23" s="96" t="s">
        <v>5</v>
      </c>
      <c r="I23" s="96" t="s">
        <v>6</v>
      </c>
      <c r="J23" s="96" t="s">
        <v>6</v>
      </c>
      <c r="K23" s="97" t="s">
        <v>5</v>
      </c>
      <c r="L23" s="514"/>
      <c r="N23" s="196"/>
      <c r="O23" s="196"/>
      <c r="S23" s="196"/>
      <c r="T23" s="196"/>
    </row>
    <row r="24" spans="1:20" ht="14.4" customHeight="1" x14ac:dyDescent="0.25">
      <c r="A24" s="159" t="s">
        <v>419</v>
      </c>
      <c r="B24" s="160">
        <v>7161</v>
      </c>
      <c r="C24" s="129">
        <v>0.19360856517154676</v>
      </c>
      <c r="D24" s="160">
        <v>0</v>
      </c>
      <c r="E24" s="160">
        <v>7161</v>
      </c>
      <c r="F24" s="131">
        <v>0.19357716324710081</v>
      </c>
      <c r="G24" s="283">
        <v>7344</v>
      </c>
      <c r="H24" s="321">
        <f>G24/$G$31</f>
        <v>0.20142069608622912</v>
      </c>
      <c r="I24" s="283">
        <v>2</v>
      </c>
      <c r="J24" s="283">
        <f>G24+I24</f>
        <v>7346</v>
      </c>
      <c r="K24" s="321">
        <f>J24/$J$31</f>
        <v>0.20143687616540529</v>
      </c>
      <c r="L24" s="322">
        <f>(J24-E24)/E24</f>
        <v>2.5834380673090351E-2</v>
      </c>
      <c r="N24" s="196"/>
      <c r="O24" s="196"/>
      <c r="S24" s="196"/>
      <c r="T24" s="196"/>
    </row>
    <row r="25" spans="1:20" ht="14.4" customHeight="1" x14ac:dyDescent="0.25">
      <c r="A25" s="1" t="s">
        <v>420</v>
      </c>
      <c r="B25" s="2">
        <v>7384</v>
      </c>
      <c r="C25" s="3">
        <v>0.19963771054694893</v>
      </c>
      <c r="D25" s="2">
        <v>1</v>
      </c>
      <c r="E25" s="2">
        <v>7385</v>
      </c>
      <c r="F25" s="47">
        <v>0.19963236287946368</v>
      </c>
      <c r="G25" s="286">
        <v>7498</v>
      </c>
      <c r="H25" s="321">
        <f t="shared" ref="H25:H30" si="4">G25/$G$31</f>
        <v>0.20564438715339678</v>
      </c>
      <c r="I25" s="286">
        <v>2</v>
      </c>
      <c r="J25" s="283">
        <f t="shared" ref="J25:J30" si="5">G25+I25</f>
        <v>7500</v>
      </c>
      <c r="K25" s="321">
        <f t="shared" ref="K25:K30" si="6">J25/$J$31</f>
        <v>0.2056597564988483</v>
      </c>
      <c r="L25" s="322">
        <f t="shared" ref="L25:L31" si="7">(J25-E25)/E25</f>
        <v>1.5572105619498984E-2</v>
      </c>
      <c r="N25" s="196"/>
      <c r="O25" s="196"/>
      <c r="S25" s="196"/>
      <c r="T25" s="196"/>
    </row>
    <row r="26" spans="1:20" ht="14.4" customHeight="1" x14ac:dyDescent="0.25">
      <c r="A26" s="1" t="s">
        <v>421</v>
      </c>
      <c r="B26" s="2">
        <v>6355</v>
      </c>
      <c r="C26" s="3">
        <v>0.17181712493578824</v>
      </c>
      <c r="D26" s="2">
        <v>1</v>
      </c>
      <c r="E26" s="2">
        <v>6356</v>
      </c>
      <c r="F26" s="47">
        <v>0.1718162895682967</v>
      </c>
      <c r="G26" s="286">
        <v>6101</v>
      </c>
      <c r="H26" s="321">
        <f t="shared" si="4"/>
        <v>0.16732947532980444</v>
      </c>
      <c r="I26" s="286">
        <v>1</v>
      </c>
      <c r="J26" s="283">
        <f t="shared" si="5"/>
        <v>6102</v>
      </c>
      <c r="K26" s="321">
        <f t="shared" si="6"/>
        <v>0.16732477788746297</v>
      </c>
      <c r="L26" s="322">
        <f t="shared" si="7"/>
        <v>-3.9962240402769036E-2</v>
      </c>
      <c r="N26" s="196"/>
      <c r="O26" s="196"/>
      <c r="S26" s="196"/>
      <c r="T26" s="196"/>
    </row>
    <row r="27" spans="1:20" ht="14.4" customHeight="1" x14ac:dyDescent="0.25">
      <c r="A27" s="1" t="s">
        <v>422</v>
      </c>
      <c r="B27" s="2">
        <v>6853</v>
      </c>
      <c r="C27" s="3">
        <v>0.18528131505664153</v>
      </c>
      <c r="D27" s="2">
        <v>0</v>
      </c>
      <c r="E27" s="2">
        <v>6853</v>
      </c>
      <c r="F27" s="47">
        <v>0.18525126375260184</v>
      </c>
      <c r="G27" s="286">
        <v>6777</v>
      </c>
      <c r="H27" s="321">
        <f t="shared" si="4"/>
        <v>0.18586983352074821</v>
      </c>
      <c r="I27" s="286">
        <v>1</v>
      </c>
      <c r="J27" s="283">
        <f t="shared" si="5"/>
        <v>6778</v>
      </c>
      <c r="K27" s="321">
        <f t="shared" si="6"/>
        <v>0.18586157727322583</v>
      </c>
      <c r="L27" s="322">
        <f t="shared" si="7"/>
        <v>-1.0944112067707573E-2</v>
      </c>
      <c r="N27" s="196"/>
      <c r="O27" s="196"/>
      <c r="S27" s="196"/>
      <c r="T27" s="196"/>
    </row>
    <row r="28" spans="1:20" ht="14.4" customHeight="1" x14ac:dyDescent="0.25">
      <c r="A28" s="1" t="s">
        <v>423</v>
      </c>
      <c r="B28" s="2">
        <v>5735</v>
      </c>
      <c r="C28" s="3">
        <v>0.15505447860058941</v>
      </c>
      <c r="D28" s="2">
        <v>4</v>
      </c>
      <c r="E28" s="2">
        <v>5739</v>
      </c>
      <c r="F28" s="47">
        <v>0.15513745843808288</v>
      </c>
      <c r="G28" s="286">
        <v>5419</v>
      </c>
      <c r="H28" s="321">
        <f t="shared" si="4"/>
        <v>0.14862455774663338</v>
      </c>
      <c r="I28" s="286">
        <v>1</v>
      </c>
      <c r="J28" s="283">
        <f t="shared" si="5"/>
        <v>5420</v>
      </c>
      <c r="K28" s="321">
        <f t="shared" si="6"/>
        <v>0.14862345069650104</v>
      </c>
      <c r="L28" s="322">
        <f t="shared" si="7"/>
        <v>-5.558459661962014E-2</v>
      </c>
      <c r="N28" s="196"/>
      <c r="O28" s="196"/>
      <c r="S28" s="196"/>
      <c r="T28" s="196"/>
    </row>
    <row r="29" spans="1:20" ht="14.4" customHeight="1" x14ac:dyDescent="0.25">
      <c r="A29" s="1" t="s">
        <v>424</v>
      </c>
      <c r="B29" s="2">
        <v>1844</v>
      </c>
      <c r="C29" s="3">
        <v>4.9855354584043041E-2</v>
      </c>
      <c r="D29" s="2">
        <v>0</v>
      </c>
      <c r="E29" s="2">
        <v>1844</v>
      </c>
      <c r="F29" s="47">
        <v>4.9847268402130135E-2</v>
      </c>
      <c r="G29" s="286">
        <v>1678</v>
      </c>
      <c r="H29" s="321">
        <f t="shared" si="4"/>
        <v>4.6021776692904748E-2</v>
      </c>
      <c r="I29" s="286">
        <v>0</v>
      </c>
      <c r="J29" s="283">
        <f t="shared" si="5"/>
        <v>1678</v>
      </c>
      <c r="K29" s="321">
        <f t="shared" si="6"/>
        <v>4.6012942854008997E-2</v>
      </c>
      <c r="L29" s="322">
        <f t="shared" si="7"/>
        <v>-9.0021691973969628E-2</v>
      </c>
      <c r="N29" s="196"/>
      <c r="O29" s="196"/>
      <c r="S29" s="196"/>
      <c r="T29" s="196"/>
    </row>
    <row r="30" spans="1:20" ht="15" customHeight="1" thickBot="1" x14ac:dyDescent="0.3">
      <c r="A30" s="161" t="s">
        <v>425</v>
      </c>
      <c r="B30" s="9">
        <v>1655</v>
      </c>
      <c r="C30" s="76">
        <v>4.4745451104442099E-2</v>
      </c>
      <c r="D30" s="9">
        <v>0</v>
      </c>
      <c r="E30" s="9">
        <v>1655</v>
      </c>
      <c r="F30" s="77">
        <v>4.4738193712323952E-2</v>
      </c>
      <c r="G30" s="287">
        <v>1644</v>
      </c>
      <c r="H30" s="321">
        <f t="shared" si="4"/>
        <v>4.5089273470283318E-2</v>
      </c>
      <c r="I30" s="287">
        <v>0</v>
      </c>
      <c r="J30" s="283">
        <f t="shared" si="5"/>
        <v>1644</v>
      </c>
      <c r="K30" s="321">
        <f t="shared" si="6"/>
        <v>4.5080618624547548E-2</v>
      </c>
      <c r="L30" s="325">
        <f t="shared" si="7"/>
        <v>-6.6465256797583082E-3</v>
      </c>
      <c r="N30" s="196"/>
      <c r="O30" s="196"/>
      <c r="S30" s="196"/>
      <c r="T30" s="196"/>
    </row>
    <row r="31" spans="1:20" s="7" customFormat="1" ht="15.75" thickBot="1" x14ac:dyDescent="0.3">
      <c r="A31" s="367" t="s">
        <v>9</v>
      </c>
      <c r="B31" s="352">
        <v>36987</v>
      </c>
      <c r="C31" s="315">
        <v>1</v>
      </c>
      <c r="D31" s="352">
        <v>6</v>
      </c>
      <c r="E31" s="352">
        <v>36993</v>
      </c>
      <c r="F31" s="397">
        <v>1</v>
      </c>
      <c r="G31" s="389">
        <f>SUM(G24:G30)</f>
        <v>36461</v>
      </c>
      <c r="H31" s="301">
        <f>SUM(H24:H30)</f>
        <v>1</v>
      </c>
      <c r="I31" s="389">
        <f>SUM(I24:I30)</f>
        <v>7</v>
      </c>
      <c r="J31" s="389">
        <f>SUM(J24:J30)</f>
        <v>36468</v>
      </c>
      <c r="K31" s="302">
        <f>SUM(K24:K30)</f>
        <v>1</v>
      </c>
      <c r="L31" s="303">
        <f t="shared" si="7"/>
        <v>-1.4191874138350498E-2</v>
      </c>
      <c r="N31" s="230"/>
      <c r="O31" s="230"/>
    </row>
  </sheetData>
  <mergeCells count="18">
    <mergeCell ref="J22:K22"/>
    <mergeCell ref="A20:L20"/>
    <mergeCell ref="A1:L1"/>
    <mergeCell ref="B21:F21"/>
    <mergeCell ref="B2:F2"/>
    <mergeCell ref="A21:A23"/>
    <mergeCell ref="A2:A4"/>
    <mergeCell ref="B22:C22"/>
    <mergeCell ref="E22:F22"/>
    <mergeCell ref="G2:K2"/>
    <mergeCell ref="L2:L4"/>
    <mergeCell ref="G3:H3"/>
    <mergeCell ref="J3:K3"/>
    <mergeCell ref="G21:K21"/>
    <mergeCell ref="L21:L23"/>
    <mergeCell ref="B3:C3"/>
    <mergeCell ref="E3:F3"/>
    <mergeCell ref="G22:H2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workbookViewId="0">
      <selection activeCell="A5" sqref="A5:A42"/>
    </sheetView>
  </sheetViews>
  <sheetFormatPr defaultColWidth="9.109375" defaultRowHeight="14.4" x14ac:dyDescent="0.3"/>
  <cols>
    <col min="1" max="1" width="10.6640625" style="22" customWidth="1"/>
    <col min="2" max="2" width="69.6640625" style="22" customWidth="1"/>
    <col min="3" max="3" width="7.33203125" style="22" customWidth="1"/>
    <col min="4" max="7" width="8.6640625" style="22" customWidth="1"/>
    <col min="8" max="8" width="9.109375" style="22"/>
    <col min="9" max="9" width="12" style="22" bestFit="1" customWidth="1"/>
    <col min="10" max="10" width="9.109375" style="22"/>
    <col min="11" max="11" width="10.6640625" style="22" customWidth="1"/>
    <col min="12" max="16384" width="9.109375" style="22"/>
  </cols>
  <sheetData>
    <row r="1" spans="1:17" ht="15" thickBot="1" x14ac:dyDescent="0.35">
      <c r="A1" s="473" t="s">
        <v>688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5"/>
    </row>
    <row r="2" spans="1:17" ht="14.4" customHeight="1" x14ac:dyDescent="0.3">
      <c r="A2" s="567" t="s">
        <v>638</v>
      </c>
      <c r="B2" s="471" t="s">
        <v>548</v>
      </c>
      <c r="C2" s="485">
        <v>2014</v>
      </c>
      <c r="D2" s="487"/>
      <c r="E2" s="487"/>
      <c r="F2" s="487"/>
      <c r="G2" s="487"/>
      <c r="H2" s="485">
        <v>2015</v>
      </c>
      <c r="I2" s="487"/>
      <c r="J2" s="487"/>
      <c r="K2" s="487"/>
      <c r="L2" s="505"/>
      <c r="M2" s="501" t="s">
        <v>707</v>
      </c>
    </row>
    <row r="3" spans="1:17" x14ac:dyDescent="0.3">
      <c r="A3" s="568"/>
      <c r="B3" s="530"/>
      <c r="C3" s="553" t="s">
        <v>1</v>
      </c>
      <c r="D3" s="553"/>
      <c r="E3" s="98" t="s">
        <v>2</v>
      </c>
      <c r="F3" s="553" t="s">
        <v>3</v>
      </c>
      <c r="G3" s="528"/>
      <c r="H3" s="553" t="s">
        <v>1</v>
      </c>
      <c r="I3" s="553"/>
      <c r="J3" s="134" t="s">
        <v>2</v>
      </c>
      <c r="K3" s="553" t="s">
        <v>3</v>
      </c>
      <c r="L3" s="554"/>
      <c r="M3" s="502"/>
    </row>
    <row r="4" spans="1:17" x14ac:dyDescent="0.3">
      <c r="A4" s="568"/>
      <c r="B4" s="530"/>
      <c r="C4" s="291" t="s">
        <v>4</v>
      </c>
      <c r="D4" s="291" t="s">
        <v>5</v>
      </c>
      <c r="E4" s="291" t="s">
        <v>6</v>
      </c>
      <c r="F4" s="291" t="s">
        <v>6</v>
      </c>
      <c r="G4" s="290" t="s">
        <v>5</v>
      </c>
      <c r="H4" s="291" t="s">
        <v>4</v>
      </c>
      <c r="I4" s="291" t="s">
        <v>5</v>
      </c>
      <c r="J4" s="291" t="s">
        <v>6</v>
      </c>
      <c r="K4" s="291" t="s">
        <v>6</v>
      </c>
      <c r="L4" s="327" t="s">
        <v>5</v>
      </c>
      <c r="M4" s="502"/>
      <c r="O4" s="245"/>
      <c r="P4" s="245"/>
    </row>
    <row r="5" spans="1:17" ht="15" x14ac:dyDescent="0.25">
      <c r="A5" s="164">
        <v>1</v>
      </c>
      <c r="B5" s="329" t="s">
        <v>705</v>
      </c>
      <c r="C5" s="331">
        <v>0</v>
      </c>
      <c r="D5" s="331">
        <v>0</v>
      </c>
      <c r="E5" s="331">
        <v>0</v>
      </c>
      <c r="F5" s="331">
        <v>0</v>
      </c>
      <c r="G5" s="335">
        <v>0</v>
      </c>
      <c r="H5" s="331">
        <v>3</v>
      </c>
      <c r="I5" s="334">
        <f>H5/$H$43</f>
        <v>8.2279696113655681E-5</v>
      </c>
      <c r="J5" s="331">
        <v>0</v>
      </c>
      <c r="K5" s="339">
        <f>H5+J5</f>
        <v>3</v>
      </c>
      <c r="L5" s="337">
        <f>K5/$K$43</f>
        <v>8.2263902599539321E-5</v>
      </c>
      <c r="M5" s="336" t="s">
        <v>704</v>
      </c>
    </row>
    <row r="6" spans="1:17" ht="15" x14ac:dyDescent="0.25">
      <c r="A6" s="164">
        <v>18</v>
      </c>
      <c r="B6" s="329" t="s">
        <v>706</v>
      </c>
      <c r="C6" s="331">
        <v>0</v>
      </c>
      <c r="D6" s="331">
        <v>0</v>
      </c>
      <c r="E6" s="331">
        <v>0</v>
      </c>
      <c r="F6" s="331">
        <v>0</v>
      </c>
      <c r="G6" s="335">
        <v>0</v>
      </c>
      <c r="H6" s="331">
        <v>2</v>
      </c>
      <c r="I6" s="334">
        <f t="shared" ref="I6:I42" si="0">H6/$H$43</f>
        <v>5.4853130742437125E-5</v>
      </c>
      <c r="J6" s="331">
        <v>0</v>
      </c>
      <c r="K6" s="339">
        <f t="shared" ref="K6:K42" si="1">H6+J6</f>
        <v>2</v>
      </c>
      <c r="L6" s="337">
        <f t="shared" ref="L6:L42" si="2">K6/$K$43</f>
        <v>5.4842601733026214E-5</v>
      </c>
      <c r="M6" s="328"/>
    </row>
    <row r="7" spans="1:17" ht="14.4" customHeight="1" x14ac:dyDescent="0.25">
      <c r="A7" s="168" t="s">
        <v>46</v>
      </c>
      <c r="B7" s="123" t="s">
        <v>549</v>
      </c>
      <c r="C7" s="123">
        <v>2</v>
      </c>
      <c r="D7" s="129">
        <v>5.4073052694189848E-5</v>
      </c>
      <c r="E7" s="123">
        <v>0</v>
      </c>
      <c r="F7" s="123">
        <v>2</v>
      </c>
      <c r="G7" s="131">
        <v>5.4064282431811421E-5</v>
      </c>
      <c r="H7" s="332">
        <v>0</v>
      </c>
      <c r="I7" s="334">
        <f t="shared" si="0"/>
        <v>0</v>
      </c>
      <c r="J7" s="332">
        <v>0</v>
      </c>
      <c r="K7" s="339">
        <f t="shared" si="1"/>
        <v>0</v>
      </c>
      <c r="L7" s="337">
        <f t="shared" si="2"/>
        <v>0</v>
      </c>
      <c r="M7" s="338">
        <f>(K7-F7)/F7</f>
        <v>-1</v>
      </c>
      <c r="Q7" s="330"/>
    </row>
    <row r="8" spans="1:17" x14ac:dyDescent="0.3">
      <c r="A8" s="164" t="s">
        <v>550</v>
      </c>
      <c r="B8" s="20" t="s">
        <v>551</v>
      </c>
      <c r="C8" s="20">
        <v>1</v>
      </c>
      <c r="D8" s="3">
        <v>2.7036526347094924E-5</v>
      </c>
      <c r="E8" s="20">
        <v>0</v>
      </c>
      <c r="F8" s="20">
        <v>1</v>
      </c>
      <c r="G8" s="47">
        <v>2.703214121590571E-5</v>
      </c>
      <c r="H8" s="66">
        <v>0</v>
      </c>
      <c r="I8" s="334">
        <f t="shared" si="0"/>
        <v>0</v>
      </c>
      <c r="J8" s="66">
        <v>0</v>
      </c>
      <c r="K8" s="339">
        <f t="shared" si="1"/>
        <v>0</v>
      </c>
      <c r="L8" s="337">
        <f t="shared" si="2"/>
        <v>0</v>
      </c>
      <c r="M8" s="338">
        <f t="shared" ref="M8:M43" si="3">(K8-F8)/F8</f>
        <v>-1</v>
      </c>
      <c r="Q8" s="330"/>
    </row>
    <row r="9" spans="1:17" x14ac:dyDescent="0.3">
      <c r="A9" s="164" t="s">
        <v>552</v>
      </c>
      <c r="B9" s="20" t="s">
        <v>553</v>
      </c>
      <c r="C9" s="20">
        <v>1</v>
      </c>
      <c r="D9" s="3">
        <v>2.7036526347094924E-5</v>
      </c>
      <c r="E9" s="20">
        <v>0</v>
      </c>
      <c r="F9" s="20">
        <v>1</v>
      </c>
      <c r="G9" s="47">
        <v>2.703214121590571E-5</v>
      </c>
      <c r="H9" s="66">
        <v>1</v>
      </c>
      <c r="I9" s="334">
        <f t="shared" si="0"/>
        <v>2.7426565371218562E-5</v>
      </c>
      <c r="J9" s="66">
        <v>0</v>
      </c>
      <c r="K9" s="339">
        <f t="shared" si="1"/>
        <v>1</v>
      </c>
      <c r="L9" s="337">
        <f t="shared" si="2"/>
        <v>2.7421300866513107E-5</v>
      </c>
      <c r="M9" s="338">
        <f t="shared" si="3"/>
        <v>0</v>
      </c>
    </row>
    <row r="10" spans="1:17" x14ac:dyDescent="0.3">
      <c r="A10" s="164" t="s">
        <v>554</v>
      </c>
      <c r="B10" s="20" t="s">
        <v>555</v>
      </c>
      <c r="C10" s="20">
        <v>99</v>
      </c>
      <c r="D10" s="3">
        <v>2.6766161083623978E-3</v>
      </c>
      <c r="E10" s="20">
        <v>0</v>
      </c>
      <c r="F10" s="20">
        <v>99</v>
      </c>
      <c r="G10" s="47">
        <v>2.6761819803746653E-3</v>
      </c>
      <c r="H10" s="66">
        <v>107</v>
      </c>
      <c r="I10" s="334">
        <f t="shared" si="0"/>
        <v>2.9346424947203861E-3</v>
      </c>
      <c r="J10" s="66">
        <v>0</v>
      </c>
      <c r="K10" s="339">
        <f t="shared" si="1"/>
        <v>107</v>
      </c>
      <c r="L10" s="337">
        <f t="shared" si="2"/>
        <v>2.9340791927169024E-3</v>
      </c>
      <c r="M10" s="338">
        <f t="shared" si="3"/>
        <v>8.0808080808080815E-2</v>
      </c>
    </row>
    <row r="11" spans="1:17" ht="14.4" customHeight="1" x14ac:dyDescent="0.25">
      <c r="A11" s="164" t="s">
        <v>556</v>
      </c>
      <c r="B11" s="20" t="s">
        <v>557</v>
      </c>
      <c r="C11" s="20">
        <v>508</v>
      </c>
      <c r="D11" s="3">
        <v>1.3734555384324222E-2</v>
      </c>
      <c r="E11" s="20">
        <v>0</v>
      </c>
      <c r="F11" s="20">
        <v>508</v>
      </c>
      <c r="G11" s="47">
        <v>1.3732327737680102E-2</v>
      </c>
      <c r="H11" s="66">
        <v>453</v>
      </c>
      <c r="I11" s="334">
        <f t="shared" si="0"/>
        <v>1.2424234113162009E-2</v>
      </c>
      <c r="J11" s="66">
        <v>0</v>
      </c>
      <c r="K11" s="339">
        <f t="shared" si="1"/>
        <v>453</v>
      </c>
      <c r="L11" s="337">
        <f t="shared" si="2"/>
        <v>1.2421849292530438E-2</v>
      </c>
      <c r="M11" s="338">
        <f t="shared" si="3"/>
        <v>-0.10826771653543307</v>
      </c>
    </row>
    <row r="12" spans="1:17" x14ac:dyDescent="0.3">
      <c r="A12" s="164" t="s">
        <v>558</v>
      </c>
      <c r="B12" s="20" t="s">
        <v>559</v>
      </c>
      <c r="C12" s="20">
        <v>14</v>
      </c>
      <c r="D12" s="3">
        <v>3.7851136885932893E-4</v>
      </c>
      <c r="E12" s="20">
        <v>0</v>
      </c>
      <c r="F12" s="20">
        <v>14</v>
      </c>
      <c r="G12" s="47">
        <v>3.7844997702267999E-4</v>
      </c>
      <c r="H12" s="66">
        <v>18</v>
      </c>
      <c r="I12" s="334">
        <f t="shared" si="0"/>
        <v>4.9367817668193416E-4</v>
      </c>
      <c r="J12" s="66">
        <v>0</v>
      </c>
      <c r="K12" s="339">
        <f t="shared" si="1"/>
        <v>18</v>
      </c>
      <c r="L12" s="337">
        <f t="shared" si="2"/>
        <v>4.935834155972359E-4</v>
      </c>
      <c r="M12" s="338">
        <f t="shared" si="3"/>
        <v>0.2857142857142857</v>
      </c>
    </row>
    <row r="13" spans="1:17" x14ac:dyDescent="0.3">
      <c r="A13" s="164" t="s">
        <v>560</v>
      </c>
      <c r="B13" s="20" t="s">
        <v>561</v>
      </c>
      <c r="C13" s="20">
        <v>427</v>
      </c>
      <c r="D13" s="3">
        <v>1.1544596750209532E-2</v>
      </c>
      <c r="E13" s="20">
        <v>0</v>
      </c>
      <c r="F13" s="20">
        <v>427</v>
      </c>
      <c r="G13" s="47">
        <v>1.154272429919174E-2</v>
      </c>
      <c r="H13" s="66">
        <v>385</v>
      </c>
      <c r="I13" s="334">
        <f t="shared" si="0"/>
        <v>1.0559227667919146E-2</v>
      </c>
      <c r="J13" s="66">
        <v>0</v>
      </c>
      <c r="K13" s="339">
        <f t="shared" si="1"/>
        <v>385</v>
      </c>
      <c r="L13" s="337">
        <f t="shared" si="2"/>
        <v>1.0557200833607547E-2</v>
      </c>
      <c r="M13" s="338">
        <f t="shared" si="3"/>
        <v>-9.8360655737704916E-2</v>
      </c>
    </row>
    <row r="14" spans="1:17" x14ac:dyDescent="0.3">
      <c r="A14" s="164" t="s">
        <v>80</v>
      </c>
      <c r="B14" s="20" t="s">
        <v>562</v>
      </c>
      <c r="C14" s="20">
        <v>3</v>
      </c>
      <c r="D14" s="3">
        <v>8.1109579041284782E-5</v>
      </c>
      <c r="E14" s="20">
        <v>0</v>
      </c>
      <c r="F14" s="20">
        <v>3</v>
      </c>
      <c r="G14" s="47">
        <v>8.1096423647717138E-5</v>
      </c>
      <c r="H14" s="66">
        <v>2</v>
      </c>
      <c r="I14" s="334">
        <f t="shared" si="0"/>
        <v>5.4853130742437125E-5</v>
      </c>
      <c r="J14" s="66">
        <v>0</v>
      </c>
      <c r="K14" s="339">
        <f t="shared" si="1"/>
        <v>2</v>
      </c>
      <c r="L14" s="337">
        <f t="shared" si="2"/>
        <v>5.4842601733026214E-5</v>
      </c>
      <c r="M14" s="338">
        <f t="shared" si="3"/>
        <v>-0.33333333333333331</v>
      </c>
    </row>
    <row r="15" spans="1:17" x14ac:dyDescent="0.3">
      <c r="A15" s="164" t="s">
        <v>82</v>
      </c>
      <c r="B15" s="20" t="s">
        <v>563</v>
      </c>
      <c r="C15" s="20">
        <v>2</v>
      </c>
      <c r="D15" s="3">
        <v>5.4073052694189848E-5</v>
      </c>
      <c r="E15" s="20">
        <v>0</v>
      </c>
      <c r="F15" s="20">
        <v>2</v>
      </c>
      <c r="G15" s="47">
        <v>5.4064282431811421E-5</v>
      </c>
      <c r="H15" s="66">
        <v>1</v>
      </c>
      <c r="I15" s="334">
        <f t="shared" si="0"/>
        <v>2.7426565371218562E-5</v>
      </c>
      <c r="J15" s="66">
        <v>0</v>
      </c>
      <c r="K15" s="339">
        <f t="shared" si="1"/>
        <v>1</v>
      </c>
      <c r="L15" s="337">
        <f t="shared" si="2"/>
        <v>2.7421300866513107E-5</v>
      </c>
      <c r="M15" s="338">
        <f t="shared" si="3"/>
        <v>-0.5</v>
      </c>
    </row>
    <row r="16" spans="1:17" x14ac:dyDescent="0.3">
      <c r="A16" s="164" t="s">
        <v>84</v>
      </c>
      <c r="B16" s="20" t="s">
        <v>564</v>
      </c>
      <c r="C16" s="20">
        <v>2</v>
      </c>
      <c r="D16" s="3">
        <v>5.4073052694189848E-5</v>
      </c>
      <c r="E16" s="20">
        <v>0</v>
      </c>
      <c r="F16" s="20">
        <v>2</v>
      </c>
      <c r="G16" s="47">
        <v>5.4064282431811421E-5</v>
      </c>
      <c r="H16" s="66">
        <v>1</v>
      </c>
      <c r="I16" s="334">
        <f t="shared" si="0"/>
        <v>2.7426565371218562E-5</v>
      </c>
      <c r="J16" s="66">
        <v>0</v>
      </c>
      <c r="K16" s="339">
        <f t="shared" si="1"/>
        <v>1</v>
      </c>
      <c r="L16" s="337">
        <f t="shared" si="2"/>
        <v>2.7421300866513107E-5</v>
      </c>
      <c r="M16" s="338">
        <f t="shared" si="3"/>
        <v>-0.5</v>
      </c>
    </row>
    <row r="17" spans="1:17" ht="14.4" customHeight="1" x14ac:dyDescent="0.25">
      <c r="A17" s="164" t="s">
        <v>88</v>
      </c>
      <c r="B17" s="20" t="s">
        <v>565</v>
      </c>
      <c r="C17" s="20">
        <v>2808</v>
      </c>
      <c r="D17" s="3">
        <v>7.5918565982642544E-2</v>
      </c>
      <c r="E17" s="20">
        <v>1</v>
      </c>
      <c r="F17" s="20">
        <v>2809</v>
      </c>
      <c r="G17" s="47">
        <v>7.5933284675479149E-2</v>
      </c>
      <c r="H17" s="66">
        <v>2648</v>
      </c>
      <c r="I17" s="334">
        <f t="shared" si="0"/>
        <v>7.2625545102986758E-2</v>
      </c>
      <c r="J17" s="66">
        <v>0</v>
      </c>
      <c r="K17" s="339">
        <f t="shared" si="1"/>
        <v>2648</v>
      </c>
      <c r="L17" s="337">
        <f t="shared" si="2"/>
        <v>7.261160469452671E-2</v>
      </c>
      <c r="M17" s="338">
        <f t="shared" si="3"/>
        <v>-5.731577073691705E-2</v>
      </c>
      <c r="O17" s="245"/>
      <c r="P17" s="245"/>
    </row>
    <row r="18" spans="1:17" ht="14.4" customHeight="1" x14ac:dyDescent="0.25">
      <c r="A18" s="164" t="s">
        <v>96</v>
      </c>
      <c r="B18" s="20" t="s">
        <v>566</v>
      </c>
      <c r="C18" s="20">
        <v>84</v>
      </c>
      <c r="D18" s="3">
        <v>2.2710682131559736E-3</v>
      </c>
      <c r="E18" s="20">
        <v>0</v>
      </c>
      <c r="F18" s="20">
        <v>84</v>
      </c>
      <c r="G18" s="47">
        <v>0</v>
      </c>
      <c r="H18" s="66">
        <v>94</v>
      </c>
      <c r="I18" s="334">
        <f t="shared" si="0"/>
        <v>2.5780971448945448E-3</v>
      </c>
      <c r="J18" s="66">
        <v>0</v>
      </c>
      <c r="K18" s="339">
        <f t="shared" si="1"/>
        <v>94</v>
      </c>
      <c r="L18" s="337">
        <f t="shared" si="2"/>
        <v>2.5776022814522322E-3</v>
      </c>
      <c r="M18" s="338">
        <f t="shared" si="3"/>
        <v>0.11904761904761904</v>
      </c>
    </row>
    <row r="19" spans="1:17" x14ac:dyDescent="0.3">
      <c r="A19" s="164" t="s">
        <v>98</v>
      </c>
      <c r="B19" s="20" t="s">
        <v>567</v>
      </c>
      <c r="C19" s="20">
        <v>580</v>
      </c>
      <c r="D19" s="3">
        <v>1.5681185281315058E-2</v>
      </c>
      <c r="E19" s="20">
        <v>0</v>
      </c>
      <c r="F19" s="20">
        <v>580</v>
      </c>
      <c r="G19" s="47">
        <v>0</v>
      </c>
      <c r="H19" s="66">
        <v>512</v>
      </c>
      <c r="I19" s="334">
        <f t="shared" si="0"/>
        <v>1.4042401470063904E-2</v>
      </c>
      <c r="J19" s="66">
        <v>0</v>
      </c>
      <c r="K19" s="339">
        <f t="shared" si="1"/>
        <v>512</v>
      </c>
      <c r="L19" s="337">
        <f t="shared" si="2"/>
        <v>1.4039706043654711E-2</v>
      </c>
      <c r="M19" s="338">
        <f t="shared" si="3"/>
        <v>-0.11724137931034483</v>
      </c>
    </row>
    <row r="20" spans="1:17" x14ac:dyDescent="0.3">
      <c r="A20" s="164" t="s">
        <v>568</v>
      </c>
      <c r="B20" s="20" t="s">
        <v>569</v>
      </c>
      <c r="C20" s="20">
        <v>2</v>
      </c>
      <c r="D20" s="3">
        <v>5.4073052694189848E-5</v>
      </c>
      <c r="E20" s="20">
        <v>0</v>
      </c>
      <c r="F20" s="20">
        <v>2</v>
      </c>
      <c r="G20" s="47">
        <v>5.4064282431811421E-5</v>
      </c>
      <c r="H20" s="66">
        <v>1</v>
      </c>
      <c r="I20" s="334">
        <f t="shared" si="0"/>
        <v>2.7426565371218562E-5</v>
      </c>
      <c r="J20" s="66">
        <v>0</v>
      </c>
      <c r="K20" s="339">
        <f t="shared" si="1"/>
        <v>1</v>
      </c>
      <c r="L20" s="337">
        <f t="shared" si="2"/>
        <v>2.7421300866513107E-5</v>
      </c>
      <c r="M20" s="338">
        <f t="shared" si="3"/>
        <v>-0.5</v>
      </c>
    </row>
    <row r="21" spans="1:17" ht="14.4" customHeight="1" x14ac:dyDescent="0.25">
      <c r="A21" s="164" t="s">
        <v>570</v>
      </c>
      <c r="B21" s="20" t="s">
        <v>571</v>
      </c>
      <c r="C21" s="20">
        <v>1</v>
      </c>
      <c r="D21" s="3">
        <v>2.7036526347094924E-5</v>
      </c>
      <c r="E21" s="20">
        <v>0</v>
      </c>
      <c r="F21" s="20">
        <v>1</v>
      </c>
      <c r="G21" s="47">
        <v>2.703214121590571E-5</v>
      </c>
      <c r="H21" s="66">
        <v>0</v>
      </c>
      <c r="I21" s="334">
        <f t="shared" si="0"/>
        <v>0</v>
      </c>
      <c r="J21" s="66">
        <v>0</v>
      </c>
      <c r="K21" s="339">
        <f t="shared" si="1"/>
        <v>0</v>
      </c>
      <c r="L21" s="337">
        <f t="shared" si="2"/>
        <v>0</v>
      </c>
      <c r="M21" s="338">
        <f t="shared" si="3"/>
        <v>-1</v>
      </c>
    </row>
    <row r="22" spans="1:17" x14ac:dyDescent="0.3">
      <c r="A22" s="164" t="s">
        <v>109</v>
      </c>
      <c r="B22" s="20" t="s">
        <v>572</v>
      </c>
      <c r="C22" s="20">
        <v>82</v>
      </c>
      <c r="D22" s="3">
        <v>2.2169951604617839E-3</v>
      </c>
      <c r="E22" s="20">
        <v>0</v>
      </c>
      <c r="F22" s="20">
        <v>82</v>
      </c>
      <c r="G22" s="47">
        <v>2.2166355797042683E-3</v>
      </c>
      <c r="H22" s="66">
        <v>65</v>
      </c>
      <c r="I22" s="334">
        <f t="shared" si="0"/>
        <v>1.7827267491292065E-3</v>
      </c>
      <c r="J22" s="66">
        <v>0</v>
      </c>
      <c r="K22" s="339">
        <f t="shared" si="1"/>
        <v>65</v>
      </c>
      <c r="L22" s="337">
        <f t="shared" si="2"/>
        <v>1.7823845563233519E-3</v>
      </c>
      <c r="M22" s="338">
        <f t="shared" si="3"/>
        <v>-0.2073170731707317</v>
      </c>
    </row>
    <row r="23" spans="1:17" x14ac:dyDescent="0.3">
      <c r="A23" s="164" t="s">
        <v>111</v>
      </c>
      <c r="B23" s="20" t="s">
        <v>573</v>
      </c>
      <c r="C23" s="20">
        <v>124</v>
      </c>
      <c r="D23" s="3">
        <v>3.3525292670397709E-3</v>
      </c>
      <c r="E23" s="20">
        <v>0</v>
      </c>
      <c r="F23" s="20">
        <v>124</v>
      </c>
      <c r="G23" s="47">
        <v>3.3519855107723082E-3</v>
      </c>
      <c r="H23" s="66">
        <v>137</v>
      </c>
      <c r="I23" s="334">
        <f t="shared" si="0"/>
        <v>3.7574394558569429E-3</v>
      </c>
      <c r="J23" s="66">
        <v>0</v>
      </c>
      <c r="K23" s="339">
        <f t="shared" si="1"/>
        <v>137</v>
      </c>
      <c r="L23" s="337">
        <f t="shared" si="2"/>
        <v>3.7567182187122957E-3</v>
      </c>
      <c r="M23" s="338">
        <f t="shared" si="3"/>
        <v>0.10483870967741936</v>
      </c>
    </row>
    <row r="24" spans="1:17" x14ac:dyDescent="0.3">
      <c r="A24" s="164" t="s">
        <v>113</v>
      </c>
      <c r="B24" s="20" t="s">
        <v>574</v>
      </c>
      <c r="C24" s="20">
        <v>16</v>
      </c>
      <c r="D24" s="3">
        <v>4.3258442155351878E-4</v>
      </c>
      <c r="E24" s="20">
        <v>0</v>
      </c>
      <c r="F24" s="20">
        <v>16</v>
      </c>
      <c r="G24" s="47">
        <v>4.3251425945449137E-4</v>
      </c>
      <c r="H24" s="66">
        <v>19</v>
      </c>
      <c r="I24" s="334">
        <f t="shared" si="0"/>
        <v>5.2110474205315264E-4</v>
      </c>
      <c r="J24" s="66">
        <v>0</v>
      </c>
      <c r="K24" s="339">
        <f t="shared" si="1"/>
        <v>19</v>
      </c>
      <c r="L24" s="337">
        <f t="shared" si="2"/>
        <v>5.2100471646374905E-4</v>
      </c>
      <c r="M24" s="338">
        <f t="shared" si="3"/>
        <v>0.1875</v>
      </c>
    </row>
    <row r="25" spans="1:17" x14ac:dyDescent="0.3">
      <c r="A25" s="164">
        <v>64</v>
      </c>
      <c r="B25" s="307" t="s">
        <v>708</v>
      </c>
      <c r="C25" s="20">
        <v>0</v>
      </c>
      <c r="D25" s="3">
        <v>0</v>
      </c>
      <c r="E25" s="20">
        <v>0</v>
      </c>
      <c r="F25" s="20">
        <v>0</v>
      </c>
      <c r="G25" s="47">
        <v>0</v>
      </c>
      <c r="H25" s="66">
        <v>2</v>
      </c>
      <c r="I25" s="334">
        <f t="shared" si="0"/>
        <v>5.4853130742437125E-5</v>
      </c>
      <c r="J25" s="66">
        <v>0</v>
      </c>
      <c r="K25" s="339">
        <f t="shared" si="1"/>
        <v>2</v>
      </c>
      <c r="L25" s="337">
        <f t="shared" si="2"/>
        <v>5.4842601733026214E-5</v>
      </c>
      <c r="M25" s="338"/>
    </row>
    <row r="26" spans="1:17" x14ac:dyDescent="0.3">
      <c r="A26" s="164" t="s">
        <v>121</v>
      </c>
      <c r="B26" s="20" t="s">
        <v>575</v>
      </c>
      <c r="C26" s="20">
        <v>9</v>
      </c>
      <c r="D26" s="3">
        <v>2.4332873712385432E-4</v>
      </c>
      <c r="E26" s="20">
        <v>0</v>
      </c>
      <c r="F26" s="20">
        <v>9</v>
      </c>
      <c r="G26" s="47">
        <v>2.432892709431514E-4</v>
      </c>
      <c r="H26" s="66">
        <v>10</v>
      </c>
      <c r="I26" s="334">
        <f t="shared" si="0"/>
        <v>2.7426565371218561E-4</v>
      </c>
      <c r="J26" s="66">
        <v>0</v>
      </c>
      <c r="K26" s="339">
        <f t="shared" si="1"/>
        <v>10</v>
      </c>
      <c r="L26" s="337">
        <f t="shared" si="2"/>
        <v>2.742130086651311E-4</v>
      </c>
      <c r="M26" s="338">
        <f t="shared" si="3"/>
        <v>0.1111111111111111</v>
      </c>
    </row>
    <row r="27" spans="1:17" x14ac:dyDescent="0.3">
      <c r="A27" s="164" t="s">
        <v>129</v>
      </c>
      <c r="B27" s="20" t="s">
        <v>576</v>
      </c>
      <c r="C27" s="20">
        <v>41</v>
      </c>
      <c r="D27" s="3">
        <v>1.1084975802308919E-3</v>
      </c>
      <c r="E27" s="20">
        <v>0</v>
      </c>
      <c r="F27" s="20">
        <v>41</v>
      </c>
      <c r="G27" s="47">
        <v>1.1083177898521342E-3</v>
      </c>
      <c r="H27" s="66">
        <v>31</v>
      </c>
      <c r="I27" s="334">
        <f t="shared" si="0"/>
        <v>8.5022352650777541E-4</v>
      </c>
      <c r="J27" s="66">
        <v>0</v>
      </c>
      <c r="K27" s="339">
        <f t="shared" si="1"/>
        <v>31</v>
      </c>
      <c r="L27" s="337">
        <f t="shared" si="2"/>
        <v>8.5006032686190628E-4</v>
      </c>
      <c r="M27" s="338">
        <f t="shared" si="3"/>
        <v>-0.24390243902439024</v>
      </c>
    </row>
    <row r="28" spans="1:17" x14ac:dyDescent="0.3">
      <c r="A28" s="164" t="s">
        <v>577</v>
      </c>
      <c r="B28" s="20" t="s">
        <v>578</v>
      </c>
      <c r="C28" s="20">
        <v>20</v>
      </c>
      <c r="D28" s="3">
        <v>5.4073052694189854E-4</v>
      </c>
      <c r="E28" s="20">
        <v>0</v>
      </c>
      <c r="F28" s="20">
        <v>20</v>
      </c>
      <c r="G28" s="47">
        <v>5.4064282431811423E-4</v>
      </c>
      <c r="H28" s="66">
        <v>21</v>
      </c>
      <c r="I28" s="334">
        <f t="shared" si="0"/>
        <v>5.759578727955898E-4</v>
      </c>
      <c r="J28" s="66">
        <v>0</v>
      </c>
      <c r="K28" s="339">
        <f t="shared" si="1"/>
        <v>21</v>
      </c>
      <c r="L28" s="337">
        <f t="shared" si="2"/>
        <v>5.7584731819677523E-4</v>
      </c>
      <c r="M28" s="338">
        <f t="shared" si="3"/>
        <v>0.05</v>
      </c>
    </row>
    <row r="29" spans="1:17" x14ac:dyDescent="0.3">
      <c r="A29" s="164" t="s">
        <v>579</v>
      </c>
      <c r="B29" s="20" t="s">
        <v>580</v>
      </c>
      <c r="C29" s="20">
        <v>3</v>
      </c>
      <c r="D29" s="3">
        <v>8.1109579041284782E-5</v>
      </c>
      <c r="E29" s="20">
        <v>0</v>
      </c>
      <c r="F29" s="20">
        <v>3</v>
      </c>
      <c r="G29" s="47">
        <v>8.1096423647717138E-5</v>
      </c>
      <c r="H29" s="66">
        <v>1</v>
      </c>
      <c r="I29" s="334">
        <f t="shared" si="0"/>
        <v>2.7426565371218562E-5</v>
      </c>
      <c r="J29" s="66">
        <v>0</v>
      </c>
      <c r="K29" s="339">
        <f t="shared" si="1"/>
        <v>1</v>
      </c>
      <c r="L29" s="337">
        <f t="shared" si="2"/>
        <v>2.7421300866513107E-5</v>
      </c>
      <c r="M29" s="338">
        <f t="shared" si="3"/>
        <v>-0.66666666666666663</v>
      </c>
    </row>
    <row r="30" spans="1:17" x14ac:dyDescent="0.3">
      <c r="A30" s="164" t="s">
        <v>131</v>
      </c>
      <c r="B30" s="20" t="s">
        <v>581</v>
      </c>
      <c r="C30" s="20">
        <v>63</v>
      </c>
      <c r="D30" s="3">
        <v>1.7033011598669803E-3</v>
      </c>
      <c r="E30" s="20">
        <v>0</v>
      </c>
      <c r="F30" s="20">
        <v>63</v>
      </c>
      <c r="G30" s="47">
        <v>1.7030248966020598E-3</v>
      </c>
      <c r="H30" s="66">
        <v>59</v>
      </c>
      <c r="I30" s="334">
        <f t="shared" si="0"/>
        <v>1.6181673569018952E-3</v>
      </c>
      <c r="J30" s="66">
        <v>0</v>
      </c>
      <c r="K30" s="339">
        <f t="shared" si="1"/>
        <v>59</v>
      </c>
      <c r="L30" s="337">
        <f t="shared" si="2"/>
        <v>1.6178567511242734E-3</v>
      </c>
      <c r="M30" s="338">
        <f t="shared" si="3"/>
        <v>-6.3492063492063489E-2</v>
      </c>
    </row>
    <row r="31" spans="1:17" x14ac:dyDescent="0.3">
      <c r="A31" s="164" t="s">
        <v>582</v>
      </c>
      <c r="B31" s="20" t="s">
        <v>583</v>
      </c>
      <c r="C31" s="20">
        <v>3</v>
      </c>
      <c r="D31" s="3">
        <v>0</v>
      </c>
      <c r="E31" s="20">
        <v>0</v>
      </c>
      <c r="F31" s="20">
        <v>3</v>
      </c>
      <c r="G31" s="47">
        <v>8.1096423647717138E-5</v>
      </c>
      <c r="H31" s="66">
        <v>0</v>
      </c>
      <c r="I31" s="334">
        <f t="shared" si="0"/>
        <v>0</v>
      </c>
      <c r="J31" s="66">
        <v>0</v>
      </c>
      <c r="K31" s="339">
        <f t="shared" si="1"/>
        <v>0</v>
      </c>
      <c r="L31" s="337">
        <f t="shared" si="2"/>
        <v>0</v>
      </c>
      <c r="M31" s="338">
        <f t="shared" si="3"/>
        <v>-1</v>
      </c>
      <c r="Q31" s="330"/>
    </row>
    <row r="32" spans="1:17" x14ac:dyDescent="0.3">
      <c r="A32" s="164" t="s">
        <v>584</v>
      </c>
      <c r="B32" s="20" t="s">
        <v>585</v>
      </c>
      <c r="C32" s="20">
        <v>20056</v>
      </c>
      <c r="D32" s="3">
        <v>0.54224457241733581</v>
      </c>
      <c r="E32" s="20">
        <v>5</v>
      </c>
      <c r="F32" s="20">
        <v>20061</v>
      </c>
      <c r="G32" s="47">
        <v>0.54229178493228447</v>
      </c>
      <c r="H32" s="66">
        <v>20068</v>
      </c>
      <c r="I32" s="334">
        <f t="shared" si="0"/>
        <v>0.55039631386961407</v>
      </c>
      <c r="J32" s="66">
        <v>5</v>
      </c>
      <c r="K32" s="339">
        <f t="shared" si="1"/>
        <v>20073</v>
      </c>
      <c r="L32" s="337">
        <f t="shared" si="2"/>
        <v>0.55042777229351758</v>
      </c>
      <c r="M32" s="338">
        <f t="shared" si="3"/>
        <v>5.98175564528189E-4</v>
      </c>
      <c r="O32" s="245"/>
      <c r="P32" s="245"/>
    </row>
    <row r="33" spans="1:16" x14ac:dyDescent="0.3">
      <c r="A33" s="164" t="s">
        <v>586</v>
      </c>
      <c r="B33" s="20" t="s">
        <v>587</v>
      </c>
      <c r="C33" s="20">
        <v>8051</v>
      </c>
      <c r="D33" s="3">
        <v>0.21767107362046123</v>
      </c>
      <c r="E33" s="20">
        <v>0</v>
      </c>
      <c r="F33" s="20">
        <v>8051</v>
      </c>
      <c r="G33" s="47">
        <v>0.21763576892925687</v>
      </c>
      <c r="H33" s="66">
        <v>8218</v>
      </c>
      <c r="I33" s="334">
        <f t="shared" si="0"/>
        <v>0.22539151422067413</v>
      </c>
      <c r="J33" s="66">
        <v>2</v>
      </c>
      <c r="K33" s="339">
        <f t="shared" si="1"/>
        <v>8220</v>
      </c>
      <c r="L33" s="337">
        <f t="shared" si="2"/>
        <v>0.22540309312273774</v>
      </c>
      <c r="M33" s="338">
        <f t="shared" si="3"/>
        <v>2.0991181219724257E-2</v>
      </c>
      <c r="O33" s="245"/>
      <c r="P33" s="245"/>
    </row>
    <row r="34" spans="1:16" x14ac:dyDescent="0.3">
      <c r="A34" s="164" t="s">
        <v>588</v>
      </c>
      <c r="B34" s="20" t="s">
        <v>589</v>
      </c>
      <c r="C34" s="20">
        <v>3589</v>
      </c>
      <c r="D34" s="3">
        <v>9.7034093059723686E-2</v>
      </c>
      <c r="E34" s="20">
        <v>0</v>
      </c>
      <c r="F34" s="20">
        <v>3589</v>
      </c>
      <c r="G34" s="47">
        <v>9.70183548238856E-2</v>
      </c>
      <c r="H34" s="66">
        <v>3219</v>
      </c>
      <c r="I34" s="334">
        <f t="shared" si="0"/>
        <v>8.8286113929952559E-2</v>
      </c>
      <c r="J34" s="66">
        <v>0</v>
      </c>
      <c r="K34" s="339">
        <f t="shared" si="1"/>
        <v>3219</v>
      </c>
      <c r="L34" s="337">
        <f t="shared" si="2"/>
        <v>8.8269167489305689E-2</v>
      </c>
      <c r="M34" s="338">
        <f t="shared" si="3"/>
        <v>-0.10309278350515463</v>
      </c>
      <c r="O34" s="245"/>
      <c r="P34" s="245"/>
    </row>
    <row r="35" spans="1:16" x14ac:dyDescent="0.3">
      <c r="A35" s="164" t="s">
        <v>590</v>
      </c>
      <c r="B35" s="20" t="s">
        <v>591</v>
      </c>
      <c r="C35" s="20">
        <v>164</v>
      </c>
      <c r="D35" s="3">
        <v>4.4339903209235677E-3</v>
      </c>
      <c r="E35" s="20">
        <v>0</v>
      </c>
      <c r="F35" s="20">
        <v>164</v>
      </c>
      <c r="G35" s="47">
        <v>4.4332711594085366E-3</v>
      </c>
      <c r="H35" s="66">
        <v>148</v>
      </c>
      <c r="I35" s="334">
        <f t="shared" si="0"/>
        <v>4.0591316749403472E-3</v>
      </c>
      <c r="J35" s="66">
        <v>0</v>
      </c>
      <c r="K35" s="339">
        <f t="shared" si="1"/>
        <v>148</v>
      </c>
      <c r="L35" s="337">
        <f t="shared" si="2"/>
        <v>4.0583525282439402E-3</v>
      </c>
      <c r="M35" s="338">
        <f t="shared" si="3"/>
        <v>-9.7560975609756101E-2</v>
      </c>
    </row>
    <row r="36" spans="1:16" x14ac:dyDescent="0.3">
      <c r="A36" s="164" t="s">
        <v>592</v>
      </c>
      <c r="B36" s="20" t="s">
        <v>593</v>
      </c>
      <c r="C36" s="20">
        <v>80</v>
      </c>
      <c r="D36" s="3">
        <v>2.1629221077675942E-3</v>
      </c>
      <c r="E36" s="20">
        <v>0</v>
      </c>
      <c r="F36" s="20">
        <v>80</v>
      </c>
      <c r="G36" s="47">
        <v>2.1625712972724569E-3</v>
      </c>
      <c r="H36" s="66">
        <v>92</v>
      </c>
      <c r="I36" s="334">
        <f t="shared" si="0"/>
        <v>2.5232440141521079E-3</v>
      </c>
      <c r="J36" s="66">
        <v>0</v>
      </c>
      <c r="K36" s="339">
        <f t="shared" si="1"/>
        <v>92</v>
      </c>
      <c r="L36" s="337">
        <f t="shared" si="2"/>
        <v>2.5227596797192057E-3</v>
      </c>
      <c r="M36" s="338">
        <f t="shared" si="3"/>
        <v>0.15</v>
      </c>
    </row>
    <row r="37" spans="1:16" x14ac:dyDescent="0.3">
      <c r="A37" s="164" t="s">
        <v>594</v>
      </c>
      <c r="B37" s="20" t="s">
        <v>595</v>
      </c>
      <c r="C37" s="20">
        <v>20</v>
      </c>
      <c r="D37" s="3">
        <v>5.4073052694189854E-4</v>
      </c>
      <c r="E37" s="20">
        <v>0</v>
      </c>
      <c r="F37" s="20">
        <v>20</v>
      </c>
      <c r="G37" s="47">
        <v>5.4064282431811423E-4</v>
      </c>
      <c r="H37" s="66">
        <v>18</v>
      </c>
      <c r="I37" s="334">
        <f t="shared" si="0"/>
        <v>4.9367817668193416E-4</v>
      </c>
      <c r="J37" s="66">
        <v>0</v>
      </c>
      <c r="K37" s="339">
        <f t="shared" si="1"/>
        <v>18</v>
      </c>
      <c r="L37" s="337">
        <f t="shared" si="2"/>
        <v>4.935834155972359E-4</v>
      </c>
      <c r="M37" s="338">
        <f t="shared" si="3"/>
        <v>-0.1</v>
      </c>
    </row>
    <row r="38" spans="1:16" x14ac:dyDescent="0.3">
      <c r="A38" s="164" t="s">
        <v>596</v>
      </c>
      <c r="B38" s="20" t="s">
        <v>597</v>
      </c>
      <c r="C38" s="20">
        <v>28</v>
      </c>
      <c r="D38" s="3">
        <v>7.5702273771865785E-4</v>
      </c>
      <c r="E38" s="20">
        <v>0</v>
      </c>
      <c r="F38" s="20">
        <v>28</v>
      </c>
      <c r="G38" s="47">
        <v>7.5689995404535997E-4</v>
      </c>
      <c r="H38" s="66">
        <v>35</v>
      </c>
      <c r="I38" s="334">
        <f t="shared" si="0"/>
        <v>9.5992978799264964E-4</v>
      </c>
      <c r="J38" s="66">
        <v>0</v>
      </c>
      <c r="K38" s="339">
        <f t="shared" si="1"/>
        <v>35</v>
      </c>
      <c r="L38" s="337">
        <f t="shared" si="2"/>
        <v>9.5974553032795876E-4</v>
      </c>
      <c r="M38" s="338">
        <f t="shared" si="3"/>
        <v>0.25</v>
      </c>
    </row>
    <row r="39" spans="1:16" x14ac:dyDescent="0.3">
      <c r="A39" s="164" t="s">
        <v>598</v>
      </c>
      <c r="B39" s="20" t="s">
        <v>599</v>
      </c>
      <c r="C39" s="20">
        <v>8</v>
      </c>
      <c r="D39" s="3">
        <v>2.1629221077675939E-4</v>
      </c>
      <c r="E39" s="20">
        <v>0</v>
      </c>
      <c r="F39" s="20">
        <v>8</v>
      </c>
      <c r="G39" s="47">
        <v>2.1625712972724568E-4</v>
      </c>
      <c r="H39" s="66">
        <v>6</v>
      </c>
      <c r="I39" s="334">
        <f t="shared" si="0"/>
        <v>1.6455939222731136E-4</v>
      </c>
      <c r="J39" s="66">
        <v>0</v>
      </c>
      <c r="K39" s="339">
        <f t="shared" si="1"/>
        <v>6</v>
      </c>
      <c r="L39" s="337">
        <f t="shared" si="2"/>
        <v>1.6452780519907864E-4</v>
      </c>
      <c r="M39" s="338">
        <f t="shared" si="3"/>
        <v>-0.25</v>
      </c>
    </row>
    <row r="40" spans="1:16" x14ac:dyDescent="0.3">
      <c r="A40" s="164" t="s">
        <v>600</v>
      </c>
      <c r="B40" s="20" t="s">
        <v>601</v>
      </c>
      <c r="C40" s="20">
        <v>27</v>
      </c>
      <c r="D40" s="3">
        <v>7.2998621137156301E-4</v>
      </c>
      <c r="E40" s="20">
        <v>0</v>
      </c>
      <c r="F40" s="20">
        <v>27</v>
      </c>
      <c r="G40" s="47">
        <v>7.2986781282945417E-4</v>
      </c>
      <c r="H40" s="66">
        <v>23</v>
      </c>
      <c r="I40" s="334">
        <f t="shared" si="0"/>
        <v>6.3081100353802697E-4</v>
      </c>
      <c r="J40" s="66">
        <v>0</v>
      </c>
      <c r="K40" s="339">
        <f t="shared" si="1"/>
        <v>23</v>
      </c>
      <c r="L40" s="337">
        <f t="shared" si="2"/>
        <v>6.3068991992980142E-4</v>
      </c>
      <c r="M40" s="338">
        <f t="shared" si="3"/>
        <v>-0.14814814814814814</v>
      </c>
    </row>
    <row r="41" spans="1:16" x14ac:dyDescent="0.3">
      <c r="A41" s="164" t="s">
        <v>602</v>
      </c>
      <c r="B41" s="20" t="s">
        <v>603</v>
      </c>
      <c r="C41" s="20">
        <v>6</v>
      </c>
      <c r="D41" s="3">
        <v>1.6221915808256956E-4</v>
      </c>
      <c r="E41" s="20">
        <v>0</v>
      </c>
      <c r="F41" s="20">
        <v>6</v>
      </c>
      <c r="G41" s="47">
        <v>1.6219284729543428E-4</v>
      </c>
      <c r="H41" s="66">
        <v>8</v>
      </c>
      <c r="I41" s="334">
        <f t="shared" si="0"/>
        <v>2.194125229697485E-4</v>
      </c>
      <c r="J41" s="66">
        <v>0</v>
      </c>
      <c r="K41" s="339">
        <f t="shared" si="1"/>
        <v>8</v>
      </c>
      <c r="L41" s="337">
        <f t="shared" si="2"/>
        <v>2.1937040693210486E-4</v>
      </c>
      <c r="M41" s="338">
        <f t="shared" si="3"/>
        <v>0.33333333333333331</v>
      </c>
    </row>
    <row r="42" spans="1:16" ht="15" thickBot="1" x14ac:dyDescent="0.35">
      <c r="A42" s="169" t="s">
        <v>133</v>
      </c>
      <c r="B42" s="125" t="s">
        <v>604</v>
      </c>
      <c r="C42" s="125">
        <v>63</v>
      </c>
      <c r="D42" s="76">
        <v>1.7033011598669803E-3</v>
      </c>
      <c r="E42" s="125">
        <v>0</v>
      </c>
      <c r="F42" s="125">
        <v>63</v>
      </c>
      <c r="G42" s="77">
        <v>1.7030248966020598E-3</v>
      </c>
      <c r="H42" s="333">
        <v>53</v>
      </c>
      <c r="I42" s="334">
        <f t="shared" si="0"/>
        <v>1.4536079646745839E-3</v>
      </c>
      <c r="J42" s="333">
        <v>0</v>
      </c>
      <c r="K42" s="339">
        <f t="shared" si="1"/>
        <v>53</v>
      </c>
      <c r="L42" s="337">
        <f t="shared" si="2"/>
        <v>1.4533289459251948E-3</v>
      </c>
      <c r="M42" s="340">
        <f t="shared" si="3"/>
        <v>-0.15873015873015872</v>
      </c>
    </row>
    <row r="43" spans="1:16" s="23" customFormat="1" ht="15" thickBot="1" x14ac:dyDescent="0.35">
      <c r="A43" s="518" t="s">
        <v>9</v>
      </c>
      <c r="B43" s="519"/>
      <c r="C43" s="262">
        <v>36987</v>
      </c>
      <c r="D43" s="347">
        <v>1</v>
      </c>
      <c r="E43" s="262">
        <v>6</v>
      </c>
      <c r="F43" s="262">
        <v>36993</v>
      </c>
      <c r="G43" s="370">
        <v>1</v>
      </c>
      <c r="H43" s="262">
        <f>SUM(H5:H42)</f>
        <v>36461</v>
      </c>
      <c r="I43" s="347">
        <f>SUM(I5:I42)</f>
        <v>0.99999999999999978</v>
      </c>
      <c r="J43" s="262">
        <f>SUM(J5:J42)</f>
        <v>7</v>
      </c>
      <c r="K43" s="257">
        <f>SUM(K5:K42)</f>
        <v>36468</v>
      </c>
      <c r="L43" s="258">
        <f>SUM(L5:L42)</f>
        <v>0.99999999999999989</v>
      </c>
      <c r="M43" s="351">
        <f t="shared" si="3"/>
        <v>-1.4191874138350498E-2</v>
      </c>
    </row>
    <row r="44" spans="1:16" x14ac:dyDescent="0.3">
      <c r="A44" s="165"/>
      <c r="B44" s="165"/>
      <c r="C44" s="166"/>
      <c r="D44" s="37"/>
      <c r="E44" s="166"/>
      <c r="F44" s="166"/>
      <c r="G44" s="37"/>
    </row>
    <row r="45" spans="1:16" x14ac:dyDescent="0.3">
      <c r="A45" s="165"/>
      <c r="B45" s="165"/>
      <c r="C45" s="166"/>
      <c r="D45" s="37"/>
      <c r="E45" s="166"/>
      <c r="F45" s="166"/>
      <c r="G45" s="37"/>
    </row>
  </sheetData>
  <mergeCells count="11">
    <mergeCell ref="A1:M1"/>
    <mergeCell ref="C2:G2"/>
    <mergeCell ref="B2:B4"/>
    <mergeCell ref="A2:A4"/>
    <mergeCell ref="A43:B43"/>
    <mergeCell ref="C3:D3"/>
    <mergeCell ref="F3:G3"/>
    <mergeCell ref="H2:L2"/>
    <mergeCell ref="M2:M4"/>
    <mergeCell ref="H3:I3"/>
    <mergeCell ref="K3:L3"/>
  </mergeCells>
  <pageMargins left="0.70866141732283472" right="0.70866141732283472" top="0.74803149606299213" bottom="0.74803149606299213" header="0.31496062992125984" footer="0.31496062992125984"/>
  <pageSetup paperSize="9" scale="7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>
      <selection activeCell="A5" sqref="A5:A22"/>
    </sheetView>
  </sheetViews>
  <sheetFormatPr defaultColWidth="9.109375" defaultRowHeight="14.4" x14ac:dyDescent="0.3"/>
  <cols>
    <col min="1" max="1" width="9.44140625" style="22" customWidth="1"/>
    <col min="2" max="2" width="64.6640625" style="22" customWidth="1"/>
    <col min="3" max="3" width="9.109375" style="22"/>
    <col min="4" max="4" width="9.109375" style="22" customWidth="1"/>
    <col min="5" max="5" width="8" style="22" customWidth="1"/>
    <col min="6" max="7" width="9.109375" style="22" customWidth="1"/>
    <col min="8" max="12" width="9.109375" style="22"/>
    <col min="13" max="13" width="10.6640625" style="22" customWidth="1"/>
    <col min="14" max="16384" width="9.109375" style="22"/>
  </cols>
  <sheetData>
    <row r="1" spans="1:16" ht="15" customHeight="1" thickBot="1" x14ac:dyDescent="0.3">
      <c r="A1" s="473" t="s">
        <v>689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5"/>
    </row>
    <row r="2" spans="1:16" ht="14.4" customHeight="1" x14ac:dyDescent="0.3">
      <c r="A2" s="542" t="s">
        <v>639</v>
      </c>
      <c r="B2" s="471" t="s">
        <v>548</v>
      </c>
      <c r="C2" s="485">
        <v>2014</v>
      </c>
      <c r="D2" s="487"/>
      <c r="E2" s="487"/>
      <c r="F2" s="487"/>
      <c r="G2" s="487"/>
      <c r="H2" s="485">
        <v>2015</v>
      </c>
      <c r="I2" s="487"/>
      <c r="J2" s="487"/>
      <c r="K2" s="487"/>
      <c r="L2" s="505"/>
      <c r="M2" s="501" t="s">
        <v>675</v>
      </c>
    </row>
    <row r="3" spans="1:16" ht="14.4" customHeight="1" x14ac:dyDescent="0.3">
      <c r="A3" s="543"/>
      <c r="B3" s="530"/>
      <c r="C3" s="460" t="s">
        <v>1</v>
      </c>
      <c r="D3" s="460"/>
      <c r="E3" s="104" t="s">
        <v>2</v>
      </c>
      <c r="F3" s="460" t="s">
        <v>3</v>
      </c>
      <c r="G3" s="453"/>
      <c r="H3" s="553" t="s">
        <v>1</v>
      </c>
      <c r="I3" s="553"/>
      <c r="J3" s="134" t="s">
        <v>2</v>
      </c>
      <c r="K3" s="553" t="s">
        <v>3</v>
      </c>
      <c r="L3" s="554"/>
      <c r="M3" s="502"/>
    </row>
    <row r="4" spans="1:16" ht="15" thickBot="1" x14ac:dyDescent="0.35">
      <c r="A4" s="544"/>
      <c r="B4" s="531"/>
      <c r="C4" s="96" t="s">
        <v>4</v>
      </c>
      <c r="D4" s="96" t="s">
        <v>5</v>
      </c>
      <c r="E4" s="96" t="s">
        <v>6</v>
      </c>
      <c r="F4" s="96" t="s">
        <v>6</v>
      </c>
      <c r="G4" s="103" t="s">
        <v>5</v>
      </c>
      <c r="H4" s="96" t="s">
        <v>4</v>
      </c>
      <c r="I4" s="96" t="s">
        <v>5</v>
      </c>
      <c r="J4" s="96" t="s">
        <v>6</v>
      </c>
      <c r="K4" s="96" t="s">
        <v>6</v>
      </c>
      <c r="L4" s="97" t="s">
        <v>5</v>
      </c>
      <c r="M4" s="514"/>
      <c r="O4" s="245"/>
      <c r="P4" s="245"/>
    </row>
    <row r="5" spans="1:16" x14ac:dyDescent="0.3">
      <c r="A5" s="168">
        <v>84111</v>
      </c>
      <c r="B5" s="123" t="s">
        <v>605</v>
      </c>
      <c r="C5" s="123">
        <v>433</v>
      </c>
      <c r="D5" s="156">
        <v>1.1706815908292102E-2</v>
      </c>
      <c r="E5" s="123">
        <v>2</v>
      </c>
      <c r="F5" s="123">
        <v>435</v>
      </c>
      <c r="G5" s="157">
        <v>1.1758981428918985E-2</v>
      </c>
      <c r="H5" s="123">
        <v>416</v>
      </c>
      <c r="I5" s="156">
        <f>H5/$H$24</f>
        <v>1.1409451194426922E-2</v>
      </c>
      <c r="J5" s="123">
        <v>0</v>
      </c>
      <c r="K5" s="123">
        <f>H5+J5</f>
        <v>416</v>
      </c>
      <c r="L5" s="167">
        <f>K5/$K$24</f>
        <v>1.1407261160469452E-2</v>
      </c>
      <c r="M5" s="263">
        <f>(K5-F5)/F5</f>
        <v>-4.3678160919540229E-2</v>
      </c>
    </row>
    <row r="6" spans="1:16" x14ac:dyDescent="0.3">
      <c r="A6" s="164">
        <v>84112</v>
      </c>
      <c r="B6" s="20" t="s">
        <v>606</v>
      </c>
      <c r="C6" s="20">
        <v>1196</v>
      </c>
      <c r="D6" s="8">
        <v>3.2335685511125534E-2</v>
      </c>
      <c r="E6" s="20">
        <v>0</v>
      </c>
      <c r="F6" s="20">
        <v>1196</v>
      </c>
      <c r="G6" s="51">
        <v>3.2330440894223232E-2</v>
      </c>
      <c r="H6" s="20">
        <v>1483</v>
      </c>
      <c r="I6" s="156">
        <f t="shared" ref="I6:I24" si="0">H6/$H$24</f>
        <v>4.0673596445517129E-2</v>
      </c>
      <c r="J6" s="20">
        <v>1</v>
      </c>
      <c r="K6" s="123">
        <f t="shared" ref="K6:K24" si="1">H6+J6</f>
        <v>1484</v>
      </c>
      <c r="L6" s="167">
        <f t="shared" ref="L6:L24" si="2">K6/$K$24</f>
        <v>4.0693210485905448E-2</v>
      </c>
      <c r="M6" s="263">
        <f t="shared" ref="M6:M24" si="3">(K6-F6)/F6</f>
        <v>0.24080267558528429</v>
      </c>
      <c r="O6" s="245"/>
      <c r="P6" s="245"/>
    </row>
    <row r="7" spans="1:16" ht="14.4" customHeight="1" x14ac:dyDescent="0.25">
      <c r="A7" s="164">
        <v>84113</v>
      </c>
      <c r="B7" s="20" t="s">
        <v>607</v>
      </c>
      <c r="C7" s="20">
        <v>605</v>
      </c>
      <c r="D7" s="8">
        <v>1.6357098439992428E-2</v>
      </c>
      <c r="E7" s="20">
        <v>0</v>
      </c>
      <c r="F7" s="20">
        <v>605</v>
      </c>
      <c r="G7" s="51">
        <v>1.6354445435622957E-2</v>
      </c>
      <c r="H7" s="20">
        <v>615</v>
      </c>
      <c r="I7" s="156">
        <f t="shared" si="0"/>
        <v>1.6867337703299415E-2</v>
      </c>
      <c r="J7" s="20">
        <v>0</v>
      </c>
      <c r="K7" s="123">
        <f t="shared" si="1"/>
        <v>615</v>
      </c>
      <c r="L7" s="167">
        <f t="shared" si="2"/>
        <v>1.686410003290556E-2</v>
      </c>
      <c r="M7" s="263">
        <f t="shared" si="3"/>
        <v>1.6528925619834711E-2</v>
      </c>
    </row>
    <row r="8" spans="1:16" ht="14.4" customHeight="1" x14ac:dyDescent="0.25">
      <c r="A8" s="164">
        <v>84114</v>
      </c>
      <c r="B8" s="20" t="s">
        <v>608</v>
      </c>
      <c r="C8" s="20">
        <v>6985</v>
      </c>
      <c r="D8" s="8">
        <v>0.18885013653445806</v>
      </c>
      <c r="E8" s="20">
        <v>0</v>
      </c>
      <c r="F8" s="20">
        <v>6985</v>
      </c>
      <c r="G8" s="51">
        <v>0.18881950639310141</v>
      </c>
      <c r="H8" s="20">
        <v>6556</v>
      </c>
      <c r="I8" s="156">
        <f t="shared" si="0"/>
        <v>0.17980856257370889</v>
      </c>
      <c r="J8" s="20">
        <v>2</v>
      </c>
      <c r="K8" s="123">
        <f t="shared" si="1"/>
        <v>6558</v>
      </c>
      <c r="L8" s="167">
        <f t="shared" si="2"/>
        <v>0.17982889108259295</v>
      </c>
      <c r="M8" s="263">
        <f t="shared" si="3"/>
        <v>-6.1130994989262707E-2</v>
      </c>
      <c r="O8" s="245"/>
      <c r="P8" s="245"/>
    </row>
    <row r="9" spans="1:16" ht="14.4" customHeight="1" x14ac:dyDescent="0.25">
      <c r="A9" s="164">
        <v>84115</v>
      </c>
      <c r="B9" s="20" t="s">
        <v>609</v>
      </c>
      <c r="C9" s="20">
        <v>4347</v>
      </c>
      <c r="D9" s="8">
        <v>0.11752778003082164</v>
      </c>
      <c r="E9" s="20">
        <v>1</v>
      </c>
      <c r="F9" s="20">
        <v>4348</v>
      </c>
      <c r="G9" s="51">
        <v>0.11753575000675803</v>
      </c>
      <c r="H9" s="20">
        <v>4277</v>
      </c>
      <c r="I9" s="156">
        <f t="shared" si="0"/>
        <v>0.1173034200927018</v>
      </c>
      <c r="J9" s="20">
        <v>1</v>
      </c>
      <c r="K9" s="123">
        <f t="shared" si="1"/>
        <v>4278</v>
      </c>
      <c r="L9" s="167">
        <f t="shared" si="2"/>
        <v>0.11730832510694307</v>
      </c>
      <c r="M9" s="263">
        <f t="shared" si="3"/>
        <v>-1.609935602575897E-2</v>
      </c>
      <c r="O9" s="245"/>
      <c r="P9" s="245"/>
    </row>
    <row r="10" spans="1:16" x14ac:dyDescent="0.3">
      <c r="A10" s="164">
        <v>84119</v>
      </c>
      <c r="B10" s="20" t="s">
        <v>610</v>
      </c>
      <c r="C10" s="20">
        <v>33</v>
      </c>
      <c r="D10" s="8">
        <v>8.9220536945413252E-4</v>
      </c>
      <c r="E10" s="20">
        <v>0</v>
      </c>
      <c r="F10" s="20">
        <v>33</v>
      </c>
      <c r="G10" s="51">
        <v>8.9206066012488853E-4</v>
      </c>
      <c r="H10" s="20">
        <v>28</v>
      </c>
      <c r="I10" s="156">
        <f t="shared" si="0"/>
        <v>7.6794383039411978E-4</v>
      </c>
      <c r="J10" s="20">
        <v>0</v>
      </c>
      <c r="K10" s="123">
        <f t="shared" si="1"/>
        <v>28</v>
      </c>
      <c r="L10" s="167">
        <f t="shared" si="2"/>
        <v>7.6779642426236705E-4</v>
      </c>
      <c r="M10" s="263">
        <f t="shared" si="3"/>
        <v>-0.15151515151515152</v>
      </c>
    </row>
    <row r="11" spans="1:16" ht="28.8" x14ac:dyDescent="0.3">
      <c r="A11" s="143">
        <v>84120</v>
      </c>
      <c r="B11" s="116" t="s">
        <v>611</v>
      </c>
      <c r="C11" s="20">
        <v>571</v>
      </c>
      <c r="D11" s="8">
        <v>1.5437856544191202E-2</v>
      </c>
      <c r="E11" s="20">
        <v>0</v>
      </c>
      <c r="F11" s="20">
        <v>571</v>
      </c>
      <c r="G11" s="51">
        <v>1.5435352634282161E-2</v>
      </c>
      <c r="H11" s="20">
        <v>536</v>
      </c>
      <c r="I11" s="156">
        <f t="shared" si="0"/>
        <v>1.4700639038973149E-2</v>
      </c>
      <c r="J11" s="20">
        <v>0</v>
      </c>
      <c r="K11" s="123">
        <f t="shared" si="1"/>
        <v>536</v>
      </c>
      <c r="L11" s="167">
        <f t="shared" si="2"/>
        <v>1.4697817264451025E-2</v>
      </c>
      <c r="M11" s="263">
        <f t="shared" si="3"/>
        <v>-6.1295971978984239E-2</v>
      </c>
    </row>
    <row r="12" spans="1:16" x14ac:dyDescent="0.3">
      <c r="A12" s="143">
        <v>84130</v>
      </c>
      <c r="B12" s="116" t="s">
        <v>612</v>
      </c>
      <c r="C12" s="20">
        <v>72</v>
      </c>
      <c r="D12" s="8">
        <v>1.9466298969908345E-3</v>
      </c>
      <c r="E12" s="20">
        <v>0</v>
      </c>
      <c r="F12" s="20">
        <v>72</v>
      </c>
      <c r="G12" s="51">
        <v>1.9463141675452112E-3</v>
      </c>
      <c r="H12" s="20">
        <v>60</v>
      </c>
      <c r="I12" s="156">
        <f t="shared" si="0"/>
        <v>1.6455939222731137E-3</v>
      </c>
      <c r="J12" s="20">
        <v>0</v>
      </c>
      <c r="K12" s="123">
        <f t="shared" si="1"/>
        <v>60</v>
      </c>
      <c r="L12" s="167">
        <f t="shared" si="2"/>
        <v>1.6452780519907865E-3</v>
      </c>
      <c r="M12" s="263">
        <f t="shared" si="3"/>
        <v>-0.16666666666666666</v>
      </c>
    </row>
    <row r="13" spans="1:16" x14ac:dyDescent="0.3">
      <c r="A13" s="164">
        <v>84210</v>
      </c>
      <c r="B13" s="20" t="s">
        <v>613</v>
      </c>
      <c r="C13" s="20">
        <v>14</v>
      </c>
      <c r="D13" s="8">
        <v>3.7851136885932893E-4</v>
      </c>
      <c r="E13" s="20">
        <v>0</v>
      </c>
      <c r="F13" s="20">
        <v>14</v>
      </c>
      <c r="G13" s="51">
        <v>3.7844997702267999E-4</v>
      </c>
      <c r="H13" s="20">
        <v>16</v>
      </c>
      <c r="I13" s="156">
        <f t="shared" si="0"/>
        <v>4.38825045939497E-4</v>
      </c>
      <c r="J13" s="20">
        <v>0</v>
      </c>
      <c r="K13" s="123">
        <f t="shared" si="1"/>
        <v>16</v>
      </c>
      <c r="L13" s="167">
        <f t="shared" si="2"/>
        <v>4.3874081386420971E-4</v>
      </c>
      <c r="M13" s="263">
        <f t="shared" si="3"/>
        <v>0.14285714285714285</v>
      </c>
    </row>
    <row r="14" spans="1:16" x14ac:dyDescent="0.3">
      <c r="A14" s="164">
        <v>84220</v>
      </c>
      <c r="B14" s="20" t="s">
        <v>614</v>
      </c>
      <c r="C14" s="20">
        <v>67</v>
      </c>
      <c r="D14" s="8">
        <v>1.8114472652553601E-3</v>
      </c>
      <c r="E14" s="20">
        <v>0</v>
      </c>
      <c r="F14" s="20">
        <v>67</v>
      </c>
      <c r="G14" s="51">
        <v>1.8111534614656827E-3</v>
      </c>
      <c r="H14" s="20">
        <v>59</v>
      </c>
      <c r="I14" s="156">
        <f t="shared" si="0"/>
        <v>1.6181673569018952E-3</v>
      </c>
      <c r="J14" s="20">
        <v>0</v>
      </c>
      <c r="K14" s="123">
        <f t="shared" si="1"/>
        <v>59</v>
      </c>
      <c r="L14" s="167">
        <f t="shared" si="2"/>
        <v>1.6178567511242734E-3</v>
      </c>
      <c r="M14" s="263">
        <f t="shared" si="3"/>
        <v>-0.11940298507462686</v>
      </c>
    </row>
    <row r="15" spans="1:16" ht="14.4" customHeight="1" x14ac:dyDescent="0.25">
      <c r="A15" s="164">
        <v>84231</v>
      </c>
      <c r="B15" s="20" t="s">
        <v>615</v>
      </c>
      <c r="C15" s="20">
        <v>4</v>
      </c>
      <c r="D15" s="8">
        <v>1.081461053883797E-4</v>
      </c>
      <c r="E15" s="20">
        <v>0</v>
      </c>
      <c r="F15" s="20">
        <v>4</v>
      </c>
      <c r="G15" s="51">
        <v>1.0812856486362284E-4</v>
      </c>
      <c r="H15" s="20">
        <v>8</v>
      </c>
      <c r="I15" s="156">
        <f t="shared" si="0"/>
        <v>2.194125229697485E-4</v>
      </c>
      <c r="J15" s="20">
        <v>0</v>
      </c>
      <c r="K15" s="123">
        <f t="shared" si="1"/>
        <v>8</v>
      </c>
      <c r="L15" s="167">
        <f t="shared" si="2"/>
        <v>2.1937040693210486E-4</v>
      </c>
      <c r="M15" s="263">
        <f t="shared" si="3"/>
        <v>1</v>
      </c>
    </row>
    <row r="16" spans="1:16" x14ac:dyDescent="0.3">
      <c r="A16" s="164">
        <v>84232</v>
      </c>
      <c r="B16" s="20" t="s">
        <v>616</v>
      </c>
      <c r="C16" s="20">
        <v>963</v>
      </c>
      <c r="D16" s="8">
        <v>2.6036174872252411E-2</v>
      </c>
      <c r="E16" s="20">
        <v>0</v>
      </c>
      <c r="F16" s="20">
        <v>963</v>
      </c>
      <c r="G16" s="51">
        <v>2.60319519909172E-2</v>
      </c>
      <c r="H16" s="20">
        <v>812</v>
      </c>
      <c r="I16" s="156">
        <f t="shared" si="0"/>
        <v>2.2270371081429471E-2</v>
      </c>
      <c r="J16" s="20">
        <v>0</v>
      </c>
      <c r="K16" s="123">
        <f t="shared" si="1"/>
        <v>812</v>
      </c>
      <c r="L16" s="167">
        <f t="shared" si="2"/>
        <v>2.2266096303608644E-2</v>
      </c>
      <c r="M16" s="263">
        <f t="shared" si="3"/>
        <v>-0.15680166147455868</v>
      </c>
    </row>
    <row r="17" spans="1:16" x14ac:dyDescent="0.3">
      <c r="A17" s="164">
        <v>84239</v>
      </c>
      <c r="B17" s="292" t="s">
        <v>703</v>
      </c>
      <c r="C17" s="20">
        <v>0</v>
      </c>
      <c r="D17" s="8">
        <v>0</v>
      </c>
      <c r="E17" s="20">
        <v>0</v>
      </c>
      <c r="F17" s="20">
        <v>0</v>
      </c>
      <c r="G17" s="51">
        <v>0</v>
      </c>
      <c r="H17" s="20">
        <v>1</v>
      </c>
      <c r="I17" s="156">
        <f t="shared" si="0"/>
        <v>2.7426565371218562E-5</v>
      </c>
      <c r="J17" s="20">
        <v>0</v>
      </c>
      <c r="K17" s="123">
        <f t="shared" si="1"/>
        <v>1</v>
      </c>
      <c r="L17" s="167">
        <f t="shared" si="2"/>
        <v>2.7421300866513107E-5</v>
      </c>
      <c r="M17" s="263">
        <v>1</v>
      </c>
    </row>
    <row r="18" spans="1:16" x14ac:dyDescent="0.3">
      <c r="A18" s="164">
        <v>84241</v>
      </c>
      <c r="B18" s="20" t="s">
        <v>617</v>
      </c>
      <c r="C18" s="20">
        <v>894</v>
      </c>
      <c r="D18" s="8">
        <v>2.4170654554302864E-2</v>
      </c>
      <c r="E18" s="20">
        <v>0</v>
      </c>
      <c r="F18" s="20">
        <v>894</v>
      </c>
      <c r="G18" s="51">
        <v>2.4166734247019706E-2</v>
      </c>
      <c r="H18" s="20">
        <v>790</v>
      </c>
      <c r="I18" s="156">
        <f t="shared" si="0"/>
        <v>2.1666986643262665E-2</v>
      </c>
      <c r="J18" s="20">
        <v>0</v>
      </c>
      <c r="K18" s="123">
        <f t="shared" si="1"/>
        <v>790</v>
      </c>
      <c r="L18" s="167">
        <f t="shared" si="2"/>
        <v>2.1662827684545354E-2</v>
      </c>
      <c r="M18" s="263">
        <f t="shared" si="3"/>
        <v>-0.116331096196868</v>
      </c>
    </row>
    <row r="19" spans="1:16" ht="14.4" customHeight="1" x14ac:dyDescent="0.25">
      <c r="A19" s="164">
        <v>84242</v>
      </c>
      <c r="B19" s="20" t="s">
        <v>618</v>
      </c>
      <c r="C19" s="20">
        <v>3636</v>
      </c>
      <c r="D19" s="8">
        <v>9.8304809798037143E-2</v>
      </c>
      <c r="E19" s="20">
        <v>0</v>
      </c>
      <c r="F19" s="20">
        <v>3636</v>
      </c>
      <c r="G19" s="51">
        <v>9.8288865461033173E-2</v>
      </c>
      <c r="H19" s="20">
        <v>3734</v>
      </c>
      <c r="I19" s="156">
        <f t="shared" si="0"/>
        <v>0.10241079509613012</v>
      </c>
      <c r="J19" s="20">
        <v>1</v>
      </c>
      <c r="K19" s="123">
        <f t="shared" si="1"/>
        <v>3735</v>
      </c>
      <c r="L19" s="167">
        <f t="shared" si="2"/>
        <v>0.10241855873642645</v>
      </c>
      <c r="M19" s="263">
        <f t="shared" si="3"/>
        <v>2.7227722772277228E-2</v>
      </c>
    </row>
    <row r="20" spans="1:16" ht="14.4" customHeight="1" x14ac:dyDescent="0.25">
      <c r="A20" s="164">
        <v>84250</v>
      </c>
      <c r="B20" s="20" t="s">
        <v>619</v>
      </c>
      <c r="C20" s="20">
        <v>113</v>
      </c>
      <c r="D20" s="8">
        <v>3.0551274772217265E-3</v>
      </c>
      <c r="E20" s="20">
        <v>2</v>
      </c>
      <c r="F20" s="20">
        <v>115</v>
      </c>
      <c r="G20" s="51">
        <v>3.1086962398291567E-3</v>
      </c>
      <c r="H20" s="20">
        <v>558</v>
      </c>
      <c r="I20" s="156">
        <f t="shared" si="0"/>
        <v>1.5304023477139958E-2</v>
      </c>
      <c r="J20" s="20">
        <v>0</v>
      </c>
      <c r="K20" s="123">
        <f t="shared" si="1"/>
        <v>558</v>
      </c>
      <c r="L20" s="167">
        <f t="shared" si="2"/>
        <v>1.5301085883514315E-2</v>
      </c>
      <c r="M20" s="263">
        <f t="shared" si="3"/>
        <v>3.8521739130434782</v>
      </c>
      <c r="O20" s="245"/>
      <c r="P20" s="245"/>
    </row>
    <row r="21" spans="1:16" x14ac:dyDescent="0.3">
      <c r="A21" s="164">
        <v>84301</v>
      </c>
      <c r="B21" s="20" t="s">
        <v>620</v>
      </c>
      <c r="C21" s="20">
        <v>122</v>
      </c>
      <c r="D21" s="8">
        <v>3.2984562143455807E-3</v>
      </c>
      <c r="E21" s="20">
        <v>0</v>
      </c>
      <c r="F21" s="20">
        <v>122</v>
      </c>
      <c r="G21" s="51">
        <v>3.2979212283404968E-3</v>
      </c>
      <c r="H21" s="20">
        <v>117</v>
      </c>
      <c r="I21" s="156">
        <f t="shared" si="0"/>
        <v>3.2089081484325717E-3</v>
      </c>
      <c r="J21" s="20">
        <v>0</v>
      </c>
      <c r="K21" s="123">
        <f t="shared" si="1"/>
        <v>117</v>
      </c>
      <c r="L21" s="167">
        <f t="shared" si="2"/>
        <v>3.2082922013820336E-3</v>
      </c>
      <c r="M21" s="263">
        <f t="shared" si="3"/>
        <v>-4.0983606557377046E-2</v>
      </c>
    </row>
    <row r="22" spans="1:16" ht="15" x14ac:dyDescent="0.25">
      <c r="A22" s="164">
        <v>84302</v>
      </c>
      <c r="B22" s="20" t="s">
        <v>621</v>
      </c>
      <c r="C22" s="20">
        <v>1</v>
      </c>
      <c r="D22" s="8">
        <v>2.7036526347094924E-5</v>
      </c>
      <c r="E22" s="20">
        <v>0</v>
      </c>
      <c r="F22" s="20">
        <v>1</v>
      </c>
      <c r="G22" s="51">
        <v>2.703214121590571E-5</v>
      </c>
      <c r="H22" s="20">
        <v>2</v>
      </c>
      <c r="I22" s="156">
        <f t="shared" si="0"/>
        <v>5.4853130742437125E-5</v>
      </c>
      <c r="J22" s="20">
        <v>0</v>
      </c>
      <c r="K22" s="123">
        <f t="shared" si="1"/>
        <v>2</v>
      </c>
      <c r="L22" s="167">
        <f t="shared" si="2"/>
        <v>5.4842601733026214E-5</v>
      </c>
      <c r="M22" s="263">
        <f t="shared" si="3"/>
        <v>1</v>
      </c>
    </row>
    <row r="23" spans="1:16" ht="15.75" thickBot="1" x14ac:dyDescent="0.3">
      <c r="A23" s="170"/>
      <c r="B23" s="171" t="s">
        <v>622</v>
      </c>
      <c r="C23" s="125">
        <v>20056</v>
      </c>
      <c r="D23" s="83">
        <v>0.54224457241733581</v>
      </c>
      <c r="E23" s="125">
        <v>5</v>
      </c>
      <c r="F23" s="125">
        <v>20061</v>
      </c>
      <c r="G23" s="84">
        <v>0.54229178493228447</v>
      </c>
      <c r="H23" s="125">
        <f>SUM(H5:H22)</f>
        <v>20068</v>
      </c>
      <c r="I23" s="308">
        <f t="shared" si="0"/>
        <v>0.55039631386961407</v>
      </c>
      <c r="J23" s="125">
        <f>SUM(J5:J22)</f>
        <v>5</v>
      </c>
      <c r="K23" s="309">
        <f t="shared" si="1"/>
        <v>20073</v>
      </c>
      <c r="L23" s="310">
        <f t="shared" si="2"/>
        <v>0.55042777229351758</v>
      </c>
      <c r="M23" s="311">
        <f t="shared" si="3"/>
        <v>5.98175564528189E-4</v>
      </c>
    </row>
    <row r="24" spans="1:16" s="23" customFormat="1" ht="15.75" thickBot="1" x14ac:dyDescent="0.3">
      <c r="A24" s="518" t="s">
        <v>9</v>
      </c>
      <c r="B24" s="519"/>
      <c r="C24" s="262">
        <v>36987</v>
      </c>
      <c r="D24" s="347">
        <v>1</v>
      </c>
      <c r="E24" s="262">
        <v>6</v>
      </c>
      <c r="F24" s="262">
        <v>36993</v>
      </c>
      <c r="G24" s="370">
        <v>1</v>
      </c>
      <c r="H24" s="385">
        <v>36461</v>
      </c>
      <c r="I24" s="386">
        <f t="shared" si="0"/>
        <v>1</v>
      </c>
      <c r="J24" s="262">
        <v>7</v>
      </c>
      <c r="K24" s="262">
        <f t="shared" si="1"/>
        <v>36468</v>
      </c>
      <c r="L24" s="392">
        <f t="shared" si="2"/>
        <v>1</v>
      </c>
      <c r="M24" s="351">
        <f t="shared" si="3"/>
        <v>-1.4191874138350498E-2</v>
      </c>
    </row>
    <row r="30" spans="1:16" x14ac:dyDescent="0.3">
      <c r="B30" s="35"/>
    </row>
  </sheetData>
  <mergeCells count="11">
    <mergeCell ref="A1:M1"/>
    <mergeCell ref="A24:B24"/>
    <mergeCell ref="H2:L2"/>
    <mergeCell ref="M2:M4"/>
    <mergeCell ref="H3:I3"/>
    <mergeCell ref="K3:L3"/>
    <mergeCell ref="C2:G2"/>
    <mergeCell ref="B2:B4"/>
    <mergeCell ref="A2:A4"/>
    <mergeCell ref="C3:D3"/>
    <mergeCell ref="F3:G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workbookViewId="0">
      <selection sqref="A1:J1"/>
    </sheetView>
  </sheetViews>
  <sheetFormatPr defaultColWidth="9.109375" defaultRowHeight="14.4" x14ac:dyDescent="0.3"/>
  <cols>
    <col min="1" max="1" width="24.6640625" customWidth="1"/>
    <col min="2" max="5" width="10.6640625" customWidth="1"/>
    <col min="6" max="6" width="12.6640625" customWidth="1"/>
    <col min="7" max="10" width="10.6640625" customWidth="1"/>
    <col min="12" max="12" width="14.5546875" customWidth="1"/>
    <col min="18" max="18" width="14.109375" customWidth="1"/>
  </cols>
  <sheetData>
    <row r="1" spans="1:20" ht="15.75" thickBot="1" x14ac:dyDescent="0.3">
      <c r="A1" s="532" t="s">
        <v>690</v>
      </c>
      <c r="B1" s="533"/>
      <c r="C1" s="533"/>
      <c r="D1" s="533"/>
      <c r="E1" s="533"/>
      <c r="F1" s="533"/>
      <c r="G1" s="533"/>
      <c r="H1" s="533"/>
      <c r="I1" s="533"/>
      <c r="J1" s="534"/>
    </row>
    <row r="2" spans="1:20" ht="14.4" customHeight="1" x14ac:dyDescent="0.3">
      <c r="A2" s="572" t="s">
        <v>0</v>
      </c>
      <c r="B2" s="578">
        <v>2014</v>
      </c>
      <c r="C2" s="578"/>
      <c r="D2" s="578"/>
      <c r="E2" s="485"/>
      <c r="F2" s="578">
        <v>2015</v>
      </c>
      <c r="G2" s="578"/>
      <c r="H2" s="578"/>
      <c r="I2" s="485"/>
      <c r="J2" s="501" t="s">
        <v>675</v>
      </c>
    </row>
    <row r="3" spans="1:20" x14ac:dyDescent="0.3">
      <c r="A3" s="573"/>
      <c r="B3" s="44" t="s">
        <v>1</v>
      </c>
      <c r="C3" s="44" t="s">
        <v>2</v>
      </c>
      <c r="D3" s="489" t="s">
        <v>3</v>
      </c>
      <c r="E3" s="491"/>
      <c r="F3" s="44" t="s">
        <v>1</v>
      </c>
      <c r="G3" s="44" t="s">
        <v>2</v>
      </c>
      <c r="H3" s="489" t="s">
        <v>3</v>
      </c>
      <c r="I3" s="491"/>
      <c r="J3" s="502"/>
    </row>
    <row r="4" spans="1:20" ht="15" thickBot="1" x14ac:dyDescent="0.35">
      <c r="A4" s="574"/>
      <c r="B4" s="94" t="s">
        <v>4</v>
      </c>
      <c r="C4" s="94" t="s">
        <v>6</v>
      </c>
      <c r="D4" s="94" t="s">
        <v>6</v>
      </c>
      <c r="E4" s="182" t="s">
        <v>5</v>
      </c>
      <c r="F4" s="96" t="s">
        <v>4</v>
      </c>
      <c r="G4" s="96" t="s">
        <v>6</v>
      </c>
      <c r="H4" s="96" t="s">
        <v>6</v>
      </c>
      <c r="I4" s="183" t="s">
        <v>5</v>
      </c>
      <c r="J4" s="514"/>
    </row>
    <row r="5" spans="1:20" ht="14.4" customHeight="1" x14ac:dyDescent="0.25">
      <c r="A5" s="159" t="s">
        <v>7</v>
      </c>
      <c r="B5" s="160">
        <v>5754</v>
      </c>
      <c r="C5" s="160">
        <v>0</v>
      </c>
      <c r="D5" s="160">
        <v>5754</v>
      </c>
      <c r="E5" s="131">
        <v>0.63251621413652848</v>
      </c>
      <c r="F5" s="123">
        <v>5979</v>
      </c>
      <c r="G5" s="123">
        <v>2</v>
      </c>
      <c r="H5" s="123">
        <f>G5+F5</f>
        <v>5981</v>
      </c>
      <c r="I5" s="124">
        <f>H5/H7</f>
        <v>0.63024236037934667</v>
      </c>
      <c r="J5" s="338">
        <f>(H5-D5)/D5</f>
        <v>3.9450816823079597E-2</v>
      </c>
      <c r="M5" s="196"/>
      <c r="N5" s="196"/>
    </row>
    <row r="6" spans="1:20" ht="15.75" thickBot="1" x14ac:dyDescent="0.3">
      <c r="A6" s="161" t="s">
        <v>8</v>
      </c>
      <c r="B6" s="9">
        <v>3340</v>
      </c>
      <c r="C6" s="9">
        <v>3</v>
      </c>
      <c r="D6" s="9">
        <v>3343</v>
      </c>
      <c r="E6" s="77">
        <v>0.36748378586347147</v>
      </c>
      <c r="F6" s="125">
        <v>3506</v>
      </c>
      <c r="G6" s="125">
        <v>3</v>
      </c>
      <c r="H6" s="123">
        <f>G6+F6</f>
        <v>3509</v>
      </c>
      <c r="I6" s="126">
        <f>H6/H7</f>
        <v>0.36975763962065333</v>
      </c>
      <c r="J6" s="340">
        <f>(H6-D6)/D6</f>
        <v>4.9655997606939874E-2</v>
      </c>
      <c r="M6" s="196"/>
      <c r="N6" s="196"/>
    </row>
    <row r="7" spans="1:20" ht="15.75" thickBot="1" x14ac:dyDescent="0.3">
      <c r="A7" s="114" t="s">
        <v>9</v>
      </c>
      <c r="B7" s="78">
        <v>9094</v>
      </c>
      <c r="C7" s="78">
        <v>3</v>
      </c>
      <c r="D7" s="78">
        <v>9097</v>
      </c>
      <c r="E7" s="79">
        <v>1</v>
      </c>
      <c r="F7" s="108">
        <f>F5+F6</f>
        <v>9485</v>
      </c>
      <c r="G7" s="108">
        <f>G5+G6</f>
        <v>5</v>
      </c>
      <c r="H7" s="108">
        <f>H5+H6</f>
        <v>9490</v>
      </c>
      <c r="I7" s="108">
        <f>I5+I6</f>
        <v>1</v>
      </c>
      <c r="J7" s="353">
        <f>(H7-D7)/D7</f>
        <v>4.3201055292953719E-2</v>
      </c>
      <c r="M7" s="196"/>
      <c r="N7" s="196"/>
    </row>
    <row r="8" spans="1:20" ht="15.75" thickBot="1" x14ac:dyDescent="0.3"/>
    <row r="9" spans="1:20" ht="15" thickBot="1" x14ac:dyDescent="0.35">
      <c r="A9" s="575" t="s">
        <v>691</v>
      </c>
      <c r="B9" s="576"/>
      <c r="C9" s="576"/>
      <c r="D9" s="576"/>
      <c r="E9" s="576"/>
      <c r="F9" s="576"/>
      <c r="G9" s="576"/>
      <c r="H9" s="576"/>
      <c r="I9" s="576"/>
      <c r="J9" s="577"/>
    </row>
    <row r="10" spans="1:20" x14ac:dyDescent="0.3">
      <c r="A10" s="572" t="s">
        <v>10</v>
      </c>
      <c r="B10" s="578">
        <v>2014</v>
      </c>
      <c r="C10" s="578"/>
      <c r="D10" s="578"/>
      <c r="E10" s="485"/>
      <c r="F10" s="485">
        <v>2015</v>
      </c>
      <c r="G10" s="487"/>
      <c r="H10" s="487"/>
      <c r="I10" s="487"/>
      <c r="J10" s="501" t="s">
        <v>675</v>
      </c>
    </row>
    <row r="11" spans="1:20" x14ac:dyDescent="0.3">
      <c r="A11" s="573"/>
      <c r="B11" s="44" t="s">
        <v>1</v>
      </c>
      <c r="C11" s="44" t="s">
        <v>2</v>
      </c>
      <c r="D11" s="489" t="s">
        <v>3</v>
      </c>
      <c r="E11" s="491"/>
      <c r="F11" s="44" t="s">
        <v>1</v>
      </c>
      <c r="G11" s="44" t="s">
        <v>2</v>
      </c>
      <c r="H11" s="489" t="s">
        <v>3</v>
      </c>
      <c r="I11" s="491"/>
      <c r="J11" s="502"/>
    </row>
    <row r="12" spans="1:20" ht="15" thickBot="1" x14ac:dyDescent="0.35">
      <c r="A12" s="574"/>
      <c r="B12" s="94" t="s">
        <v>4</v>
      </c>
      <c r="C12" s="94" t="s">
        <v>6</v>
      </c>
      <c r="D12" s="94" t="s">
        <v>6</v>
      </c>
      <c r="E12" s="95" t="s">
        <v>5</v>
      </c>
      <c r="F12" s="96" t="s">
        <v>4</v>
      </c>
      <c r="G12" s="96" t="s">
        <v>6</v>
      </c>
      <c r="H12" s="96" t="s">
        <v>6</v>
      </c>
      <c r="I12" s="103" t="s">
        <v>5</v>
      </c>
      <c r="J12" s="514"/>
    </row>
    <row r="13" spans="1:20" ht="14.4" customHeight="1" x14ac:dyDescent="0.25">
      <c r="A13" s="159" t="s">
        <v>11</v>
      </c>
      <c r="B13" s="160">
        <v>56</v>
      </c>
      <c r="C13" s="160">
        <v>0</v>
      </c>
      <c r="D13" s="160">
        <v>56</v>
      </c>
      <c r="E13" s="131">
        <v>6.1558755633725403E-3</v>
      </c>
      <c r="F13" s="123">
        <v>47</v>
      </c>
      <c r="G13" s="123">
        <v>0</v>
      </c>
      <c r="H13" s="123">
        <f>G13+F13</f>
        <v>47</v>
      </c>
      <c r="I13" s="124">
        <f>H13/$H$19</f>
        <v>4.9525816649104324E-3</v>
      </c>
      <c r="J13" s="338">
        <f>(H13-D13)/D13</f>
        <v>-0.16071428571428573</v>
      </c>
      <c r="M13" s="196"/>
      <c r="N13" s="196"/>
      <c r="S13" s="196"/>
      <c r="T13" s="196"/>
    </row>
    <row r="14" spans="1:20" ht="14.4" customHeight="1" x14ac:dyDescent="0.25">
      <c r="A14" s="1" t="s">
        <v>12</v>
      </c>
      <c r="B14" s="2">
        <v>1384</v>
      </c>
      <c r="C14" s="2">
        <v>1</v>
      </c>
      <c r="D14" s="2">
        <v>1385</v>
      </c>
      <c r="E14" s="47">
        <v>0.15224799384412444</v>
      </c>
      <c r="F14" s="20">
        <v>1408</v>
      </c>
      <c r="G14" s="20">
        <v>1</v>
      </c>
      <c r="H14" s="123">
        <f t="shared" ref="H14:H18" si="0">G14+F14</f>
        <v>1409</v>
      </c>
      <c r="I14" s="124">
        <f t="shared" ref="I14:I18" si="1">H14/$H$19</f>
        <v>0.14847207586933614</v>
      </c>
      <c r="J14" s="338">
        <f t="shared" ref="J14:J19" si="2">(H14-D14)/D14</f>
        <v>1.7328519855595668E-2</v>
      </c>
    </row>
    <row r="15" spans="1:20" ht="14.4" customHeight="1" x14ac:dyDescent="0.25">
      <c r="A15" s="1" t="s">
        <v>13</v>
      </c>
      <c r="B15" s="2">
        <v>2240</v>
      </c>
      <c r="C15" s="2">
        <v>1</v>
      </c>
      <c r="D15" s="2">
        <v>2241</v>
      </c>
      <c r="E15" s="47">
        <v>0.24634494888424754</v>
      </c>
      <c r="F15" s="20">
        <v>2328</v>
      </c>
      <c r="G15" s="20">
        <v>1</v>
      </c>
      <c r="H15" s="123">
        <f t="shared" si="0"/>
        <v>2329</v>
      </c>
      <c r="I15" s="124">
        <f t="shared" si="1"/>
        <v>0.24541622760800844</v>
      </c>
      <c r="J15" s="338">
        <f t="shared" si="2"/>
        <v>3.92681838464971E-2</v>
      </c>
      <c r="M15" s="196"/>
      <c r="N15" s="196"/>
      <c r="S15" s="196"/>
      <c r="T15" s="196"/>
    </row>
    <row r="16" spans="1:20" ht="14.4" customHeight="1" x14ac:dyDescent="0.25">
      <c r="A16" s="1" t="s">
        <v>14</v>
      </c>
      <c r="B16" s="2">
        <v>2375</v>
      </c>
      <c r="C16" s="2">
        <v>0</v>
      </c>
      <c r="D16" s="2">
        <v>2375</v>
      </c>
      <c r="E16" s="47">
        <v>0.26107507969660326</v>
      </c>
      <c r="F16" s="20">
        <v>2431</v>
      </c>
      <c r="G16" s="20">
        <v>1</v>
      </c>
      <c r="H16" s="123">
        <f t="shared" si="0"/>
        <v>2432</v>
      </c>
      <c r="I16" s="124">
        <f t="shared" si="1"/>
        <v>0.25626975763962068</v>
      </c>
      <c r="J16" s="338">
        <f t="shared" si="2"/>
        <v>2.4E-2</v>
      </c>
      <c r="M16" s="196"/>
      <c r="N16" s="196"/>
      <c r="S16" s="196"/>
      <c r="T16" s="196"/>
    </row>
    <row r="17" spans="1:20" ht="14.4" customHeight="1" x14ac:dyDescent="0.25">
      <c r="A17" s="1" t="s">
        <v>15</v>
      </c>
      <c r="B17" s="2">
        <v>2721</v>
      </c>
      <c r="C17" s="2">
        <v>1</v>
      </c>
      <c r="D17" s="2">
        <v>2722</v>
      </c>
      <c r="E17" s="47">
        <v>0.29921952291964382</v>
      </c>
      <c r="F17" s="20">
        <v>2887</v>
      </c>
      <c r="G17" s="20">
        <v>1</v>
      </c>
      <c r="H17" s="123">
        <f t="shared" si="0"/>
        <v>2888</v>
      </c>
      <c r="I17" s="124">
        <f t="shared" si="1"/>
        <v>0.30432033719704954</v>
      </c>
      <c r="J17" s="338">
        <f t="shared" si="2"/>
        <v>6.0984570168993391E-2</v>
      </c>
      <c r="M17" s="196"/>
      <c r="N17" s="196"/>
      <c r="S17" s="196"/>
      <c r="T17" s="196"/>
    </row>
    <row r="18" spans="1:20" ht="15" customHeight="1" thickBot="1" x14ac:dyDescent="0.3">
      <c r="A18" s="161" t="s">
        <v>16</v>
      </c>
      <c r="B18" s="9">
        <v>318</v>
      </c>
      <c r="C18" s="9">
        <v>0</v>
      </c>
      <c r="D18" s="9">
        <v>318</v>
      </c>
      <c r="E18" s="77">
        <v>3.4956579092008354E-2</v>
      </c>
      <c r="F18" s="125">
        <v>384</v>
      </c>
      <c r="G18" s="125">
        <v>1</v>
      </c>
      <c r="H18" s="123">
        <f t="shared" si="0"/>
        <v>385</v>
      </c>
      <c r="I18" s="124">
        <f t="shared" si="1"/>
        <v>4.0569020021074813E-2</v>
      </c>
      <c r="J18" s="338">
        <f t="shared" si="2"/>
        <v>0.21069182389937108</v>
      </c>
      <c r="M18" s="196"/>
      <c r="N18" s="196"/>
      <c r="S18" s="196"/>
      <c r="T18" s="196"/>
    </row>
    <row r="19" spans="1:20" ht="15" customHeight="1" thickBot="1" x14ac:dyDescent="0.3">
      <c r="A19" s="177" t="s">
        <v>9</v>
      </c>
      <c r="B19" s="108">
        <v>9094</v>
      </c>
      <c r="C19" s="108">
        <v>3</v>
      </c>
      <c r="D19" s="108">
        <v>9097</v>
      </c>
      <c r="E19" s="180">
        <v>1</v>
      </c>
      <c r="F19" s="108">
        <f>SUM(F13:F18)</f>
        <v>9485</v>
      </c>
      <c r="G19" s="108">
        <f>SUM(G13:G18)</f>
        <v>5</v>
      </c>
      <c r="H19" s="108">
        <f>SUM(H13:H18)</f>
        <v>9490</v>
      </c>
      <c r="I19" s="289">
        <f>SUM(I13:I18)</f>
        <v>1</v>
      </c>
      <c r="J19" s="353">
        <f t="shared" si="2"/>
        <v>4.3201055292953719E-2</v>
      </c>
    </row>
    <row r="20" spans="1:20" ht="15.75" thickBot="1" x14ac:dyDescent="0.3"/>
    <row r="21" spans="1:20" ht="15" thickBot="1" x14ac:dyDescent="0.35">
      <c r="A21" s="575" t="s">
        <v>692</v>
      </c>
      <c r="B21" s="576"/>
      <c r="C21" s="576"/>
      <c r="D21" s="576"/>
      <c r="E21" s="576"/>
      <c r="F21" s="576"/>
      <c r="G21" s="576"/>
      <c r="H21" s="576"/>
      <c r="I21" s="576"/>
      <c r="J21" s="577"/>
    </row>
    <row r="22" spans="1:20" x14ac:dyDescent="0.3">
      <c r="A22" s="572" t="s">
        <v>17</v>
      </c>
      <c r="B22" s="578">
        <v>2014</v>
      </c>
      <c r="C22" s="578"/>
      <c r="D22" s="578"/>
      <c r="E22" s="485"/>
      <c r="F22" s="485">
        <v>2015</v>
      </c>
      <c r="G22" s="487"/>
      <c r="H22" s="487"/>
      <c r="I22" s="487"/>
      <c r="J22" s="501" t="s">
        <v>675</v>
      </c>
    </row>
    <row r="23" spans="1:20" x14ac:dyDescent="0.3">
      <c r="A23" s="573"/>
      <c r="B23" s="44" t="s">
        <v>1</v>
      </c>
      <c r="C23" s="44" t="s">
        <v>2</v>
      </c>
      <c r="D23" s="489" t="s">
        <v>3</v>
      </c>
      <c r="E23" s="491"/>
      <c r="F23" s="44" t="s">
        <v>1</v>
      </c>
      <c r="G23" s="44" t="s">
        <v>2</v>
      </c>
      <c r="H23" s="489" t="s">
        <v>3</v>
      </c>
      <c r="I23" s="491"/>
      <c r="J23" s="502"/>
      <c r="M23" s="196"/>
      <c r="N23" s="196"/>
    </row>
    <row r="24" spans="1:20" ht="15" thickBot="1" x14ac:dyDescent="0.35">
      <c r="A24" s="574"/>
      <c r="B24" s="94" t="s">
        <v>4</v>
      </c>
      <c r="C24" s="94" t="s">
        <v>6</v>
      </c>
      <c r="D24" s="94" t="s">
        <v>6</v>
      </c>
      <c r="E24" s="95" t="s">
        <v>5</v>
      </c>
      <c r="F24" s="96" t="s">
        <v>4</v>
      </c>
      <c r="G24" s="96" t="s">
        <v>6</v>
      </c>
      <c r="H24" s="96" t="s">
        <v>6</v>
      </c>
      <c r="I24" s="103" t="s">
        <v>5</v>
      </c>
      <c r="J24" s="514"/>
    </row>
    <row r="25" spans="1:20" ht="14.4" customHeight="1" x14ac:dyDescent="0.25">
      <c r="A25" s="173" t="s">
        <v>18</v>
      </c>
      <c r="B25" s="174">
        <v>632</v>
      </c>
      <c r="C25" s="174">
        <v>0</v>
      </c>
      <c r="D25" s="174">
        <v>632</v>
      </c>
      <c r="E25" s="181">
        <v>7.2385751918451494E-2</v>
      </c>
      <c r="F25" s="174">
        <v>748</v>
      </c>
      <c r="G25" s="174">
        <v>0</v>
      </c>
      <c r="H25" s="174">
        <f>G25+F25</f>
        <v>748</v>
      </c>
      <c r="I25" s="175">
        <f>H25/$H$39</f>
        <v>7.8819810326659648E-2</v>
      </c>
      <c r="J25" s="356">
        <f>(H25-D25)/D25</f>
        <v>0.18354430379746836</v>
      </c>
      <c r="M25" s="196"/>
      <c r="N25" s="196"/>
    </row>
    <row r="26" spans="1:20" ht="14.4" customHeight="1" x14ac:dyDescent="0.25">
      <c r="A26" s="1" t="s">
        <v>19</v>
      </c>
      <c r="B26" s="2">
        <v>1619</v>
      </c>
      <c r="C26" s="2">
        <v>0</v>
      </c>
      <c r="D26" s="2">
        <v>1619</v>
      </c>
      <c r="E26" s="47">
        <v>0.18543122208223572</v>
      </c>
      <c r="F26" s="20">
        <v>1637</v>
      </c>
      <c r="G26" s="20">
        <v>0</v>
      </c>
      <c r="H26" s="123">
        <f t="shared" ref="H26:H39" si="3">G26+F26</f>
        <v>1637</v>
      </c>
      <c r="I26" s="354">
        <f t="shared" ref="I26:I39" si="4">H26/$H$39</f>
        <v>0.17249736564805057</v>
      </c>
      <c r="J26" s="338">
        <f t="shared" ref="J26:J39" si="5">(H26-D26)/D26</f>
        <v>1.1117974058060531E-2</v>
      </c>
    </row>
    <row r="27" spans="1:20" ht="14.4" customHeight="1" x14ac:dyDescent="0.25">
      <c r="A27" s="1" t="s">
        <v>20</v>
      </c>
      <c r="B27" s="2">
        <v>607</v>
      </c>
      <c r="C27" s="2">
        <v>0</v>
      </c>
      <c r="D27" s="2">
        <v>607</v>
      </c>
      <c r="E27" s="47">
        <v>6.9522391478639325E-2</v>
      </c>
      <c r="F27" s="20">
        <v>614</v>
      </c>
      <c r="G27" s="20">
        <v>1</v>
      </c>
      <c r="H27" s="123">
        <f t="shared" si="3"/>
        <v>615</v>
      </c>
      <c r="I27" s="354">
        <f t="shared" si="4"/>
        <v>6.4805057955742887E-2</v>
      </c>
      <c r="J27" s="338">
        <f t="shared" si="5"/>
        <v>1.3179571663920923E-2</v>
      </c>
      <c r="M27" s="196"/>
      <c r="N27" s="196"/>
    </row>
    <row r="28" spans="1:20" ht="14.4" customHeight="1" x14ac:dyDescent="0.25">
      <c r="A28" s="1" t="s">
        <v>21</v>
      </c>
      <c r="B28" s="2">
        <v>1506</v>
      </c>
      <c r="C28" s="2">
        <v>1</v>
      </c>
      <c r="D28" s="2">
        <v>1507</v>
      </c>
      <c r="E28" s="47">
        <v>0.17260336731187723</v>
      </c>
      <c r="F28" s="20">
        <v>1634</v>
      </c>
      <c r="G28" s="20">
        <v>0</v>
      </c>
      <c r="H28" s="123">
        <f t="shared" si="3"/>
        <v>1634</v>
      </c>
      <c r="I28" s="354">
        <f t="shared" si="4"/>
        <v>0.17218124341412014</v>
      </c>
      <c r="J28" s="338">
        <f t="shared" si="5"/>
        <v>8.4273390842733914E-2</v>
      </c>
    </row>
    <row r="29" spans="1:20" ht="14.4" customHeight="1" x14ac:dyDescent="0.25">
      <c r="A29" s="1" t="s">
        <v>22</v>
      </c>
      <c r="B29" s="2">
        <v>1050</v>
      </c>
      <c r="C29" s="2">
        <v>0</v>
      </c>
      <c r="D29" s="2">
        <v>1050</v>
      </c>
      <c r="E29" s="47">
        <v>0.12026113847211087</v>
      </c>
      <c r="F29" s="20">
        <v>964</v>
      </c>
      <c r="G29" s="20">
        <v>1</v>
      </c>
      <c r="H29" s="123">
        <f t="shared" si="3"/>
        <v>965</v>
      </c>
      <c r="I29" s="354">
        <f t="shared" si="4"/>
        <v>0.10168598524762908</v>
      </c>
      <c r="J29" s="338">
        <f t="shared" si="5"/>
        <v>-8.0952380952380956E-2</v>
      </c>
    </row>
    <row r="30" spans="1:20" ht="15" x14ac:dyDescent="0.25">
      <c r="A30" s="1" t="s">
        <v>23</v>
      </c>
      <c r="B30" s="2">
        <v>866</v>
      </c>
      <c r="C30" s="2">
        <v>0</v>
      </c>
      <c r="D30" s="2">
        <v>866</v>
      </c>
      <c r="E30" s="47">
        <v>9.9186805635093342E-2</v>
      </c>
      <c r="F30" s="20">
        <v>917</v>
      </c>
      <c r="G30" s="20">
        <v>0</v>
      </c>
      <c r="H30" s="123">
        <f t="shared" si="3"/>
        <v>917</v>
      </c>
      <c r="I30" s="354">
        <f t="shared" si="4"/>
        <v>9.6628029504741836E-2</v>
      </c>
      <c r="J30" s="338">
        <f t="shared" si="5"/>
        <v>5.889145496535797E-2</v>
      </c>
    </row>
    <row r="31" spans="1:20" ht="15" x14ac:dyDescent="0.25">
      <c r="A31" s="5" t="s">
        <v>24</v>
      </c>
      <c r="B31" s="6">
        <v>5648</v>
      </c>
      <c r="C31" s="6">
        <v>1</v>
      </c>
      <c r="D31" s="6">
        <v>5649</v>
      </c>
      <c r="E31" s="50">
        <v>0.64700492497995643</v>
      </c>
      <c r="F31" s="6">
        <f>SUM(F26:F30)</f>
        <v>5766</v>
      </c>
      <c r="G31" s="6">
        <f>SUM(G26:G30)</f>
        <v>2</v>
      </c>
      <c r="H31" s="174">
        <f t="shared" si="3"/>
        <v>5768</v>
      </c>
      <c r="I31" s="175">
        <f t="shared" si="4"/>
        <v>0.60779768177028448</v>
      </c>
      <c r="J31" s="356">
        <f t="shared" si="5"/>
        <v>2.1065675340768277E-2</v>
      </c>
    </row>
    <row r="32" spans="1:20" x14ac:dyDescent="0.3">
      <c r="A32" s="1" t="s">
        <v>25</v>
      </c>
      <c r="B32" s="2">
        <v>281</v>
      </c>
      <c r="C32" s="2">
        <v>0</v>
      </c>
      <c r="D32" s="2">
        <v>281</v>
      </c>
      <c r="E32" s="47">
        <v>3.2184171343488721E-2</v>
      </c>
      <c r="F32" s="20">
        <v>305</v>
      </c>
      <c r="G32" s="20">
        <v>0</v>
      </c>
      <c r="H32" s="123">
        <f t="shared" si="3"/>
        <v>305</v>
      </c>
      <c r="I32" s="354">
        <f t="shared" si="4"/>
        <v>3.2139093782929402E-2</v>
      </c>
      <c r="J32" s="338">
        <f t="shared" si="5"/>
        <v>8.5409252669039148E-2</v>
      </c>
    </row>
    <row r="33" spans="1:14" x14ac:dyDescent="0.3">
      <c r="A33" s="1" t="s">
        <v>26</v>
      </c>
      <c r="B33" s="2">
        <v>885</v>
      </c>
      <c r="C33" s="2">
        <v>1</v>
      </c>
      <c r="D33" s="2">
        <v>886</v>
      </c>
      <c r="E33" s="47">
        <v>0.10147749398694307</v>
      </c>
      <c r="F33" s="20">
        <v>899</v>
      </c>
      <c r="G33" s="20">
        <v>1</v>
      </c>
      <c r="H33" s="123">
        <f t="shared" si="3"/>
        <v>900</v>
      </c>
      <c r="I33" s="354">
        <f t="shared" si="4"/>
        <v>9.4836670179135926E-2</v>
      </c>
      <c r="J33" s="338">
        <f t="shared" si="5"/>
        <v>1.580135440180587E-2</v>
      </c>
    </row>
    <row r="34" spans="1:14" x14ac:dyDescent="0.3">
      <c r="A34" s="1" t="s">
        <v>27</v>
      </c>
      <c r="B34" s="2">
        <v>782</v>
      </c>
      <c r="C34" s="2">
        <v>0</v>
      </c>
      <c r="D34" s="2">
        <v>782</v>
      </c>
      <c r="E34" s="47">
        <v>8.9565914557324475E-2</v>
      </c>
      <c r="F34" s="20">
        <v>815</v>
      </c>
      <c r="G34" s="20">
        <v>1</v>
      </c>
      <c r="H34" s="123">
        <f t="shared" si="3"/>
        <v>816</v>
      </c>
      <c r="I34" s="354">
        <f t="shared" si="4"/>
        <v>8.5985247629083245E-2</v>
      </c>
      <c r="J34" s="338">
        <f t="shared" si="5"/>
        <v>4.3478260869565216E-2</v>
      </c>
    </row>
    <row r="35" spans="1:14" x14ac:dyDescent="0.3">
      <c r="A35" s="1" t="s">
        <v>28</v>
      </c>
      <c r="B35" s="2">
        <v>108</v>
      </c>
      <c r="C35" s="2">
        <v>0</v>
      </c>
      <c r="D35" s="2">
        <v>108</v>
      </c>
      <c r="E35" s="47">
        <v>1.2369717099988546E-2</v>
      </c>
      <c r="F35" s="20">
        <v>126</v>
      </c>
      <c r="G35" s="20">
        <v>0</v>
      </c>
      <c r="H35" s="123">
        <f t="shared" si="3"/>
        <v>126</v>
      </c>
      <c r="I35" s="354">
        <f t="shared" si="4"/>
        <v>1.3277133825079031E-2</v>
      </c>
      <c r="J35" s="338">
        <f t="shared" si="5"/>
        <v>0.16666666666666666</v>
      </c>
    </row>
    <row r="36" spans="1:14" x14ac:dyDescent="0.3">
      <c r="A36" s="1" t="s">
        <v>29</v>
      </c>
      <c r="B36" s="2">
        <v>356</v>
      </c>
      <c r="C36" s="2">
        <v>1</v>
      </c>
      <c r="D36" s="2">
        <v>357</v>
      </c>
      <c r="E36" s="47">
        <v>4.0888787080517693E-2</v>
      </c>
      <c r="F36" s="20">
        <v>368</v>
      </c>
      <c r="G36" s="20">
        <v>0</v>
      </c>
      <c r="H36" s="123">
        <f t="shared" si="3"/>
        <v>368</v>
      </c>
      <c r="I36" s="354">
        <f t="shared" si="4"/>
        <v>3.8777660695468917E-2</v>
      </c>
      <c r="J36" s="338">
        <f t="shared" si="5"/>
        <v>3.081232492997199E-2</v>
      </c>
    </row>
    <row r="37" spans="1:14" x14ac:dyDescent="0.3">
      <c r="A37" s="5" t="s">
        <v>30</v>
      </c>
      <c r="B37" s="6">
        <v>2412</v>
      </c>
      <c r="C37" s="6">
        <v>2</v>
      </c>
      <c r="D37" s="6">
        <v>2414</v>
      </c>
      <c r="E37" s="50">
        <v>0.27648608406826253</v>
      </c>
      <c r="F37" s="6">
        <f>SUM(F32:F36)</f>
        <v>2513</v>
      </c>
      <c r="G37" s="6">
        <f>SUM(G32:G36)</f>
        <v>2</v>
      </c>
      <c r="H37" s="174">
        <f t="shared" si="3"/>
        <v>2515</v>
      </c>
      <c r="I37" s="175">
        <f t="shared" si="4"/>
        <v>0.26501580611169651</v>
      </c>
      <c r="J37" s="356">
        <f t="shared" si="5"/>
        <v>4.1839270919635463E-2</v>
      </c>
    </row>
    <row r="38" spans="1:14" ht="15" thickBot="1" x14ac:dyDescent="0.35">
      <c r="A38" s="1" t="s">
        <v>31</v>
      </c>
      <c r="B38" s="2">
        <f>36+366</f>
        <v>402</v>
      </c>
      <c r="C38" s="2">
        <v>0</v>
      </c>
      <c r="D38" s="2">
        <v>402</v>
      </c>
      <c r="E38" s="47">
        <v>4.1232390333295153E-3</v>
      </c>
      <c r="F38" s="20">
        <v>458</v>
      </c>
      <c r="G38" s="20">
        <v>1</v>
      </c>
      <c r="H38" s="309">
        <f t="shared" si="3"/>
        <v>459</v>
      </c>
      <c r="I38" s="355">
        <f t="shared" si="4"/>
        <v>4.8366701791359323E-2</v>
      </c>
      <c r="J38" s="340">
        <f t="shared" si="5"/>
        <v>0.1417910447761194</v>
      </c>
    </row>
    <row r="39" spans="1:14" s="23" customFormat="1" ht="15" thickBot="1" x14ac:dyDescent="0.35">
      <c r="A39" s="348" t="s">
        <v>9</v>
      </c>
      <c r="B39" s="262">
        <v>9094</v>
      </c>
      <c r="C39" s="262">
        <v>3</v>
      </c>
      <c r="D39" s="262">
        <f>D37+D38+D31+D25</f>
        <v>9097</v>
      </c>
      <c r="E39" s="370"/>
      <c r="F39" s="262">
        <f>F37+F38+F31+F25</f>
        <v>9485</v>
      </c>
      <c r="G39" s="262">
        <f>G37+G38+G31+G25</f>
        <v>5</v>
      </c>
      <c r="H39" s="262">
        <f t="shared" si="3"/>
        <v>9490</v>
      </c>
      <c r="I39" s="258">
        <f t="shared" si="4"/>
        <v>1</v>
      </c>
      <c r="J39" s="351">
        <f t="shared" si="5"/>
        <v>4.3201055292953719E-2</v>
      </c>
    </row>
    <row r="40" spans="1:14" ht="15" thickBot="1" x14ac:dyDescent="0.35"/>
    <row r="41" spans="1:14" ht="15" thickBot="1" x14ac:dyDescent="0.35">
      <c r="A41" s="532" t="s">
        <v>693</v>
      </c>
      <c r="B41" s="533"/>
      <c r="C41" s="533"/>
      <c r="D41" s="533"/>
      <c r="E41" s="533"/>
      <c r="F41" s="533"/>
      <c r="G41" s="533"/>
      <c r="H41" s="533"/>
      <c r="I41" s="533"/>
      <c r="J41" s="534"/>
    </row>
    <row r="42" spans="1:14" ht="14.4" customHeight="1" x14ac:dyDescent="0.3">
      <c r="A42" s="569" t="s">
        <v>34</v>
      </c>
      <c r="B42" s="578">
        <v>2014</v>
      </c>
      <c r="C42" s="578"/>
      <c r="D42" s="578"/>
      <c r="E42" s="485"/>
      <c r="F42" s="485">
        <v>2015</v>
      </c>
      <c r="G42" s="487"/>
      <c r="H42" s="487"/>
      <c r="I42" s="505"/>
      <c r="J42" s="501" t="s">
        <v>675</v>
      </c>
    </row>
    <row r="43" spans="1:14" ht="14.4" customHeight="1" x14ac:dyDescent="0.3">
      <c r="A43" s="570"/>
      <c r="B43" s="44" t="s">
        <v>1</v>
      </c>
      <c r="C43" s="44" t="s">
        <v>2</v>
      </c>
      <c r="D43" s="489" t="s">
        <v>3</v>
      </c>
      <c r="E43" s="491"/>
      <c r="F43" s="44" t="s">
        <v>1</v>
      </c>
      <c r="G43" s="44" t="s">
        <v>2</v>
      </c>
      <c r="H43" s="489" t="s">
        <v>3</v>
      </c>
      <c r="I43" s="491"/>
      <c r="J43" s="502"/>
      <c r="M43" s="196"/>
      <c r="N43" s="196"/>
    </row>
    <row r="44" spans="1:14" ht="15" thickBot="1" x14ac:dyDescent="0.35">
      <c r="A44" s="571"/>
      <c r="B44" s="94" t="s">
        <v>4</v>
      </c>
      <c r="C44" s="94" t="s">
        <v>6</v>
      </c>
      <c r="D44" s="94" t="s">
        <v>6</v>
      </c>
      <c r="E44" s="95" t="s">
        <v>5</v>
      </c>
      <c r="F44" s="96" t="s">
        <v>4</v>
      </c>
      <c r="G44" s="96" t="s">
        <v>6</v>
      </c>
      <c r="H44" s="96" t="s">
        <v>6</v>
      </c>
      <c r="I44" s="97" t="s">
        <v>5</v>
      </c>
      <c r="J44" s="514"/>
      <c r="M44" s="196"/>
      <c r="N44" s="196"/>
    </row>
    <row r="45" spans="1:14" x14ac:dyDescent="0.3">
      <c r="A45" s="159" t="s">
        <v>35</v>
      </c>
      <c r="B45" s="160">
        <v>8794</v>
      </c>
      <c r="C45" s="160">
        <v>3</v>
      </c>
      <c r="D45" s="160">
        <v>8797</v>
      </c>
      <c r="E45" s="157">
        <v>0.96702209519621851</v>
      </c>
      <c r="F45" s="123">
        <v>9129</v>
      </c>
      <c r="G45" s="123">
        <v>5</v>
      </c>
      <c r="H45" s="123">
        <f>G45+F45</f>
        <v>9134</v>
      </c>
      <c r="I45" s="124">
        <f>H45/$H$50</f>
        <v>0.96248682824025289</v>
      </c>
      <c r="J45" s="358">
        <f t="shared" ref="J45:J50" si="6">(H45-D45)/D45</f>
        <v>3.8308514266227126E-2</v>
      </c>
    </row>
    <row r="46" spans="1:14" x14ac:dyDescent="0.3">
      <c r="A46" s="1" t="s">
        <v>36</v>
      </c>
      <c r="B46" s="2">
        <v>77</v>
      </c>
      <c r="C46" s="2">
        <v>0</v>
      </c>
      <c r="D46" s="2">
        <v>77</v>
      </c>
      <c r="E46" s="51">
        <v>8.4643288996372433E-3</v>
      </c>
      <c r="F46" s="20">
        <v>106</v>
      </c>
      <c r="G46" s="20">
        <v>0</v>
      </c>
      <c r="H46" s="123">
        <f t="shared" ref="H46:H49" si="7">G46+F46</f>
        <v>106</v>
      </c>
      <c r="I46" s="124">
        <f t="shared" ref="I46:I49" si="8">H46/$H$50</f>
        <v>1.1169652265542677E-2</v>
      </c>
      <c r="J46" s="246">
        <f t="shared" si="6"/>
        <v>0.37662337662337664</v>
      </c>
    </row>
    <row r="47" spans="1:14" x14ac:dyDescent="0.3">
      <c r="A47" s="1" t="s">
        <v>37</v>
      </c>
      <c r="B47" s="2">
        <v>85</v>
      </c>
      <c r="C47" s="2">
        <v>0</v>
      </c>
      <c r="D47" s="2">
        <v>85</v>
      </c>
      <c r="E47" s="51">
        <v>9.3437396944047492E-3</v>
      </c>
      <c r="F47" s="20">
        <v>78</v>
      </c>
      <c r="G47" s="20">
        <v>0</v>
      </c>
      <c r="H47" s="123">
        <f t="shared" si="7"/>
        <v>78</v>
      </c>
      <c r="I47" s="124">
        <f t="shared" si="8"/>
        <v>8.21917808219178E-3</v>
      </c>
      <c r="J47" s="246">
        <f t="shared" si="6"/>
        <v>-8.2352941176470587E-2</v>
      </c>
    </row>
    <row r="48" spans="1:14" x14ac:dyDescent="0.3">
      <c r="A48" s="1" t="s">
        <v>38</v>
      </c>
      <c r="B48" s="2">
        <v>137</v>
      </c>
      <c r="C48" s="2">
        <v>0</v>
      </c>
      <c r="D48" s="2">
        <v>137</v>
      </c>
      <c r="E48" s="51">
        <v>1.5059909860393536E-2</v>
      </c>
      <c r="F48" s="20">
        <v>172</v>
      </c>
      <c r="G48" s="20">
        <v>0</v>
      </c>
      <c r="H48" s="123">
        <f t="shared" si="7"/>
        <v>172</v>
      </c>
      <c r="I48" s="124">
        <f t="shared" si="8"/>
        <v>1.8124341412012645E-2</v>
      </c>
      <c r="J48" s="246">
        <f t="shared" si="6"/>
        <v>0.25547445255474455</v>
      </c>
    </row>
    <row r="49" spans="1:10" ht="15" thickBot="1" x14ac:dyDescent="0.35">
      <c r="A49" s="161" t="s">
        <v>39</v>
      </c>
      <c r="B49" s="9">
        <v>1</v>
      </c>
      <c r="C49" s="9">
        <v>0</v>
      </c>
      <c r="D49" s="9">
        <v>1</v>
      </c>
      <c r="E49" s="84">
        <v>1.0992634934593822E-4</v>
      </c>
      <c r="F49" s="125">
        <v>0</v>
      </c>
      <c r="G49" s="125">
        <v>0</v>
      </c>
      <c r="H49" s="123">
        <f t="shared" si="7"/>
        <v>0</v>
      </c>
      <c r="I49" s="124">
        <f t="shared" si="8"/>
        <v>0</v>
      </c>
      <c r="J49" s="359">
        <f t="shared" si="6"/>
        <v>-1</v>
      </c>
    </row>
    <row r="50" spans="1:10" s="23" customFormat="1" ht="15" thickBot="1" x14ac:dyDescent="0.35">
      <c r="A50" s="348" t="s">
        <v>9</v>
      </c>
      <c r="B50" s="262">
        <v>9094</v>
      </c>
      <c r="C50" s="262">
        <v>3</v>
      </c>
      <c r="D50" s="262">
        <v>9097</v>
      </c>
      <c r="E50" s="370">
        <v>1</v>
      </c>
      <c r="F50" s="262">
        <f>SUM(F45:F49)</f>
        <v>9485</v>
      </c>
      <c r="G50" s="262">
        <f>SUM(G45:G49)</f>
        <v>5</v>
      </c>
      <c r="H50" s="262">
        <f>SUM(H45:H49)</f>
        <v>9490</v>
      </c>
      <c r="I50" s="258">
        <f>SUM(I45:I49)</f>
        <v>1</v>
      </c>
      <c r="J50" s="351">
        <f t="shared" si="6"/>
        <v>4.3201055292953719E-2</v>
      </c>
    </row>
  </sheetData>
  <mergeCells count="28">
    <mergeCell ref="F2:I2"/>
    <mergeCell ref="J22:J24"/>
    <mergeCell ref="D23:E23"/>
    <mergeCell ref="D43:E43"/>
    <mergeCell ref="B22:E22"/>
    <mergeCell ref="D3:E3"/>
    <mergeCell ref="D11:E11"/>
    <mergeCell ref="H23:I23"/>
    <mergeCell ref="F42:I42"/>
    <mergeCell ref="J42:J44"/>
    <mergeCell ref="H43:I43"/>
    <mergeCell ref="B42:E42"/>
    <mergeCell ref="A42:A44"/>
    <mergeCell ref="A22:A24"/>
    <mergeCell ref="A2:A4"/>
    <mergeCell ref="A10:A12"/>
    <mergeCell ref="A1:J1"/>
    <mergeCell ref="A9:J9"/>
    <mergeCell ref="A21:J21"/>
    <mergeCell ref="A41:J41"/>
    <mergeCell ref="B2:E2"/>
    <mergeCell ref="B10:E10"/>
    <mergeCell ref="J2:J4"/>
    <mergeCell ref="H3:I3"/>
    <mergeCell ref="F10:I10"/>
    <mergeCell ref="J10:J12"/>
    <mergeCell ref="H11:I11"/>
    <mergeCell ref="F22:I2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workbookViewId="0">
      <selection sqref="A1:K1"/>
    </sheetView>
  </sheetViews>
  <sheetFormatPr defaultColWidth="9.109375" defaultRowHeight="14.4" x14ac:dyDescent="0.3"/>
  <cols>
    <col min="1" max="1" width="8.6640625" style="22" customWidth="1"/>
    <col min="2" max="2" width="57.6640625" style="22" bestFit="1" customWidth="1"/>
    <col min="3" max="3" width="11.33203125" style="22" customWidth="1"/>
    <col min="4" max="6" width="8.6640625" style="22" customWidth="1"/>
    <col min="7" max="7" width="11.33203125" style="22" bestFit="1" customWidth="1"/>
    <col min="8" max="11" width="8.6640625" style="22" customWidth="1"/>
    <col min="12" max="12" width="30" style="22" customWidth="1"/>
    <col min="13" max="16384" width="9.109375" style="22"/>
  </cols>
  <sheetData>
    <row r="1" spans="1:14" ht="15.75" thickBot="1" x14ac:dyDescent="0.3">
      <c r="A1" s="473" t="s">
        <v>694</v>
      </c>
      <c r="B1" s="474"/>
      <c r="C1" s="474"/>
      <c r="D1" s="474"/>
      <c r="E1" s="474"/>
      <c r="F1" s="474"/>
      <c r="G1" s="474"/>
      <c r="H1" s="474"/>
      <c r="I1" s="474"/>
      <c r="J1" s="474"/>
      <c r="K1" s="475"/>
    </row>
    <row r="2" spans="1:14" ht="15" customHeight="1" x14ac:dyDescent="0.3">
      <c r="A2" s="520" t="s">
        <v>40</v>
      </c>
      <c r="B2" s="522" t="s">
        <v>41</v>
      </c>
      <c r="C2" s="485">
        <v>2014</v>
      </c>
      <c r="D2" s="487"/>
      <c r="E2" s="487"/>
      <c r="F2" s="487"/>
      <c r="G2" s="485">
        <v>2015</v>
      </c>
      <c r="H2" s="487"/>
      <c r="I2" s="487"/>
      <c r="J2" s="505"/>
      <c r="K2" s="501" t="s">
        <v>675</v>
      </c>
    </row>
    <row r="3" spans="1:14" x14ac:dyDescent="0.3">
      <c r="A3" s="521"/>
      <c r="B3" s="523"/>
      <c r="C3" s="104" t="s">
        <v>1</v>
      </c>
      <c r="D3" s="104" t="s">
        <v>2</v>
      </c>
      <c r="E3" s="453" t="s">
        <v>3</v>
      </c>
      <c r="F3" s="454"/>
      <c r="G3" s="104" t="s">
        <v>1</v>
      </c>
      <c r="H3" s="104" t="s">
        <v>2</v>
      </c>
      <c r="I3" s="453" t="s">
        <v>3</v>
      </c>
      <c r="J3" s="462"/>
      <c r="K3" s="502"/>
    </row>
    <row r="4" spans="1:14" ht="15" thickBot="1" x14ac:dyDescent="0.35">
      <c r="A4" s="512"/>
      <c r="B4" s="524"/>
      <c r="C4" s="96" t="s">
        <v>4</v>
      </c>
      <c r="D4" s="96" t="s">
        <v>6</v>
      </c>
      <c r="E4" s="96" t="s">
        <v>6</v>
      </c>
      <c r="F4" s="103" t="s">
        <v>5</v>
      </c>
      <c r="G4" s="96" t="s">
        <v>4</v>
      </c>
      <c r="H4" s="96" t="s">
        <v>6</v>
      </c>
      <c r="I4" s="96" t="s">
        <v>6</v>
      </c>
      <c r="J4" s="97" t="s">
        <v>5</v>
      </c>
      <c r="K4" s="514"/>
      <c r="M4" s="245"/>
      <c r="N4" s="245"/>
    </row>
    <row r="5" spans="1:14" x14ac:dyDescent="0.3">
      <c r="A5" s="10" t="s">
        <v>42</v>
      </c>
      <c r="B5" s="11" t="s">
        <v>43</v>
      </c>
      <c r="C5" s="11">
        <v>336</v>
      </c>
      <c r="D5" s="11">
        <v>1</v>
      </c>
      <c r="E5" s="11">
        <v>337</v>
      </c>
      <c r="F5" s="86">
        <v>3.7045179729581178E-2</v>
      </c>
      <c r="G5" s="440">
        <v>366</v>
      </c>
      <c r="H5" s="440">
        <v>1</v>
      </c>
      <c r="I5" s="440">
        <f>H5+G5</f>
        <v>367</v>
      </c>
      <c r="J5" s="441">
        <f>I5/$I$53</f>
        <v>3.8672286617492099E-2</v>
      </c>
      <c r="K5" s="387">
        <f>(I5-E5)/E5</f>
        <v>8.9020771513353122E-2</v>
      </c>
    </row>
    <row r="6" spans="1:14" x14ac:dyDescent="0.3">
      <c r="A6" s="13" t="s">
        <v>44</v>
      </c>
      <c r="B6" s="14" t="s">
        <v>45</v>
      </c>
      <c r="C6" s="14">
        <v>680</v>
      </c>
      <c r="D6" s="14">
        <v>0</v>
      </c>
      <c r="E6" s="14">
        <v>680</v>
      </c>
      <c r="F6" s="53">
        <v>7.4749917555237994E-2</v>
      </c>
      <c r="G6" s="299">
        <f>SUM(G7:G14)</f>
        <v>674</v>
      </c>
      <c r="H6" s="299">
        <f>SUM(H7:H14)</f>
        <v>1</v>
      </c>
      <c r="I6" s="442">
        <f>H6+G6</f>
        <v>675</v>
      </c>
      <c r="J6" s="443">
        <f t="shared" ref="J6:J53" si="0">I6/$I$53</f>
        <v>7.1127502634351955E-2</v>
      </c>
      <c r="K6" s="306">
        <f t="shared" ref="K6:K53" si="1">(I6-E6)/E6</f>
        <v>-7.3529411764705881E-3</v>
      </c>
    </row>
    <row r="7" spans="1:14" x14ac:dyDescent="0.3">
      <c r="A7" s="19" t="s">
        <v>46</v>
      </c>
      <c r="B7" s="20" t="s">
        <v>47</v>
      </c>
      <c r="C7" s="20">
        <v>179</v>
      </c>
      <c r="D7" s="20">
        <v>0</v>
      </c>
      <c r="E7" s="20">
        <v>179</v>
      </c>
      <c r="F7" s="47">
        <v>1.9676816532922942E-2</v>
      </c>
      <c r="G7" s="286">
        <v>164</v>
      </c>
      <c r="H7" s="286">
        <v>0</v>
      </c>
      <c r="I7" s="286">
        <f t="shared" ref="I7:I14" si="2">H7+G7</f>
        <v>164</v>
      </c>
      <c r="J7" s="444">
        <f t="shared" si="0"/>
        <v>1.7281348788198102E-2</v>
      </c>
      <c r="K7" s="421">
        <f t="shared" si="1"/>
        <v>-8.3798882681564241E-2</v>
      </c>
    </row>
    <row r="8" spans="1:14" x14ac:dyDescent="0.3">
      <c r="A8" s="19" t="s">
        <v>48</v>
      </c>
      <c r="B8" s="20" t="s">
        <v>49</v>
      </c>
      <c r="C8" s="20">
        <v>115</v>
      </c>
      <c r="D8" s="20">
        <v>0</v>
      </c>
      <c r="E8" s="20">
        <v>115</v>
      </c>
      <c r="F8" s="47">
        <v>1.2641530174782896E-2</v>
      </c>
      <c r="G8" s="286">
        <v>116</v>
      </c>
      <c r="H8" s="286">
        <v>1</v>
      </c>
      <c r="I8" s="286">
        <f t="shared" si="2"/>
        <v>117</v>
      </c>
      <c r="J8" s="444">
        <f t="shared" si="0"/>
        <v>1.2328767123287671E-2</v>
      </c>
      <c r="K8" s="421">
        <f t="shared" si="1"/>
        <v>1.7391304347826087E-2</v>
      </c>
    </row>
    <row r="9" spans="1:14" ht="14.4" customHeight="1" x14ac:dyDescent="0.25">
      <c r="A9" s="19" t="s">
        <v>50</v>
      </c>
      <c r="B9" s="20" t="s">
        <v>51</v>
      </c>
      <c r="C9" s="20">
        <v>162</v>
      </c>
      <c r="D9" s="20">
        <v>0</v>
      </c>
      <c r="E9" s="20">
        <v>162</v>
      </c>
      <c r="F9" s="47">
        <v>1.7808068594041992E-2</v>
      </c>
      <c r="G9" s="286">
        <v>183</v>
      </c>
      <c r="H9" s="286">
        <v>0</v>
      </c>
      <c r="I9" s="286">
        <f t="shared" si="2"/>
        <v>183</v>
      </c>
      <c r="J9" s="444">
        <f t="shared" si="0"/>
        <v>1.9283456269757641E-2</v>
      </c>
      <c r="K9" s="421">
        <f t="shared" si="1"/>
        <v>0.12962962962962962</v>
      </c>
    </row>
    <row r="10" spans="1:14" x14ac:dyDescent="0.3">
      <c r="A10" s="19" t="s">
        <v>52</v>
      </c>
      <c r="B10" s="20" t="s">
        <v>53</v>
      </c>
      <c r="C10" s="20">
        <v>56</v>
      </c>
      <c r="D10" s="20">
        <v>0</v>
      </c>
      <c r="E10" s="20">
        <v>56</v>
      </c>
      <c r="F10" s="47">
        <v>6.1558755633725403E-3</v>
      </c>
      <c r="G10" s="286">
        <v>44</v>
      </c>
      <c r="H10" s="286">
        <v>0</v>
      </c>
      <c r="I10" s="286">
        <f t="shared" si="2"/>
        <v>44</v>
      </c>
      <c r="J10" s="444">
        <f t="shared" si="0"/>
        <v>4.636459430979979E-3</v>
      </c>
      <c r="K10" s="421">
        <f t="shared" si="1"/>
        <v>-0.21428571428571427</v>
      </c>
    </row>
    <row r="11" spans="1:14" ht="14.4" customHeight="1" x14ac:dyDescent="0.25">
      <c r="A11" s="19" t="s">
        <v>54</v>
      </c>
      <c r="B11" s="20" t="s">
        <v>55</v>
      </c>
      <c r="C11" s="20">
        <v>11</v>
      </c>
      <c r="D11" s="20">
        <v>0</v>
      </c>
      <c r="E11" s="20">
        <v>11</v>
      </c>
      <c r="F11" s="47">
        <v>1.2091898428053204E-3</v>
      </c>
      <c r="G11" s="286">
        <v>9</v>
      </c>
      <c r="H11" s="286">
        <v>0</v>
      </c>
      <c r="I11" s="286">
        <f t="shared" si="2"/>
        <v>9</v>
      </c>
      <c r="J11" s="444">
        <f t="shared" si="0"/>
        <v>9.4836670179135937E-4</v>
      </c>
      <c r="K11" s="421">
        <f t="shared" si="1"/>
        <v>-0.18181818181818182</v>
      </c>
    </row>
    <row r="12" spans="1:14" ht="14.4" customHeight="1" x14ac:dyDescent="0.25">
      <c r="A12" s="19" t="s">
        <v>56</v>
      </c>
      <c r="B12" s="20" t="s">
        <v>57</v>
      </c>
      <c r="C12" s="20">
        <v>33</v>
      </c>
      <c r="D12" s="20">
        <v>0</v>
      </c>
      <c r="E12" s="20">
        <v>33</v>
      </c>
      <c r="F12" s="47">
        <v>3.6275695284159614E-3</v>
      </c>
      <c r="G12" s="286">
        <v>29</v>
      </c>
      <c r="H12" s="286">
        <v>0</v>
      </c>
      <c r="I12" s="286">
        <f t="shared" si="2"/>
        <v>29</v>
      </c>
      <c r="J12" s="444">
        <f t="shared" si="0"/>
        <v>3.0558482613277133E-3</v>
      </c>
      <c r="K12" s="421">
        <f t="shared" si="1"/>
        <v>-0.12121212121212122</v>
      </c>
    </row>
    <row r="13" spans="1:14" x14ac:dyDescent="0.3">
      <c r="A13" s="19" t="s">
        <v>58</v>
      </c>
      <c r="B13" s="20" t="s">
        <v>59</v>
      </c>
      <c r="C13" s="20">
        <v>81</v>
      </c>
      <c r="D13" s="20">
        <v>0</v>
      </c>
      <c r="E13" s="20">
        <v>81</v>
      </c>
      <c r="F13" s="47">
        <v>8.9040342970209962E-3</v>
      </c>
      <c r="G13" s="286">
        <v>72</v>
      </c>
      <c r="H13" s="286">
        <v>0</v>
      </c>
      <c r="I13" s="286">
        <f t="shared" si="2"/>
        <v>72</v>
      </c>
      <c r="J13" s="444">
        <f t="shared" si="0"/>
        <v>7.5869336143308749E-3</v>
      </c>
      <c r="K13" s="421">
        <f t="shared" si="1"/>
        <v>-0.1111111111111111</v>
      </c>
    </row>
    <row r="14" spans="1:14" x14ac:dyDescent="0.3">
      <c r="A14" s="19" t="s">
        <v>60</v>
      </c>
      <c r="B14" s="20" t="s">
        <v>61</v>
      </c>
      <c r="C14" s="20">
        <v>43</v>
      </c>
      <c r="D14" s="20">
        <v>0</v>
      </c>
      <c r="E14" s="20">
        <v>43</v>
      </c>
      <c r="F14" s="47">
        <v>4.7268330218753433E-3</v>
      </c>
      <c r="G14" s="286">
        <v>57</v>
      </c>
      <c r="H14" s="286">
        <v>0</v>
      </c>
      <c r="I14" s="286">
        <f t="shared" si="2"/>
        <v>57</v>
      </c>
      <c r="J14" s="444">
        <f t="shared" si="0"/>
        <v>6.0063224446786087E-3</v>
      </c>
      <c r="K14" s="421">
        <f t="shared" si="1"/>
        <v>0.32558139534883723</v>
      </c>
    </row>
    <row r="15" spans="1:14" x14ac:dyDescent="0.3">
      <c r="A15" s="13" t="s">
        <v>62</v>
      </c>
      <c r="B15" s="14" t="s">
        <v>63</v>
      </c>
      <c r="C15" s="14">
        <v>839</v>
      </c>
      <c r="D15" s="14">
        <v>0</v>
      </c>
      <c r="E15" s="14">
        <v>839</v>
      </c>
      <c r="F15" s="53">
        <v>9.2228207101242174E-2</v>
      </c>
      <c r="G15" s="299">
        <f>SUM(G16:G18)</f>
        <v>779</v>
      </c>
      <c r="H15" s="299">
        <f>SUM(H16:H18)</f>
        <v>0</v>
      </c>
      <c r="I15" s="442">
        <f>H15+G15</f>
        <v>779</v>
      </c>
      <c r="J15" s="443">
        <f t="shared" si="0"/>
        <v>8.2086406743940993E-2</v>
      </c>
      <c r="K15" s="306">
        <f t="shared" si="1"/>
        <v>-7.1513706793802145E-2</v>
      </c>
    </row>
    <row r="16" spans="1:14" x14ac:dyDescent="0.3">
      <c r="A16" s="19" t="s">
        <v>64</v>
      </c>
      <c r="B16" s="20" t="s">
        <v>65</v>
      </c>
      <c r="C16" s="20">
        <v>516</v>
      </c>
      <c r="D16" s="20">
        <v>0</v>
      </c>
      <c r="E16" s="20">
        <v>516</v>
      </c>
      <c r="F16" s="47">
        <v>5.6721996262504119E-2</v>
      </c>
      <c r="G16" s="286">
        <v>445</v>
      </c>
      <c r="H16" s="286">
        <v>0</v>
      </c>
      <c r="I16" s="286">
        <f>G16+H16</f>
        <v>445</v>
      </c>
      <c r="J16" s="444">
        <f t="shared" si="0"/>
        <v>4.6891464699683881E-2</v>
      </c>
      <c r="K16" s="421">
        <f t="shared" si="1"/>
        <v>-0.1375968992248062</v>
      </c>
    </row>
    <row r="17" spans="1:11" x14ac:dyDescent="0.3">
      <c r="A17" s="19" t="s">
        <v>66</v>
      </c>
      <c r="B17" s="20" t="s">
        <v>65</v>
      </c>
      <c r="C17" s="20">
        <v>216</v>
      </c>
      <c r="D17" s="20">
        <v>0</v>
      </c>
      <c r="E17" s="20">
        <v>216</v>
      </c>
      <c r="F17" s="47">
        <v>2.3744091458722656E-2</v>
      </c>
      <c r="G17" s="286">
        <v>237</v>
      </c>
      <c r="H17" s="286">
        <v>0</v>
      </c>
      <c r="I17" s="286">
        <f>G17+H17</f>
        <v>237</v>
      </c>
      <c r="J17" s="444">
        <f t="shared" si="0"/>
        <v>2.4973656480505795E-2</v>
      </c>
      <c r="K17" s="421">
        <f t="shared" si="1"/>
        <v>9.7222222222222224E-2</v>
      </c>
    </row>
    <row r="18" spans="1:11" ht="14.4" customHeight="1" x14ac:dyDescent="0.25">
      <c r="A18" s="19" t="s">
        <v>67</v>
      </c>
      <c r="B18" s="20" t="s">
        <v>68</v>
      </c>
      <c r="C18" s="20">
        <v>107</v>
      </c>
      <c r="D18" s="20">
        <v>0</v>
      </c>
      <c r="E18" s="20">
        <v>107</v>
      </c>
      <c r="F18" s="47">
        <v>1.176211938001539E-2</v>
      </c>
      <c r="G18" s="286">
        <v>97</v>
      </c>
      <c r="H18" s="286">
        <v>0</v>
      </c>
      <c r="I18" s="286">
        <f>G18+H18</f>
        <v>97</v>
      </c>
      <c r="J18" s="444">
        <f t="shared" si="0"/>
        <v>1.0221285563751317E-2</v>
      </c>
      <c r="K18" s="421">
        <f t="shared" si="1"/>
        <v>-9.3457943925233641E-2</v>
      </c>
    </row>
    <row r="19" spans="1:11" x14ac:dyDescent="0.3">
      <c r="A19" s="13" t="s">
        <v>69</v>
      </c>
      <c r="B19" s="14" t="s">
        <v>70</v>
      </c>
      <c r="C19" s="14">
        <v>384</v>
      </c>
      <c r="D19" s="14">
        <v>0</v>
      </c>
      <c r="E19" s="14">
        <v>384</v>
      </c>
      <c r="F19" s="53">
        <v>4.2211718148840276E-2</v>
      </c>
      <c r="G19" s="299">
        <f>SUM(G20:G22)</f>
        <v>436</v>
      </c>
      <c r="H19" s="299">
        <f>SUM(H20:H22)</f>
        <v>0</v>
      </c>
      <c r="I19" s="442">
        <f>H19+G19</f>
        <v>436</v>
      </c>
      <c r="J19" s="443">
        <f t="shared" si="0"/>
        <v>4.5943097997892521E-2</v>
      </c>
      <c r="K19" s="306">
        <f t="shared" si="1"/>
        <v>0.13541666666666666</v>
      </c>
    </row>
    <row r="20" spans="1:11" x14ac:dyDescent="0.3">
      <c r="A20" s="19" t="s">
        <v>71</v>
      </c>
      <c r="B20" s="20" t="s">
        <v>72</v>
      </c>
      <c r="C20" s="20">
        <v>216</v>
      </c>
      <c r="D20" s="20">
        <v>0</v>
      </c>
      <c r="E20" s="20">
        <v>216</v>
      </c>
      <c r="F20" s="47">
        <v>2.3744091458722656E-2</v>
      </c>
      <c r="G20" s="286">
        <v>236</v>
      </c>
      <c r="H20" s="286">
        <v>0</v>
      </c>
      <c r="I20" s="286">
        <f>G20+H20</f>
        <v>236</v>
      </c>
      <c r="J20" s="444">
        <f t="shared" si="0"/>
        <v>2.4868282402528977E-2</v>
      </c>
      <c r="K20" s="421">
        <f t="shared" si="1"/>
        <v>9.2592592592592587E-2</v>
      </c>
    </row>
    <row r="21" spans="1:11" x14ac:dyDescent="0.3">
      <c r="A21" s="19" t="s">
        <v>73</v>
      </c>
      <c r="B21" s="20" t="s">
        <v>72</v>
      </c>
      <c r="C21" s="20">
        <v>109</v>
      </c>
      <c r="D21" s="20">
        <v>0</v>
      </c>
      <c r="E21" s="20">
        <v>109</v>
      </c>
      <c r="F21" s="47">
        <v>1.1981972078707267E-2</v>
      </c>
      <c r="G21" s="286">
        <v>146</v>
      </c>
      <c r="H21" s="286">
        <v>0</v>
      </c>
      <c r="I21" s="286">
        <f>G21+H21</f>
        <v>146</v>
      </c>
      <c r="J21" s="444">
        <f t="shared" si="0"/>
        <v>1.5384615384615385E-2</v>
      </c>
      <c r="K21" s="421">
        <f t="shared" si="1"/>
        <v>0.33944954128440369</v>
      </c>
    </row>
    <row r="22" spans="1:11" ht="14.4" customHeight="1" x14ac:dyDescent="0.25">
      <c r="A22" s="19" t="s">
        <v>74</v>
      </c>
      <c r="B22" s="20" t="s">
        <v>75</v>
      </c>
      <c r="C22" s="20">
        <v>59</v>
      </c>
      <c r="D22" s="20">
        <v>0</v>
      </c>
      <c r="E22" s="20">
        <v>59</v>
      </c>
      <c r="F22" s="47">
        <v>6.4856546114103551E-3</v>
      </c>
      <c r="G22" s="286">
        <v>54</v>
      </c>
      <c r="H22" s="286">
        <v>0</v>
      </c>
      <c r="I22" s="286">
        <f>G22+H22</f>
        <v>54</v>
      </c>
      <c r="J22" s="444">
        <f t="shared" si="0"/>
        <v>5.6902002107481562E-3</v>
      </c>
      <c r="K22" s="421">
        <f t="shared" si="1"/>
        <v>-8.4745762711864403E-2</v>
      </c>
    </row>
    <row r="23" spans="1:11" ht="14.4" customHeight="1" x14ac:dyDescent="0.25">
      <c r="A23" s="13" t="s">
        <v>76</v>
      </c>
      <c r="B23" s="14" t="s">
        <v>77</v>
      </c>
      <c r="C23" s="14">
        <v>356</v>
      </c>
      <c r="D23" s="14">
        <v>0</v>
      </c>
      <c r="E23" s="14">
        <v>356</v>
      </c>
      <c r="F23" s="53">
        <v>3.9133780367154009E-2</v>
      </c>
      <c r="G23" s="299">
        <f>SUM(G24:G29)</f>
        <v>362</v>
      </c>
      <c r="H23" s="299">
        <f>SUM(H24:H29)</f>
        <v>0</v>
      </c>
      <c r="I23" s="442">
        <f>H23+G23</f>
        <v>362</v>
      </c>
      <c r="J23" s="443">
        <f t="shared" si="0"/>
        <v>3.814541622760801E-2</v>
      </c>
      <c r="K23" s="306">
        <f t="shared" si="1"/>
        <v>1.6853932584269662E-2</v>
      </c>
    </row>
    <row r="24" spans="1:11" x14ac:dyDescent="0.3">
      <c r="A24" s="19" t="s">
        <v>78</v>
      </c>
      <c r="B24" s="20" t="s">
        <v>79</v>
      </c>
      <c r="C24" s="20">
        <v>9</v>
      </c>
      <c r="D24" s="20">
        <v>0</v>
      </c>
      <c r="E24" s="20">
        <v>9</v>
      </c>
      <c r="F24" s="47">
        <v>9.8933714411344391E-4</v>
      </c>
      <c r="G24" s="286">
        <v>13</v>
      </c>
      <c r="H24" s="286">
        <v>0</v>
      </c>
      <c r="I24" s="286">
        <f t="shared" ref="I24:I53" si="3">H24+G24</f>
        <v>13</v>
      </c>
      <c r="J24" s="444">
        <f t="shared" si="0"/>
        <v>1.3698630136986301E-3</v>
      </c>
      <c r="K24" s="421">
        <f t="shared" si="1"/>
        <v>0.44444444444444442</v>
      </c>
    </row>
    <row r="25" spans="1:11" x14ac:dyDescent="0.3">
      <c r="A25" s="19" t="s">
        <v>80</v>
      </c>
      <c r="B25" s="20" t="s">
        <v>81</v>
      </c>
      <c r="C25" s="20">
        <v>277</v>
      </c>
      <c r="D25" s="20">
        <v>0</v>
      </c>
      <c r="E25" s="20">
        <v>277</v>
      </c>
      <c r="F25" s="47">
        <v>3.0449598768824887E-2</v>
      </c>
      <c r="G25" s="286">
        <v>267</v>
      </c>
      <c r="H25" s="286">
        <v>0</v>
      </c>
      <c r="I25" s="286">
        <f t="shared" si="3"/>
        <v>267</v>
      </c>
      <c r="J25" s="444">
        <f t="shared" si="0"/>
        <v>2.8134878819810326E-2</v>
      </c>
      <c r="K25" s="421">
        <f t="shared" si="1"/>
        <v>-3.6101083032490974E-2</v>
      </c>
    </row>
    <row r="26" spans="1:11" ht="14.4" customHeight="1" x14ac:dyDescent="0.25">
      <c r="A26" s="19" t="s">
        <v>82</v>
      </c>
      <c r="B26" s="20" t="s">
        <v>83</v>
      </c>
      <c r="C26" s="20">
        <v>9</v>
      </c>
      <c r="D26" s="20">
        <v>0</v>
      </c>
      <c r="E26" s="20">
        <v>9</v>
      </c>
      <c r="F26" s="47">
        <v>9.8933714411344391E-4</v>
      </c>
      <c r="G26" s="286">
        <v>10</v>
      </c>
      <c r="H26" s="286">
        <v>0</v>
      </c>
      <c r="I26" s="286">
        <f t="shared" si="3"/>
        <v>10</v>
      </c>
      <c r="J26" s="444">
        <f t="shared" si="0"/>
        <v>1.053740779768177E-3</v>
      </c>
      <c r="K26" s="421">
        <f t="shared" si="1"/>
        <v>0.1111111111111111</v>
      </c>
    </row>
    <row r="27" spans="1:11" ht="14.4" customHeight="1" x14ac:dyDescent="0.25">
      <c r="A27" s="19" t="s">
        <v>84</v>
      </c>
      <c r="B27" s="20" t="s">
        <v>85</v>
      </c>
      <c r="C27" s="20">
        <v>26</v>
      </c>
      <c r="D27" s="20">
        <v>0</v>
      </c>
      <c r="E27" s="20">
        <v>26</v>
      </c>
      <c r="F27" s="47">
        <v>2.8580850829943937E-3</v>
      </c>
      <c r="G27" s="286">
        <v>38</v>
      </c>
      <c r="H27" s="286">
        <v>0</v>
      </c>
      <c r="I27" s="286">
        <f t="shared" si="3"/>
        <v>38</v>
      </c>
      <c r="J27" s="444">
        <f t="shared" si="0"/>
        <v>4.0042149631190731E-3</v>
      </c>
      <c r="K27" s="421">
        <f t="shared" si="1"/>
        <v>0.46153846153846156</v>
      </c>
    </row>
    <row r="28" spans="1:11" x14ac:dyDescent="0.3">
      <c r="A28" s="19" t="s">
        <v>86</v>
      </c>
      <c r="B28" s="20" t="s">
        <v>87</v>
      </c>
      <c r="C28" s="20">
        <v>28</v>
      </c>
      <c r="D28" s="20">
        <v>0</v>
      </c>
      <c r="E28" s="20">
        <v>28</v>
      </c>
      <c r="F28" s="47">
        <v>3.0779377816862702E-3</v>
      </c>
      <c r="G28" s="286">
        <v>29</v>
      </c>
      <c r="H28" s="286">
        <v>0</v>
      </c>
      <c r="I28" s="286">
        <f t="shared" si="3"/>
        <v>29</v>
      </c>
      <c r="J28" s="444">
        <f t="shared" si="0"/>
        <v>3.0558482613277133E-3</v>
      </c>
      <c r="K28" s="421">
        <f t="shared" si="1"/>
        <v>3.5714285714285712E-2</v>
      </c>
    </row>
    <row r="29" spans="1:11" ht="14.4" customHeight="1" x14ac:dyDescent="0.25">
      <c r="A29" s="19" t="s">
        <v>88</v>
      </c>
      <c r="B29" s="20" t="s">
        <v>89</v>
      </c>
      <c r="C29" s="20">
        <v>7</v>
      </c>
      <c r="D29" s="20">
        <v>0</v>
      </c>
      <c r="E29" s="20">
        <v>7</v>
      </c>
      <c r="F29" s="47">
        <v>7.6948444542156754E-4</v>
      </c>
      <c r="G29" s="286">
        <v>5</v>
      </c>
      <c r="H29" s="286">
        <v>0</v>
      </c>
      <c r="I29" s="286">
        <f t="shared" si="3"/>
        <v>5</v>
      </c>
      <c r="J29" s="444">
        <f t="shared" si="0"/>
        <v>5.2687038988408848E-4</v>
      </c>
      <c r="K29" s="421">
        <f t="shared" si="1"/>
        <v>-0.2857142857142857</v>
      </c>
    </row>
    <row r="30" spans="1:11" x14ac:dyDescent="0.3">
      <c r="A30" s="13" t="s">
        <v>90</v>
      </c>
      <c r="B30" s="14" t="s">
        <v>91</v>
      </c>
      <c r="C30" s="14">
        <v>1496</v>
      </c>
      <c r="D30" s="14">
        <v>0</v>
      </c>
      <c r="E30" s="14">
        <v>1496</v>
      </c>
      <c r="F30" s="53">
        <v>0.16444981862152358</v>
      </c>
      <c r="G30" s="299">
        <f>SUM(G31:G38)</f>
        <v>1529</v>
      </c>
      <c r="H30" s="299">
        <f>SUM(H31:H38)</f>
        <v>0</v>
      </c>
      <c r="I30" s="299">
        <f t="shared" si="3"/>
        <v>1529</v>
      </c>
      <c r="J30" s="443">
        <f t="shared" si="0"/>
        <v>0.16111696522655428</v>
      </c>
      <c r="K30" s="306">
        <f t="shared" si="1"/>
        <v>2.2058823529411766E-2</v>
      </c>
    </row>
    <row r="31" spans="1:11" x14ac:dyDescent="0.3">
      <c r="A31" s="19" t="s">
        <v>92</v>
      </c>
      <c r="B31" s="20" t="s">
        <v>93</v>
      </c>
      <c r="C31" s="20">
        <v>27</v>
      </c>
      <c r="D31" s="20">
        <v>0</v>
      </c>
      <c r="E31" s="20">
        <v>27</v>
      </c>
      <c r="F31" s="47">
        <v>2.9680114323403319E-3</v>
      </c>
      <c r="G31" s="286">
        <v>36</v>
      </c>
      <c r="H31" s="286">
        <v>0</v>
      </c>
      <c r="I31" s="286">
        <f t="shared" si="3"/>
        <v>36</v>
      </c>
      <c r="J31" s="444">
        <f t="shared" si="0"/>
        <v>3.7934668071654375E-3</v>
      </c>
      <c r="K31" s="421">
        <f t="shared" si="1"/>
        <v>0.33333333333333331</v>
      </c>
    </row>
    <row r="32" spans="1:11" x14ac:dyDescent="0.3">
      <c r="A32" s="19" t="s">
        <v>94</v>
      </c>
      <c r="B32" s="20" t="s">
        <v>95</v>
      </c>
      <c r="C32" s="20">
        <v>379</v>
      </c>
      <c r="D32" s="20">
        <v>0</v>
      </c>
      <c r="E32" s="20">
        <v>379</v>
      </c>
      <c r="F32" s="47">
        <v>4.1662086402110589E-2</v>
      </c>
      <c r="G32" s="286">
        <v>386</v>
      </c>
      <c r="H32" s="286">
        <v>0</v>
      </c>
      <c r="I32" s="286">
        <f t="shared" si="3"/>
        <v>386</v>
      </c>
      <c r="J32" s="444">
        <f t="shared" si="0"/>
        <v>4.0674394099051631E-2</v>
      </c>
      <c r="K32" s="421">
        <f t="shared" si="1"/>
        <v>1.8469656992084433E-2</v>
      </c>
    </row>
    <row r="33" spans="1:14" x14ac:dyDescent="0.3">
      <c r="A33" s="19" t="s">
        <v>96</v>
      </c>
      <c r="B33" s="20" t="s">
        <v>97</v>
      </c>
      <c r="C33" s="20">
        <v>314</v>
      </c>
      <c r="D33" s="20">
        <v>0</v>
      </c>
      <c r="E33" s="20">
        <v>314</v>
      </c>
      <c r="F33" s="47">
        <v>3.4516873694624604E-2</v>
      </c>
      <c r="G33" s="286">
        <v>309</v>
      </c>
      <c r="H33" s="286">
        <v>0</v>
      </c>
      <c r="I33" s="286">
        <f t="shared" si="3"/>
        <v>309</v>
      </c>
      <c r="J33" s="444">
        <f t="shared" si="0"/>
        <v>3.2560590094836674E-2</v>
      </c>
      <c r="K33" s="421">
        <f t="shared" si="1"/>
        <v>-1.5923566878980892E-2</v>
      </c>
    </row>
    <row r="34" spans="1:14" x14ac:dyDescent="0.3">
      <c r="A34" s="19" t="s">
        <v>98</v>
      </c>
      <c r="B34" s="20" t="s">
        <v>99</v>
      </c>
      <c r="C34" s="20">
        <v>207</v>
      </c>
      <c r="D34" s="20">
        <v>0</v>
      </c>
      <c r="E34" s="20">
        <v>207</v>
      </c>
      <c r="F34" s="47">
        <v>2.2754754314609212E-2</v>
      </c>
      <c r="G34" s="286">
        <v>208</v>
      </c>
      <c r="H34" s="286">
        <v>0</v>
      </c>
      <c r="I34" s="286">
        <f t="shared" si="3"/>
        <v>208</v>
      </c>
      <c r="J34" s="444">
        <f t="shared" si="0"/>
        <v>2.1917808219178082E-2</v>
      </c>
      <c r="K34" s="421">
        <f t="shared" si="1"/>
        <v>4.830917874396135E-3</v>
      </c>
    </row>
    <row r="35" spans="1:14" x14ac:dyDescent="0.3">
      <c r="A35" s="19" t="s">
        <v>100</v>
      </c>
      <c r="B35" s="20" t="s">
        <v>101</v>
      </c>
      <c r="C35" s="20">
        <v>181</v>
      </c>
      <c r="D35" s="20">
        <v>0</v>
      </c>
      <c r="E35" s="20">
        <v>181</v>
      </c>
      <c r="F35" s="47">
        <v>1.9896669231614816E-2</v>
      </c>
      <c r="G35" s="286">
        <v>195</v>
      </c>
      <c r="H35" s="286">
        <v>0</v>
      </c>
      <c r="I35" s="286">
        <f t="shared" si="3"/>
        <v>195</v>
      </c>
      <c r="J35" s="444">
        <f t="shared" si="0"/>
        <v>2.0547945205479451E-2</v>
      </c>
      <c r="K35" s="421">
        <f t="shared" si="1"/>
        <v>7.7348066298342538E-2</v>
      </c>
    </row>
    <row r="36" spans="1:14" x14ac:dyDescent="0.3">
      <c r="A36" s="186">
        <v>55</v>
      </c>
      <c r="B36" s="20" t="s">
        <v>102</v>
      </c>
      <c r="C36" s="20">
        <v>270</v>
      </c>
      <c r="D36" s="20">
        <v>0</v>
      </c>
      <c r="E36" s="20">
        <v>270</v>
      </c>
      <c r="F36" s="47">
        <v>2.9680114323403319E-2</v>
      </c>
      <c r="G36" s="286">
        <v>280</v>
      </c>
      <c r="H36" s="286">
        <v>0</v>
      </c>
      <c r="I36" s="286">
        <f t="shared" si="3"/>
        <v>280</v>
      </c>
      <c r="J36" s="444">
        <f t="shared" si="0"/>
        <v>2.9504741833508957E-2</v>
      </c>
      <c r="K36" s="421">
        <f t="shared" si="1"/>
        <v>3.7037037037037035E-2</v>
      </c>
    </row>
    <row r="37" spans="1:14" x14ac:dyDescent="0.3">
      <c r="A37" s="19" t="s">
        <v>103</v>
      </c>
      <c r="B37" s="20" t="s">
        <v>104</v>
      </c>
      <c r="C37" s="20">
        <v>109</v>
      </c>
      <c r="D37" s="20">
        <v>0</v>
      </c>
      <c r="E37" s="20">
        <v>109</v>
      </c>
      <c r="F37" s="47">
        <v>1.1981972078707267E-2</v>
      </c>
      <c r="G37" s="286">
        <v>106</v>
      </c>
      <c r="H37" s="286">
        <v>0</v>
      </c>
      <c r="I37" s="286">
        <f t="shared" si="3"/>
        <v>106</v>
      </c>
      <c r="J37" s="444">
        <f t="shared" si="0"/>
        <v>1.1169652265542677E-2</v>
      </c>
      <c r="K37" s="421">
        <f t="shared" si="1"/>
        <v>-2.7522935779816515E-2</v>
      </c>
    </row>
    <row r="38" spans="1:14" x14ac:dyDescent="0.3">
      <c r="A38" s="19" t="s">
        <v>105</v>
      </c>
      <c r="B38" s="20" t="s">
        <v>106</v>
      </c>
      <c r="C38" s="20">
        <v>9</v>
      </c>
      <c r="D38" s="20">
        <v>0</v>
      </c>
      <c r="E38" s="20">
        <v>9</v>
      </c>
      <c r="F38" s="47">
        <v>9.8933714411344391E-4</v>
      </c>
      <c r="G38" s="286">
        <v>9</v>
      </c>
      <c r="H38" s="286">
        <v>0</v>
      </c>
      <c r="I38" s="286">
        <f t="shared" si="3"/>
        <v>9</v>
      </c>
      <c r="J38" s="444">
        <f t="shared" si="0"/>
        <v>9.4836670179135937E-4</v>
      </c>
      <c r="K38" s="421">
        <f t="shared" si="1"/>
        <v>0</v>
      </c>
    </row>
    <row r="39" spans="1:14" x14ac:dyDescent="0.3">
      <c r="A39" s="13" t="s">
        <v>107</v>
      </c>
      <c r="B39" s="14" t="s">
        <v>108</v>
      </c>
      <c r="C39" s="14">
        <v>2658</v>
      </c>
      <c r="D39" s="14">
        <v>0</v>
      </c>
      <c r="E39" s="14">
        <v>2658</v>
      </c>
      <c r="F39" s="53">
        <v>0.29218423656150377</v>
      </c>
      <c r="G39" s="299">
        <f>SUM(G40:G47)</f>
        <v>2797</v>
      </c>
      <c r="H39" s="299">
        <f>SUM(H40:H47)</f>
        <v>0</v>
      </c>
      <c r="I39" s="299">
        <f t="shared" si="3"/>
        <v>2797</v>
      </c>
      <c r="J39" s="443">
        <f t="shared" si="0"/>
        <v>0.29473129610115911</v>
      </c>
      <c r="K39" s="306">
        <f t="shared" si="1"/>
        <v>5.2294958615500375E-2</v>
      </c>
    </row>
    <row r="40" spans="1:14" x14ac:dyDescent="0.3">
      <c r="A40" s="19" t="s">
        <v>109</v>
      </c>
      <c r="B40" s="20" t="s">
        <v>110</v>
      </c>
      <c r="C40" s="20">
        <v>46</v>
      </c>
      <c r="D40" s="20">
        <v>0</v>
      </c>
      <c r="E40" s="20">
        <v>46</v>
      </c>
      <c r="F40" s="47">
        <v>5.056612069913158E-3</v>
      </c>
      <c r="G40" s="286">
        <v>55</v>
      </c>
      <c r="H40" s="286">
        <v>0</v>
      </c>
      <c r="I40" s="286">
        <f t="shared" si="3"/>
        <v>55</v>
      </c>
      <c r="J40" s="444">
        <f t="shared" si="0"/>
        <v>5.795574288724974E-3</v>
      </c>
      <c r="K40" s="421">
        <f t="shared" si="1"/>
        <v>0.19565217391304349</v>
      </c>
    </row>
    <row r="41" spans="1:14" x14ac:dyDescent="0.3">
      <c r="A41" s="19" t="s">
        <v>111</v>
      </c>
      <c r="B41" s="20" t="s">
        <v>112</v>
      </c>
      <c r="C41" s="20">
        <v>84</v>
      </c>
      <c r="D41" s="20">
        <v>0</v>
      </c>
      <c r="E41" s="20">
        <v>84</v>
      </c>
      <c r="F41" s="47">
        <v>9.2338133450588101E-3</v>
      </c>
      <c r="G41" s="286">
        <v>101</v>
      </c>
      <c r="H41" s="286">
        <v>0</v>
      </c>
      <c r="I41" s="286">
        <f t="shared" si="3"/>
        <v>101</v>
      </c>
      <c r="J41" s="444">
        <f t="shared" si="0"/>
        <v>1.0642781875658588E-2</v>
      </c>
      <c r="K41" s="421">
        <f t="shared" si="1"/>
        <v>0.20238095238095238</v>
      </c>
    </row>
    <row r="42" spans="1:14" x14ac:dyDescent="0.3">
      <c r="A42" s="19" t="s">
        <v>113</v>
      </c>
      <c r="B42" s="20" t="s">
        <v>114</v>
      </c>
      <c r="C42" s="20">
        <v>1148</v>
      </c>
      <c r="D42" s="20">
        <v>0</v>
      </c>
      <c r="E42" s="20">
        <v>1148</v>
      </c>
      <c r="F42" s="47">
        <v>0.12619544904913707</v>
      </c>
      <c r="G42" s="286">
        <v>1211</v>
      </c>
      <c r="H42" s="286">
        <v>0</v>
      </c>
      <c r="I42" s="286">
        <f t="shared" si="3"/>
        <v>1211</v>
      </c>
      <c r="J42" s="444">
        <f t="shared" si="0"/>
        <v>0.12760800842992623</v>
      </c>
      <c r="K42" s="421">
        <f t="shared" si="1"/>
        <v>5.4878048780487805E-2</v>
      </c>
      <c r="M42" s="245"/>
      <c r="N42" s="245"/>
    </row>
    <row r="43" spans="1:14" x14ac:dyDescent="0.3">
      <c r="A43" s="19" t="s">
        <v>115</v>
      </c>
      <c r="B43" s="20" t="s">
        <v>116</v>
      </c>
      <c r="C43" s="20">
        <v>812</v>
      </c>
      <c r="D43" s="20">
        <v>0</v>
      </c>
      <c r="E43" s="20">
        <v>812</v>
      </c>
      <c r="F43" s="47">
        <v>8.9260195668901837E-2</v>
      </c>
      <c r="G43" s="286">
        <v>870</v>
      </c>
      <c r="H43" s="286">
        <v>0</v>
      </c>
      <c r="I43" s="286">
        <f t="shared" si="3"/>
        <v>870</v>
      </c>
      <c r="J43" s="444">
        <f t="shared" si="0"/>
        <v>9.1675447839831406E-2</v>
      </c>
      <c r="K43" s="421">
        <f t="shared" si="1"/>
        <v>7.1428571428571425E-2</v>
      </c>
    </row>
    <row r="44" spans="1:14" x14ac:dyDescent="0.3">
      <c r="A44" s="19" t="s">
        <v>117</v>
      </c>
      <c r="B44" s="20" t="s">
        <v>118</v>
      </c>
      <c r="C44" s="20">
        <v>384</v>
      </c>
      <c r="D44" s="20">
        <v>0</v>
      </c>
      <c r="E44" s="20">
        <v>384</v>
      </c>
      <c r="F44" s="47">
        <v>4.2211718148840276E-2</v>
      </c>
      <c r="G44" s="286">
        <v>381</v>
      </c>
      <c r="H44" s="286">
        <v>0</v>
      </c>
      <c r="I44" s="286">
        <f t="shared" si="3"/>
        <v>381</v>
      </c>
      <c r="J44" s="444">
        <f t="shared" si="0"/>
        <v>4.0147523709167542E-2</v>
      </c>
      <c r="K44" s="421">
        <f t="shared" si="1"/>
        <v>-7.8125E-3</v>
      </c>
    </row>
    <row r="45" spans="1:14" x14ac:dyDescent="0.3">
      <c r="A45" s="19" t="s">
        <v>119</v>
      </c>
      <c r="B45" s="20" t="s">
        <v>120</v>
      </c>
      <c r="C45" s="20">
        <v>55</v>
      </c>
      <c r="D45" s="20">
        <v>0</v>
      </c>
      <c r="E45" s="20">
        <v>55</v>
      </c>
      <c r="F45" s="47">
        <v>6.0459492140266021E-3</v>
      </c>
      <c r="G45" s="286">
        <v>50</v>
      </c>
      <c r="H45" s="286">
        <v>0</v>
      </c>
      <c r="I45" s="286">
        <f t="shared" si="3"/>
        <v>50</v>
      </c>
      <c r="J45" s="444">
        <f t="shared" si="0"/>
        <v>5.268703898840885E-3</v>
      </c>
      <c r="K45" s="421">
        <f t="shared" si="1"/>
        <v>-9.0909090909090912E-2</v>
      </c>
    </row>
    <row r="46" spans="1:14" x14ac:dyDescent="0.3">
      <c r="A46" s="19" t="s">
        <v>121</v>
      </c>
      <c r="B46" s="20" t="s">
        <v>122</v>
      </c>
      <c r="C46" s="20">
        <v>91</v>
      </c>
      <c r="D46" s="20">
        <v>0</v>
      </c>
      <c r="E46" s="20">
        <v>91</v>
      </c>
      <c r="F46" s="47">
        <v>1.0003297790480379E-2</v>
      </c>
      <c r="G46" s="286">
        <v>102</v>
      </c>
      <c r="H46" s="286">
        <v>0</v>
      </c>
      <c r="I46" s="286">
        <f t="shared" si="3"/>
        <v>102</v>
      </c>
      <c r="J46" s="444">
        <f t="shared" si="0"/>
        <v>1.0748155953635406E-2</v>
      </c>
      <c r="K46" s="421">
        <f t="shared" si="1"/>
        <v>0.12087912087912088</v>
      </c>
    </row>
    <row r="47" spans="1:14" x14ac:dyDescent="0.3">
      <c r="A47" s="19" t="s">
        <v>123</v>
      </c>
      <c r="B47" s="20" t="s">
        <v>124</v>
      </c>
      <c r="C47" s="20">
        <v>38</v>
      </c>
      <c r="D47" s="20">
        <v>0</v>
      </c>
      <c r="E47" s="20">
        <v>38</v>
      </c>
      <c r="F47" s="47">
        <v>4.1772012751456521E-3</v>
      </c>
      <c r="G47" s="286">
        <v>27</v>
      </c>
      <c r="H47" s="286">
        <v>0</v>
      </c>
      <c r="I47" s="286">
        <f t="shared" si="3"/>
        <v>27</v>
      </c>
      <c r="J47" s="444">
        <f t="shared" si="0"/>
        <v>2.8451001053740781E-3</v>
      </c>
      <c r="K47" s="421">
        <f t="shared" si="1"/>
        <v>-0.28947368421052633</v>
      </c>
    </row>
    <row r="48" spans="1:14" x14ac:dyDescent="0.3">
      <c r="A48" s="13" t="s">
        <v>125</v>
      </c>
      <c r="B48" s="14" t="s">
        <v>126</v>
      </c>
      <c r="C48" s="14">
        <v>2228</v>
      </c>
      <c r="D48" s="14">
        <v>1</v>
      </c>
      <c r="E48" s="14">
        <v>2229</v>
      </c>
      <c r="F48" s="53">
        <v>0.2450258326920963</v>
      </c>
      <c r="G48" s="299">
        <f>SUM(G49:G51)</f>
        <v>2458</v>
      </c>
      <c r="H48" s="299">
        <f>SUM(H49:H51)</f>
        <v>2</v>
      </c>
      <c r="I48" s="299">
        <f t="shared" si="3"/>
        <v>2460</v>
      </c>
      <c r="J48" s="443">
        <f t="shared" si="0"/>
        <v>0.25922023182297155</v>
      </c>
      <c r="K48" s="306">
        <f t="shared" si="1"/>
        <v>0.10363391655450875</v>
      </c>
    </row>
    <row r="49" spans="1:14" x14ac:dyDescent="0.3">
      <c r="A49" s="19" t="s">
        <v>127</v>
      </c>
      <c r="B49" s="20" t="s">
        <v>128</v>
      </c>
      <c r="C49" s="20">
        <v>129</v>
      </c>
      <c r="D49" s="20">
        <v>0</v>
      </c>
      <c r="E49" s="20">
        <v>129</v>
      </c>
      <c r="F49" s="47">
        <v>1.418049906562603E-2</v>
      </c>
      <c r="G49" s="286">
        <v>99</v>
      </c>
      <c r="H49" s="286">
        <v>0</v>
      </c>
      <c r="I49" s="286">
        <f t="shared" si="3"/>
        <v>99</v>
      </c>
      <c r="J49" s="444">
        <f t="shared" si="0"/>
        <v>1.0432033719704952E-2</v>
      </c>
      <c r="K49" s="421">
        <f t="shared" si="1"/>
        <v>-0.23255813953488372</v>
      </c>
    </row>
    <row r="50" spans="1:14" x14ac:dyDescent="0.3">
      <c r="A50" s="19" t="s">
        <v>129</v>
      </c>
      <c r="B50" s="20" t="s">
        <v>130</v>
      </c>
      <c r="C50" s="20">
        <v>80</v>
      </c>
      <c r="D50" s="20">
        <v>0</v>
      </c>
      <c r="E50" s="20">
        <v>80</v>
      </c>
      <c r="F50" s="47">
        <v>8.7941079476750571E-3</v>
      </c>
      <c r="G50" s="286">
        <v>65</v>
      </c>
      <c r="H50" s="286">
        <v>0</v>
      </c>
      <c r="I50" s="286">
        <f t="shared" si="3"/>
        <v>65</v>
      </c>
      <c r="J50" s="444">
        <f t="shared" si="0"/>
        <v>6.8493150684931503E-3</v>
      </c>
      <c r="K50" s="421">
        <f t="shared" si="1"/>
        <v>-0.1875</v>
      </c>
    </row>
    <row r="51" spans="1:14" x14ac:dyDescent="0.3">
      <c r="A51" s="19" t="s">
        <v>131</v>
      </c>
      <c r="B51" s="20" t="s">
        <v>132</v>
      </c>
      <c r="C51" s="20">
        <v>2019</v>
      </c>
      <c r="D51" s="20">
        <v>1</v>
      </c>
      <c r="E51" s="20">
        <v>2020</v>
      </c>
      <c r="F51" s="47">
        <v>0.22205122567879521</v>
      </c>
      <c r="G51" s="286">
        <v>2294</v>
      </c>
      <c r="H51" s="286">
        <v>2</v>
      </c>
      <c r="I51" s="286">
        <f t="shared" si="3"/>
        <v>2296</v>
      </c>
      <c r="J51" s="444">
        <f t="shared" si="0"/>
        <v>0.24193888303477346</v>
      </c>
      <c r="K51" s="421">
        <f t="shared" si="1"/>
        <v>0.13663366336633664</v>
      </c>
      <c r="M51" s="245"/>
      <c r="N51" s="245"/>
    </row>
    <row r="52" spans="1:14" ht="15" thickBot="1" x14ac:dyDescent="0.35">
      <c r="A52" s="87" t="s">
        <v>133</v>
      </c>
      <c r="B52" s="88" t="s">
        <v>134</v>
      </c>
      <c r="C52" s="88">
        <v>117</v>
      </c>
      <c r="D52" s="88">
        <v>1</v>
      </c>
      <c r="E52" s="88">
        <v>118</v>
      </c>
      <c r="F52" s="90">
        <v>1.297130922282071E-2</v>
      </c>
      <c r="G52" s="445">
        <v>84</v>
      </c>
      <c r="H52" s="445">
        <v>1</v>
      </c>
      <c r="I52" s="445">
        <f t="shared" si="3"/>
        <v>85</v>
      </c>
      <c r="J52" s="446">
        <f t="shared" si="0"/>
        <v>8.9567966280295046E-3</v>
      </c>
      <c r="K52" s="426">
        <f t="shared" si="1"/>
        <v>-0.27966101694915252</v>
      </c>
    </row>
    <row r="53" spans="1:14" s="7" customFormat="1" ht="15" thickBot="1" x14ac:dyDescent="0.35">
      <c r="A53" s="518" t="s">
        <v>9</v>
      </c>
      <c r="B53" s="519"/>
      <c r="C53" s="262">
        <v>9094</v>
      </c>
      <c r="D53" s="262">
        <v>3</v>
      </c>
      <c r="E53" s="262">
        <v>9097</v>
      </c>
      <c r="F53" s="370">
        <v>1</v>
      </c>
      <c r="G53" s="371">
        <f>G52+G48+G39+G30+G23+G19+G15+G6+G5</f>
        <v>9485</v>
      </c>
      <c r="H53" s="371">
        <f>H52+H48+H39+H30+H23+H19+H15+H6+H5</f>
        <v>5</v>
      </c>
      <c r="I53" s="371">
        <f t="shared" si="3"/>
        <v>9490</v>
      </c>
      <c r="J53" s="368">
        <f t="shared" si="0"/>
        <v>1</v>
      </c>
      <c r="K53" s="369">
        <f t="shared" si="1"/>
        <v>4.3201055292953719E-2</v>
      </c>
    </row>
  </sheetData>
  <mergeCells count="9">
    <mergeCell ref="A53:B53"/>
    <mergeCell ref="G2:J2"/>
    <mergeCell ref="K2:K4"/>
    <mergeCell ref="I3:J3"/>
    <mergeCell ref="A1:K1"/>
    <mergeCell ref="B2:B4"/>
    <mergeCell ref="A2:A4"/>
    <mergeCell ref="C2:F2"/>
    <mergeCell ref="E3:F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6"/>
  <sheetViews>
    <sheetView workbookViewId="0">
      <selection sqref="A1:K1"/>
    </sheetView>
  </sheetViews>
  <sheetFormatPr defaultColWidth="9.109375" defaultRowHeight="14.4" x14ac:dyDescent="0.3"/>
  <cols>
    <col min="1" max="1" width="8.6640625" style="22" customWidth="1"/>
    <col min="2" max="2" width="82.5546875" style="22" bestFit="1" customWidth="1"/>
    <col min="3" max="3" width="11.33203125" style="22" customWidth="1"/>
    <col min="4" max="10" width="8.6640625" style="22" customWidth="1"/>
    <col min="11" max="11" width="10" style="22" customWidth="1"/>
    <col min="12" max="13" width="18.44140625" style="22" customWidth="1"/>
    <col min="14" max="16384" width="9.109375" style="22"/>
  </cols>
  <sheetData>
    <row r="1" spans="1:14" ht="15" thickBot="1" x14ac:dyDescent="0.35">
      <c r="A1" s="473" t="s">
        <v>695</v>
      </c>
      <c r="B1" s="474"/>
      <c r="C1" s="474"/>
      <c r="D1" s="474"/>
      <c r="E1" s="474"/>
      <c r="F1" s="474"/>
      <c r="G1" s="474"/>
      <c r="H1" s="474"/>
      <c r="I1" s="474"/>
      <c r="J1" s="474"/>
      <c r="K1" s="475"/>
    </row>
    <row r="2" spans="1:14" ht="15" customHeight="1" x14ac:dyDescent="0.3">
      <c r="A2" s="520" t="s">
        <v>40</v>
      </c>
      <c r="B2" s="579" t="s">
        <v>135</v>
      </c>
      <c r="C2" s="485">
        <v>2014</v>
      </c>
      <c r="D2" s="487"/>
      <c r="E2" s="487"/>
      <c r="F2" s="487"/>
      <c r="G2" s="485">
        <v>2015</v>
      </c>
      <c r="H2" s="487"/>
      <c r="I2" s="487"/>
      <c r="J2" s="505"/>
      <c r="K2" s="501" t="s">
        <v>675</v>
      </c>
    </row>
    <row r="3" spans="1:14" ht="28.8" x14ac:dyDescent="0.3">
      <c r="A3" s="521"/>
      <c r="B3" s="580"/>
      <c r="C3" s="185" t="s">
        <v>1</v>
      </c>
      <c r="D3" s="104" t="s">
        <v>2</v>
      </c>
      <c r="E3" s="453" t="s">
        <v>3</v>
      </c>
      <c r="F3" s="454"/>
      <c r="G3" s="185" t="s">
        <v>1</v>
      </c>
      <c r="H3" s="104" t="s">
        <v>2</v>
      </c>
      <c r="I3" s="453" t="s">
        <v>3</v>
      </c>
      <c r="J3" s="462"/>
      <c r="K3" s="502"/>
    </row>
    <row r="4" spans="1:14" ht="15" thickBot="1" x14ac:dyDescent="0.35">
      <c r="A4" s="512"/>
      <c r="B4" s="581"/>
      <c r="C4" s="96" t="s">
        <v>4</v>
      </c>
      <c r="D4" s="96" t="s">
        <v>6</v>
      </c>
      <c r="E4" s="96" t="s">
        <v>6</v>
      </c>
      <c r="F4" s="103" t="s">
        <v>5</v>
      </c>
      <c r="G4" s="96" t="s">
        <v>4</v>
      </c>
      <c r="H4" s="96" t="s">
        <v>6</v>
      </c>
      <c r="I4" s="96" t="s">
        <v>6</v>
      </c>
      <c r="J4" s="97" t="s">
        <v>5</v>
      </c>
      <c r="K4" s="514"/>
      <c r="M4" s="245"/>
      <c r="N4" s="245"/>
    </row>
    <row r="5" spans="1:14" x14ac:dyDescent="0.3">
      <c r="A5" s="99">
        <v>0</v>
      </c>
      <c r="B5" s="100" t="s">
        <v>136</v>
      </c>
      <c r="C5" s="100">
        <v>340</v>
      </c>
      <c r="D5" s="100">
        <v>1</v>
      </c>
      <c r="E5" s="100">
        <v>341</v>
      </c>
      <c r="F5" s="102">
        <v>3.7484885126964934E-2</v>
      </c>
      <c r="G5" s="100">
        <v>381</v>
      </c>
      <c r="H5" s="100">
        <v>1</v>
      </c>
      <c r="I5" s="100">
        <f>G5+H5</f>
        <v>382</v>
      </c>
      <c r="J5" s="102">
        <f>I5/$I$66</f>
        <v>4.0252897787144359E-2</v>
      </c>
      <c r="K5" s="259">
        <f>(I5-E5)/E5</f>
        <v>0.12023460410557185</v>
      </c>
    </row>
    <row r="6" spans="1:14" ht="14.4" customHeight="1" x14ac:dyDescent="0.25">
      <c r="A6" s="18" t="s">
        <v>44</v>
      </c>
      <c r="B6" s="14" t="s">
        <v>137</v>
      </c>
      <c r="C6" s="14">
        <v>3621</v>
      </c>
      <c r="D6" s="14">
        <v>0</v>
      </c>
      <c r="E6" s="14">
        <v>3621</v>
      </c>
      <c r="F6" s="53">
        <v>0.39804331098164231</v>
      </c>
      <c r="G6" s="14">
        <f>SUM(G7:G11)</f>
        <v>3789</v>
      </c>
      <c r="H6" s="14">
        <f>SUM(H7:H11)</f>
        <v>0</v>
      </c>
      <c r="I6" s="100">
        <f t="shared" ref="I6:I66" si="0">G6+H6</f>
        <v>3789</v>
      </c>
      <c r="J6" s="102">
        <f t="shared" ref="J6:J66" si="1">I6/$I$66</f>
        <v>0.39926238145416226</v>
      </c>
      <c r="K6" s="260">
        <f t="shared" ref="K6:K66" si="2">(I6-E6)/E6</f>
        <v>4.6396023198011602E-2</v>
      </c>
    </row>
    <row r="7" spans="1:14" ht="14.4" customHeight="1" x14ac:dyDescent="0.25">
      <c r="A7" s="19">
        <v>10</v>
      </c>
      <c r="B7" s="20" t="s">
        <v>138</v>
      </c>
      <c r="C7" s="20">
        <v>348</v>
      </c>
      <c r="D7" s="20">
        <v>0</v>
      </c>
      <c r="E7" s="20">
        <v>348</v>
      </c>
      <c r="F7" s="47">
        <v>3.8254369572386503E-2</v>
      </c>
      <c r="G7" s="20">
        <v>311</v>
      </c>
      <c r="H7" s="20">
        <v>0</v>
      </c>
      <c r="I7" s="174">
        <f t="shared" si="0"/>
        <v>311</v>
      </c>
      <c r="J7" s="181">
        <f t="shared" si="1"/>
        <v>3.2771338250790302E-2</v>
      </c>
      <c r="K7" s="246">
        <f t="shared" si="2"/>
        <v>-0.10632183908045977</v>
      </c>
      <c r="M7" s="245"/>
      <c r="N7" s="245"/>
    </row>
    <row r="8" spans="1:14" ht="14.4" customHeight="1" x14ac:dyDescent="0.25">
      <c r="A8" s="19">
        <v>11</v>
      </c>
      <c r="B8" s="20" t="s">
        <v>139</v>
      </c>
      <c r="C8" s="20">
        <v>2975</v>
      </c>
      <c r="D8" s="20">
        <v>0</v>
      </c>
      <c r="E8" s="20">
        <v>2975</v>
      </c>
      <c r="F8" s="47">
        <v>0.32703088930416618</v>
      </c>
      <c r="G8" s="20">
        <v>3185</v>
      </c>
      <c r="H8" s="20">
        <v>0</v>
      </c>
      <c r="I8" s="174">
        <f t="shared" si="0"/>
        <v>3185</v>
      </c>
      <c r="J8" s="181">
        <f t="shared" si="1"/>
        <v>0.33561643835616439</v>
      </c>
      <c r="K8" s="246">
        <f t="shared" si="2"/>
        <v>7.0588235294117646E-2</v>
      </c>
    </row>
    <row r="9" spans="1:14" ht="14.4" customHeight="1" x14ac:dyDescent="0.25">
      <c r="A9" s="19">
        <v>12</v>
      </c>
      <c r="B9" s="20" t="s">
        <v>140</v>
      </c>
      <c r="C9" s="20">
        <v>225</v>
      </c>
      <c r="D9" s="20">
        <v>0</v>
      </c>
      <c r="E9" s="20">
        <v>225</v>
      </c>
      <c r="F9" s="47">
        <v>2.4733428602836099E-2</v>
      </c>
      <c r="G9" s="20">
        <v>221</v>
      </c>
      <c r="H9" s="20">
        <v>0</v>
      </c>
      <c r="I9" s="174">
        <f t="shared" si="0"/>
        <v>221</v>
      </c>
      <c r="J9" s="181">
        <f t="shared" si="1"/>
        <v>2.3287671232876714E-2</v>
      </c>
      <c r="K9" s="246">
        <f t="shared" si="2"/>
        <v>-1.7777777777777778E-2</v>
      </c>
    </row>
    <row r="10" spans="1:14" ht="14.4" customHeight="1" x14ac:dyDescent="0.25">
      <c r="A10" s="19">
        <v>13</v>
      </c>
      <c r="B10" s="20" t="s">
        <v>141</v>
      </c>
      <c r="C10" s="20">
        <v>7</v>
      </c>
      <c r="D10" s="20">
        <v>0</v>
      </c>
      <c r="E10" s="20">
        <v>7</v>
      </c>
      <c r="F10" s="47">
        <v>7.6948444542156754E-4</v>
      </c>
      <c r="G10" s="20">
        <v>5</v>
      </c>
      <c r="H10" s="20">
        <v>0</v>
      </c>
      <c r="I10" s="174">
        <f t="shared" si="0"/>
        <v>5</v>
      </c>
      <c r="J10" s="181">
        <f t="shared" si="1"/>
        <v>5.2687038988408848E-4</v>
      </c>
      <c r="K10" s="246">
        <f t="shared" si="2"/>
        <v>-0.2857142857142857</v>
      </c>
    </row>
    <row r="11" spans="1:14" ht="14.4" customHeight="1" x14ac:dyDescent="0.25">
      <c r="A11" s="19">
        <v>19</v>
      </c>
      <c r="B11" s="20" t="s">
        <v>142</v>
      </c>
      <c r="C11" s="20">
        <v>66</v>
      </c>
      <c r="D11" s="20">
        <v>0</v>
      </c>
      <c r="E11" s="20">
        <v>66</v>
      </c>
      <c r="F11" s="47">
        <v>7.2551390568319227E-3</v>
      </c>
      <c r="G11" s="20">
        <v>67</v>
      </c>
      <c r="H11" s="20">
        <v>0</v>
      </c>
      <c r="I11" s="174">
        <f t="shared" si="0"/>
        <v>67</v>
      </c>
      <c r="J11" s="181">
        <f t="shared" si="1"/>
        <v>7.0600632244467859E-3</v>
      </c>
      <c r="K11" s="246">
        <f t="shared" si="2"/>
        <v>1.5151515151515152E-2</v>
      </c>
    </row>
    <row r="12" spans="1:14" ht="14.4" customHeight="1" x14ac:dyDescent="0.25">
      <c r="A12" s="13">
        <v>2</v>
      </c>
      <c r="B12" s="14" t="s">
        <v>143</v>
      </c>
      <c r="C12" s="14">
        <v>820</v>
      </c>
      <c r="D12" s="14">
        <v>0</v>
      </c>
      <c r="E12" s="14">
        <v>820</v>
      </c>
      <c r="F12" s="53">
        <v>9.0139606463669336E-2</v>
      </c>
      <c r="G12" s="14">
        <f>SUM(G13:G16)</f>
        <v>815</v>
      </c>
      <c r="H12" s="14">
        <f>SUM(H13:H16)</f>
        <v>0</v>
      </c>
      <c r="I12" s="100">
        <f t="shared" si="0"/>
        <v>815</v>
      </c>
      <c r="J12" s="102">
        <f t="shared" si="1"/>
        <v>8.5879873551106434E-2</v>
      </c>
      <c r="K12" s="260">
        <f t="shared" si="2"/>
        <v>-6.0975609756097563E-3</v>
      </c>
    </row>
    <row r="13" spans="1:14" ht="14.4" customHeight="1" x14ac:dyDescent="0.25">
      <c r="A13" s="19">
        <v>20</v>
      </c>
      <c r="B13" s="20" t="s">
        <v>144</v>
      </c>
      <c r="C13" s="20">
        <v>392</v>
      </c>
      <c r="D13" s="20">
        <v>0</v>
      </c>
      <c r="E13" s="20">
        <v>392</v>
      </c>
      <c r="F13" s="47">
        <v>4.3091128943607782E-2</v>
      </c>
      <c r="G13" s="20">
        <v>351</v>
      </c>
      <c r="H13" s="20">
        <v>0</v>
      </c>
      <c r="I13" s="174">
        <f t="shared" si="0"/>
        <v>351</v>
      </c>
      <c r="J13" s="181">
        <f t="shared" si="1"/>
        <v>3.6986301369863014E-2</v>
      </c>
      <c r="K13" s="246">
        <f t="shared" si="2"/>
        <v>-0.10459183673469388</v>
      </c>
    </row>
    <row r="14" spans="1:14" x14ac:dyDescent="0.3">
      <c r="A14" s="19">
        <v>21</v>
      </c>
      <c r="B14" s="20" t="s">
        <v>145</v>
      </c>
      <c r="C14" s="20">
        <v>368</v>
      </c>
      <c r="D14" s="20">
        <v>0</v>
      </c>
      <c r="E14" s="20">
        <v>368</v>
      </c>
      <c r="F14" s="47">
        <v>4.0452896559305264E-2</v>
      </c>
      <c r="G14" s="20">
        <v>396</v>
      </c>
      <c r="H14" s="20">
        <v>0</v>
      </c>
      <c r="I14" s="174">
        <f t="shared" si="0"/>
        <v>396</v>
      </c>
      <c r="J14" s="181">
        <f t="shared" si="1"/>
        <v>4.1728134878819809E-2</v>
      </c>
      <c r="K14" s="246">
        <f t="shared" si="2"/>
        <v>7.6086956521739135E-2</v>
      </c>
    </row>
    <row r="15" spans="1:14" ht="14.4" customHeight="1" x14ac:dyDescent="0.25">
      <c r="A15" s="19">
        <v>22</v>
      </c>
      <c r="B15" s="20" t="s">
        <v>146</v>
      </c>
      <c r="C15" s="20">
        <v>17</v>
      </c>
      <c r="D15" s="20">
        <v>0</v>
      </c>
      <c r="E15" s="20">
        <v>17</v>
      </c>
      <c r="F15" s="47">
        <v>1.8687479388809498E-3</v>
      </c>
      <c r="G15" s="20">
        <v>11</v>
      </c>
      <c r="H15" s="20">
        <v>0</v>
      </c>
      <c r="I15" s="174">
        <f t="shared" si="0"/>
        <v>11</v>
      </c>
      <c r="J15" s="181">
        <f t="shared" si="1"/>
        <v>1.1591148577449948E-3</v>
      </c>
      <c r="K15" s="246">
        <f t="shared" si="2"/>
        <v>-0.35294117647058826</v>
      </c>
      <c r="M15" s="245"/>
      <c r="N15" s="245"/>
    </row>
    <row r="16" spans="1:14" ht="14.4" customHeight="1" x14ac:dyDescent="0.25">
      <c r="A16" s="19">
        <v>29</v>
      </c>
      <c r="B16" s="20" t="s">
        <v>147</v>
      </c>
      <c r="C16" s="20">
        <v>43</v>
      </c>
      <c r="D16" s="20">
        <v>0</v>
      </c>
      <c r="E16" s="20">
        <v>43</v>
      </c>
      <c r="F16" s="47">
        <v>4.7268330218753433E-3</v>
      </c>
      <c r="G16" s="20">
        <v>57</v>
      </c>
      <c r="H16" s="20">
        <v>0</v>
      </c>
      <c r="I16" s="174">
        <f t="shared" si="0"/>
        <v>57</v>
      </c>
      <c r="J16" s="181">
        <f t="shared" si="1"/>
        <v>6.0063224446786087E-3</v>
      </c>
      <c r="K16" s="246">
        <f t="shared" si="2"/>
        <v>0.32558139534883723</v>
      </c>
    </row>
    <row r="17" spans="1:14" ht="14.4" customHeight="1" x14ac:dyDescent="0.25">
      <c r="A17" s="13">
        <v>3</v>
      </c>
      <c r="B17" s="14" t="s">
        <v>148</v>
      </c>
      <c r="C17" s="14">
        <v>2724</v>
      </c>
      <c r="D17" s="14">
        <v>0</v>
      </c>
      <c r="E17" s="14">
        <v>2724</v>
      </c>
      <c r="F17" s="53">
        <v>0.29943937561833572</v>
      </c>
      <c r="G17" s="14">
        <f>SUM(G18:G21)</f>
        <v>2820</v>
      </c>
      <c r="H17" s="14">
        <f>SUM(H18:H21)</f>
        <v>0</v>
      </c>
      <c r="I17" s="100">
        <f t="shared" si="0"/>
        <v>2820</v>
      </c>
      <c r="J17" s="102">
        <f t="shared" si="1"/>
        <v>0.2971548998946259</v>
      </c>
      <c r="K17" s="260">
        <f t="shared" si="2"/>
        <v>3.5242290748898682E-2</v>
      </c>
      <c r="M17" s="245"/>
      <c r="N17" s="245"/>
    </row>
    <row r="18" spans="1:14" ht="14.4" customHeight="1" x14ac:dyDescent="0.25">
      <c r="A18" s="19">
        <v>30</v>
      </c>
      <c r="B18" s="20" t="s">
        <v>149</v>
      </c>
      <c r="C18" s="20">
        <v>1209</v>
      </c>
      <c r="D18" s="20">
        <v>0</v>
      </c>
      <c r="E18" s="20">
        <v>1209</v>
      </c>
      <c r="F18" s="47">
        <v>0.13290095635923932</v>
      </c>
      <c r="G18" s="20">
        <v>1215</v>
      </c>
      <c r="H18" s="20">
        <v>0</v>
      </c>
      <c r="I18" s="174">
        <f t="shared" si="0"/>
        <v>1215</v>
      </c>
      <c r="J18" s="181">
        <f t="shared" si="1"/>
        <v>0.1280295047418335</v>
      </c>
      <c r="K18" s="246">
        <f t="shared" si="2"/>
        <v>4.9627791563275434E-3</v>
      </c>
    </row>
    <row r="19" spans="1:14" ht="14.4" customHeight="1" x14ac:dyDescent="0.25">
      <c r="A19" s="19">
        <v>31</v>
      </c>
      <c r="B19" s="20" t="s">
        <v>150</v>
      </c>
      <c r="C19" s="20">
        <v>102</v>
      </c>
      <c r="D19" s="20">
        <v>0</v>
      </c>
      <c r="E19" s="20">
        <v>102</v>
      </c>
      <c r="F19" s="47">
        <v>1.1212487633285698E-2</v>
      </c>
      <c r="G19" s="20">
        <v>105</v>
      </c>
      <c r="H19" s="20">
        <v>0</v>
      </c>
      <c r="I19" s="174">
        <f t="shared" si="0"/>
        <v>105</v>
      </c>
      <c r="J19" s="181">
        <f t="shared" si="1"/>
        <v>1.1064278187565859E-2</v>
      </c>
      <c r="K19" s="246">
        <f t="shared" si="2"/>
        <v>2.9411764705882353E-2</v>
      </c>
    </row>
    <row r="20" spans="1:14" ht="14.4" customHeight="1" x14ac:dyDescent="0.25">
      <c r="A20" s="19">
        <v>32</v>
      </c>
      <c r="B20" s="20" t="s">
        <v>151</v>
      </c>
      <c r="C20" s="20">
        <v>1104</v>
      </c>
      <c r="D20" s="20">
        <v>0</v>
      </c>
      <c r="E20" s="20">
        <v>1104</v>
      </c>
      <c r="F20" s="47">
        <v>0.1213586896779158</v>
      </c>
      <c r="G20" s="20">
        <v>1152</v>
      </c>
      <c r="H20" s="20">
        <v>0</v>
      </c>
      <c r="I20" s="174">
        <f t="shared" si="0"/>
        <v>1152</v>
      </c>
      <c r="J20" s="181">
        <f t="shared" si="1"/>
        <v>0.121390937829294</v>
      </c>
      <c r="K20" s="246">
        <f t="shared" si="2"/>
        <v>4.3478260869565216E-2</v>
      </c>
    </row>
    <row r="21" spans="1:14" ht="14.4" customHeight="1" x14ac:dyDescent="0.25">
      <c r="A21" s="19">
        <v>39</v>
      </c>
      <c r="B21" s="20" t="s">
        <v>152</v>
      </c>
      <c r="C21" s="20">
        <v>309</v>
      </c>
      <c r="D21" s="20">
        <v>0</v>
      </c>
      <c r="E21" s="20">
        <v>309</v>
      </c>
      <c r="F21" s="47">
        <v>3.3967241947894911E-2</v>
      </c>
      <c r="G21" s="20">
        <v>348</v>
      </c>
      <c r="H21" s="20">
        <v>0</v>
      </c>
      <c r="I21" s="174">
        <f t="shared" si="0"/>
        <v>348</v>
      </c>
      <c r="J21" s="181">
        <f t="shared" si="1"/>
        <v>3.6670179135932561E-2</v>
      </c>
      <c r="K21" s="246">
        <f t="shared" si="2"/>
        <v>0.12621359223300971</v>
      </c>
    </row>
    <row r="22" spans="1:14" ht="14.4" customHeight="1" x14ac:dyDescent="0.25">
      <c r="A22" s="13">
        <v>4</v>
      </c>
      <c r="B22" s="14" t="s">
        <v>153</v>
      </c>
      <c r="C22" s="14">
        <v>2</v>
      </c>
      <c r="D22" s="14">
        <v>0</v>
      </c>
      <c r="E22" s="14">
        <v>2</v>
      </c>
      <c r="F22" s="53">
        <v>2.1985269869187644E-4</v>
      </c>
      <c r="G22" s="14">
        <f>SUM(G23:G24)</f>
        <v>2</v>
      </c>
      <c r="H22" s="14">
        <f>SUM(H23:H24)</f>
        <v>0</v>
      </c>
      <c r="I22" s="100">
        <f t="shared" si="0"/>
        <v>2</v>
      </c>
      <c r="J22" s="102">
        <f t="shared" si="1"/>
        <v>2.1074815595363542E-4</v>
      </c>
      <c r="K22" s="260">
        <f t="shared" si="2"/>
        <v>0</v>
      </c>
    </row>
    <row r="23" spans="1:14" ht="14.4" customHeight="1" x14ac:dyDescent="0.25">
      <c r="A23" s="19">
        <v>40</v>
      </c>
      <c r="B23" s="20" t="s">
        <v>154</v>
      </c>
      <c r="C23" s="20">
        <v>1</v>
      </c>
      <c r="D23" s="20">
        <v>0</v>
      </c>
      <c r="E23" s="20">
        <v>1</v>
      </c>
      <c r="F23" s="47">
        <v>1.0992634934593822E-4</v>
      </c>
      <c r="G23" s="20">
        <v>1</v>
      </c>
      <c r="H23" s="20">
        <v>0</v>
      </c>
      <c r="I23" s="174">
        <f t="shared" si="0"/>
        <v>1</v>
      </c>
      <c r="J23" s="181">
        <f t="shared" si="1"/>
        <v>1.0537407797681771E-4</v>
      </c>
      <c r="K23" s="246">
        <f t="shared" si="2"/>
        <v>0</v>
      </c>
    </row>
    <row r="24" spans="1:14" ht="14.4" customHeight="1" x14ac:dyDescent="0.25">
      <c r="A24" s="19">
        <v>41</v>
      </c>
      <c r="B24" s="20" t="s">
        <v>155</v>
      </c>
      <c r="C24" s="20">
        <v>1</v>
      </c>
      <c r="D24" s="20">
        <v>0</v>
      </c>
      <c r="E24" s="20">
        <v>1</v>
      </c>
      <c r="F24" s="47">
        <v>1.0992634934593822E-4</v>
      </c>
      <c r="G24" s="20">
        <v>1</v>
      </c>
      <c r="H24" s="20">
        <v>0</v>
      </c>
      <c r="I24" s="174">
        <f t="shared" si="0"/>
        <v>1</v>
      </c>
      <c r="J24" s="181">
        <f t="shared" si="1"/>
        <v>1.0537407797681771E-4</v>
      </c>
      <c r="K24" s="246">
        <f t="shared" si="2"/>
        <v>0</v>
      </c>
    </row>
    <row r="25" spans="1:14" ht="14.4" customHeight="1" x14ac:dyDescent="0.25">
      <c r="A25" s="13">
        <v>5</v>
      </c>
      <c r="B25" s="14" t="s">
        <v>156</v>
      </c>
      <c r="C25" s="14">
        <v>790</v>
      </c>
      <c r="D25" s="14">
        <v>0</v>
      </c>
      <c r="E25" s="14">
        <v>790</v>
      </c>
      <c r="F25" s="53">
        <v>8.6841815983291201E-2</v>
      </c>
      <c r="G25" s="14">
        <f>SUM(G26:G31)</f>
        <v>786</v>
      </c>
      <c r="H25" s="14">
        <f>SUM(H26:H31)</f>
        <v>3</v>
      </c>
      <c r="I25" s="100">
        <f t="shared" si="0"/>
        <v>789</v>
      </c>
      <c r="J25" s="102">
        <f t="shared" si="1"/>
        <v>8.3140147523709171E-2</v>
      </c>
      <c r="K25" s="260">
        <f t="shared" si="2"/>
        <v>-1.2658227848101266E-3</v>
      </c>
    </row>
    <row r="26" spans="1:14" ht="14.4" customHeight="1" x14ac:dyDescent="0.25">
      <c r="A26" s="19">
        <v>50</v>
      </c>
      <c r="B26" s="20" t="s">
        <v>157</v>
      </c>
      <c r="C26" s="20">
        <v>394</v>
      </c>
      <c r="D26" s="20">
        <v>0</v>
      </c>
      <c r="E26" s="20">
        <v>394</v>
      </c>
      <c r="F26" s="47">
        <v>4.3310981642299656E-2</v>
      </c>
      <c r="G26" s="20">
        <v>396</v>
      </c>
      <c r="H26" s="20">
        <v>1</v>
      </c>
      <c r="I26" s="174">
        <f t="shared" si="0"/>
        <v>397</v>
      </c>
      <c r="J26" s="181">
        <f t="shared" si="1"/>
        <v>4.1833508956796626E-2</v>
      </c>
      <c r="K26" s="246">
        <f t="shared" si="2"/>
        <v>7.6142131979695434E-3</v>
      </c>
    </row>
    <row r="27" spans="1:14" ht="14.4" customHeight="1" x14ac:dyDescent="0.25">
      <c r="A27" s="19">
        <v>51</v>
      </c>
      <c r="B27" s="20" t="s">
        <v>157</v>
      </c>
      <c r="C27" s="20">
        <v>169</v>
      </c>
      <c r="D27" s="20">
        <v>0</v>
      </c>
      <c r="E27" s="20">
        <v>169</v>
      </c>
      <c r="F27" s="47">
        <v>1.8577553039463561E-2</v>
      </c>
      <c r="G27" s="20">
        <v>197</v>
      </c>
      <c r="H27" s="20">
        <v>0</v>
      </c>
      <c r="I27" s="174">
        <f t="shared" si="0"/>
        <v>197</v>
      </c>
      <c r="J27" s="181">
        <f t="shared" si="1"/>
        <v>2.0758693361433087E-2</v>
      </c>
      <c r="K27" s="246">
        <f t="shared" si="2"/>
        <v>0.16568047337278108</v>
      </c>
    </row>
    <row r="28" spans="1:14" ht="14.4" customHeight="1" x14ac:dyDescent="0.25">
      <c r="A28" s="19">
        <v>52</v>
      </c>
      <c r="B28" s="20" t="s">
        <v>158</v>
      </c>
      <c r="C28" s="20">
        <v>162</v>
      </c>
      <c r="D28" s="20">
        <v>0</v>
      </c>
      <c r="E28" s="20">
        <v>162</v>
      </c>
      <c r="F28" s="47">
        <v>1.7808068594041992E-2</v>
      </c>
      <c r="G28" s="20">
        <v>125</v>
      </c>
      <c r="H28" s="20">
        <v>0</v>
      </c>
      <c r="I28" s="174">
        <f t="shared" si="0"/>
        <v>125</v>
      </c>
      <c r="J28" s="181">
        <f t="shared" si="1"/>
        <v>1.3171759747102213E-2</v>
      </c>
      <c r="K28" s="246">
        <f t="shared" si="2"/>
        <v>-0.22839506172839505</v>
      </c>
    </row>
    <row r="29" spans="1:14" ht="14.4" customHeight="1" x14ac:dyDescent="0.25">
      <c r="A29" s="19">
        <v>53</v>
      </c>
      <c r="B29" s="20" t="s">
        <v>159</v>
      </c>
      <c r="C29" s="20">
        <v>7</v>
      </c>
      <c r="D29" s="20">
        <v>0</v>
      </c>
      <c r="E29" s="20">
        <v>7</v>
      </c>
      <c r="F29" s="47">
        <v>7.6948444542156754E-4</v>
      </c>
      <c r="G29" s="20">
        <v>5</v>
      </c>
      <c r="H29" s="20">
        <v>2</v>
      </c>
      <c r="I29" s="174">
        <f t="shared" si="0"/>
        <v>7</v>
      </c>
      <c r="J29" s="181">
        <f t="shared" si="1"/>
        <v>7.3761854583772387E-4</v>
      </c>
      <c r="K29" s="246">
        <f t="shared" si="2"/>
        <v>0</v>
      </c>
    </row>
    <row r="30" spans="1:14" x14ac:dyDescent="0.3">
      <c r="A30" s="19">
        <v>54</v>
      </c>
      <c r="B30" s="20" t="s">
        <v>160</v>
      </c>
      <c r="C30" s="20">
        <v>0</v>
      </c>
      <c r="D30" s="20">
        <v>0</v>
      </c>
      <c r="E30" s="20">
        <v>0</v>
      </c>
      <c r="F30" s="47">
        <v>0</v>
      </c>
      <c r="G30" s="20">
        <v>0</v>
      </c>
      <c r="H30" s="20">
        <v>0</v>
      </c>
      <c r="I30" s="174">
        <f t="shared" si="0"/>
        <v>0</v>
      </c>
      <c r="J30" s="181">
        <f t="shared" si="1"/>
        <v>0</v>
      </c>
      <c r="K30" s="246">
        <v>0</v>
      </c>
    </row>
    <row r="31" spans="1:14" ht="15" x14ac:dyDescent="0.25">
      <c r="A31" s="19">
        <v>59</v>
      </c>
      <c r="B31" s="20" t="s">
        <v>161</v>
      </c>
      <c r="C31" s="20">
        <v>58</v>
      </c>
      <c r="D31" s="20">
        <v>0</v>
      </c>
      <c r="E31" s="20">
        <v>58</v>
      </c>
      <c r="F31" s="47">
        <v>6.3757282620644168E-3</v>
      </c>
      <c r="G31" s="20">
        <v>63</v>
      </c>
      <c r="H31" s="20">
        <v>0</v>
      </c>
      <c r="I31" s="174">
        <f t="shared" si="0"/>
        <v>63</v>
      </c>
      <c r="J31" s="181">
        <f t="shared" si="1"/>
        <v>6.6385669125395156E-3</v>
      </c>
      <c r="K31" s="246">
        <f t="shared" si="2"/>
        <v>8.6206896551724144E-2</v>
      </c>
    </row>
    <row r="32" spans="1:14" x14ac:dyDescent="0.3">
      <c r="A32" s="13">
        <v>6</v>
      </c>
      <c r="B32" s="14" t="s">
        <v>162</v>
      </c>
      <c r="C32" s="14">
        <v>4</v>
      </c>
      <c r="D32" s="14">
        <v>0</v>
      </c>
      <c r="E32" s="14">
        <v>4</v>
      </c>
      <c r="F32" s="53">
        <v>4.3970539738375289E-4</v>
      </c>
      <c r="G32" s="14">
        <f>SUM(G33:G36)</f>
        <v>1</v>
      </c>
      <c r="H32" s="14">
        <f>SUM(H33:H36)</f>
        <v>0</v>
      </c>
      <c r="I32" s="100">
        <f t="shared" si="0"/>
        <v>1</v>
      </c>
      <c r="J32" s="102">
        <f t="shared" si="1"/>
        <v>1.0537407797681771E-4</v>
      </c>
      <c r="K32" s="260">
        <f t="shared" si="2"/>
        <v>-0.75</v>
      </c>
    </row>
    <row r="33" spans="1:11" x14ac:dyDescent="0.3">
      <c r="A33" s="19">
        <v>60</v>
      </c>
      <c r="B33" s="20" t="s">
        <v>163</v>
      </c>
      <c r="C33" s="20">
        <v>2</v>
      </c>
      <c r="D33" s="20">
        <v>0</v>
      </c>
      <c r="E33" s="20">
        <v>2</v>
      </c>
      <c r="F33" s="47">
        <v>2.1985269869187644E-4</v>
      </c>
      <c r="G33" s="20">
        <v>0</v>
      </c>
      <c r="H33" s="20">
        <v>0</v>
      </c>
      <c r="I33" s="174">
        <f t="shared" si="0"/>
        <v>0</v>
      </c>
      <c r="J33" s="181">
        <f t="shared" si="1"/>
        <v>0</v>
      </c>
      <c r="K33" s="246">
        <f t="shared" si="2"/>
        <v>-1</v>
      </c>
    </row>
    <row r="34" spans="1:11" x14ac:dyDescent="0.3">
      <c r="A34" s="19">
        <v>61</v>
      </c>
      <c r="B34" s="20" t="s">
        <v>164</v>
      </c>
      <c r="C34" s="20">
        <v>0</v>
      </c>
      <c r="D34" s="20">
        <v>0</v>
      </c>
      <c r="E34" s="20">
        <v>0</v>
      </c>
      <c r="F34" s="47">
        <v>0</v>
      </c>
      <c r="G34" s="20">
        <v>0</v>
      </c>
      <c r="H34" s="20">
        <v>0</v>
      </c>
      <c r="I34" s="174">
        <f t="shared" si="0"/>
        <v>0</v>
      </c>
      <c r="J34" s="181">
        <f t="shared" si="1"/>
        <v>0</v>
      </c>
      <c r="K34" s="246">
        <v>0</v>
      </c>
    </row>
    <row r="35" spans="1:11" x14ac:dyDescent="0.3">
      <c r="A35" s="19">
        <v>62</v>
      </c>
      <c r="B35" s="20" t="s">
        <v>165</v>
      </c>
      <c r="C35" s="20">
        <v>0</v>
      </c>
      <c r="D35" s="20">
        <v>0</v>
      </c>
      <c r="E35" s="20">
        <v>0</v>
      </c>
      <c r="F35" s="47">
        <v>0</v>
      </c>
      <c r="G35" s="20">
        <v>0</v>
      </c>
      <c r="H35" s="20">
        <v>0</v>
      </c>
      <c r="I35" s="174">
        <f t="shared" si="0"/>
        <v>0</v>
      </c>
      <c r="J35" s="181">
        <f t="shared" si="1"/>
        <v>0</v>
      </c>
      <c r="K35" s="246">
        <v>0</v>
      </c>
    </row>
    <row r="36" spans="1:11" x14ac:dyDescent="0.3">
      <c r="A36" s="19">
        <v>63</v>
      </c>
      <c r="B36" s="20" t="s">
        <v>166</v>
      </c>
      <c r="C36" s="20">
        <v>0</v>
      </c>
      <c r="D36" s="20">
        <v>0</v>
      </c>
      <c r="E36" s="20">
        <v>0</v>
      </c>
      <c r="F36" s="47">
        <v>0</v>
      </c>
      <c r="G36" s="20">
        <v>1</v>
      </c>
      <c r="H36" s="20">
        <v>0</v>
      </c>
      <c r="I36" s="174">
        <f t="shared" si="0"/>
        <v>1</v>
      </c>
      <c r="J36" s="181">
        <f t="shared" si="1"/>
        <v>1.0537407797681771E-4</v>
      </c>
      <c r="K36" s="246">
        <v>0</v>
      </c>
    </row>
    <row r="37" spans="1:11" x14ac:dyDescent="0.3">
      <c r="A37" s="13">
        <v>69</v>
      </c>
      <c r="B37" s="14" t="s">
        <v>167</v>
      </c>
      <c r="C37" s="14">
        <v>2</v>
      </c>
      <c r="D37" s="14">
        <v>0</v>
      </c>
      <c r="E37" s="14">
        <v>2</v>
      </c>
      <c r="F37" s="53">
        <v>2.1985269869187644E-4</v>
      </c>
      <c r="G37" s="14">
        <f>SUM(G38:G42)</f>
        <v>3</v>
      </c>
      <c r="H37" s="14">
        <f>SUM(H38:H42)</f>
        <v>0</v>
      </c>
      <c r="I37" s="100">
        <f t="shared" si="0"/>
        <v>3</v>
      </c>
      <c r="J37" s="102">
        <f t="shared" si="1"/>
        <v>3.1612223393045309E-4</v>
      </c>
      <c r="K37" s="260">
        <f t="shared" si="2"/>
        <v>0.5</v>
      </c>
    </row>
    <row r="38" spans="1:11" x14ac:dyDescent="0.3">
      <c r="A38" s="19">
        <v>7</v>
      </c>
      <c r="B38" s="20" t="s">
        <v>168</v>
      </c>
      <c r="C38" s="20">
        <v>8</v>
      </c>
      <c r="D38" s="20">
        <v>0</v>
      </c>
      <c r="E38" s="20">
        <v>8</v>
      </c>
      <c r="F38" s="47">
        <v>8.7941079476750578E-4</v>
      </c>
      <c r="G38" s="20">
        <v>0</v>
      </c>
      <c r="H38" s="20">
        <v>0</v>
      </c>
      <c r="I38" s="174">
        <f t="shared" si="0"/>
        <v>0</v>
      </c>
      <c r="J38" s="181">
        <f t="shared" si="1"/>
        <v>0</v>
      </c>
      <c r="K38" s="246">
        <f t="shared" si="2"/>
        <v>-1</v>
      </c>
    </row>
    <row r="39" spans="1:11" x14ac:dyDescent="0.3">
      <c r="A39" s="19">
        <v>70</v>
      </c>
      <c r="B39" s="20" t="s">
        <v>169</v>
      </c>
      <c r="C39" s="20">
        <v>2</v>
      </c>
      <c r="D39" s="20">
        <v>0</v>
      </c>
      <c r="E39" s="20">
        <v>2</v>
      </c>
      <c r="F39" s="47">
        <v>2.1985269869187644E-4</v>
      </c>
      <c r="G39" s="20">
        <v>0</v>
      </c>
      <c r="H39" s="20">
        <v>0</v>
      </c>
      <c r="I39" s="174">
        <f t="shared" si="0"/>
        <v>0</v>
      </c>
      <c r="J39" s="181">
        <f t="shared" si="1"/>
        <v>0</v>
      </c>
      <c r="K39" s="246">
        <f t="shared" si="2"/>
        <v>-1</v>
      </c>
    </row>
    <row r="40" spans="1:11" x14ac:dyDescent="0.3">
      <c r="A40" s="19">
        <v>71</v>
      </c>
      <c r="B40" s="20" t="s">
        <v>170</v>
      </c>
      <c r="C40" s="20">
        <v>4</v>
      </c>
      <c r="D40" s="20">
        <v>0</v>
      </c>
      <c r="E40" s="20">
        <v>4</v>
      </c>
      <c r="F40" s="47">
        <v>4.3970539738375289E-4</v>
      </c>
      <c r="G40" s="20">
        <v>2</v>
      </c>
      <c r="H40" s="20">
        <v>0</v>
      </c>
      <c r="I40" s="174">
        <f t="shared" si="0"/>
        <v>2</v>
      </c>
      <c r="J40" s="181">
        <f t="shared" si="1"/>
        <v>2.1074815595363542E-4</v>
      </c>
      <c r="K40" s="246">
        <f t="shared" si="2"/>
        <v>-0.5</v>
      </c>
    </row>
    <row r="41" spans="1:11" x14ac:dyDescent="0.3">
      <c r="A41" s="19">
        <v>72</v>
      </c>
      <c r="B41" s="20" t="s">
        <v>171</v>
      </c>
      <c r="C41" s="20">
        <v>0</v>
      </c>
      <c r="D41" s="20">
        <v>0</v>
      </c>
      <c r="E41" s="20">
        <v>0</v>
      </c>
      <c r="F41" s="47">
        <v>0</v>
      </c>
      <c r="G41" s="20">
        <v>0</v>
      </c>
      <c r="H41" s="20">
        <v>0</v>
      </c>
      <c r="I41" s="174">
        <f t="shared" si="0"/>
        <v>0</v>
      </c>
      <c r="J41" s="181">
        <f t="shared" si="1"/>
        <v>0</v>
      </c>
      <c r="K41" s="246">
        <v>0</v>
      </c>
    </row>
    <row r="42" spans="1:11" x14ac:dyDescent="0.3">
      <c r="A42" s="19">
        <v>79</v>
      </c>
      <c r="B42" s="20" t="s">
        <v>172</v>
      </c>
      <c r="C42" s="20">
        <v>2</v>
      </c>
      <c r="D42" s="20">
        <v>0</v>
      </c>
      <c r="E42" s="20">
        <v>2</v>
      </c>
      <c r="F42" s="47">
        <v>2.1985269869187644E-4</v>
      </c>
      <c r="G42" s="20">
        <v>1</v>
      </c>
      <c r="H42" s="20">
        <v>0</v>
      </c>
      <c r="I42" s="174">
        <f t="shared" si="0"/>
        <v>1</v>
      </c>
      <c r="J42" s="181">
        <f t="shared" si="1"/>
        <v>1.0537407797681771E-4</v>
      </c>
      <c r="K42" s="246">
        <f t="shared" si="2"/>
        <v>-0.5</v>
      </c>
    </row>
    <row r="43" spans="1:11" x14ac:dyDescent="0.3">
      <c r="A43" s="13">
        <v>8</v>
      </c>
      <c r="B43" s="14" t="s">
        <v>173</v>
      </c>
      <c r="C43" s="14">
        <v>0</v>
      </c>
      <c r="D43" s="14">
        <v>1</v>
      </c>
      <c r="E43" s="14">
        <v>1</v>
      </c>
      <c r="F43" s="53">
        <v>1.0992634934593822E-4</v>
      </c>
      <c r="G43" s="14">
        <f>SUM(G44:G47)</f>
        <v>0</v>
      </c>
      <c r="H43" s="14">
        <f>SUM(H44:H47)</f>
        <v>0</v>
      </c>
      <c r="I43" s="100">
        <f t="shared" si="0"/>
        <v>0</v>
      </c>
      <c r="J43" s="102">
        <f t="shared" si="1"/>
        <v>0</v>
      </c>
      <c r="K43" s="260">
        <f t="shared" si="2"/>
        <v>-1</v>
      </c>
    </row>
    <row r="44" spans="1:11" x14ac:dyDescent="0.3">
      <c r="A44" s="19">
        <v>80</v>
      </c>
      <c r="B44" s="20" t="s">
        <v>174</v>
      </c>
      <c r="C44" s="20">
        <v>0</v>
      </c>
      <c r="D44" s="20">
        <v>1</v>
      </c>
      <c r="E44" s="20">
        <v>1</v>
      </c>
      <c r="F44" s="47">
        <v>1.0992634934593822E-4</v>
      </c>
      <c r="G44" s="20">
        <v>0</v>
      </c>
      <c r="H44" s="20">
        <v>0</v>
      </c>
      <c r="I44" s="174">
        <f t="shared" si="0"/>
        <v>0</v>
      </c>
      <c r="J44" s="181">
        <f t="shared" si="1"/>
        <v>0</v>
      </c>
      <c r="K44" s="246">
        <f t="shared" si="2"/>
        <v>-1</v>
      </c>
    </row>
    <row r="45" spans="1:11" x14ac:dyDescent="0.3">
      <c r="A45" s="19">
        <v>81</v>
      </c>
      <c r="B45" s="20" t="s">
        <v>175</v>
      </c>
      <c r="C45" s="20">
        <v>0</v>
      </c>
      <c r="D45" s="20">
        <v>0</v>
      </c>
      <c r="E45" s="20">
        <v>0</v>
      </c>
      <c r="F45" s="47">
        <v>0</v>
      </c>
      <c r="G45" s="20">
        <v>0</v>
      </c>
      <c r="H45" s="20">
        <v>0</v>
      </c>
      <c r="I45" s="174">
        <f t="shared" si="0"/>
        <v>0</v>
      </c>
      <c r="J45" s="181">
        <f t="shared" si="1"/>
        <v>0</v>
      </c>
      <c r="K45" s="246">
        <v>0</v>
      </c>
    </row>
    <row r="46" spans="1:11" x14ac:dyDescent="0.3">
      <c r="A46" s="19">
        <v>82</v>
      </c>
      <c r="B46" s="20" t="s">
        <v>176</v>
      </c>
      <c r="C46" s="20">
        <v>0</v>
      </c>
      <c r="D46" s="20">
        <v>0</v>
      </c>
      <c r="E46" s="20">
        <v>0</v>
      </c>
      <c r="F46" s="47">
        <v>0</v>
      </c>
      <c r="G46" s="20">
        <v>0</v>
      </c>
      <c r="H46" s="20">
        <v>0</v>
      </c>
      <c r="I46" s="174">
        <f t="shared" si="0"/>
        <v>0</v>
      </c>
      <c r="J46" s="181">
        <f t="shared" si="1"/>
        <v>0</v>
      </c>
      <c r="K46" s="246">
        <v>0</v>
      </c>
    </row>
    <row r="47" spans="1:11" x14ac:dyDescent="0.3">
      <c r="A47" s="19">
        <v>89</v>
      </c>
      <c r="B47" s="20" t="s">
        <v>177</v>
      </c>
      <c r="C47" s="20">
        <v>0</v>
      </c>
      <c r="D47" s="20">
        <v>0</v>
      </c>
      <c r="E47" s="20">
        <v>0</v>
      </c>
      <c r="F47" s="47">
        <v>0</v>
      </c>
      <c r="G47" s="20">
        <v>0</v>
      </c>
      <c r="H47" s="20">
        <v>0</v>
      </c>
      <c r="I47" s="174">
        <f t="shared" si="0"/>
        <v>0</v>
      </c>
      <c r="J47" s="181">
        <f t="shared" si="1"/>
        <v>0</v>
      </c>
      <c r="K47" s="246">
        <v>0</v>
      </c>
    </row>
    <row r="48" spans="1:11" x14ac:dyDescent="0.3">
      <c r="A48" s="13">
        <v>9</v>
      </c>
      <c r="B48" s="14" t="s">
        <v>178</v>
      </c>
      <c r="C48" s="14">
        <v>11</v>
      </c>
      <c r="D48" s="14">
        <v>0</v>
      </c>
      <c r="E48" s="14">
        <v>11</v>
      </c>
      <c r="F48" s="53">
        <v>1.2091898428053204E-3</v>
      </c>
      <c r="G48" s="14">
        <f>SUM(G49:G52)</f>
        <v>6</v>
      </c>
      <c r="H48" s="14">
        <f>SUM(H49:H52)</f>
        <v>0</v>
      </c>
      <c r="I48" s="100">
        <f t="shared" si="0"/>
        <v>6</v>
      </c>
      <c r="J48" s="102">
        <f t="shared" si="1"/>
        <v>6.3224446786090617E-4</v>
      </c>
      <c r="K48" s="260">
        <f t="shared" si="2"/>
        <v>-0.45454545454545453</v>
      </c>
    </row>
    <row r="49" spans="1:11" x14ac:dyDescent="0.3">
      <c r="A49" s="19">
        <v>90</v>
      </c>
      <c r="B49" s="20" t="s">
        <v>179</v>
      </c>
      <c r="C49" s="20">
        <v>5</v>
      </c>
      <c r="D49" s="20">
        <v>0</v>
      </c>
      <c r="E49" s="20">
        <v>5</v>
      </c>
      <c r="F49" s="47">
        <v>5.4963174672969107E-4</v>
      </c>
      <c r="G49" s="20">
        <v>2</v>
      </c>
      <c r="H49" s="20">
        <v>0</v>
      </c>
      <c r="I49" s="174">
        <f t="shared" si="0"/>
        <v>2</v>
      </c>
      <c r="J49" s="181">
        <f t="shared" si="1"/>
        <v>2.1074815595363542E-4</v>
      </c>
      <c r="K49" s="246">
        <f t="shared" si="2"/>
        <v>-0.6</v>
      </c>
    </row>
    <row r="50" spans="1:11" x14ac:dyDescent="0.3">
      <c r="A50" s="19">
        <v>91</v>
      </c>
      <c r="B50" s="20" t="s">
        <v>180</v>
      </c>
      <c r="C50" s="20">
        <v>2</v>
      </c>
      <c r="D50" s="20">
        <v>0</v>
      </c>
      <c r="E50" s="20">
        <v>2</v>
      </c>
      <c r="F50" s="47">
        <v>2.1985269869187644E-4</v>
      </c>
      <c r="G50" s="20">
        <v>2</v>
      </c>
      <c r="H50" s="20">
        <v>0</v>
      </c>
      <c r="I50" s="174">
        <f t="shared" si="0"/>
        <v>2</v>
      </c>
      <c r="J50" s="181">
        <f t="shared" si="1"/>
        <v>2.1074815595363542E-4</v>
      </c>
      <c r="K50" s="246">
        <f t="shared" si="2"/>
        <v>0</v>
      </c>
    </row>
    <row r="51" spans="1:11" x14ac:dyDescent="0.3">
      <c r="A51" s="19">
        <v>92</v>
      </c>
      <c r="B51" s="20" t="s">
        <v>181</v>
      </c>
      <c r="C51" s="20">
        <v>1</v>
      </c>
      <c r="D51" s="20">
        <v>0</v>
      </c>
      <c r="E51" s="20">
        <v>1</v>
      </c>
      <c r="F51" s="47">
        <v>1.0992634934593822E-4</v>
      </c>
      <c r="G51" s="20">
        <v>1</v>
      </c>
      <c r="H51" s="20">
        <v>0</v>
      </c>
      <c r="I51" s="174">
        <f t="shared" si="0"/>
        <v>1</v>
      </c>
      <c r="J51" s="181">
        <f t="shared" si="1"/>
        <v>1.0537407797681771E-4</v>
      </c>
      <c r="K51" s="246">
        <f t="shared" si="2"/>
        <v>0</v>
      </c>
    </row>
    <row r="52" spans="1:11" x14ac:dyDescent="0.3">
      <c r="A52" s="19">
        <v>99</v>
      </c>
      <c r="B52" s="20" t="s">
        <v>182</v>
      </c>
      <c r="C52" s="20">
        <v>3</v>
      </c>
      <c r="D52" s="20">
        <v>0</v>
      </c>
      <c r="E52" s="20">
        <v>3</v>
      </c>
      <c r="F52" s="47">
        <v>3.2977904803781465E-4</v>
      </c>
      <c r="G52" s="20">
        <v>1</v>
      </c>
      <c r="H52" s="20">
        <v>0</v>
      </c>
      <c r="I52" s="174">
        <f t="shared" si="0"/>
        <v>1</v>
      </c>
      <c r="J52" s="181">
        <f t="shared" si="1"/>
        <v>1.0537407797681771E-4</v>
      </c>
      <c r="K52" s="246">
        <f t="shared" si="2"/>
        <v>-0.66666666666666663</v>
      </c>
    </row>
    <row r="53" spans="1:11" x14ac:dyDescent="0.3">
      <c r="A53" s="13">
        <v>10</v>
      </c>
      <c r="B53" s="14" t="s">
        <v>183</v>
      </c>
      <c r="C53" s="14">
        <v>2</v>
      </c>
      <c r="D53" s="14">
        <v>0</v>
      </c>
      <c r="E53" s="14">
        <v>2</v>
      </c>
      <c r="F53" s="53">
        <v>2.1985269869187644E-4</v>
      </c>
      <c r="G53" s="14">
        <f>SUM(G54:G58)</f>
        <v>0</v>
      </c>
      <c r="H53" s="14">
        <f>SUM(H54:H58)</f>
        <v>0</v>
      </c>
      <c r="I53" s="100">
        <f t="shared" si="0"/>
        <v>0</v>
      </c>
      <c r="J53" s="102">
        <f t="shared" si="1"/>
        <v>0</v>
      </c>
      <c r="K53" s="260">
        <f t="shared" si="2"/>
        <v>-1</v>
      </c>
    </row>
    <row r="54" spans="1:11" x14ac:dyDescent="0.3">
      <c r="A54" s="19">
        <v>100</v>
      </c>
      <c r="B54" s="20" t="s">
        <v>184</v>
      </c>
      <c r="C54" s="20">
        <v>2</v>
      </c>
      <c r="D54" s="20">
        <v>0</v>
      </c>
      <c r="E54" s="20">
        <v>2</v>
      </c>
      <c r="F54" s="47">
        <v>2.1985269869187644E-4</v>
      </c>
      <c r="G54" s="20">
        <v>0</v>
      </c>
      <c r="H54" s="20">
        <v>0</v>
      </c>
      <c r="I54" s="174">
        <f t="shared" si="0"/>
        <v>0</v>
      </c>
      <c r="J54" s="181">
        <f t="shared" si="1"/>
        <v>0</v>
      </c>
      <c r="K54" s="246">
        <f t="shared" si="2"/>
        <v>-1</v>
      </c>
    </row>
    <row r="55" spans="1:11" x14ac:dyDescent="0.3">
      <c r="A55" s="19">
        <v>101</v>
      </c>
      <c r="B55" s="20" t="s">
        <v>185</v>
      </c>
      <c r="C55" s="20">
        <v>0</v>
      </c>
      <c r="D55" s="20">
        <v>0</v>
      </c>
      <c r="E55" s="20">
        <v>0</v>
      </c>
      <c r="F55" s="47">
        <v>0</v>
      </c>
      <c r="G55" s="236">
        <v>0</v>
      </c>
      <c r="H55" s="236">
        <v>0</v>
      </c>
      <c r="I55" s="174">
        <f>G56+H55</f>
        <v>0</v>
      </c>
      <c r="J55" s="181">
        <f t="shared" si="1"/>
        <v>0</v>
      </c>
      <c r="K55" s="246">
        <v>0</v>
      </c>
    </row>
    <row r="56" spans="1:11" x14ac:dyDescent="0.3">
      <c r="A56" s="19">
        <v>102</v>
      </c>
      <c r="B56" s="20" t="s">
        <v>186</v>
      </c>
      <c r="C56" s="20">
        <v>0</v>
      </c>
      <c r="D56" s="20">
        <v>0</v>
      </c>
      <c r="E56" s="20">
        <v>0</v>
      </c>
      <c r="F56" s="47">
        <v>0</v>
      </c>
      <c r="G56" s="20">
        <v>0</v>
      </c>
      <c r="H56" s="20">
        <v>0</v>
      </c>
      <c r="I56" s="174">
        <f>G57+H56</f>
        <v>0</v>
      </c>
      <c r="J56" s="181">
        <f t="shared" si="1"/>
        <v>0</v>
      </c>
      <c r="K56" s="246">
        <v>0</v>
      </c>
    </row>
    <row r="57" spans="1:11" x14ac:dyDescent="0.3">
      <c r="A57" s="19">
        <v>103</v>
      </c>
      <c r="B57" s="20" t="s">
        <v>187</v>
      </c>
      <c r="C57" s="20">
        <v>0</v>
      </c>
      <c r="D57" s="20">
        <v>0</v>
      </c>
      <c r="E57" s="20">
        <v>0</v>
      </c>
      <c r="F57" s="47">
        <v>0</v>
      </c>
      <c r="G57" s="20">
        <v>0</v>
      </c>
      <c r="H57" s="20">
        <v>0</v>
      </c>
      <c r="I57" s="174">
        <f t="shared" si="0"/>
        <v>0</v>
      </c>
      <c r="J57" s="181">
        <f t="shared" si="1"/>
        <v>0</v>
      </c>
      <c r="K57" s="246">
        <v>0</v>
      </c>
    </row>
    <row r="58" spans="1:11" x14ac:dyDescent="0.3">
      <c r="A58" s="19">
        <v>109</v>
      </c>
      <c r="B58" s="20" t="s">
        <v>188</v>
      </c>
      <c r="C58" s="20">
        <v>0</v>
      </c>
      <c r="D58" s="20">
        <v>0</v>
      </c>
      <c r="E58" s="20">
        <v>0</v>
      </c>
      <c r="F58" s="47">
        <v>0</v>
      </c>
      <c r="G58" s="20">
        <v>0</v>
      </c>
      <c r="H58" s="20">
        <v>0</v>
      </c>
      <c r="I58" s="174">
        <f t="shared" si="0"/>
        <v>0</v>
      </c>
      <c r="J58" s="181">
        <f t="shared" si="1"/>
        <v>0</v>
      </c>
      <c r="K58" s="246">
        <v>0</v>
      </c>
    </row>
    <row r="59" spans="1:11" x14ac:dyDescent="0.3">
      <c r="A59" s="13">
        <v>11</v>
      </c>
      <c r="B59" s="14" t="s">
        <v>189</v>
      </c>
      <c r="C59" s="14">
        <v>167</v>
      </c>
      <c r="D59" s="14">
        <v>0</v>
      </c>
      <c r="E59" s="14">
        <v>167</v>
      </c>
      <c r="F59" s="53">
        <v>1.8357700340771683E-2</v>
      </c>
      <c r="G59" s="237">
        <f>SUM(G60:G63)</f>
        <v>151</v>
      </c>
      <c r="H59" s="237">
        <f>SUM(H60:H63)</f>
        <v>0</v>
      </c>
      <c r="I59" s="100">
        <f t="shared" si="0"/>
        <v>151</v>
      </c>
      <c r="J59" s="102">
        <f t="shared" si="1"/>
        <v>1.5911485774499474E-2</v>
      </c>
      <c r="K59" s="260">
        <f t="shared" si="2"/>
        <v>-9.580838323353294E-2</v>
      </c>
    </row>
    <row r="60" spans="1:11" x14ac:dyDescent="0.3">
      <c r="A60" s="19">
        <v>110</v>
      </c>
      <c r="B60" s="20" t="s">
        <v>190</v>
      </c>
      <c r="C60" s="20">
        <v>63</v>
      </c>
      <c r="D60" s="20">
        <v>0</v>
      </c>
      <c r="E60" s="20">
        <v>63</v>
      </c>
      <c r="F60" s="47">
        <v>6.925360008794108E-3</v>
      </c>
      <c r="G60" s="20">
        <v>55</v>
      </c>
      <c r="H60" s="20">
        <v>0</v>
      </c>
      <c r="I60" s="174">
        <f t="shared" si="0"/>
        <v>55</v>
      </c>
      <c r="J60" s="181">
        <f t="shared" si="1"/>
        <v>5.795574288724974E-3</v>
      </c>
      <c r="K60" s="246">
        <f t="shared" si="2"/>
        <v>-0.12698412698412698</v>
      </c>
    </row>
    <row r="61" spans="1:11" x14ac:dyDescent="0.3">
      <c r="A61" s="19">
        <v>111</v>
      </c>
      <c r="B61" s="20" t="s">
        <v>191</v>
      </c>
      <c r="C61" s="20">
        <v>36</v>
      </c>
      <c r="D61" s="20">
        <v>0</v>
      </c>
      <c r="E61" s="20">
        <v>36</v>
      </c>
      <c r="F61" s="47">
        <v>3.9573485764537756E-3</v>
      </c>
      <c r="G61" s="20">
        <v>37</v>
      </c>
      <c r="H61" s="20">
        <v>0</v>
      </c>
      <c r="I61" s="174">
        <f t="shared" si="0"/>
        <v>37</v>
      </c>
      <c r="J61" s="181">
        <f t="shared" si="1"/>
        <v>3.8988408851422548E-3</v>
      </c>
      <c r="K61" s="246">
        <f t="shared" si="2"/>
        <v>2.7777777777777776E-2</v>
      </c>
    </row>
    <row r="62" spans="1:11" x14ac:dyDescent="0.3">
      <c r="A62" s="19">
        <v>112</v>
      </c>
      <c r="B62" s="20" t="s">
        <v>192</v>
      </c>
      <c r="C62" s="20">
        <v>50</v>
      </c>
      <c r="D62" s="20">
        <v>0</v>
      </c>
      <c r="E62" s="20">
        <v>50</v>
      </c>
      <c r="F62" s="47">
        <v>5.4963174672969109E-3</v>
      </c>
      <c r="G62" s="20">
        <v>42</v>
      </c>
      <c r="H62" s="20">
        <v>0</v>
      </c>
      <c r="I62" s="174">
        <f t="shared" si="0"/>
        <v>42</v>
      </c>
      <c r="J62" s="181">
        <f t="shared" si="1"/>
        <v>4.4257112750263434E-3</v>
      </c>
      <c r="K62" s="246">
        <f t="shared" si="2"/>
        <v>-0.16</v>
      </c>
    </row>
    <row r="63" spans="1:11" x14ac:dyDescent="0.3">
      <c r="A63" s="19">
        <v>119</v>
      </c>
      <c r="B63" s="20" t="s">
        <v>193</v>
      </c>
      <c r="C63" s="20">
        <v>18</v>
      </c>
      <c r="D63" s="20">
        <v>0</v>
      </c>
      <c r="E63" s="20">
        <v>18</v>
      </c>
      <c r="F63" s="47">
        <v>1.9786742882268878E-3</v>
      </c>
      <c r="G63" s="20">
        <v>17</v>
      </c>
      <c r="H63" s="20">
        <v>0</v>
      </c>
      <c r="I63" s="174">
        <f t="shared" si="0"/>
        <v>17</v>
      </c>
      <c r="J63" s="181">
        <f t="shared" si="1"/>
        <v>1.7913593256059009E-3</v>
      </c>
      <c r="K63" s="246">
        <f t="shared" si="2"/>
        <v>-5.5555555555555552E-2</v>
      </c>
    </row>
    <row r="64" spans="1:11" x14ac:dyDescent="0.3">
      <c r="A64" s="13">
        <v>120</v>
      </c>
      <c r="B64" s="14" t="s">
        <v>194</v>
      </c>
      <c r="C64" s="14">
        <v>474</v>
      </c>
      <c r="D64" s="14">
        <v>1</v>
      </c>
      <c r="E64" s="14">
        <v>475</v>
      </c>
      <c r="F64" s="53">
        <v>5.2215015939320653E-2</v>
      </c>
      <c r="G64" s="14">
        <v>582</v>
      </c>
      <c r="H64" s="14">
        <v>0</v>
      </c>
      <c r="I64" s="100">
        <f t="shared" si="0"/>
        <v>582</v>
      </c>
      <c r="J64" s="102">
        <f t="shared" si="1"/>
        <v>6.1327713382507906E-2</v>
      </c>
      <c r="K64" s="260">
        <f t="shared" si="2"/>
        <v>0.22526315789473683</v>
      </c>
    </row>
    <row r="65" spans="1:11" ht="15" thickBot="1" x14ac:dyDescent="0.35">
      <c r="A65" s="87">
        <v>999</v>
      </c>
      <c r="B65" s="88" t="s">
        <v>195</v>
      </c>
      <c r="C65" s="88">
        <v>131</v>
      </c>
      <c r="D65" s="88">
        <v>0</v>
      </c>
      <c r="E65" s="88">
        <v>131</v>
      </c>
      <c r="F65" s="90">
        <v>1.4400351764317906E-2</v>
      </c>
      <c r="G65" s="88">
        <v>149</v>
      </c>
      <c r="H65" s="88">
        <v>1</v>
      </c>
      <c r="I65" s="149">
        <f t="shared" si="0"/>
        <v>150</v>
      </c>
      <c r="J65" s="152">
        <f t="shared" si="1"/>
        <v>1.5806111696522657E-2</v>
      </c>
      <c r="K65" s="261">
        <f t="shared" si="2"/>
        <v>0.14503816793893129</v>
      </c>
    </row>
    <row r="66" spans="1:11" ht="15" thickBot="1" x14ac:dyDescent="0.35">
      <c r="A66" s="187" t="s">
        <v>9</v>
      </c>
      <c r="B66" s="91"/>
      <c r="C66" s="91">
        <v>9094</v>
      </c>
      <c r="D66" s="91">
        <v>3</v>
      </c>
      <c r="E66" s="91">
        <v>9097</v>
      </c>
      <c r="F66" s="92">
        <v>1</v>
      </c>
      <c r="G66" s="238">
        <f>G65+G64+G59+G53+G48+G43+G37+G32+G25+G17+G22+G12+G6+G5</f>
        <v>9485</v>
      </c>
      <c r="H66" s="238">
        <f>H65+H64+H59+H53+H48+H43+H37+H32+H25+H17+H22+H12+H6+H5</f>
        <v>5</v>
      </c>
      <c r="I66" s="262">
        <f t="shared" si="0"/>
        <v>9490</v>
      </c>
      <c r="J66" s="258">
        <f t="shared" si="1"/>
        <v>1</v>
      </c>
      <c r="K66" s="267">
        <f t="shared" si="2"/>
        <v>4.3201055292953719E-2</v>
      </c>
    </row>
  </sheetData>
  <mergeCells count="8">
    <mergeCell ref="G2:J2"/>
    <mergeCell ref="K2:K4"/>
    <mergeCell ref="I3:J3"/>
    <mergeCell ref="A1:K1"/>
    <mergeCell ref="C2:F2"/>
    <mergeCell ref="B2:B4"/>
    <mergeCell ref="A2:A4"/>
    <mergeCell ref="E3:F3"/>
  </mergeCells>
  <pageMargins left="0.7" right="0.7" top="0.75" bottom="0.75" header="0.3" footer="0.3"/>
  <pageSetup paperSize="9" scale="7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selection activeCell="G5" sqref="G5:K48"/>
    </sheetView>
  </sheetViews>
  <sheetFormatPr defaultColWidth="9.109375" defaultRowHeight="14.4" x14ac:dyDescent="0.3"/>
  <cols>
    <col min="1" max="1" width="9.109375" style="22"/>
    <col min="2" max="2" width="99.33203125" style="22" customWidth="1"/>
    <col min="3" max="3" width="7" style="22" customWidth="1"/>
    <col min="4" max="6" width="9.109375" style="22" customWidth="1"/>
    <col min="7" max="11" width="9.109375" style="22"/>
    <col min="12" max="12" width="9.109375" style="22" customWidth="1"/>
    <col min="13" max="13" width="0.6640625" style="22" customWidth="1"/>
    <col min="14" max="16384" width="9.109375" style="22"/>
  </cols>
  <sheetData>
    <row r="1" spans="1:14" ht="15" thickBot="1" x14ac:dyDescent="0.35">
      <c r="A1" s="532" t="s">
        <v>696</v>
      </c>
      <c r="B1" s="533"/>
      <c r="C1" s="533"/>
      <c r="D1" s="533"/>
      <c r="E1" s="533"/>
      <c r="F1" s="533"/>
      <c r="G1" s="533"/>
      <c r="H1" s="533"/>
      <c r="I1" s="533"/>
      <c r="J1" s="533"/>
      <c r="K1" s="534"/>
    </row>
    <row r="2" spans="1:14" ht="14.4" customHeight="1" x14ac:dyDescent="0.3">
      <c r="A2" s="542" t="s">
        <v>623</v>
      </c>
      <c r="B2" s="471" t="s">
        <v>197</v>
      </c>
      <c r="C2" s="485">
        <v>2014</v>
      </c>
      <c r="D2" s="487"/>
      <c r="E2" s="487"/>
      <c r="F2" s="487"/>
      <c r="G2" s="485">
        <v>2015</v>
      </c>
      <c r="H2" s="487"/>
      <c r="I2" s="487"/>
      <c r="J2" s="505"/>
      <c r="K2" s="501" t="s">
        <v>675</v>
      </c>
    </row>
    <row r="3" spans="1:14" ht="12.75" customHeight="1" x14ac:dyDescent="0.3">
      <c r="A3" s="543"/>
      <c r="B3" s="530"/>
      <c r="C3" s="179" t="s">
        <v>1</v>
      </c>
      <c r="D3" s="98" t="s">
        <v>2</v>
      </c>
      <c r="E3" s="528" t="s">
        <v>3</v>
      </c>
      <c r="F3" s="550"/>
      <c r="G3" s="179" t="s">
        <v>1</v>
      </c>
      <c r="H3" s="98" t="s">
        <v>2</v>
      </c>
      <c r="I3" s="528" t="s">
        <v>3</v>
      </c>
      <c r="J3" s="550"/>
      <c r="K3" s="502"/>
    </row>
    <row r="4" spans="1:14" ht="24" customHeight="1" thickBot="1" x14ac:dyDescent="0.35">
      <c r="A4" s="544"/>
      <c r="B4" s="531"/>
      <c r="C4" s="96" t="s">
        <v>4</v>
      </c>
      <c r="D4" s="96" t="s">
        <v>6</v>
      </c>
      <c r="E4" s="96" t="s">
        <v>6</v>
      </c>
      <c r="F4" s="103" t="s">
        <v>5</v>
      </c>
      <c r="G4" s="96" t="s">
        <v>4</v>
      </c>
      <c r="H4" s="96" t="s">
        <v>6</v>
      </c>
      <c r="I4" s="96" t="s">
        <v>6</v>
      </c>
      <c r="J4" s="97" t="s">
        <v>5</v>
      </c>
      <c r="K4" s="514"/>
    </row>
    <row r="5" spans="1:14" ht="14.4" customHeight="1" x14ac:dyDescent="0.25">
      <c r="A5" s="99">
        <v>1</v>
      </c>
      <c r="B5" s="100" t="s">
        <v>198</v>
      </c>
      <c r="C5" s="100">
        <v>27</v>
      </c>
      <c r="D5" s="100">
        <v>0</v>
      </c>
      <c r="E5" s="100">
        <v>27</v>
      </c>
      <c r="F5" s="102">
        <v>3.1038050350615013E-3</v>
      </c>
      <c r="G5" s="100">
        <f>SUM(G6:G9)</f>
        <v>21</v>
      </c>
      <c r="H5" s="100">
        <f>SUM(H6:H9)</f>
        <v>0</v>
      </c>
      <c r="I5" s="100">
        <f>H5+G5</f>
        <v>21</v>
      </c>
      <c r="J5" s="111">
        <f>I5/$I$46</f>
        <v>2.3071852340145024E-3</v>
      </c>
      <c r="K5" s="244">
        <f>(I5-E5)/E5</f>
        <v>-0.22222222222222221</v>
      </c>
    </row>
    <row r="6" spans="1:14" x14ac:dyDescent="0.3">
      <c r="A6" s="19">
        <v>10</v>
      </c>
      <c r="B6" s="20" t="s">
        <v>199</v>
      </c>
      <c r="C6" s="20">
        <v>9</v>
      </c>
      <c r="D6" s="20">
        <v>0</v>
      </c>
      <c r="E6" s="20">
        <v>9</v>
      </c>
      <c r="F6" s="47">
        <v>1.0346016783538338E-3</v>
      </c>
      <c r="G6" s="20">
        <v>5</v>
      </c>
      <c r="H6" s="20">
        <v>0</v>
      </c>
      <c r="I6" s="174">
        <f t="shared" ref="I6:I48" si="0">H6+G6</f>
        <v>5</v>
      </c>
      <c r="J6" s="175">
        <f t="shared" ref="J6:J48" si="1">I6/$I$46</f>
        <v>5.493298176225005E-4</v>
      </c>
      <c r="K6" s="241">
        <f t="shared" ref="K6:K48" si="2">(I6-E6)/E6</f>
        <v>-0.44444444444444442</v>
      </c>
      <c r="M6" s="245"/>
      <c r="N6" s="245"/>
    </row>
    <row r="7" spans="1:14" ht="14.4" customHeight="1" x14ac:dyDescent="0.25">
      <c r="A7" s="19">
        <v>11</v>
      </c>
      <c r="B7" s="20" t="s">
        <v>200</v>
      </c>
      <c r="C7" s="20">
        <v>14</v>
      </c>
      <c r="D7" s="20">
        <v>0</v>
      </c>
      <c r="E7" s="20">
        <v>14</v>
      </c>
      <c r="F7" s="47">
        <v>1.6093803885504081E-3</v>
      </c>
      <c r="G7" s="20">
        <v>13</v>
      </c>
      <c r="H7" s="20">
        <v>0</v>
      </c>
      <c r="I7" s="174">
        <f t="shared" si="0"/>
        <v>13</v>
      </c>
      <c r="J7" s="175">
        <f t="shared" si="1"/>
        <v>1.4282575258185014E-3</v>
      </c>
      <c r="K7" s="241">
        <f t="shared" si="2"/>
        <v>-7.1428571428571425E-2</v>
      </c>
    </row>
    <row r="8" spans="1:14" ht="14.4" customHeight="1" x14ac:dyDescent="0.25">
      <c r="A8" s="19">
        <v>12</v>
      </c>
      <c r="B8" s="20" t="s">
        <v>201</v>
      </c>
      <c r="C8" s="20">
        <v>2</v>
      </c>
      <c r="D8" s="20">
        <v>0</v>
      </c>
      <c r="E8" s="20">
        <v>2</v>
      </c>
      <c r="F8" s="47">
        <v>2.2991148407862974E-4</v>
      </c>
      <c r="G8" s="20">
        <v>3</v>
      </c>
      <c r="H8" s="20">
        <v>0</v>
      </c>
      <c r="I8" s="174">
        <f t="shared" si="0"/>
        <v>3</v>
      </c>
      <c r="J8" s="175">
        <f t="shared" si="1"/>
        <v>3.295978905735003E-4</v>
      </c>
      <c r="K8" s="241">
        <f t="shared" si="2"/>
        <v>0.5</v>
      </c>
    </row>
    <row r="9" spans="1:14" x14ac:dyDescent="0.3">
      <c r="A9" s="19">
        <v>19</v>
      </c>
      <c r="B9" s="20" t="s">
        <v>202</v>
      </c>
      <c r="C9" s="20">
        <v>2</v>
      </c>
      <c r="D9" s="20">
        <v>0</v>
      </c>
      <c r="E9" s="20">
        <v>2</v>
      </c>
      <c r="F9" s="47">
        <v>2.2991148407862974E-4</v>
      </c>
      <c r="G9" s="20">
        <v>0</v>
      </c>
      <c r="H9" s="20">
        <v>0</v>
      </c>
      <c r="I9" s="174">
        <f t="shared" si="0"/>
        <v>0</v>
      </c>
      <c r="J9" s="175">
        <f t="shared" si="1"/>
        <v>0</v>
      </c>
      <c r="K9" s="241">
        <f t="shared" si="2"/>
        <v>-1</v>
      </c>
    </row>
    <row r="10" spans="1:14" x14ac:dyDescent="0.3">
      <c r="A10" s="13">
        <v>2</v>
      </c>
      <c r="B10" s="14" t="s">
        <v>203</v>
      </c>
      <c r="C10" s="14">
        <v>21</v>
      </c>
      <c r="D10" s="14">
        <v>0</v>
      </c>
      <c r="E10" s="14">
        <v>21</v>
      </c>
      <c r="F10" s="53">
        <v>2.4140705828256124E-3</v>
      </c>
      <c r="G10" s="14">
        <f>SUM(G11:G17)</f>
        <v>14</v>
      </c>
      <c r="H10" s="14">
        <f>SUM(H11:H17)</f>
        <v>0</v>
      </c>
      <c r="I10" s="100">
        <f t="shared" si="0"/>
        <v>14</v>
      </c>
      <c r="J10" s="111">
        <f t="shared" si="1"/>
        <v>1.5381234893430016E-3</v>
      </c>
      <c r="K10" s="244">
        <f t="shared" si="2"/>
        <v>-0.33333333333333331</v>
      </c>
    </row>
    <row r="11" spans="1:14" x14ac:dyDescent="0.3">
      <c r="A11" s="19">
        <v>20</v>
      </c>
      <c r="B11" s="20" t="s">
        <v>204</v>
      </c>
      <c r="C11" s="20">
        <v>4</v>
      </c>
      <c r="D11" s="20">
        <v>0</v>
      </c>
      <c r="E11" s="20">
        <v>4</v>
      </c>
      <c r="F11" s="47">
        <v>4.5982296815725947E-4</v>
      </c>
      <c r="G11" s="20">
        <v>1</v>
      </c>
      <c r="H11" s="20">
        <v>0</v>
      </c>
      <c r="I11" s="174">
        <f t="shared" si="0"/>
        <v>1</v>
      </c>
      <c r="J11" s="175">
        <f t="shared" si="1"/>
        <v>1.0986596352450011E-4</v>
      </c>
      <c r="K11" s="241">
        <f t="shared" si="2"/>
        <v>-0.75</v>
      </c>
    </row>
    <row r="12" spans="1:14" ht="14.4" customHeight="1" x14ac:dyDescent="0.25">
      <c r="A12" s="19">
        <v>21</v>
      </c>
      <c r="B12" s="20" t="s">
        <v>205</v>
      </c>
      <c r="C12" s="20">
        <v>2</v>
      </c>
      <c r="D12" s="20">
        <v>0</v>
      </c>
      <c r="E12" s="20">
        <v>2</v>
      </c>
      <c r="F12" s="47">
        <v>2.2991148407862974E-4</v>
      </c>
      <c r="G12" s="20">
        <v>2</v>
      </c>
      <c r="H12" s="20">
        <v>0</v>
      </c>
      <c r="I12" s="174">
        <f t="shared" si="0"/>
        <v>2</v>
      </c>
      <c r="J12" s="175">
        <f t="shared" si="1"/>
        <v>2.1973192704900023E-4</v>
      </c>
      <c r="K12" s="241">
        <f t="shared" si="2"/>
        <v>0</v>
      </c>
    </row>
    <row r="13" spans="1:14" x14ac:dyDescent="0.3">
      <c r="A13" s="19">
        <v>22</v>
      </c>
      <c r="B13" s="20" t="s">
        <v>206</v>
      </c>
      <c r="C13" s="20">
        <v>0</v>
      </c>
      <c r="D13" s="20">
        <v>0</v>
      </c>
      <c r="E13" s="20">
        <v>0</v>
      </c>
      <c r="F13" s="47">
        <v>0</v>
      </c>
      <c r="G13" s="20">
        <v>1</v>
      </c>
      <c r="H13" s="20">
        <v>0</v>
      </c>
      <c r="I13" s="174">
        <f t="shared" si="0"/>
        <v>1</v>
      </c>
      <c r="J13" s="175">
        <f t="shared" si="1"/>
        <v>1.0986596352450011E-4</v>
      </c>
      <c r="K13" s="241">
        <v>0</v>
      </c>
    </row>
    <row r="14" spans="1:14" ht="14.4" customHeight="1" x14ac:dyDescent="0.25">
      <c r="A14" s="19">
        <v>23</v>
      </c>
      <c r="B14" s="20" t="s">
        <v>207</v>
      </c>
      <c r="C14" s="20">
        <v>0</v>
      </c>
      <c r="D14" s="20">
        <v>0</v>
      </c>
      <c r="E14" s="20">
        <v>0</v>
      </c>
      <c r="F14" s="47">
        <v>0</v>
      </c>
      <c r="G14" s="20">
        <v>2</v>
      </c>
      <c r="H14" s="20">
        <v>0</v>
      </c>
      <c r="I14" s="174">
        <f t="shared" si="0"/>
        <v>2</v>
      </c>
      <c r="J14" s="175">
        <f t="shared" si="1"/>
        <v>2.1973192704900023E-4</v>
      </c>
      <c r="K14" s="241">
        <v>0</v>
      </c>
    </row>
    <row r="15" spans="1:14" x14ac:dyDescent="0.3">
      <c r="A15" s="19">
        <v>24</v>
      </c>
      <c r="B15" s="20" t="s">
        <v>208</v>
      </c>
      <c r="C15" s="20">
        <v>10</v>
      </c>
      <c r="D15" s="20">
        <v>0</v>
      </c>
      <c r="E15" s="20">
        <v>10</v>
      </c>
      <c r="F15" s="47">
        <v>1.1495574203931487E-3</v>
      </c>
      <c r="G15" s="20">
        <v>7</v>
      </c>
      <c r="H15" s="20">
        <v>0</v>
      </c>
      <c r="I15" s="174">
        <f t="shared" si="0"/>
        <v>7</v>
      </c>
      <c r="J15" s="175">
        <f t="shared" si="1"/>
        <v>7.6906174467150082E-4</v>
      </c>
      <c r="K15" s="241">
        <f t="shared" si="2"/>
        <v>-0.3</v>
      </c>
    </row>
    <row r="16" spans="1:14" x14ac:dyDescent="0.3">
      <c r="A16" s="19">
        <v>25</v>
      </c>
      <c r="B16" s="20" t="s">
        <v>209</v>
      </c>
      <c r="C16" s="20">
        <v>0</v>
      </c>
      <c r="D16" s="20">
        <v>0</v>
      </c>
      <c r="E16" s="20">
        <v>0</v>
      </c>
      <c r="F16" s="47">
        <v>0</v>
      </c>
      <c r="G16" s="20">
        <v>0</v>
      </c>
      <c r="H16" s="20">
        <v>0</v>
      </c>
      <c r="I16" s="174">
        <f t="shared" si="0"/>
        <v>0</v>
      </c>
      <c r="J16" s="175">
        <f t="shared" si="1"/>
        <v>0</v>
      </c>
      <c r="K16" s="241">
        <v>0</v>
      </c>
    </row>
    <row r="17" spans="1:14" x14ac:dyDescent="0.3">
      <c r="A17" s="19">
        <v>29</v>
      </c>
      <c r="B17" s="20" t="s">
        <v>210</v>
      </c>
      <c r="C17" s="20">
        <v>5</v>
      </c>
      <c r="D17" s="20">
        <v>0</v>
      </c>
      <c r="E17" s="20">
        <v>5</v>
      </c>
      <c r="F17" s="47">
        <v>5.7477871019657437E-4</v>
      </c>
      <c r="G17" s="20">
        <v>1</v>
      </c>
      <c r="H17" s="20">
        <v>0</v>
      </c>
      <c r="I17" s="174">
        <f t="shared" si="0"/>
        <v>1</v>
      </c>
      <c r="J17" s="175">
        <f t="shared" si="1"/>
        <v>1.0986596352450011E-4</v>
      </c>
      <c r="K17" s="241">
        <f t="shared" si="2"/>
        <v>-0.8</v>
      </c>
    </row>
    <row r="18" spans="1:14" x14ac:dyDescent="0.3">
      <c r="A18" s="13">
        <v>3</v>
      </c>
      <c r="B18" s="14" t="s">
        <v>211</v>
      </c>
      <c r="C18" s="14">
        <v>34</v>
      </c>
      <c r="D18" s="14">
        <v>0</v>
      </c>
      <c r="E18" s="14">
        <v>34</v>
      </c>
      <c r="F18" s="53">
        <v>3.9084952293367056E-3</v>
      </c>
      <c r="G18" s="14">
        <f>SUM(G19:G25)</f>
        <v>28</v>
      </c>
      <c r="H18" s="14">
        <f>SUM(H19:H25)</f>
        <v>0</v>
      </c>
      <c r="I18" s="100">
        <f t="shared" si="0"/>
        <v>28</v>
      </c>
      <c r="J18" s="111">
        <f t="shared" si="1"/>
        <v>3.0762469786860033E-3</v>
      </c>
      <c r="K18" s="244">
        <f t="shared" si="2"/>
        <v>-0.17647058823529413</v>
      </c>
    </row>
    <row r="19" spans="1:14" x14ac:dyDescent="0.3">
      <c r="A19" s="19">
        <v>30</v>
      </c>
      <c r="B19" s="20" t="s">
        <v>212</v>
      </c>
      <c r="C19" s="20">
        <v>9</v>
      </c>
      <c r="D19" s="20">
        <v>0</v>
      </c>
      <c r="E19" s="20">
        <v>9</v>
      </c>
      <c r="F19" s="47">
        <v>1.0346016783538338E-3</v>
      </c>
      <c r="G19" s="20">
        <v>15</v>
      </c>
      <c r="H19" s="20">
        <v>0</v>
      </c>
      <c r="I19" s="174">
        <f t="shared" si="0"/>
        <v>15</v>
      </c>
      <c r="J19" s="175">
        <f t="shared" si="1"/>
        <v>1.6479894528675016E-3</v>
      </c>
      <c r="K19" s="241">
        <f t="shared" si="2"/>
        <v>0.66666666666666663</v>
      </c>
    </row>
    <row r="20" spans="1:14" x14ac:dyDescent="0.3">
      <c r="A20" s="19">
        <v>31</v>
      </c>
      <c r="B20" s="20" t="s">
        <v>213</v>
      </c>
      <c r="C20" s="20">
        <v>1</v>
      </c>
      <c r="D20" s="20">
        <v>0</v>
      </c>
      <c r="E20" s="20">
        <v>1</v>
      </c>
      <c r="F20" s="47">
        <v>1.1495574203931487E-4</v>
      </c>
      <c r="G20" s="20">
        <v>2</v>
      </c>
      <c r="H20" s="20">
        <v>0</v>
      </c>
      <c r="I20" s="174">
        <f t="shared" si="0"/>
        <v>2</v>
      </c>
      <c r="J20" s="175">
        <f t="shared" si="1"/>
        <v>2.1973192704900023E-4</v>
      </c>
      <c r="K20" s="241">
        <f t="shared" si="2"/>
        <v>1</v>
      </c>
    </row>
    <row r="21" spans="1:14" x14ac:dyDescent="0.3">
      <c r="A21" s="19">
        <v>32</v>
      </c>
      <c r="B21" s="20" t="s">
        <v>214</v>
      </c>
      <c r="C21" s="20">
        <v>4</v>
      </c>
      <c r="D21" s="20">
        <v>0</v>
      </c>
      <c r="E21" s="20">
        <v>4</v>
      </c>
      <c r="F21" s="47">
        <v>4.5982296815725947E-4</v>
      </c>
      <c r="G21" s="20">
        <v>4</v>
      </c>
      <c r="H21" s="20">
        <v>0</v>
      </c>
      <c r="I21" s="174">
        <f t="shared" si="0"/>
        <v>4</v>
      </c>
      <c r="J21" s="175">
        <f t="shared" si="1"/>
        <v>4.3946385409800046E-4</v>
      </c>
      <c r="K21" s="241">
        <f t="shared" si="2"/>
        <v>0</v>
      </c>
    </row>
    <row r="22" spans="1:14" x14ac:dyDescent="0.3">
      <c r="A22" s="19">
        <v>33</v>
      </c>
      <c r="B22" s="20" t="s">
        <v>215</v>
      </c>
      <c r="C22" s="20">
        <v>0</v>
      </c>
      <c r="D22" s="20">
        <v>0</v>
      </c>
      <c r="E22" s="20">
        <v>0</v>
      </c>
      <c r="F22" s="47">
        <v>0</v>
      </c>
      <c r="G22" s="20">
        <v>0</v>
      </c>
      <c r="H22" s="20">
        <v>0</v>
      </c>
      <c r="I22" s="174">
        <f t="shared" si="0"/>
        <v>0</v>
      </c>
      <c r="J22" s="175">
        <f t="shared" si="1"/>
        <v>0</v>
      </c>
      <c r="K22" s="241">
        <v>0</v>
      </c>
    </row>
    <row r="23" spans="1:14" x14ac:dyDescent="0.3">
      <c r="A23" s="19">
        <v>34</v>
      </c>
      <c r="B23" s="20" t="s">
        <v>216</v>
      </c>
      <c r="C23" s="20">
        <v>3</v>
      </c>
      <c r="D23" s="20">
        <v>0</v>
      </c>
      <c r="E23" s="20">
        <v>3</v>
      </c>
      <c r="F23" s="47">
        <v>3.4486722611794458E-4</v>
      </c>
      <c r="G23" s="20">
        <v>1</v>
      </c>
      <c r="H23" s="20">
        <v>0</v>
      </c>
      <c r="I23" s="174">
        <f t="shared" si="0"/>
        <v>1</v>
      </c>
      <c r="J23" s="175">
        <f t="shared" si="1"/>
        <v>1.0986596352450011E-4</v>
      </c>
      <c r="K23" s="241">
        <f t="shared" si="2"/>
        <v>-0.66666666666666663</v>
      </c>
    </row>
    <row r="24" spans="1:14" x14ac:dyDescent="0.3">
      <c r="A24" s="19">
        <v>35</v>
      </c>
      <c r="B24" s="20" t="s">
        <v>217</v>
      </c>
      <c r="C24" s="20">
        <v>0</v>
      </c>
      <c r="D24" s="20">
        <v>0</v>
      </c>
      <c r="E24" s="20">
        <v>0</v>
      </c>
      <c r="F24" s="47">
        <v>0</v>
      </c>
      <c r="G24" s="20">
        <v>0</v>
      </c>
      <c r="H24" s="20">
        <v>0</v>
      </c>
      <c r="I24" s="174">
        <f t="shared" si="0"/>
        <v>0</v>
      </c>
      <c r="J24" s="175">
        <f t="shared" si="1"/>
        <v>0</v>
      </c>
      <c r="K24" s="241">
        <v>0</v>
      </c>
      <c r="M24" s="245"/>
      <c r="N24" s="245"/>
    </row>
    <row r="25" spans="1:14" x14ac:dyDescent="0.3">
      <c r="A25" s="19">
        <v>39</v>
      </c>
      <c r="B25" s="20" t="s">
        <v>218</v>
      </c>
      <c r="C25" s="20">
        <v>17</v>
      </c>
      <c r="D25" s="20">
        <v>0</v>
      </c>
      <c r="E25" s="20">
        <v>17</v>
      </c>
      <c r="F25" s="47">
        <v>1.9542476146683528E-3</v>
      </c>
      <c r="G25" s="20">
        <v>6</v>
      </c>
      <c r="H25" s="20">
        <v>0</v>
      </c>
      <c r="I25" s="174">
        <f t="shared" si="0"/>
        <v>6</v>
      </c>
      <c r="J25" s="175">
        <f t="shared" si="1"/>
        <v>6.5919578114700061E-4</v>
      </c>
      <c r="K25" s="241">
        <f t="shared" si="2"/>
        <v>-0.6470588235294118</v>
      </c>
    </row>
    <row r="26" spans="1:14" x14ac:dyDescent="0.3">
      <c r="A26" s="24">
        <v>4</v>
      </c>
      <c r="B26" s="25" t="s">
        <v>219</v>
      </c>
      <c r="C26" s="25">
        <v>4024</v>
      </c>
      <c r="D26" s="25">
        <v>1</v>
      </c>
      <c r="E26" s="25">
        <v>4025</v>
      </c>
      <c r="F26" s="141">
        <v>0.46269686170824231</v>
      </c>
      <c r="G26" s="25">
        <f>SUM(G27:G31)</f>
        <v>3829</v>
      </c>
      <c r="H26" s="25">
        <f>SUM(H27:H31)</f>
        <v>0</v>
      </c>
      <c r="I26" s="100">
        <f t="shared" si="0"/>
        <v>3829</v>
      </c>
      <c r="J26" s="111">
        <f t="shared" si="1"/>
        <v>0.42067677433531092</v>
      </c>
      <c r="K26" s="244">
        <f t="shared" si="2"/>
        <v>-4.8695652173913043E-2</v>
      </c>
    </row>
    <row r="27" spans="1:14" x14ac:dyDescent="0.3">
      <c r="A27" s="19">
        <v>40</v>
      </c>
      <c r="B27" s="20" t="s">
        <v>220</v>
      </c>
      <c r="C27" s="20">
        <v>116</v>
      </c>
      <c r="D27" s="20">
        <v>0</v>
      </c>
      <c r="E27" s="20">
        <v>116</v>
      </c>
      <c r="F27" s="47">
        <v>1.3334866076560524E-2</v>
      </c>
      <c r="G27" s="20">
        <v>119</v>
      </c>
      <c r="H27" s="20">
        <v>0</v>
      </c>
      <c r="I27" s="174">
        <f t="shared" si="0"/>
        <v>119</v>
      </c>
      <c r="J27" s="175">
        <f t="shared" si="1"/>
        <v>1.3074049659415513E-2</v>
      </c>
      <c r="K27" s="241">
        <f t="shared" si="2"/>
        <v>2.5862068965517241E-2</v>
      </c>
    </row>
    <row r="28" spans="1:14" x14ac:dyDescent="0.3">
      <c r="A28" s="19">
        <v>41</v>
      </c>
      <c r="B28" s="20" t="s">
        <v>221</v>
      </c>
      <c r="C28" s="20">
        <v>610</v>
      </c>
      <c r="D28" s="20">
        <v>0</v>
      </c>
      <c r="E28" s="20">
        <v>610</v>
      </c>
      <c r="F28" s="47">
        <v>7.0123002643982066E-2</v>
      </c>
      <c r="G28" s="20">
        <v>571</v>
      </c>
      <c r="H28" s="20">
        <v>0</v>
      </c>
      <c r="I28" s="174">
        <f t="shared" si="0"/>
        <v>571</v>
      </c>
      <c r="J28" s="175">
        <f t="shared" si="1"/>
        <v>6.2733465172489566E-2</v>
      </c>
      <c r="K28" s="241">
        <f t="shared" si="2"/>
        <v>-6.3934426229508193E-2</v>
      </c>
    </row>
    <row r="29" spans="1:14" x14ac:dyDescent="0.3">
      <c r="A29" s="19">
        <v>42</v>
      </c>
      <c r="B29" s="20" t="s">
        <v>222</v>
      </c>
      <c r="C29" s="20">
        <v>3210</v>
      </c>
      <c r="D29" s="20">
        <v>1</v>
      </c>
      <c r="E29" s="20">
        <v>3211</v>
      </c>
      <c r="F29" s="47">
        <v>0.36912288768824003</v>
      </c>
      <c r="G29" s="20">
        <v>3070</v>
      </c>
      <c r="H29" s="20">
        <v>0</v>
      </c>
      <c r="I29" s="174">
        <f t="shared" si="0"/>
        <v>3070</v>
      </c>
      <c r="J29" s="175">
        <f t="shared" si="1"/>
        <v>0.33728850802021532</v>
      </c>
      <c r="K29" s="241">
        <f t="shared" si="2"/>
        <v>-4.3911554033011523E-2</v>
      </c>
    </row>
    <row r="30" spans="1:14" x14ac:dyDescent="0.3">
      <c r="A30" s="19">
        <v>43</v>
      </c>
      <c r="B30" s="20" t="s">
        <v>223</v>
      </c>
      <c r="C30" s="20">
        <v>38</v>
      </c>
      <c r="D30" s="20">
        <v>0</v>
      </c>
      <c r="E30" s="20">
        <v>38</v>
      </c>
      <c r="F30" s="47">
        <v>4.3683181974939651E-3</v>
      </c>
      <c r="G30" s="20">
        <v>13</v>
      </c>
      <c r="H30" s="20">
        <v>0</v>
      </c>
      <c r="I30" s="174">
        <f t="shared" si="0"/>
        <v>13</v>
      </c>
      <c r="J30" s="175">
        <f t="shared" si="1"/>
        <v>1.4282575258185014E-3</v>
      </c>
      <c r="K30" s="241">
        <f t="shared" si="2"/>
        <v>-0.65789473684210531</v>
      </c>
    </row>
    <row r="31" spans="1:14" x14ac:dyDescent="0.3">
      <c r="A31" s="19">
        <v>49</v>
      </c>
      <c r="B31" s="20" t="s">
        <v>224</v>
      </c>
      <c r="C31" s="20">
        <v>50</v>
      </c>
      <c r="D31" s="20">
        <v>0</v>
      </c>
      <c r="E31" s="20">
        <v>50</v>
      </c>
      <c r="F31" s="47">
        <v>5.747787101965743E-3</v>
      </c>
      <c r="G31" s="20">
        <v>56</v>
      </c>
      <c r="H31" s="20">
        <v>0</v>
      </c>
      <c r="I31" s="174">
        <f t="shared" si="0"/>
        <v>56</v>
      </c>
      <c r="J31" s="175">
        <f t="shared" si="1"/>
        <v>6.1524939573720065E-3</v>
      </c>
      <c r="K31" s="241">
        <f t="shared" si="2"/>
        <v>0.12</v>
      </c>
    </row>
    <row r="32" spans="1:14" x14ac:dyDescent="0.3">
      <c r="A32" s="24">
        <v>5</v>
      </c>
      <c r="B32" s="25" t="s">
        <v>225</v>
      </c>
      <c r="C32" s="25">
        <v>319</v>
      </c>
      <c r="D32" s="25">
        <v>0</v>
      </c>
      <c r="E32" s="25">
        <v>319</v>
      </c>
      <c r="F32" s="141">
        <v>3.6670881710541441E-2</v>
      </c>
      <c r="G32" s="25">
        <f>SUM(G33:G39)</f>
        <v>304</v>
      </c>
      <c r="H32" s="25">
        <f>SUM(H33:H39)</f>
        <v>1</v>
      </c>
      <c r="I32" s="100">
        <f t="shared" si="0"/>
        <v>305</v>
      </c>
      <c r="J32" s="111">
        <f t="shared" si="1"/>
        <v>3.3509118874972536E-2</v>
      </c>
      <c r="K32" s="244">
        <f t="shared" si="2"/>
        <v>-4.3887147335423198E-2</v>
      </c>
    </row>
    <row r="33" spans="1:14" x14ac:dyDescent="0.3">
      <c r="A33" s="19">
        <v>50</v>
      </c>
      <c r="B33" s="20" t="s">
        <v>226</v>
      </c>
      <c r="C33" s="20">
        <v>4</v>
      </c>
      <c r="D33" s="20">
        <v>0</v>
      </c>
      <c r="E33" s="20">
        <v>4</v>
      </c>
      <c r="F33" s="47">
        <v>4.5982296815725947E-4</v>
      </c>
      <c r="G33" s="20">
        <v>7</v>
      </c>
      <c r="H33" s="20">
        <v>0</v>
      </c>
      <c r="I33" s="174">
        <f t="shared" si="0"/>
        <v>7</v>
      </c>
      <c r="J33" s="175">
        <f t="shared" si="1"/>
        <v>7.6906174467150082E-4</v>
      </c>
      <c r="K33" s="241">
        <f t="shared" si="2"/>
        <v>0.75</v>
      </c>
    </row>
    <row r="34" spans="1:14" x14ac:dyDescent="0.3">
      <c r="A34" s="19">
        <v>51</v>
      </c>
      <c r="B34" s="20" t="s">
        <v>227</v>
      </c>
      <c r="C34" s="20">
        <v>9</v>
      </c>
      <c r="D34" s="20">
        <v>0</v>
      </c>
      <c r="E34" s="20">
        <v>9</v>
      </c>
      <c r="F34" s="47">
        <v>1.0346016783538338E-3</v>
      </c>
      <c r="G34" s="20">
        <v>21</v>
      </c>
      <c r="H34" s="20">
        <v>0</v>
      </c>
      <c r="I34" s="174">
        <f t="shared" si="0"/>
        <v>21</v>
      </c>
      <c r="J34" s="175">
        <f t="shared" si="1"/>
        <v>2.3071852340145024E-3</v>
      </c>
      <c r="K34" s="241">
        <f t="shared" si="2"/>
        <v>1.3333333333333333</v>
      </c>
    </row>
    <row r="35" spans="1:14" x14ac:dyDescent="0.3">
      <c r="A35" s="19">
        <v>52</v>
      </c>
      <c r="B35" s="20" t="s">
        <v>228</v>
      </c>
      <c r="C35" s="20">
        <v>54</v>
      </c>
      <c r="D35" s="20">
        <v>0</v>
      </c>
      <c r="E35" s="20">
        <v>54</v>
      </c>
      <c r="F35" s="47">
        <v>6.2076100701230026E-3</v>
      </c>
      <c r="G35" s="20">
        <v>61</v>
      </c>
      <c r="H35" s="20">
        <v>1</v>
      </c>
      <c r="I35" s="174">
        <f t="shared" si="0"/>
        <v>62</v>
      </c>
      <c r="J35" s="175">
        <f t="shared" si="1"/>
        <v>6.8116897385190065E-3</v>
      </c>
      <c r="K35" s="241">
        <f t="shared" si="2"/>
        <v>0.14814814814814814</v>
      </c>
      <c r="M35" s="245"/>
      <c r="N35" s="245"/>
    </row>
    <row r="36" spans="1:14" x14ac:dyDescent="0.3">
      <c r="A36" s="19">
        <v>53</v>
      </c>
      <c r="B36" s="20" t="s">
        <v>229</v>
      </c>
      <c r="C36" s="20">
        <v>173</v>
      </c>
      <c r="D36" s="20">
        <v>0</v>
      </c>
      <c r="E36" s="20">
        <v>173</v>
      </c>
      <c r="F36" s="47">
        <v>1.9887343372801472E-2</v>
      </c>
      <c r="G36" s="20">
        <v>105</v>
      </c>
      <c r="H36" s="20">
        <v>0</v>
      </c>
      <c r="I36" s="174">
        <f t="shared" si="0"/>
        <v>105</v>
      </c>
      <c r="J36" s="175">
        <f t="shared" si="1"/>
        <v>1.1535926170072512E-2</v>
      </c>
      <c r="K36" s="241">
        <f t="shared" si="2"/>
        <v>-0.39306358381502893</v>
      </c>
    </row>
    <row r="37" spans="1:14" x14ac:dyDescent="0.3">
      <c r="A37" s="19">
        <v>54</v>
      </c>
      <c r="B37" s="20" t="s">
        <v>230</v>
      </c>
      <c r="C37" s="20">
        <v>13</v>
      </c>
      <c r="D37" s="20">
        <v>0</v>
      </c>
      <c r="E37" s="20">
        <v>13</v>
      </c>
      <c r="F37" s="47">
        <v>1.4944246465110932E-3</v>
      </c>
      <c r="G37" s="20">
        <v>51</v>
      </c>
      <c r="H37" s="20">
        <v>0</v>
      </c>
      <c r="I37" s="174">
        <f t="shared" si="0"/>
        <v>51</v>
      </c>
      <c r="J37" s="175">
        <f t="shared" si="1"/>
        <v>5.6031641397495053E-3</v>
      </c>
      <c r="K37" s="241">
        <f t="shared" si="2"/>
        <v>2.9230769230769229</v>
      </c>
    </row>
    <row r="38" spans="1:14" x14ac:dyDescent="0.3">
      <c r="A38" s="19">
        <v>55</v>
      </c>
      <c r="B38" s="20" t="s">
        <v>231</v>
      </c>
      <c r="C38" s="20">
        <v>47</v>
      </c>
      <c r="D38" s="20">
        <v>0</v>
      </c>
      <c r="E38" s="20">
        <v>47</v>
      </c>
      <c r="F38" s="47">
        <v>5.4029198758477988E-3</v>
      </c>
      <c r="G38" s="20">
        <v>37</v>
      </c>
      <c r="H38" s="20">
        <v>0</v>
      </c>
      <c r="I38" s="174">
        <f t="shared" si="0"/>
        <v>37</v>
      </c>
      <c r="J38" s="175">
        <f t="shared" si="1"/>
        <v>4.0650406504065045E-3</v>
      </c>
      <c r="K38" s="241">
        <f t="shared" si="2"/>
        <v>-0.21276595744680851</v>
      </c>
    </row>
    <row r="39" spans="1:14" x14ac:dyDescent="0.3">
      <c r="A39" s="19">
        <v>59</v>
      </c>
      <c r="B39" s="20" t="s">
        <v>232</v>
      </c>
      <c r="C39" s="20">
        <v>19</v>
      </c>
      <c r="D39" s="20">
        <v>0</v>
      </c>
      <c r="E39" s="20">
        <v>19</v>
      </c>
      <c r="F39" s="47">
        <v>2.1841590987469826E-3</v>
      </c>
      <c r="G39" s="20">
        <v>22</v>
      </c>
      <c r="H39" s="20">
        <v>0</v>
      </c>
      <c r="I39" s="174">
        <f t="shared" si="0"/>
        <v>22</v>
      </c>
      <c r="J39" s="175">
        <f t="shared" si="1"/>
        <v>2.4170511975390024E-3</v>
      </c>
      <c r="K39" s="241">
        <f t="shared" si="2"/>
        <v>0.15789473684210525</v>
      </c>
    </row>
    <row r="40" spans="1:14" x14ac:dyDescent="0.3">
      <c r="A40" s="24">
        <v>6</v>
      </c>
      <c r="B40" s="25" t="s">
        <v>233</v>
      </c>
      <c r="C40" s="25">
        <v>3978</v>
      </c>
      <c r="D40" s="25">
        <v>2</v>
      </c>
      <c r="E40" s="25">
        <v>3980</v>
      </c>
      <c r="F40" s="141">
        <v>0.45752385331647316</v>
      </c>
      <c r="G40" s="25">
        <f>SUM(G41:G44)</f>
        <v>4577</v>
      </c>
      <c r="H40" s="25">
        <f>SUM(H41:H44)</f>
        <v>3</v>
      </c>
      <c r="I40" s="100">
        <f t="shared" si="0"/>
        <v>4580</v>
      </c>
      <c r="J40" s="111">
        <f t="shared" si="1"/>
        <v>0.5031861129422105</v>
      </c>
      <c r="K40" s="244">
        <f t="shared" si="2"/>
        <v>0.15075376884422109</v>
      </c>
    </row>
    <row r="41" spans="1:14" x14ac:dyDescent="0.3">
      <c r="A41" s="19">
        <v>60</v>
      </c>
      <c r="B41" s="20" t="s">
        <v>234</v>
      </c>
      <c r="C41" s="20">
        <v>69</v>
      </c>
      <c r="D41" s="20">
        <v>0</v>
      </c>
      <c r="E41" s="20">
        <v>69</v>
      </c>
      <c r="F41" s="47">
        <v>7.9319462007127264E-3</v>
      </c>
      <c r="G41" s="20">
        <v>66</v>
      </c>
      <c r="H41" s="20">
        <v>0</v>
      </c>
      <c r="I41" s="174">
        <f t="shared" si="0"/>
        <v>66</v>
      </c>
      <c r="J41" s="175">
        <f t="shared" si="1"/>
        <v>7.2511535926170073E-3</v>
      </c>
      <c r="K41" s="241">
        <f t="shared" si="2"/>
        <v>-4.3478260869565216E-2</v>
      </c>
    </row>
    <row r="42" spans="1:14" x14ac:dyDescent="0.3">
      <c r="A42" s="19">
        <v>61</v>
      </c>
      <c r="B42" s="20" t="s">
        <v>235</v>
      </c>
      <c r="C42" s="20">
        <v>3879</v>
      </c>
      <c r="D42" s="20">
        <v>2</v>
      </c>
      <c r="E42" s="20">
        <v>3881</v>
      </c>
      <c r="F42" s="47">
        <v>0.44614323485458096</v>
      </c>
      <c r="G42" s="20">
        <v>4483</v>
      </c>
      <c r="H42" s="20">
        <v>3</v>
      </c>
      <c r="I42" s="174">
        <f t="shared" si="0"/>
        <v>4486</v>
      </c>
      <c r="J42" s="175">
        <f t="shared" si="1"/>
        <v>0.4928587123709075</v>
      </c>
      <c r="K42" s="241">
        <f t="shared" si="2"/>
        <v>0.15588765782014943</v>
      </c>
    </row>
    <row r="43" spans="1:14" x14ac:dyDescent="0.3">
      <c r="A43" s="19">
        <v>62</v>
      </c>
      <c r="B43" s="20" t="s">
        <v>236</v>
      </c>
      <c r="C43" s="20">
        <v>22</v>
      </c>
      <c r="D43" s="20">
        <v>0</v>
      </c>
      <c r="E43" s="20">
        <v>22</v>
      </c>
      <c r="F43" s="47">
        <v>2.5290263248649268E-3</v>
      </c>
      <c r="G43" s="20">
        <v>12</v>
      </c>
      <c r="H43" s="20">
        <v>0</v>
      </c>
      <c r="I43" s="174">
        <f t="shared" si="0"/>
        <v>12</v>
      </c>
      <c r="J43" s="175">
        <f t="shared" si="1"/>
        <v>1.3183915622940012E-3</v>
      </c>
      <c r="K43" s="241">
        <f t="shared" si="2"/>
        <v>-0.45454545454545453</v>
      </c>
    </row>
    <row r="44" spans="1:14" x14ac:dyDescent="0.3">
      <c r="A44" s="19">
        <v>69</v>
      </c>
      <c r="B44" s="20" t="s">
        <v>237</v>
      </c>
      <c r="C44" s="20">
        <v>8</v>
      </c>
      <c r="D44" s="20">
        <v>0</v>
      </c>
      <c r="E44" s="20">
        <v>8</v>
      </c>
      <c r="F44" s="47">
        <v>9.1964593631451894E-4</v>
      </c>
      <c r="G44" s="20">
        <v>16</v>
      </c>
      <c r="H44" s="20">
        <v>0</v>
      </c>
      <c r="I44" s="174">
        <f t="shared" si="0"/>
        <v>16</v>
      </c>
      <c r="J44" s="175">
        <f t="shared" si="1"/>
        <v>1.7578554163920018E-3</v>
      </c>
      <c r="K44" s="241">
        <f t="shared" si="2"/>
        <v>1</v>
      </c>
    </row>
    <row r="45" spans="1:14" ht="15" thickBot="1" x14ac:dyDescent="0.35">
      <c r="A45" s="113">
        <v>99</v>
      </c>
      <c r="B45" s="105" t="s">
        <v>238</v>
      </c>
      <c r="C45" s="105">
        <v>293</v>
      </c>
      <c r="D45" s="105">
        <v>0</v>
      </c>
      <c r="E45" s="105">
        <v>293</v>
      </c>
      <c r="F45" s="188">
        <v>3.3682032417519256E-2</v>
      </c>
      <c r="G45" s="31">
        <v>324</v>
      </c>
      <c r="H45" s="105">
        <v>1</v>
      </c>
      <c r="I45" s="149">
        <f t="shared" si="0"/>
        <v>325</v>
      </c>
      <c r="J45" s="279">
        <f t="shared" si="1"/>
        <v>3.5706438145462538E-2</v>
      </c>
      <c r="K45" s="277">
        <f t="shared" si="2"/>
        <v>0.10921501706484642</v>
      </c>
    </row>
    <row r="46" spans="1:14" s="23" customFormat="1" ht="15" thickBot="1" x14ac:dyDescent="0.35">
      <c r="A46" s="551" t="s">
        <v>239</v>
      </c>
      <c r="B46" s="552"/>
      <c r="C46" s="262">
        <v>8696</v>
      </c>
      <c r="D46" s="262">
        <v>3</v>
      </c>
      <c r="E46" s="262">
        <v>8699</v>
      </c>
      <c r="F46" s="370">
        <v>1</v>
      </c>
      <c r="G46" s="257">
        <f>G45+G40+G32+G26+G18+G10+G5</f>
        <v>9097</v>
      </c>
      <c r="H46" s="395">
        <f>H45+H40+H32+H26+H18+H10+H5</f>
        <v>5</v>
      </c>
      <c r="I46" s="281">
        <f t="shared" si="0"/>
        <v>9102</v>
      </c>
      <c r="J46" s="256">
        <f t="shared" si="1"/>
        <v>1</v>
      </c>
      <c r="K46" s="396">
        <f t="shared" si="2"/>
        <v>4.6327164041843893E-2</v>
      </c>
    </row>
    <row r="47" spans="1:14" ht="15" thickBot="1" x14ac:dyDescent="0.35">
      <c r="A47" s="115" t="s">
        <v>42</v>
      </c>
      <c r="B47" s="109" t="s">
        <v>240</v>
      </c>
      <c r="C47" s="109">
        <v>398</v>
      </c>
      <c r="D47" s="109">
        <v>0</v>
      </c>
      <c r="E47" s="109">
        <v>398</v>
      </c>
      <c r="F47" s="189"/>
      <c r="G47" s="109">
        <v>388</v>
      </c>
      <c r="H47" s="91"/>
      <c r="I47" s="262">
        <f t="shared" si="0"/>
        <v>388</v>
      </c>
      <c r="J47" s="258">
        <f t="shared" si="1"/>
        <v>4.262799384750604E-2</v>
      </c>
      <c r="K47" s="243">
        <f t="shared" si="2"/>
        <v>-2.5125628140703519E-2</v>
      </c>
    </row>
    <row r="48" spans="1:14" s="23" customFormat="1" ht="15" thickBot="1" x14ac:dyDescent="0.35">
      <c r="A48" s="518" t="s">
        <v>9</v>
      </c>
      <c r="B48" s="519"/>
      <c r="C48" s="262">
        <v>9094</v>
      </c>
      <c r="D48" s="262">
        <v>3</v>
      </c>
      <c r="E48" s="262">
        <v>9097</v>
      </c>
      <c r="F48" s="393"/>
      <c r="G48" s="257">
        <f>G47+G46</f>
        <v>9485</v>
      </c>
      <c r="H48" s="257">
        <f>H47+H46</f>
        <v>5</v>
      </c>
      <c r="I48" s="280">
        <f t="shared" si="0"/>
        <v>9490</v>
      </c>
      <c r="J48" s="255">
        <f t="shared" si="1"/>
        <v>1.042627993847506</v>
      </c>
      <c r="K48" s="394">
        <f t="shared" si="2"/>
        <v>4.3201055292953719E-2</v>
      </c>
    </row>
  </sheetData>
  <mergeCells count="10">
    <mergeCell ref="A48:B48"/>
    <mergeCell ref="G2:J2"/>
    <mergeCell ref="K2:K4"/>
    <mergeCell ref="I3:J3"/>
    <mergeCell ref="A1:K1"/>
    <mergeCell ref="C2:F2"/>
    <mergeCell ref="B2:B4"/>
    <mergeCell ref="A2:A4"/>
    <mergeCell ref="A46:B46"/>
    <mergeCell ref="E3:F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workbookViewId="0">
      <selection sqref="A1:K1"/>
    </sheetView>
  </sheetViews>
  <sheetFormatPr defaultColWidth="9.109375" defaultRowHeight="14.4" x14ac:dyDescent="0.3"/>
  <cols>
    <col min="1" max="1" width="8.6640625" style="22" customWidth="1"/>
    <col min="2" max="2" width="71.6640625" style="22" customWidth="1"/>
    <col min="3" max="10" width="8.6640625" style="22" customWidth="1"/>
    <col min="11" max="11" width="10.5546875" style="22" customWidth="1"/>
    <col min="12" max="12" width="29.5546875" style="22" customWidth="1"/>
    <col min="13" max="16384" width="9.109375" style="22"/>
  </cols>
  <sheetData>
    <row r="1" spans="1:14" ht="15" thickBot="1" x14ac:dyDescent="0.35">
      <c r="A1" s="473" t="s">
        <v>697</v>
      </c>
      <c r="B1" s="474"/>
      <c r="C1" s="474"/>
      <c r="D1" s="474"/>
      <c r="E1" s="474"/>
      <c r="F1" s="474"/>
      <c r="G1" s="474"/>
      <c r="H1" s="474"/>
      <c r="I1" s="474"/>
      <c r="J1" s="474"/>
      <c r="K1" s="475"/>
    </row>
    <row r="2" spans="1:14" ht="14.4" customHeight="1" x14ac:dyDescent="0.3">
      <c r="A2" s="52"/>
      <c r="B2" s="184"/>
      <c r="C2" s="485">
        <v>2014</v>
      </c>
      <c r="D2" s="487"/>
      <c r="E2" s="487"/>
      <c r="F2" s="487"/>
      <c r="G2" s="485">
        <v>2015</v>
      </c>
      <c r="H2" s="487"/>
      <c r="I2" s="487"/>
      <c r="J2" s="487"/>
      <c r="K2" s="501" t="s">
        <v>675</v>
      </c>
    </row>
    <row r="3" spans="1:14" ht="28.8" x14ac:dyDescent="0.3">
      <c r="A3" s="582" t="s">
        <v>624</v>
      </c>
      <c r="B3" s="583" t="s">
        <v>242</v>
      </c>
      <c r="C3" s="179" t="s">
        <v>1</v>
      </c>
      <c r="D3" s="98" t="s">
        <v>2</v>
      </c>
      <c r="E3" s="528" t="s">
        <v>3</v>
      </c>
      <c r="F3" s="535"/>
      <c r="G3" s="179" t="s">
        <v>1</v>
      </c>
      <c r="H3" s="98" t="s">
        <v>2</v>
      </c>
      <c r="I3" s="528" t="s">
        <v>3</v>
      </c>
      <c r="J3" s="535"/>
      <c r="K3" s="502"/>
    </row>
    <row r="4" spans="1:14" ht="15" thickBot="1" x14ac:dyDescent="0.35">
      <c r="A4" s="538"/>
      <c r="B4" s="531"/>
      <c r="C4" s="96" t="s">
        <v>4</v>
      </c>
      <c r="D4" s="96" t="s">
        <v>6</v>
      </c>
      <c r="E4" s="96" t="s">
        <v>6</v>
      </c>
      <c r="F4" s="97" t="s">
        <v>5</v>
      </c>
      <c r="G4" s="96" t="s">
        <v>4</v>
      </c>
      <c r="H4" s="96" t="s">
        <v>6</v>
      </c>
      <c r="I4" s="96" t="s">
        <v>6</v>
      </c>
      <c r="J4" s="103" t="s">
        <v>5</v>
      </c>
      <c r="K4" s="514"/>
      <c r="M4" s="245"/>
      <c r="N4" s="245"/>
    </row>
    <row r="5" spans="1:14" ht="14.4" customHeight="1" x14ac:dyDescent="0.25">
      <c r="A5" s="99" t="s">
        <v>42</v>
      </c>
      <c r="B5" s="140" t="s">
        <v>240</v>
      </c>
      <c r="C5" s="100">
        <v>419</v>
      </c>
      <c r="D5" s="100">
        <v>2</v>
      </c>
      <c r="E5" s="100">
        <v>421</v>
      </c>
      <c r="F5" s="111">
        <v>4.6278993074639993E-2</v>
      </c>
      <c r="G5" s="23">
        <v>352</v>
      </c>
      <c r="H5" s="100">
        <v>0</v>
      </c>
      <c r="I5" s="100">
        <f>H5+G5</f>
        <v>352</v>
      </c>
      <c r="J5" s="360">
        <f>I5/$I$65</f>
        <v>3.7091675447839832E-2</v>
      </c>
      <c r="K5" s="350">
        <f>(I5-E5)/E5</f>
        <v>-0.16389548693586697</v>
      </c>
    </row>
    <row r="6" spans="1:14" x14ac:dyDescent="0.3">
      <c r="A6" s="13" t="s">
        <v>44</v>
      </c>
      <c r="B6" s="32" t="s">
        <v>243</v>
      </c>
      <c r="C6" s="14">
        <v>5</v>
      </c>
      <c r="D6" s="14">
        <v>0</v>
      </c>
      <c r="E6" s="14">
        <v>5</v>
      </c>
      <c r="F6" s="16">
        <v>5.4963174672969107E-4</v>
      </c>
      <c r="G6" s="137">
        <f>SUM(G7:G12)</f>
        <v>7</v>
      </c>
      <c r="H6" s="137">
        <f>SUM(H7:H12)</f>
        <v>0</v>
      </c>
      <c r="I6" s="100">
        <f>H6+G6</f>
        <v>7</v>
      </c>
      <c r="J6" s="360">
        <f>I6/$I$65</f>
        <v>7.3761854583772387E-4</v>
      </c>
      <c r="K6" s="344">
        <f t="shared" ref="K6:K65" si="0">(I6-E6)/E6</f>
        <v>0.4</v>
      </c>
    </row>
    <row r="7" spans="1:14" x14ac:dyDescent="0.3">
      <c r="A7" s="19">
        <v>10</v>
      </c>
      <c r="B7" s="116" t="s">
        <v>244</v>
      </c>
      <c r="C7" s="20">
        <v>0</v>
      </c>
      <c r="D7" s="20">
        <v>0</v>
      </c>
      <c r="E7" s="20">
        <v>0</v>
      </c>
      <c r="F7" s="4">
        <v>0</v>
      </c>
      <c r="G7" s="136">
        <v>1</v>
      </c>
      <c r="H7" s="20">
        <v>0</v>
      </c>
      <c r="I7" s="136">
        <f>G7+H7</f>
        <v>1</v>
      </c>
      <c r="J7" s="47">
        <f t="shared" ref="J7:J65" si="1">I7/$I$65</f>
        <v>1.0537407797681771E-4</v>
      </c>
      <c r="K7" s="246"/>
    </row>
    <row r="8" spans="1:14" x14ac:dyDescent="0.3">
      <c r="A8" s="19">
        <v>11</v>
      </c>
      <c r="B8" s="116" t="s">
        <v>245</v>
      </c>
      <c r="C8" s="20">
        <v>0</v>
      </c>
      <c r="D8" s="20">
        <v>0</v>
      </c>
      <c r="E8" s="20">
        <v>0</v>
      </c>
      <c r="F8" s="4">
        <v>0</v>
      </c>
      <c r="G8" s="136">
        <v>0</v>
      </c>
      <c r="H8" s="20">
        <v>0</v>
      </c>
      <c r="I8" s="20">
        <f t="shared" ref="I8:I64" si="2">G8+H8</f>
        <v>0</v>
      </c>
      <c r="J8" s="47">
        <f t="shared" si="1"/>
        <v>0</v>
      </c>
      <c r="K8" s="246"/>
    </row>
    <row r="9" spans="1:14" x14ac:dyDescent="0.3">
      <c r="A9" s="19">
        <v>12</v>
      </c>
      <c r="B9" s="116" t="s">
        <v>246</v>
      </c>
      <c r="C9" s="20">
        <v>2</v>
      </c>
      <c r="D9" s="20">
        <v>0</v>
      </c>
      <c r="E9" s="20">
        <v>2</v>
      </c>
      <c r="F9" s="4">
        <v>2.1985269869187644E-4</v>
      </c>
      <c r="G9" s="136">
        <v>2</v>
      </c>
      <c r="H9" s="20">
        <v>0</v>
      </c>
      <c r="I9" s="20">
        <f t="shared" si="2"/>
        <v>2</v>
      </c>
      <c r="J9" s="47">
        <f t="shared" si="1"/>
        <v>2.1074815595363542E-4</v>
      </c>
      <c r="K9" s="246">
        <f t="shared" si="0"/>
        <v>0</v>
      </c>
    </row>
    <row r="10" spans="1:14" ht="14.4" customHeight="1" x14ac:dyDescent="0.25">
      <c r="A10" s="19">
        <v>13</v>
      </c>
      <c r="B10" s="116" t="s">
        <v>247</v>
      </c>
      <c r="C10" s="20">
        <v>2</v>
      </c>
      <c r="D10" s="20">
        <v>0</v>
      </c>
      <c r="E10" s="20">
        <v>2</v>
      </c>
      <c r="F10" s="4">
        <v>2.1985269869187644E-4</v>
      </c>
      <c r="G10" s="136">
        <v>1</v>
      </c>
      <c r="H10" s="20">
        <v>0</v>
      </c>
      <c r="I10" s="20">
        <f t="shared" si="2"/>
        <v>1</v>
      </c>
      <c r="J10" s="47">
        <f t="shared" si="1"/>
        <v>1.0537407797681771E-4</v>
      </c>
      <c r="K10" s="246">
        <f t="shared" si="0"/>
        <v>-0.5</v>
      </c>
    </row>
    <row r="11" spans="1:14" ht="14.4" customHeight="1" x14ac:dyDescent="0.25">
      <c r="A11" s="19">
        <v>14</v>
      </c>
      <c r="B11" s="116" t="s">
        <v>248</v>
      </c>
      <c r="C11" s="20">
        <v>0</v>
      </c>
      <c r="D11" s="20">
        <v>0</v>
      </c>
      <c r="E11" s="20">
        <v>0</v>
      </c>
      <c r="F11" s="4">
        <v>0</v>
      </c>
      <c r="G11" s="136">
        <v>1</v>
      </c>
      <c r="H11" s="20">
        <v>0</v>
      </c>
      <c r="I11" s="20">
        <f t="shared" si="2"/>
        <v>1</v>
      </c>
      <c r="J11" s="47">
        <f t="shared" si="1"/>
        <v>1.0537407797681771E-4</v>
      </c>
      <c r="K11" s="246"/>
    </row>
    <row r="12" spans="1:14" x14ac:dyDescent="0.3">
      <c r="A12" s="19">
        <v>19</v>
      </c>
      <c r="B12" s="116" t="s">
        <v>249</v>
      </c>
      <c r="C12" s="20">
        <v>1</v>
      </c>
      <c r="D12" s="20">
        <v>0</v>
      </c>
      <c r="E12" s="20">
        <v>1</v>
      </c>
      <c r="F12" s="4">
        <v>1.0992634934593822E-4</v>
      </c>
      <c r="G12" s="136">
        <v>2</v>
      </c>
      <c r="H12" s="20">
        <v>0</v>
      </c>
      <c r="I12" s="20">
        <f t="shared" si="2"/>
        <v>2</v>
      </c>
      <c r="J12" s="47">
        <f t="shared" si="1"/>
        <v>2.1074815595363542E-4</v>
      </c>
      <c r="K12" s="246">
        <f t="shared" si="0"/>
        <v>1</v>
      </c>
    </row>
    <row r="13" spans="1:14" ht="28.8" x14ac:dyDescent="0.3">
      <c r="A13" s="13" t="s">
        <v>62</v>
      </c>
      <c r="B13" s="32" t="s">
        <v>250</v>
      </c>
      <c r="C13" s="14">
        <v>18</v>
      </c>
      <c r="D13" s="14">
        <v>0</v>
      </c>
      <c r="E13" s="14">
        <v>18</v>
      </c>
      <c r="F13" s="16">
        <v>1.9786742882268878E-3</v>
      </c>
      <c r="G13" s="137">
        <f>SUM(G14:G19)</f>
        <v>11</v>
      </c>
      <c r="H13" s="14">
        <v>0</v>
      </c>
      <c r="I13" s="14">
        <f t="shared" si="2"/>
        <v>11</v>
      </c>
      <c r="J13" s="360">
        <f t="shared" si="1"/>
        <v>1.1591148577449948E-3</v>
      </c>
      <c r="K13" s="344">
        <f t="shared" si="0"/>
        <v>-0.3888888888888889</v>
      </c>
    </row>
    <row r="14" spans="1:14" ht="28.8" x14ac:dyDescent="0.3">
      <c r="A14" s="19">
        <v>20</v>
      </c>
      <c r="B14" s="116" t="s">
        <v>251</v>
      </c>
      <c r="C14" s="20">
        <v>4</v>
      </c>
      <c r="D14" s="20">
        <v>0</v>
      </c>
      <c r="E14" s="20">
        <v>4</v>
      </c>
      <c r="F14" s="4">
        <v>4.3970539738375289E-4</v>
      </c>
      <c r="G14" s="136">
        <v>2</v>
      </c>
      <c r="H14" s="20">
        <v>0</v>
      </c>
      <c r="I14" s="20">
        <f t="shared" si="2"/>
        <v>2</v>
      </c>
      <c r="J14" s="47">
        <f t="shared" si="1"/>
        <v>2.1074815595363542E-4</v>
      </c>
      <c r="K14" s="246">
        <f t="shared" si="0"/>
        <v>-0.5</v>
      </c>
    </row>
    <row r="15" spans="1:14" x14ac:dyDescent="0.3">
      <c r="A15" s="19">
        <v>21</v>
      </c>
      <c r="B15" s="116" t="s">
        <v>252</v>
      </c>
      <c r="C15" s="20">
        <v>2</v>
      </c>
      <c r="D15" s="20">
        <v>0</v>
      </c>
      <c r="E15" s="20">
        <v>2</v>
      </c>
      <c r="F15" s="4">
        <v>2.1985269869187644E-4</v>
      </c>
      <c r="G15" s="136">
        <v>0</v>
      </c>
      <c r="H15" s="20">
        <v>0</v>
      </c>
      <c r="I15" s="20">
        <f t="shared" si="2"/>
        <v>0</v>
      </c>
      <c r="J15" s="47">
        <f t="shared" si="1"/>
        <v>0</v>
      </c>
      <c r="K15" s="246">
        <f t="shared" si="0"/>
        <v>-1</v>
      </c>
    </row>
    <row r="16" spans="1:14" x14ac:dyDescent="0.3">
      <c r="A16" s="19">
        <v>22</v>
      </c>
      <c r="B16" s="116" t="s">
        <v>253</v>
      </c>
      <c r="C16" s="20">
        <v>1</v>
      </c>
      <c r="D16" s="20">
        <v>0</v>
      </c>
      <c r="E16" s="20">
        <v>1</v>
      </c>
      <c r="F16" s="4">
        <v>1.0992634934593822E-4</v>
      </c>
      <c r="G16" s="136">
        <v>0</v>
      </c>
      <c r="H16" s="20">
        <v>0</v>
      </c>
      <c r="I16" s="20">
        <f t="shared" si="2"/>
        <v>0</v>
      </c>
      <c r="J16" s="47">
        <f t="shared" si="1"/>
        <v>0</v>
      </c>
      <c r="K16" s="246">
        <f t="shared" si="0"/>
        <v>-1</v>
      </c>
    </row>
    <row r="17" spans="1:14" x14ac:dyDescent="0.3">
      <c r="A17" s="19">
        <v>23</v>
      </c>
      <c r="B17" s="116" t="s">
        <v>254</v>
      </c>
      <c r="C17" s="20">
        <v>2</v>
      </c>
      <c r="D17" s="20">
        <v>0</v>
      </c>
      <c r="E17" s="20">
        <v>2</v>
      </c>
      <c r="F17" s="4">
        <v>2.1985269869187644E-4</v>
      </c>
      <c r="G17" s="136">
        <v>0</v>
      </c>
      <c r="H17" s="20">
        <v>0</v>
      </c>
      <c r="I17" s="20">
        <f t="shared" si="2"/>
        <v>0</v>
      </c>
      <c r="J17" s="47">
        <f t="shared" si="1"/>
        <v>0</v>
      </c>
      <c r="K17" s="246">
        <f t="shared" si="0"/>
        <v>-1</v>
      </c>
    </row>
    <row r="18" spans="1:14" x14ac:dyDescent="0.3">
      <c r="A18" s="19">
        <v>24</v>
      </c>
      <c r="B18" s="116" t="s">
        <v>255</v>
      </c>
      <c r="C18" s="20">
        <v>6</v>
      </c>
      <c r="D18" s="20">
        <v>0</v>
      </c>
      <c r="E18" s="20">
        <v>6</v>
      </c>
      <c r="F18" s="4">
        <v>6.5955809607562931E-4</v>
      </c>
      <c r="G18" s="136">
        <v>5</v>
      </c>
      <c r="H18" s="20">
        <v>0</v>
      </c>
      <c r="I18" s="20">
        <f t="shared" si="2"/>
        <v>5</v>
      </c>
      <c r="J18" s="47">
        <f t="shared" si="1"/>
        <v>5.2687038988408848E-4</v>
      </c>
      <c r="K18" s="246">
        <f t="shared" si="0"/>
        <v>-0.16666666666666666</v>
      </c>
    </row>
    <row r="19" spans="1:14" x14ac:dyDescent="0.3">
      <c r="A19" s="19">
        <v>29</v>
      </c>
      <c r="B19" s="116" t="s">
        <v>256</v>
      </c>
      <c r="C19" s="20">
        <v>3</v>
      </c>
      <c r="D19" s="20">
        <v>0</v>
      </c>
      <c r="E19" s="20">
        <v>3</v>
      </c>
      <c r="F19" s="4">
        <v>3.2977904803781465E-4</v>
      </c>
      <c r="G19" s="136">
        <v>4</v>
      </c>
      <c r="H19" s="20">
        <v>0</v>
      </c>
      <c r="I19" s="20">
        <f t="shared" si="2"/>
        <v>4</v>
      </c>
      <c r="J19" s="47">
        <f t="shared" si="1"/>
        <v>4.2149631190727084E-4</v>
      </c>
      <c r="K19" s="246">
        <f t="shared" si="0"/>
        <v>0.33333333333333331</v>
      </c>
    </row>
    <row r="20" spans="1:14" x14ac:dyDescent="0.3">
      <c r="A20" s="13" t="s">
        <v>69</v>
      </c>
      <c r="B20" s="32" t="s">
        <v>257</v>
      </c>
      <c r="C20" s="14">
        <v>599</v>
      </c>
      <c r="D20" s="14">
        <v>0</v>
      </c>
      <c r="E20" s="14">
        <v>599</v>
      </c>
      <c r="F20" s="16">
        <v>6.5845883258216997E-2</v>
      </c>
      <c r="G20" s="137">
        <f>SUM(G21:G27)</f>
        <v>527</v>
      </c>
      <c r="H20" s="137">
        <f>SUM(H21:H27)</f>
        <v>0</v>
      </c>
      <c r="I20" s="14">
        <f t="shared" si="2"/>
        <v>527</v>
      </c>
      <c r="J20" s="53">
        <f t="shared" si="1"/>
        <v>5.5532139093782927E-2</v>
      </c>
      <c r="K20" s="344">
        <f t="shared" si="0"/>
        <v>-0.12020033388981637</v>
      </c>
    </row>
    <row r="21" spans="1:14" ht="28.8" x14ac:dyDescent="0.3">
      <c r="A21" s="19">
        <v>30</v>
      </c>
      <c r="B21" s="116" t="s">
        <v>258</v>
      </c>
      <c r="C21" s="20">
        <v>46</v>
      </c>
      <c r="D21" s="20">
        <v>0</v>
      </c>
      <c r="E21" s="20">
        <v>46</v>
      </c>
      <c r="F21" s="4">
        <v>5.056612069913158E-3</v>
      </c>
      <c r="G21" s="136">
        <v>46</v>
      </c>
      <c r="H21" s="20">
        <v>0</v>
      </c>
      <c r="I21" s="20">
        <f t="shared" si="2"/>
        <v>46</v>
      </c>
      <c r="J21" s="47">
        <f t="shared" si="1"/>
        <v>4.8472075869336146E-3</v>
      </c>
      <c r="K21" s="246">
        <f t="shared" si="0"/>
        <v>0</v>
      </c>
    </row>
    <row r="22" spans="1:14" x14ac:dyDescent="0.3">
      <c r="A22" s="19">
        <v>31</v>
      </c>
      <c r="B22" s="116" t="s">
        <v>259</v>
      </c>
      <c r="C22" s="20">
        <v>11</v>
      </c>
      <c r="D22" s="20">
        <v>0</v>
      </c>
      <c r="E22" s="20">
        <v>11</v>
      </c>
      <c r="F22" s="4">
        <v>1.2091898428053204E-3</v>
      </c>
      <c r="G22" s="136">
        <v>8</v>
      </c>
      <c r="H22" s="20">
        <v>0</v>
      </c>
      <c r="I22" s="20">
        <f t="shared" si="2"/>
        <v>8</v>
      </c>
      <c r="J22" s="47">
        <f t="shared" si="1"/>
        <v>8.4299262381454167E-4</v>
      </c>
      <c r="K22" s="246">
        <f t="shared" si="0"/>
        <v>-0.27272727272727271</v>
      </c>
    </row>
    <row r="23" spans="1:14" x14ac:dyDescent="0.3">
      <c r="A23" s="19">
        <v>32</v>
      </c>
      <c r="B23" s="116" t="s">
        <v>260</v>
      </c>
      <c r="C23" s="20">
        <v>7</v>
      </c>
      <c r="D23" s="20">
        <v>0</v>
      </c>
      <c r="E23" s="20">
        <v>7</v>
      </c>
      <c r="F23" s="4">
        <v>7.6948444542156754E-4</v>
      </c>
      <c r="G23" s="136">
        <v>2</v>
      </c>
      <c r="H23" s="20">
        <v>0</v>
      </c>
      <c r="I23" s="20">
        <f t="shared" si="2"/>
        <v>2</v>
      </c>
      <c r="J23" s="47">
        <f t="shared" si="1"/>
        <v>2.1074815595363542E-4</v>
      </c>
      <c r="K23" s="246">
        <f t="shared" si="0"/>
        <v>-0.7142857142857143</v>
      </c>
    </row>
    <row r="24" spans="1:14" x14ac:dyDescent="0.3">
      <c r="A24" s="19">
        <v>33</v>
      </c>
      <c r="B24" s="116" t="s">
        <v>261</v>
      </c>
      <c r="C24" s="20">
        <v>104</v>
      </c>
      <c r="D24" s="20">
        <v>0</v>
      </c>
      <c r="E24" s="20">
        <v>104</v>
      </c>
      <c r="F24" s="4">
        <v>1.1432340331977575E-2</v>
      </c>
      <c r="G24" s="136">
        <v>85</v>
      </c>
      <c r="H24" s="20">
        <v>0</v>
      </c>
      <c r="I24" s="20">
        <f t="shared" si="2"/>
        <v>85</v>
      </c>
      <c r="J24" s="47">
        <f t="shared" si="1"/>
        <v>8.9567966280295046E-3</v>
      </c>
      <c r="K24" s="246">
        <f t="shared" si="0"/>
        <v>-0.18269230769230768</v>
      </c>
    </row>
    <row r="25" spans="1:14" x14ac:dyDescent="0.3">
      <c r="A25" s="19">
        <v>34</v>
      </c>
      <c r="B25" s="116" t="s">
        <v>262</v>
      </c>
      <c r="C25" s="20">
        <v>65</v>
      </c>
      <c r="D25" s="20">
        <v>0</v>
      </c>
      <c r="E25" s="20">
        <v>65</v>
      </c>
      <c r="F25" s="4">
        <v>7.1452127074859845E-3</v>
      </c>
      <c r="G25" s="136">
        <v>89</v>
      </c>
      <c r="H25" s="20">
        <v>0</v>
      </c>
      <c r="I25" s="20">
        <f t="shared" si="2"/>
        <v>89</v>
      </c>
      <c r="J25" s="47">
        <f t="shared" si="1"/>
        <v>9.3782929399367759E-3</v>
      </c>
      <c r="K25" s="246">
        <f t="shared" si="0"/>
        <v>0.36923076923076925</v>
      </c>
    </row>
    <row r="26" spans="1:14" x14ac:dyDescent="0.3">
      <c r="A26" s="19">
        <v>35</v>
      </c>
      <c r="B26" s="116" t="s">
        <v>263</v>
      </c>
      <c r="C26" s="20">
        <v>257</v>
      </c>
      <c r="D26" s="20">
        <v>0</v>
      </c>
      <c r="E26" s="20">
        <v>257</v>
      </c>
      <c r="F26" s="4">
        <v>2.8251071781906122E-2</v>
      </c>
      <c r="G26" s="136">
        <v>283</v>
      </c>
      <c r="H26" s="20">
        <v>0</v>
      </c>
      <c r="I26" s="20">
        <f t="shared" si="2"/>
        <v>283</v>
      </c>
      <c r="J26" s="47">
        <f t="shared" si="1"/>
        <v>2.9820864067439411E-2</v>
      </c>
      <c r="K26" s="246">
        <f t="shared" si="0"/>
        <v>0.10116731517509728</v>
      </c>
    </row>
    <row r="27" spans="1:14" x14ac:dyDescent="0.3">
      <c r="A27" s="19">
        <v>39</v>
      </c>
      <c r="B27" s="116" t="s">
        <v>264</v>
      </c>
      <c r="C27" s="20">
        <v>26</v>
      </c>
      <c r="D27" s="20">
        <v>0</v>
      </c>
      <c r="E27" s="20">
        <v>26</v>
      </c>
      <c r="F27" s="4">
        <v>2.8580850829943937E-3</v>
      </c>
      <c r="G27" s="136">
        <v>14</v>
      </c>
      <c r="H27" s="20">
        <v>0</v>
      </c>
      <c r="I27" s="20">
        <f t="shared" si="2"/>
        <v>14</v>
      </c>
      <c r="J27" s="47">
        <f t="shared" si="1"/>
        <v>1.4752370916754477E-3</v>
      </c>
      <c r="K27" s="246">
        <f t="shared" si="0"/>
        <v>-0.46153846153846156</v>
      </c>
    </row>
    <row r="28" spans="1:14" x14ac:dyDescent="0.3">
      <c r="A28" s="13" t="s">
        <v>76</v>
      </c>
      <c r="B28" s="118" t="s">
        <v>265</v>
      </c>
      <c r="C28" s="14">
        <v>3357</v>
      </c>
      <c r="D28" s="14">
        <v>0</v>
      </c>
      <c r="E28" s="14">
        <v>3357</v>
      </c>
      <c r="F28" s="16">
        <v>0.36902275475431462</v>
      </c>
      <c r="G28" s="137">
        <f>SUM(G29:G35)</f>
        <v>3663</v>
      </c>
      <c r="H28" s="137">
        <f>SUM(H29:H35)</f>
        <v>1</v>
      </c>
      <c r="I28" s="14">
        <f t="shared" si="2"/>
        <v>3664</v>
      </c>
      <c r="J28" s="53">
        <f t="shared" si="1"/>
        <v>0.38609062170706004</v>
      </c>
      <c r="K28" s="344">
        <f t="shared" si="0"/>
        <v>9.1450700029788501E-2</v>
      </c>
    </row>
    <row r="29" spans="1:14" ht="28.8" x14ac:dyDescent="0.3">
      <c r="A29" s="19">
        <v>40</v>
      </c>
      <c r="B29" s="116" t="s">
        <v>266</v>
      </c>
      <c r="C29" s="20">
        <v>486</v>
      </c>
      <c r="D29" s="20">
        <v>0</v>
      </c>
      <c r="E29" s="20">
        <v>486</v>
      </c>
      <c r="F29" s="4">
        <v>5.3424205782125977E-2</v>
      </c>
      <c r="G29" s="136">
        <v>589</v>
      </c>
      <c r="H29" s="20">
        <v>0</v>
      </c>
      <c r="I29" s="20">
        <f t="shared" si="2"/>
        <v>589</v>
      </c>
      <c r="J29" s="47">
        <f t="shared" si="1"/>
        <v>6.2065331928345624E-2</v>
      </c>
      <c r="K29" s="246">
        <f t="shared" si="0"/>
        <v>0.21193415637860083</v>
      </c>
    </row>
    <row r="30" spans="1:14" ht="28.8" x14ac:dyDescent="0.3">
      <c r="A30" s="19">
        <v>41</v>
      </c>
      <c r="B30" s="116" t="s">
        <v>267</v>
      </c>
      <c r="C30" s="20">
        <v>17</v>
      </c>
      <c r="D30" s="20">
        <v>0</v>
      </c>
      <c r="E30" s="20">
        <v>17</v>
      </c>
      <c r="F30" s="4">
        <v>1.8687479388809498E-3</v>
      </c>
      <c r="G30" s="136">
        <v>16</v>
      </c>
      <c r="H30" s="20">
        <v>0</v>
      </c>
      <c r="I30" s="20">
        <f t="shared" si="2"/>
        <v>16</v>
      </c>
      <c r="J30" s="47">
        <f t="shared" si="1"/>
        <v>1.6859852476290833E-3</v>
      </c>
      <c r="K30" s="246">
        <f t="shared" si="0"/>
        <v>-5.8823529411764705E-2</v>
      </c>
    </row>
    <row r="31" spans="1:14" ht="28.8" x14ac:dyDescent="0.3">
      <c r="A31" s="19">
        <v>42</v>
      </c>
      <c r="B31" s="116" t="s">
        <v>268</v>
      </c>
      <c r="C31" s="20">
        <v>2719</v>
      </c>
      <c r="D31" s="20">
        <v>0</v>
      </c>
      <c r="E31" s="20">
        <v>2719</v>
      </c>
      <c r="F31" s="4">
        <v>0.29888974387160605</v>
      </c>
      <c r="G31" s="136">
        <v>2925</v>
      </c>
      <c r="H31" s="20">
        <v>1</v>
      </c>
      <c r="I31" s="20">
        <f t="shared" si="2"/>
        <v>2926</v>
      </c>
      <c r="J31" s="47">
        <f t="shared" si="1"/>
        <v>0.30832455216016857</v>
      </c>
      <c r="K31" s="246">
        <f t="shared" si="0"/>
        <v>7.6130930489150428E-2</v>
      </c>
      <c r="M31" s="245"/>
      <c r="N31" s="245"/>
    </row>
    <row r="32" spans="1:14" ht="28.8" x14ac:dyDescent="0.3">
      <c r="A32" s="19">
        <v>43</v>
      </c>
      <c r="B32" s="116" t="s">
        <v>269</v>
      </c>
      <c r="C32" s="20">
        <v>5</v>
      </c>
      <c r="D32" s="20">
        <v>0</v>
      </c>
      <c r="E32" s="20">
        <v>5</v>
      </c>
      <c r="F32" s="4">
        <v>5.4963174672969107E-4</v>
      </c>
      <c r="G32" s="136">
        <v>5</v>
      </c>
      <c r="H32" s="20">
        <v>0</v>
      </c>
      <c r="I32" s="20">
        <f t="shared" si="2"/>
        <v>5</v>
      </c>
      <c r="J32" s="47">
        <f t="shared" si="1"/>
        <v>5.2687038988408848E-4</v>
      </c>
      <c r="K32" s="246">
        <f t="shared" si="0"/>
        <v>0</v>
      </c>
    </row>
    <row r="33" spans="1:14" x14ac:dyDescent="0.3">
      <c r="A33" s="19">
        <v>44</v>
      </c>
      <c r="B33" s="116" t="s">
        <v>270</v>
      </c>
      <c r="C33" s="20">
        <v>50</v>
      </c>
      <c r="D33" s="20">
        <v>0</v>
      </c>
      <c r="E33" s="20">
        <v>50</v>
      </c>
      <c r="F33" s="4">
        <v>5.4963174672969109E-3</v>
      </c>
      <c r="G33" s="136">
        <v>40</v>
      </c>
      <c r="H33" s="20">
        <v>0</v>
      </c>
      <c r="I33" s="20">
        <f t="shared" si="2"/>
        <v>40</v>
      </c>
      <c r="J33" s="47">
        <f t="shared" si="1"/>
        <v>4.2149631190727078E-3</v>
      </c>
      <c r="K33" s="246">
        <f t="shared" si="0"/>
        <v>-0.2</v>
      </c>
    </row>
    <row r="34" spans="1:14" x14ac:dyDescent="0.3">
      <c r="A34" s="19">
        <v>45</v>
      </c>
      <c r="B34" s="116" t="s">
        <v>271</v>
      </c>
      <c r="C34" s="20">
        <v>4</v>
      </c>
      <c r="D34" s="20">
        <v>0</v>
      </c>
      <c r="E34" s="20">
        <v>4</v>
      </c>
      <c r="F34" s="4">
        <v>4.3970539738375289E-4</v>
      </c>
      <c r="G34" s="136">
        <v>2</v>
      </c>
      <c r="H34" s="20">
        <v>0</v>
      </c>
      <c r="I34" s="20">
        <f t="shared" si="2"/>
        <v>2</v>
      </c>
      <c r="J34" s="47">
        <f t="shared" si="1"/>
        <v>2.1074815595363542E-4</v>
      </c>
      <c r="K34" s="246">
        <f t="shared" si="0"/>
        <v>-0.5</v>
      </c>
    </row>
    <row r="35" spans="1:14" x14ac:dyDescent="0.3">
      <c r="A35" s="19">
        <v>49</v>
      </c>
      <c r="B35" s="116" t="s">
        <v>272</v>
      </c>
      <c r="C35" s="20">
        <v>76</v>
      </c>
      <c r="D35" s="20">
        <v>0</v>
      </c>
      <c r="E35" s="20">
        <v>76</v>
      </c>
      <c r="F35" s="4">
        <v>8.3544025502913042E-3</v>
      </c>
      <c r="G35" s="136">
        <v>86</v>
      </c>
      <c r="H35" s="20">
        <v>0</v>
      </c>
      <c r="I35" s="20">
        <f t="shared" si="2"/>
        <v>86</v>
      </c>
      <c r="J35" s="47">
        <f t="shared" si="1"/>
        <v>9.0621707060063224E-3</v>
      </c>
      <c r="K35" s="246">
        <f t="shared" si="0"/>
        <v>0.13157894736842105</v>
      </c>
    </row>
    <row r="36" spans="1:14" x14ac:dyDescent="0.3">
      <c r="A36" s="13" t="s">
        <v>90</v>
      </c>
      <c r="B36" s="32" t="s">
        <v>273</v>
      </c>
      <c r="C36" s="14">
        <v>2347</v>
      </c>
      <c r="D36" s="14">
        <v>0</v>
      </c>
      <c r="E36" s="14">
        <v>2347</v>
      </c>
      <c r="F36" s="16">
        <v>0.25799714191491702</v>
      </c>
      <c r="G36" s="137">
        <f>SUM(G37:G40)</f>
        <v>2463</v>
      </c>
      <c r="H36" s="137">
        <f>SUM(H37:H40)</f>
        <v>1</v>
      </c>
      <c r="I36" s="14">
        <f t="shared" si="2"/>
        <v>2464</v>
      </c>
      <c r="J36" s="53">
        <f t="shared" si="1"/>
        <v>0.25964172813487885</v>
      </c>
      <c r="K36" s="344">
        <f t="shared" si="0"/>
        <v>4.9850873455475071E-2</v>
      </c>
    </row>
    <row r="37" spans="1:14" x14ac:dyDescent="0.3">
      <c r="A37" s="19">
        <v>50</v>
      </c>
      <c r="B37" s="116" t="s">
        <v>274</v>
      </c>
      <c r="C37" s="20">
        <v>431</v>
      </c>
      <c r="D37" s="20">
        <v>0</v>
      </c>
      <c r="E37" s="20">
        <v>431</v>
      </c>
      <c r="F37" s="4">
        <v>4.7378256568099374E-2</v>
      </c>
      <c r="G37" s="136">
        <v>477</v>
      </c>
      <c r="H37" s="20">
        <v>0</v>
      </c>
      <c r="I37" s="20">
        <f t="shared" si="2"/>
        <v>477</v>
      </c>
      <c r="J37" s="47">
        <f t="shared" si="1"/>
        <v>5.0263435194942044E-2</v>
      </c>
      <c r="K37" s="246">
        <f t="shared" si="0"/>
        <v>0.10672853828306264</v>
      </c>
    </row>
    <row r="38" spans="1:14" x14ac:dyDescent="0.3">
      <c r="A38" s="19">
        <v>51</v>
      </c>
      <c r="B38" s="116" t="s">
        <v>275</v>
      </c>
      <c r="C38" s="20">
        <v>228</v>
      </c>
      <c r="D38" s="20">
        <v>0</v>
      </c>
      <c r="E38" s="20">
        <v>228</v>
      </c>
      <c r="F38" s="4">
        <v>2.5063207650873914E-2</v>
      </c>
      <c r="G38" s="136">
        <v>216</v>
      </c>
      <c r="H38" s="20">
        <v>0</v>
      </c>
      <c r="I38" s="20">
        <f t="shared" si="2"/>
        <v>216</v>
      </c>
      <c r="J38" s="47">
        <f t="shared" si="1"/>
        <v>2.2760800842992625E-2</v>
      </c>
      <c r="K38" s="246">
        <f t="shared" si="0"/>
        <v>-5.2631578947368418E-2</v>
      </c>
    </row>
    <row r="39" spans="1:14" x14ac:dyDescent="0.3">
      <c r="A39" s="19">
        <v>52</v>
      </c>
      <c r="B39" s="116" t="s">
        <v>276</v>
      </c>
      <c r="C39" s="20">
        <v>1613</v>
      </c>
      <c r="D39" s="20">
        <v>0</v>
      </c>
      <c r="E39" s="20">
        <v>1613</v>
      </c>
      <c r="F39" s="4">
        <v>0.17731120149499835</v>
      </c>
      <c r="G39" s="136">
        <v>1685</v>
      </c>
      <c r="H39" s="20">
        <v>1</v>
      </c>
      <c r="I39" s="20">
        <f t="shared" si="2"/>
        <v>1686</v>
      </c>
      <c r="J39" s="47">
        <f t="shared" si="1"/>
        <v>0.17766069546891464</v>
      </c>
      <c r="K39" s="246">
        <f t="shared" si="0"/>
        <v>4.5257284562926221E-2</v>
      </c>
      <c r="M39" s="245"/>
      <c r="N39" s="245"/>
    </row>
    <row r="40" spans="1:14" x14ac:dyDescent="0.3">
      <c r="A40" s="19">
        <v>59</v>
      </c>
      <c r="B40" s="116" t="s">
        <v>277</v>
      </c>
      <c r="C40" s="20">
        <v>75</v>
      </c>
      <c r="D40" s="20">
        <v>0</v>
      </c>
      <c r="E40" s="20">
        <v>75</v>
      </c>
      <c r="F40" s="4">
        <v>8.2444762009453668E-3</v>
      </c>
      <c r="G40" s="136">
        <v>85</v>
      </c>
      <c r="H40" s="20">
        <v>0</v>
      </c>
      <c r="I40" s="20">
        <f t="shared" si="2"/>
        <v>85</v>
      </c>
      <c r="J40" s="47">
        <f t="shared" si="1"/>
        <v>8.9567966280295046E-3</v>
      </c>
      <c r="K40" s="246">
        <f t="shared" si="0"/>
        <v>0.13333333333333333</v>
      </c>
    </row>
    <row r="41" spans="1:14" ht="28.8" x14ac:dyDescent="0.3">
      <c r="A41" s="13" t="s">
        <v>107</v>
      </c>
      <c r="B41" s="32" t="s">
        <v>278</v>
      </c>
      <c r="C41" s="14">
        <v>1231</v>
      </c>
      <c r="D41" s="14">
        <v>1</v>
      </c>
      <c r="E41" s="14">
        <v>1232</v>
      </c>
      <c r="F41" s="16">
        <v>0.13542926239419589</v>
      </c>
      <c r="G41" s="137">
        <f>SUM(G42:G47)</f>
        <v>1233</v>
      </c>
      <c r="H41" s="137">
        <f>SUM(H42:H47)</f>
        <v>1</v>
      </c>
      <c r="I41" s="14">
        <f t="shared" si="2"/>
        <v>1234</v>
      </c>
      <c r="J41" s="53">
        <f t="shared" si="1"/>
        <v>0.13003161222339304</v>
      </c>
      <c r="K41" s="344">
        <f t="shared" si="0"/>
        <v>1.6233766233766235E-3</v>
      </c>
    </row>
    <row r="42" spans="1:14" ht="28.8" x14ac:dyDescent="0.3">
      <c r="A42" s="19">
        <v>60</v>
      </c>
      <c r="B42" s="116" t="s">
        <v>279</v>
      </c>
      <c r="C42" s="20">
        <v>69</v>
      </c>
      <c r="D42" s="20">
        <v>0</v>
      </c>
      <c r="E42" s="20">
        <v>69</v>
      </c>
      <c r="F42" s="4">
        <v>7.5849181048697374E-3</v>
      </c>
      <c r="G42" s="136">
        <v>82</v>
      </c>
      <c r="H42" s="20">
        <v>0</v>
      </c>
      <c r="I42" s="20">
        <f t="shared" si="2"/>
        <v>82</v>
      </c>
      <c r="J42" s="47">
        <f t="shared" si="1"/>
        <v>8.6406743940990512E-3</v>
      </c>
      <c r="K42" s="246">
        <f t="shared" si="0"/>
        <v>0.18840579710144928</v>
      </c>
    </row>
    <row r="43" spans="1:14" x14ac:dyDescent="0.3">
      <c r="A43" s="19">
        <v>61</v>
      </c>
      <c r="B43" s="116" t="s">
        <v>280</v>
      </c>
      <c r="C43" s="20">
        <v>11</v>
      </c>
      <c r="D43" s="20">
        <v>0</v>
      </c>
      <c r="E43" s="20">
        <v>11</v>
      </c>
      <c r="F43" s="4">
        <v>1.2091898428053204E-3</v>
      </c>
      <c r="G43" s="136">
        <v>20</v>
      </c>
      <c r="H43" s="20">
        <v>0</v>
      </c>
      <c r="I43" s="20">
        <f t="shared" si="2"/>
        <v>20</v>
      </c>
      <c r="J43" s="47">
        <f t="shared" si="1"/>
        <v>2.1074815595363539E-3</v>
      </c>
      <c r="K43" s="246">
        <f t="shared" si="0"/>
        <v>0.81818181818181823</v>
      </c>
    </row>
    <row r="44" spans="1:14" x14ac:dyDescent="0.3">
      <c r="A44" s="19">
        <v>62</v>
      </c>
      <c r="B44" s="116" t="s">
        <v>281</v>
      </c>
      <c r="C44" s="20">
        <v>9</v>
      </c>
      <c r="D44" s="20">
        <v>0</v>
      </c>
      <c r="E44" s="20">
        <v>9</v>
      </c>
      <c r="F44" s="4">
        <v>9.8933714411344391E-4</v>
      </c>
      <c r="G44" s="136">
        <v>5</v>
      </c>
      <c r="H44" s="20">
        <v>0</v>
      </c>
      <c r="I44" s="20">
        <f t="shared" si="2"/>
        <v>5</v>
      </c>
      <c r="J44" s="47">
        <f t="shared" si="1"/>
        <v>5.2687038988408848E-4</v>
      </c>
      <c r="K44" s="246">
        <f t="shared" si="0"/>
        <v>-0.44444444444444442</v>
      </c>
    </row>
    <row r="45" spans="1:14" x14ac:dyDescent="0.3">
      <c r="A45" s="19">
        <v>63</v>
      </c>
      <c r="B45" s="116" t="s">
        <v>282</v>
      </c>
      <c r="C45" s="20">
        <v>799</v>
      </c>
      <c r="D45" s="20">
        <v>1</v>
      </c>
      <c r="E45" s="20">
        <v>800</v>
      </c>
      <c r="F45" s="4">
        <v>8.7941079476750575E-2</v>
      </c>
      <c r="G45" s="136">
        <v>665</v>
      </c>
      <c r="H45" s="20">
        <v>1</v>
      </c>
      <c r="I45" s="20">
        <f t="shared" si="2"/>
        <v>666</v>
      </c>
      <c r="J45" s="47">
        <f t="shared" si="1"/>
        <v>7.0179135932560588E-2</v>
      </c>
      <c r="K45" s="246">
        <f t="shared" si="0"/>
        <v>-0.16750000000000001</v>
      </c>
    </row>
    <row r="46" spans="1:14" x14ac:dyDescent="0.3">
      <c r="A46" s="19">
        <v>64</v>
      </c>
      <c r="B46" s="116" t="s">
        <v>283</v>
      </c>
      <c r="C46" s="20">
        <v>301</v>
      </c>
      <c r="D46" s="20">
        <v>0</v>
      </c>
      <c r="E46" s="20">
        <v>301</v>
      </c>
      <c r="F46" s="4">
        <v>3.3087831153127405E-2</v>
      </c>
      <c r="G46" s="136">
        <v>395</v>
      </c>
      <c r="H46" s="20">
        <v>0</v>
      </c>
      <c r="I46" s="20">
        <f t="shared" si="2"/>
        <v>395</v>
      </c>
      <c r="J46" s="47">
        <f t="shared" si="1"/>
        <v>4.1622760800842991E-2</v>
      </c>
      <c r="K46" s="246">
        <f t="shared" si="0"/>
        <v>0.3122923588039867</v>
      </c>
    </row>
    <row r="47" spans="1:14" x14ac:dyDescent="0.3">
      <c r="A47" s="19">
        <v>69</v>
      </c>
      <c r="B47" s="116" t="s">
        <v>284</v>
      </c>
      <c r="C47" s="20">
        <v>42</v>
      </c>
      <c r="D47" s="20">
        <v>0</v>
      </c>
      <c r="E47" s="20">
        <v>42</v>
      </c>
      <c r="F47" s="4">
        <v>4.616906672529405E-3</v>
      </c>
      <c r="G47" s="136">
        <v>66</v>
      </c>
      <c r="H47" s="20">
        <v>0</v>
      </c>
      <c r="I47" s="20">
        <f t="shared" si="2"/>
        <v>66</v>
      </c>
      <c r="J47" s="47">
        <f t="shared" si="1"/>
        <v>6.9546891464699681E-3</v>
      </c>
      <c r="K47" s="246">
        <f t="shared" si="0"/>
        <v>0.5714285714285714</v>
      </c>
    </row>
    <row r="48" spans="1:14" ht="28.8" x14ac:dyDescent="0.3">
      <c r="A48" s="13" t="s">
        <v>125</v>
      </c>
      <c r="B48" s="32" t="s">
        <v>285</v>
      </c>
      <c r="C48" s="14">
        <v>412</v>
      </c>
      <c r="D48" s="14">
        <v>0</v>
      </c>
      <c r="E48" s="14">
        <v>412</v>
      </c>
      <c r="F48" s="16">
        <v>4.528965593052655E-2</v>
      </c>
      <c r="G48" s="137">
        <f>SUM(G49:G55)</f>
        <v>415</v>
      </c>
      <c r="H48" s="137">
        <f>SUM(H49:H55)</f>
        <v>0</v>
      </c>
      <c r="I48" s="14">
        <f t="shared" si="2"/>
        <v>415</v>
      </c>
      <c r="J48" s="53">
        <f t="shared" si="1"/>
        <v>4.3730242360379347E-2</v>
      </c>
      <c r="K48" s="344">
        <f t="shared" si="0"/>
        <v>7.2815533980582527E-3</v>
      </c>
    </row>
    <row r="49" spans="1:11" ht="28.8" x14ac:dyDescent="0.3">
      <c r="A49" s="19">
        <v>70</v>
      </c>
      <c r="B49" s="116" t="s">
        <v>286</v>
      </c>
      <c r="C49" s="20">
        <v>87</v>
      </c>
      <c r="D49" s="20">
        <v>0</v>
      </c>
      <c r="E49" s="20">
        <v>87</v>
      </c>
      <c r="F49" s="4">
        <v>9.5635923930966257E-3</v>
      </c>
      <c r="G49" s="136">
        <v>85</v>
      </c>
      <c r="H49" s="20">
        <v>0</v>
      </c>
      <c r="I49" s="20">
        <f t="shared" si="2"/>
        <v>85</v>
      </c>
      <c r="J49" s="47">
        <f t="shared" si="1"/>
        <v>8.9567966280295046E-3</v>
      </c>
      <c r="K49" s="246">
        <f t="shared" si="0"/>
        <v>-2.2988505747126436E-2</v>
      </c>
    </row>
    <row r="50" spans="1:11" x14ac:dyDescent="0.3">
      <c r="A50" s="19">
        <v>71</v>
      </c>
      <c r="B50" s="116" t="s">
        <v>287</v>
      </c>
      <c r="C50" s="20">
        <v>9</v>
      </c>
      <c r="D50" s="20">
        <v>0</v>
      </c>
      <c r="E50" s="20">
        <v>9</v>
      </c>
      <c r="F50" s="4">
        <v>9.8933714411344391E-4</v>
      </c>
      <c r="G50" s="136">
        <v>17</v>
      </c>
      <c r="H50" s="20">
        <v>0</v>
      </c>
      <c r="I50" s="20">
        <f t="shared" si="2"/>
        <v>17</v>
      </c>
      <c r="J50" s="47">
        <f t="shared" si="1"/>
        <v>1.7913593256059009E-3</v>
      </c>
      <c r="K50" s="246">
        <f t="shared" si="0"/>
        <v>0.88888888888888884</v>
      </c>
    </row>
    <row r="51" spans="1:11" x14ac:dyDescent="0.3">
      <c r="A51" s="19">
        <v>72</v>
      </c>
      <c r="B51" s="116" t="s">
        <v>288</v>
      </c>
      <c r="C51" s="20">
        <v>16</v>
      </c>
      <c r="D51" s="20">
        <v>0</v>
      </c>
      <c r="E51" s="20">
        <v>16</v>
      </c>
      <c r="F51" s="4">
        <v>1.7588215895350116E-3</v>
      </c>
      <c r="G51" s="136">
        <v>10</v>
      </c>
      <c r="H51" s="20">
        <v>0</v>
      </c>
      <c r="I51" s="20">
        <f t="shared" si="2"/>
        <v>10</v>
      </c>
      <c r="J51" s="47">
        <f t="shared" si="1"/>
        <v>1.053740779768177E-3</v>
      </c>
      <c r="K51" s="246">
        <f t="shared" si="0"/>
        <v>-0.375</v>
      </c>
    </row>
    <row r="52" spans="1:11" x14ac:dyDescent="0.3">
      <c r="A52" s="19">
        <v>73</v>
      </c>
      <c r="B52" s="116" t="s">
        <v>289</v>
      </c>
      <c r="C52" s="20">
        <v>8</v>
      </c>
      <c r="D52" s="20">
        <v>0</v>
      </c>
      <c r="E52" s="20">
        <v>8</v>
      </c>
      <c r="F52" s="4">
        <v>8.7941079476750578E-4</v>
      </c>
      <c r="G52" s="136">
        <v>2</v>
      </c>
      <c r="H52" s="20">
        <v>0</v>
      </c>
      <c r="I52" s="20">
        <f t="shared" si="2"/>
        <v>2</v>
      </c>
      <c r="J52" s="47">
        <f t="shared" si="1"/>
        <v>2.1074815595363542E-4</v>
      </c>
      <c r="K52" s="246">
        <f t="shared" si="0"/>
        <v>-0.75</v>
      </c>
    </row>
    <row r="53" spans="1:11" x14ac:dyDescent="0.3">
      <c r="A53" s="19">
        <v>74</v>
      </c>
      <c r="B53" s="116" t="s">
        <v>290</v>
      </c>
      <c r="C53" s="20">
        <v>11</v>
      </c>
      <c r="D53" s="20">
        <v>0</v>
      </c>
      <c r="E53" s="20">
        <v>11</v>
      </c>
      <c r="F53" s="4">
        <v>1.2091898428053204E-3</v>
      </c>
      <c r="G53" s="136">
        <v>18</v>
      </c>
      <c r="H53" s="20">
        <v>0</v>
      </c>
      <c r="I53" s="20">
        <f t="shared" si="2"/>
        <v>18</v>
      </c>
      <c r="J53" s="47">
        <f t="shared" si="1"/>
        <v>1.8967334035827187E-3</v>
      </c>
      <c r="K53" s="246">
        <f t="shared" si="0"/>
        <v>0.63636363636363635</v>
      </c>
    </row>
    <row r="54" spans="1:11" x14ac:dyDescent="0.3">
      <c r="A54" s="19">
        <v>75</v>
      </c>
      <c r="B54" s="116" t="s">
        <v>291</v>
      </c>
      <c r="C54" s="20">
        <v>239</v>
      </c>
      <c r="D54" s="20">
        <v>0</v>
      </c>
      <c r="E54" s="20">
        <v>239</v>
      </c>
      <c r="F54" s="4">
        <v>2.6272397493679236E-2</v>
      </c>
      <c r="G54" s="136">
        <v>240</v>
      </c>
      <c r="H54" s="20">
        <v>0</v>
      </c>
      <c r="I54" s="20">
        <f t="shared" si="2"/>
        <v>240</v>
      </c>
      <c r="J54" s="47">
        <f t="shared" si="1"/>
        <v>2.5289778714436249E-2</v>
      </c>
      <c r="K54" s="246">
        <f t="shared" si="0"/>
        <v>4.1841004184100415E-3</v>
      </c>
    </row>
    <row r="55" spans="1:11" x14ac:dyDescent="0.3">
      <c r="A55" s="19">
        <v>79</v>
      </c>
      <c r="B55" s="116" t="s">
        <v>292</v>
      </c>
      <c r="C55" s="20">
        <v>42</v>
      </c>
      <c r="D55" s="20">
        <v>0</v>
      </c>
      <c r="E55" s="20">
        <v>42</v>
      </c>
      <c r="F55" s="4">
        <v>4.616906672529405E-3</v>
      </c>
      <c r="G55" s="136">
        <v>43</v>
      </c>
      <c r="H55" s="20">
        <v>0</v>
      </c>
      <c r="I55" s="20">
        <f t="shared" si="2"/>
        <v>43</v>
      </c>
      <c r="J55" s="47">
        <f t="shared" si="1"/>
        <v>4.5310853530031612E-3</v>
      </c>
      <c r="K55" s="246">
        <f t="shared" si="0"/>
        <v>2.3809523809523808E-2</v>
      </c>
    </row>
    <row r="56" spans="1:11" x14ac:dyDescent="0.3">
      <c r="A56" s="13" t="s">
        <v>293</v>
      </c>
      <c r="B56" s="32" t="s">
        <v>294</v>
      </c>
      <c r="C56" s="14">
        <v>339</v>
      </c>
      <c r="D56" s="14">
        <v>0</v>
      </c>
      <c r="E56" s="14">
        <v>339</v>
      </c>
      <c r="F56" s="16">
        <v>3.7265032428273059E-2</v>
      </c>
      <c r="G56" s="137">
        <f>SUM(G57:G63)</f>
        <v>356</v>
      </c>
      <c r="H56" s="137">
        <f>SUM(H57:H63)</f>
        <v>0</v>
      </c>
      <c r="I56" s="14">
        <f t="shared" si="2"/>
        <v>356</v>
      </c>
      <c r="J56" s="53">
        <f t="shared" si="1"/>
        <v>3.7513171759747103E-2</v>
      </c>
      <c r="K56" s="344">
        <f t="shared" si="0"/>
        <v>5.0147492625368731E-2</v>
      </c>
    </row>
    <row r="57" spans="1:11" x14ac:dyDescent="0.3">
      <c r="A57" s="19">
        <v>80</v>
      </c>
      <c r="B57" s="116" t="s">
        <v>295</v>
      </c>
      <c r="C57" s="20">
        <v>50</v>
      </c>
      <c r="D57" s="20">
        <v>0</v>
      </c>
      <c r="E57" s="20">
        <v>50</v>
      </c>
      <c r="F57" s="4">
        <v>5.4963174672969109E-3</v>
      </c>
      <c r="G57" s="136">
        <v>52</v>
      </c>
      <c r="H57" s="20">
        <v>0</v>
      </c>
      <c r="I57" s="20">
        <f t="shared" si="2"/>
        <v>52</v>
      </c>
      <c r="J57" s="47">
        <f t="shared" si="1"/>
        <v>5.4794520547945206E-3</v>
      </c>
      <c r="K57" s="246">
        <f t="shared" si="0"/>
        <v>0.04</v>
      </c>
    </row>
    <row r="58" spans="1:11" x14ac:dyDescent="0.3">
      <c r="A58" s="19">
        <v>81</v>
      </c>
      <c r="B58" s="116" t="s">
        <v>296</v>
      </c>
      <c r="C58" s="20">
        <v>78</v>
      </c>
      <c r="D58" s="20">
        <v>0</v>
      </c>
      <c r="E58" s="20">
        <v>78</v>
      </c>
      <c r="F58" s="4">
        <v>8.5742552489831807E-3</v>
      </c>
      <c r="G58" s="136">
        <v>102</v>
      </c>
      <c r="H58" s="20">
        <v>0</v>
      </c>
      <c r="I58" s="20">
        <f t="shared" si="2"/>
        <v>102</v>
      </c>
      <c r="J58" s="47">
        <f t="shared" si="1"/>
        <v>1.0748155953635406E-2</v>
      </c>
      <c r="K58" s="246">
        <f t="shared" si="0"/>
        <v>0.30769230769230771</v>
      </c>
    </row>
    <row r="59" spans="1:11" ht="28.8" x14ac:dyDescent="0.3">
      <c r="A59" s="19">
        <v>82</v>
      </c>
      <c r="B59" s="116" t="s">
        <v>297</v>
      </c>
      <c r="C59" s="20">
        <v>15</v>
      </c>
      <c r="D59" s="20">
        <v>0</v>
      </c>
      <c r="E59" s="20">
        <v>15</v>
      </c>
      <c r="F59" s="4">
        <v>1.6488952401890733E-3</v>
      </c>
      <c r="G59" s="136">
        <v>6</v>
      </c>
      <c r="H59" s="20">
        <v>0</v>
      </c>
      <c r="I59" s="20">
        <f t="shared" si="2"/>
        <v>6</v>
      </c>
      <c r="J59" s="47">
        <f t="shared" si="1"/>
        <v>6.3224446786090617E-4</v>
      </c>
      <c r="K59" s="246">
        <f t="shared" si="0"/>
        <v>-0.6</v>
      </c>
    </row>
    <row r="60" spans="1:11" ht="43.2" x14ac:dyDescent="0.3">
      <c r="A60" s="19">
        <v>83</v>
      </c>
      <c r="B60" s="116" t="s">
        <v>298</v>
      </c>
      <c r="C60" s="20">
        <v>83</v>
      </c>
      <c r="D60" s="20">
        <v>0</v>
      </c>
      <c r="E60" s="20">
        <v>83</v>
      </c>
      <c r="F60" s="4">
        <v>9.1238869957128727E-3</v>
      </c>
      <c r="G60" s="136">
        <v>89</v>
      </c>
      <c r="H60" s="20">
        <v>0</v>
      </c>
      <c r="I60" s="20">
        <f t="shared" si="2"/>
        <v>89</v>
      </c>
      <c r="J60" s="47">
        <f t="shared" si="1"/>
        <v>9.3782929399367759E-3</v>
      </c>
      <c r="K60" s="246">
        <f t="shared" si="0"/>
        <v>7.2289156626506021E-2</v>
      </c>
    </row>
    <row r="61" spans="1:11" x14ac:dyDescent="0.3">
      <c r="A61" s="19">
        <v>84</v>
      </c>
      <c r="B61" s="116" t="s">
        <v>299</v>
      </c>
      <c r="C61" s="20">
        <v>29</v>
      </c>
      <c r="D61" s="20">
        <v>0</v>
      </c>
      <c r="E61" s="20">
        <v>29</v>
      </c>
      <c r="F61" s="4">
        <v>3.1878641310322084E-3</v>
      </c>
      <c r="G61" s="136">
        <v>41</v>
      </c>
      <c r="H61" s="20">
        <v>0</v>
      </c>
      <c r="I61" s="20">
        <f t="shared" si="2"/>
        <v>41</v>
      </c>
      <c r="J61" s="47">
        <f t="shared" si="1"/>
        <v>4.3203371970495256E-3</v>
      </c>
      <c r="K61" s="246">
        <f t="shared" si="0"/>
        <v>0.41379310344827586</v>
      </c>
    </row>
    <row r="62" spans="1:11" ht="28.8" x14ac:dyDescent="0.3">
      <c r="A62" s="19">
        <v>85</v>
      </c>
      <c r="B62" s="116" t="s">
        <v>300</v>
      </c>
      <c r="C62" s="20">
        <v>47</v>
      </c>
      <c r="D62" s="20">
        <v>0</v>
      </c>
      <c r="E62" s="20">
        <v>47</v>
      </c>
      <c r="F62" s="4">
        <v>5.1665384192590962E-3</v>
      </c>
      <c r="G62" s="136">
        <v>42</v>
      </c>
      <c r="H62" s="20">
        <v>0</v>
      </c>
      <c r="I62" s="20">
        <f t="shared" si="2"/>
        <v>42</v>
      </c>
      <c r="J62" s="47">
        <f t="shared" si="1"/>
        <v>4.4257112750263434E-3</v>
      </c>
      <c r="K62" s="246">
        <f t="shared" si="0"/>
        <v>-0.10638297872340426</v>
      </c>
    </row>
    <row r="63" spans="1:11" x14ac:dyDescent="0.3">
      <c r="A63" s="19">
        <v>89</v>
      </c>
      <c r="B63" s="116" t="s">
        <v>301</v>
      </c>
      <c r="C63" s="20">
        <v>37</v>
      </c>
      <c r="D63" s="20">
        <v>0</v>
      </c>
      <c r="E63" s="20">
        <v>37</v>
      </c>
      <c r="F63" s="4">
        <v>4.0672749257997139E-3</v>
      </c>
      <c r="G63" s="136">
        <v>24</v>
      </c>
      <c r="H63" s="20">
        <v>0</v>
      </c>
      <c r="I63" s="20">
        <f t="shared" si="2"/>
        <v>24</v>
      </c>
      <c r="J63" s="47">
        <f t="shared" si="1"/>
        <v>2.5289778714436247E-3</v>
      </c>
      <c r="K63" s="246">
        <f t="shared" si="0"/>
        <v>-0.35135135135135137</v>
      </c>
    </row>
    <row r="64" spans="1:11" ht="15" thickBot="1" x14ac:dyDescent="0.35">
      <c r="A64" s="119">
        <v>99</v>
      </c>
      <c r="B64" s="146" t="s">
        <v>302</v>
      </c>
      <c r="C64" s="88">
        <v>450</v>
      </c>
      <c r="D64" s="88">
        <v>0</v>
      </c>
      <c r="E64" s="88">
        <v>450</v>
      </c>
      <c r="F64" s="120">
        <v>4.9466857205672198E-2</v>
      </c>
      <c r="G64" s="138">
        <v>458</v>
      </c>
      <c r="H64" s="88">
        <v>2</v>
      </c>
      <c r="I64" s="88">
        <f t="shared" si="2"/>
        <v>460</v>
      </c>
      <c r="J64" s="90">
        <f t="shared" si="1"/>
        <v>4.8472075869336141E-2</v>
      </c>
      <c r="K64" s="361">
        <f t="shared" si="0"/>
        <v>2.2222222222222223E-2</v>
      </c>
    </row>
    <row r="65" spans="1:11" s="23" customFormat="1" ht="15" thickBot="1" x14ac:dyDescent="0.35">
      <c r="A65" s="518" t="s">
        <v>9</v>
      </c>
      <c r="B65" s="519"/>
      <c r="C65" s="262">
        <v>9094</v>
      </c>
      <c r="D65" s="262">
        <v>3</v>
      </c>
      <c r="E65" s="262">
        <v>9097</v>
      </c>
      <c r="F65" s="258">
        <v>1</v>
      </c>
      <c r="G65" s="385">
        <f>G64+G56+G48+G41+G36+G28+G20+G13+G6+G5</f>
        <v>9485</v>
      </c>
      <c r="H65" s="262"/>
      <c r="I65" s="385">
        <f>I64+I56+I48+I41+I36+I28+I20+I13+I6+I5</f>
        <v>9490</v>
      </c>
      <c r="J65" s="370">
        <f t="shared" si="1"/>
        <v>1</v>
      </c>
      <c r="K65" s="351">
        <f t="shared" si="0"/>
        <v>4.3201055292953719E-2</v>
      </c>
    </row>
  </sheetData>
  <mergeCells count="9">
    <mergeCell ref="A65:B65"/>
    <mergeCell ref="G2:J2"/>
    <mergeCell ref="K2:K4"/>
    <mergeCell ref="I3:J3"/>
    <mergeCell ref="A1:K1"/>
    <mergeCell ref="C2:F2"/>
    <mergeCell ref="A3:A4"/>
    <mergeCell ref="B3:B4"/>
    <mergeCell ref="E3:F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sqref="A1:K1"/>
    </sheetView>
  </sheetViews>
  <sheetFormatPr defaultColWidth="9.109375" defaultRowHeight="14.4" x14ac:dyDescent="0.3"/>
  <cols>
    <col min="1" max="1" width="8.6640625" customWidth="1"/>
    <col min="2" max="2" width="67.44140625" customWidth="1"/>
    <col min="3" max="11" width="8.6640625" customWidth="1"/>
    <col min="12" max="12" width="14" customWidth="1"/>
  </cols>
  <sheetData>
    <row r="1" spans="1:14" ht="15" thickBot="1" x14ac:dyDescent="0.35">
      <c r="A1" s="532" t="s">
        <v>698</v>
      </c>
      <c r="B1" s="533"/>
      <c r="C1" s="533"/>
      <c r="D1" s="533"/>
      <c r="E1" s="533"/>
      <c r="F1" s="533"/>
      <c r="G1" s="533"/>
      <c r="H1" s="533"/>
      <c r="I1" s="533"/>
      <c r="J1" s="533"/>
      <c r="K1" s="534"/>
    </row>
    <row r="2" spans="1:14" ht="14.4" customHeight="1" x14ac:dyDescent="0.3">
      <c r="A2" s="542" t="s">
        <v>625</v>
      </c>
      <c r="B2" s="584" t="s">
        <v>303</v>
      </c>
      <c r="C2" s="485">
        <v>2014</v>
      </c>
      <c r="D2" s="487"/>
      <c r="E2" s="487"/>
      <c r="F2" s="487"/>
      <c r="G2" s="485">
        <v>2015</v>
      </c>
      <c r="H2" s="487"/>
      <c r="I2" s="487"/>
      <c r="J2" s="505"/>
      <c r="K2" s="501" t="s">
        <v>675</v>
      </c>
    </row>
    <row r="3" spans="1:14" ht="30.75" customHeight="1" x14ac:dyDescent="0.3">
      <c r="A3" s="543"/>
      <c r="B3" s="585"/>
      <c r="C3" s="179" t="s">
        <v>1</v>
      </c>
      <c r="D3" s="98" t="s">
        <v>2</v>
      </c>
      <c r="E3" s="528" t="s">
        <v>3</v>
      </c>
      <c r="F3" s="550"/>
      <c r="G3" s="179" t="s">
        <v>1</v>
      </c>
      <c r="H3" s="98" t="s">
        <v>2</v>
      </c>
      <c r="I3" s="528" t="s">
        <v>3</v>
      </c>
      <c r="J3" s="550"/>
      <c r="K3" s="502"/>
    </row>
    <row r="4" spans="1:14" ht="15" thickBot="1" x14ac:dyDescent="0.35">
      <c r="A4" s="544"/>
      <c r="B4" s="586"/>
      <c r="C4" s="96" t="s">
        <v>4</v>
      </c>
      <c r="D4" s="96" t="s">
        <v>6</v>
      </c>
      <c r="E4" s="96" t="s">
        <v>6</v>
      </c>
      <c r="F4" s="103" t="s">
        <v>5</v>
      </c>
      <c r="G4" s="96" t="s">
        <v>4</v>
      </c>
      <c r="H4" s="96" t="s">
        <v>6</v>
      </c>
      <c r="I4" s="96" t="s">
        <v>6</v>
      </c>
      <c r="J4" s="97" t="s">
        <v>5</v>
      </c>
      <c r="K4" s="514"/>
    </row>
    <row r="5" spans="1:14" x14ac:dyDescent="0.3">
      <c r="A5" s="192" t="s">
        <v>304</v>
      </c>
      <c r="B5" s="193" t="s">
        <v>305</v>
      </c>
      <c r="C5" s="160">
        <v>901</v>
      </c>
      <c r="D5" s="160">
        <v>0</v>
      </c>
      <c r="E5" s="160">
        <v>901</v>
      </c>
      <c r="F5" s="131">
        <v>9.9043640760690332E-2</v>
      </c>
      <c r="G5" s="283">
        <v>846</v>
      </c>
      <c r="H5" s="283">
        <v>0</v>
      </c>
      <c r="I5" s="283">
        <f>G5+H5</f>
        <v>846</v>
      </c>
      <c r="J5" s="284">
        <f>I5/$I$27</f>
        <v>8.9146469968387779E-2</v>
      </c>
      <c r="K5" s="285">
        <f>(I5-E5)/E5</f>
        <v>-6.1043285238623748E-2</v>
      </c>
    </row>
    <row r="6" spans="1:14" ht="28.8" x14ac:dyDescent="0.3">
      <c r="A6" s="29" t="s">
        <v>306</v>
      </c>
      <c r="B6" s="30" t="s">
        <v>307</v>
      </c>
      <c r="C6" s="36">
        <v>1721</v>
      </c>
      <c r="D6" s="36">
        <v>0</v>
      </c>
      <c r="E6" s="36">
        <v>1721</v>
      </c>
      <c r="F6" s="191">
        <v>0.18918324722435967</v>
      </c>
      <c r="G6" s="286">
        <v>1906</v>
      </c>
      <c r="H6" s="286">
        <v>0</v>
      </c>
      <c r="I6" s="283">
        <f t="shared" ref="I6:I27" si="0">G6+H6</f>
        <v>1906</v>
      </c>
      <c r="J6" s="284">
        <f t="shared" ref="J6:J26" si="1">I6/$I$27</f>
        <v>0.20084299262381455</v>
      </c>
      <c r="K6" s="285">
        <f t="shared" ref="K6:K27" si="2">(I6-E6)/E6</f>
        <v>0.10749564206856478</v>
      </c>
      <c r="M6" s="196"/>
      <c r="N6" s="196"/>
    </row>
    <row r="7" spans="1:14" x14ac:dyDescent="0.3">
      <c r="A7" s="29" t="s">
        <v>308</v>
      </c>
      <c r="B7" s="2" t="s">
        <v>309</v>
      </c>
      <c r="C7" s="2">
        <v>256</v>
      </c>
      <c r="D7" s="2">
        <v>0</v>
      </c>
      <c r="E7" s="2">
        <v>256</v>
      </c>
      <c r="F7" s="47">
        <v>2.8141145432560185E-2</v>
      </c>
      <c r="G7" s="286">
        <v>290</v>
      </c>
      <c r="H7" s="286">
        <v>0</v>
      </c>
      <c r="I7" s="283">
        <f t="shared" si="0"/>
        <v>290</v>
      </c>
      <c r="J7" s="284">
        <f t="shared" si="1"/>
        <v>3.0558482613277135E-2</v>
      </c>
      <c r="K7" s="285">
        <f t="shared" si="2"/>
        <v>0.1328125</v>
      </c>
    </row>
    <row r="8" spans="1:14" x14ac:dyDescent="0.3">
      <c r="A8" s="29" t="s">
        <v>310</v>
      </c>
      <c r="B8" s="2" t="s">
        <v>311</v>
      </c>
      <c r="C8" s="2">
        <v>38</v>
      </c>
      <c r="D8" s="2">
        <v>0</v>
      </c>
      <c r="E8" s="2">
        <v>38</v>
      </c>
      <c r="F8" s="47">
        <v>4.1772012751456521E-3</v>
      </c>
      <c r="G8" s="286">
        <v>41</v>
      </c>
      <c r="H8" s="286">
        <v>0</v>
      </c>
      <c r="I8" s="283">
        <f t="shared" si="0"/>
        <v>41</v>
      </c>
      <c r="J8" s="284">
        <f t="shared" si="1"/>
        <v>4.3203371970495256E-3</v>
      </c>
      <c r="K8" s="285">
        <f t="shared" si="2"/>
        <v>7.8947368421052627E-2</v>
      </c>
    </row>
    <row r="9" spans="1:14" x14ac:dyDescent="0.3">
      <c r="A9" s="29" t="s">
        <v>312</v>
      </c>
      <c r="B9" s="2" t="s">
        <v>313</v>
      </c>
      <c r="C9" s="2">
        <v>12</v>
      </c>
      <c r="D9" s="2">
        <v>0</v>
      </c>
      <c r="E9" s="2">
        <v>12</v>
      </c>
      <c r="F9" s="47">
        <v>1.3191161921512586E-3</v>
      </c>
      <c r="G9" s="286">
        <v>5</v>
      </c>
      <c r="H9" s="286">
        <v>0</v>
      </c>
      <c r="I9" s="283">
        <f t="shared" si="0"/>
        <v>5</v>
      </c>
      <c r="J9" s="284">
        <f t="shared" si="1"/>
        <v>5.2687038988408848E-4</v>
      </c>
      <c r="K9" s="285">
        <f t="shared" si="2"/>
        <v>-0.58333333333333337</v>
      </c>
    </row>
    <row r="10" spans="1:14" x14ac:dyDescent="0.3">
      <c r="A10" s="29" t="s">
        <v>314</v>
      </c>
      <c r="B10" s="2" t="s">
        <v>315</v>
      </c>
      <c r="C10" s="2">
        <v>2</v>
      </c>
      <c r="D10" s="2">
        <v>0</v>
      </c>
      <c r="E10" s="2">
        <v>2</v>
      </c>
      <c r="F10" s="47">
        <v>2.1985269869187644E-4</v>
      </c>
      <c r="G10" s="286">
        <v>0</v>
      </c>
      <c r="H10" s="286">
        <v>0</v>
      </c>
      <c r="I10" s="283">
        <f t="shared" si="0"/>
        <v>0</v>
      </c>
      <c r="J10" s="284">
        <f t="shared" si="1"/>
        <v>0</v>
      </c>
      <c r="K10" s="285">
        <f t="shared" si="2"/>
        <v>-1</v>
      </c>
    </row>
    <row r="11" spans="1:14" x14ac:dyDescent="0.3">
      <c r="A11" s="29" t="s">
        <v>316</v>
      </c>
      <c r="B11" s="2" t="s">
        <v>317</v>
      </c>
      <c r="C11" s="2">
        <v>4</v>
      </c>
      <c r="D11" s="2">
        <v>0</v>
      </c>
      <c r="E11" s="2">
        <v>4</v>
      </c>
      <c r="F11" s="47">
        <v>4.3970539738375289E-4</v>
      </c>
      <c r="G11" s="286">
        <v>4</v>
      </c>
      <c r="H11" s="286">
        <v>0</v>
      </c>
      <c r="I11" s="283">
        <f t="shared" si="0"/>
        <v>4</v>
      </c>
      <c r="J11" s="284">
        <f t="shared" si="1"/>
        <v>4.2149631190727084E-4</v>
      </c>
      <c r="K11" s="285">
        <f t="shared" si="2"/>
        <v>0</v>
      </c>
    </row>
    <row r="12" spans="1:14" x14ac:dyDescent="0.3">
      <c r="A12" s="29" t="s">
        <v>318</v>
      </c>
      <c r="B12" s="2" t="s">
        <v>319</v>
      </c>
      <c r="C12" s="2">
        <v>5</v>
      </c>
      <c r="D12" s="2">
        <v>0</v>
      </c>
      <c r="E12" s="2">
        <v>5</v>
      </c>
      <c r="F12" s="47">
        <v>5.4963174672969107E-4</v>
      </c>
      <c r="G12" s="286">
        <v>2</v>
      </c>
      <c r="H12" s="286">
        <v>0</v>
      </c>
      <c r="I12" s="283">
        <f t="shared" si="0"/>
        <v>2</v>
      </c>
      <c r="J12" s="284">
        <f t="shared" si="1"/>
        <v>2.1074815595363542E-4</v>
      </c>
      <c r="K12" s="285">
        <f t="shared" si="2"/>
        <v>-0.6</v>
      </c>
    </row>
    <row r="13" spans="1:14" x14ac:dyDescent="0.3">
      <c r="A13" s="29" t="s">
        <v>320</v>
      </c>
      <c r="B13" s="2" t="s">
        <v>321</v>
      </c>
      <c r="C13" s="2">
        <v>0</v>
      </c>
      <c r="D13" s="2">
        <v>0</v>
      </c>
      <c r="E13" s="2">
        <v>0</v>
      </c>
      <c r="F13" s="47">
        <v>0</v>
      </c>
      <c r="G13" s="286">
        <v>0</v>
      </c>
      <c r="H13" s="286">
        <v>0</v>
      </c>
      <c r="I13" s="283">
        <f t="shared" si="0"/>
        <v>0</v>
      </c>
      <c r="J13" s="284">
        <f t="shared" si="1"/>
        <v>0</v>
      </c>
      <c r="K13" s="285">
        <v>0</v>
      </c>
    </row>
    <row r="14" spans="1:14" x14ac:dyDescent="0.3">
      <c r="A14" s="29" t="s">
        <v>322</v>
      </c>
      <c r="B14" s="2" t="s">
        <v>323</v>
      </c>
      <c r="C14" s="2">
        <v>3</v>
      </c>
      <c r="D14" s="2">
        <v>0</v>
      </c>
      <c r="E14" s="2">
        <v>3</v>
      </c>
      <c r="F14" s="47">
        <v>3.2977904803781465E-4</v>
      </c>
      <c r="G14" s="286">
        <v>6</v>
      </c>
      <c r="H14" s="286">
        <v>0</v>
      </c>
      <c r="I14" s="283">
        <f t="shared" si="0"/>
        <v>6</v>
      </c>
      <c r="J14" s="284">
        <f t="shared" si="1"/>
        <v>6.3224446786090617E-4</v>
      </c>
      <c r="K14" s="285">
        <f t="shared" si="2"/>
        <v>1</v>
      </c>
    </row>
    <row r="15" spans="1:14" x14ac:dyDescent="0.3">
      <c r="A15" s="29" t="s">
        <v>324</v>
      </c>
      <c r="B15" s="2" t="s">
        <v>325</v>
      </c>
      <c r="C15" s="2">
        <v>2</v>
      </c>
      <c r="D15" s="2">
        <v>0</v>
      </c>
      <c r="E15" s="2">
        <v>2</v>
      </c>
      <c r="F15" s="47">
        <v>2.1985269869187644E-4</v>
      </c>
      <c r="G15" s="286">
        <v>2</v>
      </c>
      <c r="H15" s="286">
        <v>0</v>
      </c>
      <c r="I15" s="283">
        <f t="shared" si="0"/>
        <v>2</v>
      </c>
      <c r="J15" s="284">
        <f t="shared" si="1"/>
        <v>2.1074815595363542E-4</v>
      </c>
      <c r="K15" s="285">
        <f t="shared" si="2"/>
        <v>0</v>
      </c>
    </row>
    <row r="16" spans="1:14" ht="14.4" customHeight="1" x14ac:dyDescent="0.25">
      <c r="A16" s="29" t="s">
        <v>326</v>
      </c>
      <c r="B16" s="2" t="s">
        <v>327</v>
      </c>
      <c r="C16" s="2">
        <v>43</v>
      </c>
      <c r="D16" s="2">
        <v>0</v>
      </c>
      <c r="E16" s="2">
        <v>43</v>
      </c>
      <c r="F16" s="47">
        <v>4.7268330218753433E-3</v>
      </c>
      <c r="G16" s="286">
        <v>27</v>
      </c>
      <c r="H16" s="286">
        <v>5</v>
      </c>
      <c r="I16" s="283">
        <f t="shared" si="0"/>
        <v>32</v>
      </c>
      <c r="J16" s="284">
        <f t="shared" si="1"/>
        <v>3.3719704952581667E-3</v>
      </c>
      <c r="K16" s="285">
        <f t="shared" si="2"/>
        <v>-0.2558139534883721</v>
      </c>
    </row>
    <row r="17" spans="1:14" x14ac:dyDescent="0.3">
      <c r="A17" s="29" t="s">
        <v>328</v>
      </c>
      <c r="B17" s="2" t="s">
        <v>329</v>
      </c>
      <c r="C17" s="2">
        <v>4838</v>
      </c>
      <c r="D17" s="2">
        <v>3</v>
      </c>
      <c r="E17" s="2">
        <v>4841</v>
      </c>
      <c r="F17" s="47">
        <v>0.5321534571836869</v>
      </c>
      <c r="G17" s="286">
        <v>5039</v>
      </c>
      <c r="H17" s="286">
        <v>0</v>
      </c>
      <c r="I17" s="283">
        <f t="shared" si="0"/>
        <v>5039</v>
      </c>
      <c r="J17" s="284">
        <f t="shared" si="1"/>
        <v>0.53097997892518445</v>
      </c>
      <c r="K17" s="285">
        <f t="shared" si="2"/>
        <v>4.0900640363561246E-2</v>
      </c>
      <c r="M17" s="196"/>
      <c r="N17" s="196"/>
    </row>
    <row r="18" spans="1:14" x14ac:dyDescent="0.3">
      <c r="A18" s="29" t="s">
        <v>330</v>
      </c>
      <c r="B18" s="2" t="s">
        <v>331</v>
      </c>
      <c r="C18" s="2">
        <v>267</v>
      </c>
      <c r="D18" s="2">
        <v>0</v>
      </c>
      <c r="E18" s="2">
        <v>267</v>
      </c>
      <c r="F18" s="47">
        <v>2.9350335275365506E-2</v>
      </c>
      <c r="G18" s="286">
        <v>297</v>
      </c>
      <c r="H18" s="286">
        <v>0</v>
      </c>
      <c r="I18" s="283">
        <f t="shared" si="0"/>
        <v>297</v>
      </c>
      <c r="J18" s="284">
        <f t="shared" si="1"/>
        <v>3.129610115911486E-2</v>
      </c>
      <c r="K18" s="285">
        <f t="shared" si="2"/>
        <v>0.11235955056179775</v>
      </c>
    </row>
    <row r="19" spans="1:14" x14ac:dyDescent="0.3">
      <c r="A19" s="29" t="s">
        <v>332</v>
      </c>
      <c r="B19" s="30" t="s">
        <v>333</v>
      </c>
      <c r="C19" s="2">
        <v>81</v>
      </c>
      <c r="D19" s="2">
        <v>0</v>
      </c>
      <c r="E19" s="2">
        <v>81</v>
      </c>
      <c r="F19" s="47">
        <v>8.9040342970209962E-3</v>
      </c>
      <c r="G19" s="286">
        <v>73</v>
      </c>
      <c r="H19" s="286">
        <v>0</v>
      </c>
      <c r="I19" s="283">
        <f t="shared" si="0"/>
        <v>73</v>
      </c>
      <c r="J19" s="284">
        <f t="shared" si="1"/>
        <v>7.6923076923076927E-3</v>
      </c>
      <c r="K19" s="285">
        <f t="shared" si="2"/>
        <v>-9.8765432098765427E-2</v>
      </c>
    </row>
    <row r="20" spans="1:14" ht="14.4" customHeight="1" x14ac:dyDescent="0.25">
      <c r="A20" s="29" t="s">
        <v>334</v>
      </c>
      <c r="B20" s="2" t="s">
        <v>335</v>
      </c>
      <c r="C20" s="2">
        <v>8</v>
      </c>
      <c r="D20" s="2">
        <v>0</v>
      </c>
      <c r="E20" s="2">
        <v>8</v>
      </c>
      <c r="F20" s="47">
        <v>8.7941079476750578E-4</v>
      </c>
      <c r="G20" s="286">
        <v>6</v>
      </c>
      <c r="H20" s="286">
        <v>0</v>
      </c>
      <c r="I20" s="283">
        <f t="shared" si="0"/>
        <v>6</v>
      </c>
      <c r="J20" s="284">
        <f t="shared" si="1"/>
        <v>6.3224446786090617E-4</v>
      </c>
      <c r="K20" s="285">
        <f t="shared" si="2"/>
        <v>-0.25</v>
      </c>
    </row>
    <row r="21" spans="1:14" x14ac:dyDescent="0.3">
      <c r="A21" s="29" t="s">
        <v>336</v>
      </c>
      <c r="B21" s="2" t="s">
        <v>337</v>
      </c>
      <c r="C21" s="2">
        <v>10</v>
      </c>
      <c r="D21" s="2">
        <v>0</v>
      </c>
      <c r="E21" s="2">
        <v>10</v>
      </c>
      <c r="F21" s="47">
        <v>1.0992634934593821E-3</v>
      </c>
      <c r="G21" s="286">
        <v>9</v>
      </c>
      <c r="H21" s="286">
        <v>0</v>
      </c>
      <c r="I21" s="283">
        <f t="shared" si="0"/>
        <v>9</v>
      </c>
      <c r="J21" s="284">
        <f t="shared" si="1"/>
        <v>9.4836670179135937E-4</v>
      </c>
      <c r="K21" s="285">
        <f t="shared" si="2"/>
        <v>-0.1</v>
      </c>
    </row>
    <row r="22" spans="1:14" ht="28.8" x14ac:dyDescent="0.3">
      <c r="A22" s="29" t="s">
        <v>338</v>
      </c>
      <c r="B22" s="30" t="s">
        <v>339</v>
      </c>
      <c r="C22" s="36">
        <v>40</v>
      </c>
      <c r="D22" s="36">
        <v>0</v>
      </c>
      <c r="E22" s="36">
        <v>40</v>
      </c>
      <c r="F22" s="191">
        <v>4.3970539738375286E-3</v>
      </c>
      <c r="G22" s="286">
        <v>49</v>
      </c>
      <c r="H22" s="286">
        <v>0</v>
      </c>
      <c r="I22" s="283">
        <f t="shared" si="0"/>
        <v>49</v>
      </c>
      <c r="J22" s="284">
        <f t="shared" si="1"/>
        <v>5.1633298208640672E-3</v>
      </c>
      <c r="K22" s="285">
        <f t="shared" si="2"/>
        <v>0.22500000000000001</v>
      </c>
    </row>
    <row r="23" spans="1:14" x14ac:dyDescent="0.3">
      <c r="A23" s="29" t="s">
        <v>340</v>
      </c>
      <c r="B23" s="2" t="s">
        <v>341</v>
      </c>
      <c r="C23" s="2">
        <v>319</v>
      </c>
      <c r="D23" s="2">
        <v>0</v>
      </c>
      <c r="E23" s="2">
        <v>319</v>
      </c>
      <c r="F23" s="47">
        <v>3.5066505441354291E-2</v>
      </c>
      <c r="G23" s="286">
        <v>356</v>
      </c>
      <c r="H23" s="286">
        <v>0</v>
      </c>
      <c r="I23" s="283">
        <f t="shared" si="0"/>
        <v>356</v>
      </c>
      <c r="J23" s="284">
        <f t="shared" si="1"/>
        <v>3.7513171759747103E-2</v>
      </c>
      <c r="K23" s="285">
        <f t="shared" si="2"/>
        <v>0.11598746081504702</v>
      </c>
    </row>
    <row r="24" spans="1:14" x14ac:dyDescent="0.3">
      <c r="A24" s="29" t="s">
        <v>342</v>
      </c>
      <c r="B24" s="2" t="s">
        <v>343</v>
      </c>
      <c r="C24" s="2">
        <v>23</v>
      </c>
      <c r="D24" s="2">
        <v>0</v>
      </c>
      <c r="E24" s="2">
        <v>23</v>
      </c>
      <c r="F24" s="47">
        <v>2.528306034956579E-3</v>
      </c>
      <c r="G24" s="286">
        <v>20</v>
      </c>
      <c r="H24" s="286">
        <v>0</v>
      </c>
      <c r="I24" s="283">
        <f t="shared" si="0"/>
        <v>20</v>
      </c>
      <c r="J24" s="284">
        <f t="shared" si="1"/>
        <v>2.1074815595363539E-3</v>
      </c>
      <c r="K24" s="285">
        <f t="shared" si="2"/>
        <v>-0.13043478260869565</v>
      </c>
    </row>
    <row r="25" spans="1:14" x14ac:dyDescent="0.3">
      <c r="A25" s="29" t="s">
        <v>344</v>
      </c>
      <c r="B25" s="2" t="s">
        <v>345</v>
      </c>
      <c r="C25" s="2">
        <v>247</v>
      </c>
      <c r="D25" s="2">
        <v>0</v>
      </c>
      <c r="E25" s="2">
        <v>247</v>
      </c>
      <c r="F25" s="47">
        <v>2.7151808288446742E-2</v>
      </c>
      <c r="G25" s="286">
        <v>281</v>
      </c>
      <c r="H25" s="286">
        <v>0</v>
      </c>
      <c r="I25" s="283">
        <f t="shared" si="0"/>
        <v>281</v>
      </c>
      <c r="J25" s="284">
        <f t="shared" si="1"/>
        <v>2.9610115911485775E-2</v>
      </c>
      <c r="K25" s="285">
        <f t="shared" si="2"/>
        <v>0.13765182186234817</v>
      </c>
    </row>
    <row r="26" spans="1:14" ht="15" thickBot="1" x14ac:dyDescent="0.35">
      <c r="A26" s="190" t="s">
        <v>346</v>
      </c>
      <c r="B26" s="9" t="s">
        <v>347</v>
      </c>
      <c r="C26" s="9">
        <v>274</v>
      </c>
      <c r="D26" s="9">
        <v>0</v>
      </c>
      <c r="E26" s="9">
        <v>274</v>
      </c>
      <c r="F26" s="77">
        <v>3.0119819720787071E-2</v>
      </c>
      <c r="G26" s="287">
        <v>226</v>
      </c>
      <c r="H26" s="287">
        <v>0</v>
      </c>
      <c r="I26" s="288">
        <f t="shared" si="0"/>
        <v>226</v>
      </c>
      <c r="J26" s="284">
        <f t="shared" si="1"/>
        <v>2.3814541622760799E-2</v>
      </c>
      <c r="K26" s="285">
        <f t="shared" si="2"/>
        <v>-0.17518248175182483</v>
      </c>
    </row>
    <row r="27" spans="1:14" s="7" customFormat="1" ht="15.75" thickBot="1" x14ac:dyDescent="0.3">
      <c r="A27" s="348" t="s">
        <v>9</v>
      </c>
      <c r="B27" s="262"/>
      <c r="C27" s="262">
        <v>9094</v>
      </c>
      <c r="D27" s="262">
        <v>3</v>
      </c>
      <c r="E27" s="262">
        <v>9097</v>
      </c>
      <c r="F27" s="370">
        <v>1</v>
      </c>
      <c r="G27" s="371">
        <f>SUM(G5:G26)</f>
        <v>9485</v>
      </c>
      <c r="H27" s="371">
        <f>SUM(H5:H26)</f>
        <v>5</v>
      </c>
      <c r="I27" s="371">
        <f t="shared" si="0"/>
        <v>9490</v>
      </c>
      <c r="J27" s="398">
        <f>SUM(J5:J26)</f>
        <v>0.99999999999999989</v>
      </c>
      <c r="K27" s="369">
        <f t="shared" si="2"/>
        <v>4.3201055292953719E-2</v>
      </c>
    </row>
  </sheetData>
  <mergeCells count="8">
    <mergeCell ref="G2:J2"/>
    <mergeCell ref="K2:K4"/>
    <mergeCell ref="I3:J3"/>
    <mergeCell ref="A1:K1"/>
    <mergeCell ref="C2:F2"/>
    <mergeCell ref="B2:B4"/>
    <mergeCell ref="A2:A4"/>
    <mergeCell ref="E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workbookViewId="0">
      <selection activeCell="H25" sqref="H25"/>
    </sheetView>
  </sheetViews>
  <sheetFormatPr defaultColWidth="9.109375" defaultRowHeight="14.4" x14ac:dyDescent="0.3"/>
  <cols>
    <col min="1" max="1" width="12.6640625" customWidth="1"/>
    <col min="2" max="2" width="8.6640625" customWidth="1"/>
    <col min="3" max="3" width="8.5546875" customWidth="1"/>
    <col min="4" max="12" width="8.6640625" customWidth="1"/>
  </cols>
  <sheetData>
    <row r="1" spans="1:19" x14ac:dyDescent="0.3">
      <c r="A1" s="469" t="s">
        <v>669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</row>
    <row r="2" spans="1:19" ht="15" thickBot="1" x14ac:dyDescent="0.35">
      <c r="A2" s="31"/>
    </row>
    <row r="3" spans="1:19" x14ac:dyDescent="0.3">
      <c r="A3" s="55"/>
      <c r="B3" s="485">
        <v>2011</v>
      </c>
      <c r="C3" s="486"/>
      <c r="D3" s="485">
        <v>2012</v>
      </c>
      <c r="E3" s="486"/>
      <c r="F3" s="485">
        <v>2013</v>
      </c>
      <c r="G3" s="486"/>
      <c r="H3" s="485">
        <v>2014</v>
      </c>
      <c r="I3" s="487"/>
      <c r="J3" s="471">
        <v>2015</v>
      </c>
      <c r="K3" s="472"/>
    </row>
    <row r="4" spans="1:19" ht="15" thickBot="1" x14ac:dyDescent="0.35">
      <c r="A4" s="42"/>
      <c r="B4" s="80" t="s">
        <v>6</v>
      </c>
      <c r="C4" s="80" t="s">
        <v>5</v>
      </c>
      <c r="D4" s="80"/>
      <c r="E4" s="80" t="s">
        <v>5</v>
      </c>
      <c r="F4" s="80" t="s">
        <v>6</v>
      </c>
      <c r="G4" s="80" t="s">
        <v>5</v>
      </c>
      <c r="H4" s="80" t="s">
        <v>6</v>
      </c>
      <c r="I4" s="81" t="s">
        <v>5</v>
      </c>
      <c r="J4" s="80" t="s">
        <v>6</v>
      </c>
      <c r="K4" s="82" t="s">
        <v>5</v>
      </c>
    </row>
    <row r="5" spans="1:19" ht="15" thickBot="1" x14ac:dyDescent="0.35">
      <c r="A5" s="473" t="s">
        <v>628</v>
      </c>
      <c r="B5" s="474"/>
      <c r="C5" s="474"/>
      <c r="D5" s="474"/>
      <c r="E5" s="474"/>
      <c r="F5" s="474"/>
      <c r="G5" s="474"/>
      <c r="H5" s="474"/>
      <c r="I5" s="474"/>
      <c r="J5" s="474"/>
      <c r="K5" s="475"/>
    </row>
    <row r="6" spans="1:19" x14ac:dyDescent="0.3">
      <c r="A6" s="197" t="s">
        <v>630</v>
      </c>
      <c r="B6" s="198">
        <v>41423</v>
      </c>
      <c r="C6" s="199">
        <v>0.92225314482912168</v>
      </c>
      <c r="D6" s="200">
        <v>39886</v>
      </c>
      <c r="E6" s="199">
        <v>0.91647710300774343</v>
      </c>
      <c r="F6" s="198">
        <v>38502</v>
      </c>
      <c r="G6" s="199">
        <v>0.91252103429478826</v>
      </c>
      <c r="H6" s="198">
        <v>36993</v>
      </c>
      <c r="I6" s="201">
        <v>0.90916463909164635</v>
      </c>
      <c r="J6" s="198">
        <v>36468</v>
      </c>
      <c r="K6" s="202">
        <f>J6/J8</f>
        <v>0.92947623295526949</v>
      </c>
    </row>
    <row r="7" spans="1:19" x14ac:dyDescent="0.3">
      <c r="A7" s="203" t="s">
        <v>631</v>
      </c>
      <c r="B7" s="204">
        <v>3492</v>
      </c>
      <c r="C7" s="205">
        <v>7.7746855170878329E-2</v>
      </c>
      <c r="D7" s="206">
        <v>3635</v>
      </c>
      <c r="E7" s="205">
        <v>8.3522896992256609E-2</v>
      </c>
      <c r="F7" s="204">
        <v>3691</v>
      </c>
      <c r="G7" s="205">
        <v>8.747896570521177E-2</v>
      </c>
      <c r="H7" s="204">
        <v>3696</v>
      </c>
      <c r="I7" s="207">
        <v>9.0835360908353605E-2</v>
      </c>
      <c r="J7" s="204">
        <v>2767</v>
      </c>
      <c r="K7" s="208">
        <f>J7/J8</f>
        <v>7.052376704473047E-2</v>
      </c>
      <c r="O7" s="196"/>
      <c r="Q7" s="196"/>
      <c r="S7" s="196"/>
    </row>
    <row r="8" spans="1:19" ht="15" thickBot="1" x14ac:dyDescent="0.35">
      <c r="A8" s="209" t="s">
        <v>627</v>
      </c>
      <c r="B8" s="210">
        <v>44915</v>
      </c>
      <c r="C8" s="211">
        <v>0.80320100143061512</v>
      </c>
      <c r="D8" s="212">
        <v>43521</v>
      </c>
      <c r="E8" s="211">
        <v>0.79758457647619396</v>
      </c>
      <c r="F8" s="210">
        <v>42193</v>
      </c>
      <c r="G8" s="211">
        <v>0.77856918790249663</v>
      </c>
      <c r="H8" s="210">
        <v>40689</v>
      </c>
      <c r="I8" s="213">
        <v>0.79964232371668897</v>
      </c>
      <c r="J8" s="210">
        <v>39235</v>
      </c>
      <c r="K8" s="214">
        <f>J8/J20</f>
        <v>0.7930267812026276</v>
      </c>
      <c r="O8" s="196"/>
      <c r="Q8" s="196"/>
      <c r="S8" s="196"/>
    </row>
    <row r="9" spans="1:19" ht="15" thickBot="1" x14ac:dyDescent="0.35">
      <c r="A9" s="476" t="s">
        <v>629</v>
      </c>
      <c r="B9" s="477"/>
      <c r="C9" s="477"/>
      <c r="D9" s="477"/>
      <c r="E9" s="477"/>
      <c r="F9" s="477"/>
      <c r="G9" s="477"/>
      <c r="H9" s="477"/>
      <c r="I9" s="477"/>
      <c r="J9" s="477"/>
      <c r="K9" s="478"/>
      <c r="O9" s="196"/>
      <c r="Q9" s="196"/>
    </row>
    <row r="10" spans="1:19" x14ac:dyDescent="0.3">
      <c r="A10" s="197" t="s">
        <v>630</v>
      </c>
      <c r="B10" s="198">
        <v>10191</v>
      </c>
      <c r="C10" s="199">
        <v>0.9351257111396587</v>
      </c>
      <c r="D10" s="200">
        <v>10175</v>
      </c>
      <c r="E10" s="199">
        <v>0.92769876002917584</v>
      </c>
      <c r="F10" s="198">
        <v>11020</v>
      </c>
      <c r="G10" s="199">
        <v>0.92410901467505246</v>
      </c>
      <c r="H10" s="198">
        <v>9097</v>
      </c>
      <c r="I10" s="201">
        <v>0.91298675230830995</v>
      </c>
      <c r="J10" s="198">
        <v>9490</v>
      </c>
      <c r="K10" s="202">
        <f>J10/J12</f>
        <v>0.93396319259915361</v>
      </c>
    </row>
    <row r="11" spans="1:19" x14ac:dyDescent="0.3">
      <c r="A11" s="203" t="s">
        <v>631</v>
      </c>
      <c r="B11" s="204">
        <v>707</v>
      </c>
      <c r="C11" s="205">
        <v>6.4874288860341342E-2</v>
      </c>
      <c r="D11" s="206">
        <v>793</v>
      </c>
      <c r="E11" s="205">
        <v>7.2301239970824216E-2</v>
      </c>
      <c r="F11" s="204">
        <v>905</v>
      </c>
      <c r="G11" s="205">
        <v>7.5890985324947591E-2</v>
      </c>
      <c r="H11" s="204">
        <v>867</v>
      </c>
      <c r="I11" s="207">
        <v>8.7013247691690082E-2</v>
      </c>
      <c r="J11" s="204">
        <v>671</v>
      </c>
      <c r="K11" s="208">
        <f>J11/J12</f>
        <v>6.6036807400846373E-2</v>
      </c>
    </row>
    <row r="12" spans="1:19" ht="15" customHeight="1" thickBot="1" x14ac:dyDescent="0.35">
      <c r="A12" s="209" t="s">
        <v>627</v>
      </c>
      <c r="B12" s="210">
        <v>10898</v>
      </c>
      <c r="C12" s="211">
        <v>0.19488555078683834</v>
      </c>
      <c r="D12" s="212">
        <v>10968</v>
      </c>
      <c r="E12" s="211">
        <v>0.20100428838470843</v>
      </c>
      <c r="F12" s="210">
        <v>11925</v>
      </c>
      <c r="G12" s="211">
        <v>0.22004686952189398</v>
      </c>
      <c r="H12" s="210">
        <v>9964</v>
      </c>
      <c r="I12" s="213">
        <v>0.19581793884128607</v>
      </c>
      <c r="J12" s="210">
        <v>10161</v>
      </c>
      <c r="K12" s="214">
        <f>J12/J20</f>
        <v>0.20537645275391611</v>
      </c>
    </row>
    <row r="13" spans="1:19" ht="34.950000000000003" customHeight="1" thickBot="1" x14ac:dyDescent="0.35">
      <c r="A13" s="479" t="s">
        <v>632</v>
      </c>
      <c r="B13" s="480"/>
      <c r="C13" s="480"/>
      <c r="D13" s="480"/>
      <c r="E13" s="480"/>
      <c r="F13" s="480"/>
      <c r="G13" s="480"/>
      <c r="H13" s="480"/>
      <c r="I13" s="480"/>
      <c r="J13" s="480"/>
      <c r="K13" s="481"/>
    </row>
    <row r="14" spans="1:19" x14ac:dyDescent="0.3">
      <c r="A14" s="197" t="s">
        <v>630</v>
      </c>
      <c r="B14" s="198">
        <v>97</v>
      </c>
      <c r="C14" s="199">
        <v>0.90654205607476634</v>
      </c>
      <c r="D14" s="200">
        <v>68</v>
      </c>
      <c r="E14" s="199">
        <v>0.88311688311688308</v>
      </c>
      <c r="F14" s="198">
        <v>50</v>
      </c>
      <c r="G14" s="199">
        <v>0.66666666666666663</v>
      </c>
      <c r="H14" s="198">
        <v>201</v>
      </c>
      <c r="I14" s="201">
        <v>0.87012987012987009</v>
      </c>
      <c r="J14" s="198">
        <v>65</v>
      </c>
      <c r="K14" s="202">
        <f>J14/J16</f>
        <v>0.82278481012658233</v>
      </c>
    </row>
    <row r="15" spans="1:19" x14ac:dyDescent="0.3">
      <c r="A15" s="203" t="s">
        <v>631</v>
      </c>
      <c r="B15" s="204">
        <v>10</v>
      </c>
      <c r="C15" s="205">
        <v>9.3457943925233641E-2</v>
      </c>
      <c r="D15" s="206">
        <v>9</v>
      </c>
      <c r="E15" s="205">
        <v>0.11688311688311688</v>
      </c>
      <c r="F15" s="204">
        <v>25</v>
      </c>
      <c r="G15" s="205">
        <v>0.33333333333333331</v>
      </c>
      <c r="H15" s="204">
        <v>30</v>
      </c>
      <c r="I15" s="207">
        <v>0.12987012987012986</v>
      </c>
      <c r="J15" s="204">
        <v>14</v>
      </c>
      <c r="K15" s="208">
        <f>J15/J16</f>
        <v>0.17721518987341772</v>
      </c>
    </row>
    <row r="16" spans="1:19" ht="15" thickBot="1" x14ac:dyDescent="0.35">
      <c r="A16" s="209" t="s">
        <v>627</v>
      </c>
      <c r="B16" s="210">
        <v>107</v>
      </c>
      <c r="C16" s="211">
        <v>1.913447782546495E-3</v>
      </c>
      <c r="D16" s="212">
        <v>77</v>
      </c>
      <c r="E16" s="211">
        <v>1.4111351390976065E-3</v>
      </c>
      <c r="F16" s="210">
        <v>75</v>
      </c>
      <c r="G16" s="211">
        <v>1.3839425756093961E-3</v>
      </c>
      <c r="H16" s="210">
        <v>231</v>
      </c>
      <c r="I16" s="213">
        <v>4.5397374420249976E-3</v>
      </c>
      <c r="J16" s="210">
        <v>79</v>
      </c>
      <c r="K16" s="208">
        <f>J16/J20</f>
        <v>1.596766043456291E-3</v>
      </c>
    </row>
    <row r="17" spans="1:15" ht="15" thickBot="1" x14ac:dyDescent="0.35">
      <c r="A17" s="482" t="s">
        <v>3</v>
      </c>
      <c r="B17" s="483"/>
      <c r="C17" s="483"/>
      <c r="D17" s="483"/>
      <c r="E17" s="483"/>
      <c r="F17" s="483"/>
      <c r="G17" s="483"/>
      <c r="H17" s="483"/>
      <c r="I17" s="483"/>
      <c r="J17" s="483"/>
      <c r="K17" s="484"/>
    </row>
    <row r="18" spans="1:15" x14ac:dyDescent="0.3">
      <c r="A18" s="197" t="s">
        <v>630</v>
      </c>
      <c r="B18" s="198">
        <v>51711</v>
      </c>
      <c r="C18" s="199">
        <v>0.92473175965665233</v>
      </c>
      <c r="D18" s="200">
        <v>50129</v>
      </c>
      <c r="E18" s="199">
        <v>0.91868562841329771</v>
      </c>
      <c r="F18" s="198">
        <v>49572</v>
      </c>
      <c r="G18" s="199">
        <v>0.91473068477478636</v>
      </c>
      <c r="H18" s="198">
        <v>46291</v>
      </c>
      <c r="I18" s="201">
        <v>0.90973586982155485</v>
      </c>
      <c r="J18" s="198">
        <v>46023</v>
      </c>
      <c r="K18" s="202">
        <f>J18/J20</f>
        <v>0.93022738756947954</v>
      </c>
    </row>
    <row r="19" spans="1:15" x14ac:dyDescent="0.3">
      <c r="A19" s="209" t="s">
        <v>631</v>
      </c>
      <c r="B19" s="210">
        <v>4209</v>
      </c>
      <c r="C19" s="211">
        <v>7.5268240343347642E-2</v>
      </c>
      <c r="D19" s="212">
        <v>4437</v>
      </c>
      <c r="E19" s="211">
        <v>8.1314371586702336E-2</v>
      </c>
      <c r="F19" s="210">
        <v>4621</v>
      </c>
      <c r="G19" s="211">
        <v>8.5269315225213582E-2</v>
      </c>
      <c r="H19" s="210">
        <v>4593</v>
      </c>
      <c r="I19" s="213">
        <v>9.026413017844509E-2</v>
      </c>
      <c r="J19" s="210">
        <v>3452</v>
      </c>
      <c r="K19" s="214">
        <f>J19/J20</f>
        <v>6.9772612430520464E-2</v>
      </c>
    </row>
    <row r="20" spans="1:15" s="31" customFormat="1" ht="15.75" thickBot="1" x14ac:dyDescent="0.3">
      <c r="A20" s="409" t="s">
        <v>3</v>
      </c>
      <c r="B20" s="228">
        <v>55920</v>
      </c>
      <c r="C20" s="410"/>
      <c r="D20" s="411">
        <v>54566</v>
      </c>
      <c r="E20" s="228"/>
      <c r="F20" s="228">
        <v>54193</v>
      </c>
      <c r="G20" s="228"/>
      <c r="H20" s="228">
        <v>50884</v>
      </c>
      <c r="I20" s="229"/>
      <c r="J20" s="228">
        <v>49475</v>
      </c>
      <c r="K20" s="412"/>
    </row>
    <row r="22" spans="1:15" x14ac:dyDescent="0.3">
      <c r="A22" s="488" t="s">
        <v>670</v>
      </c>
      <c r="B22" s="488"/>
      <c r="C22" s="488"/>
      <c r="D22" s="488"/>
      <c r="E22" s="488"/>
      <c r="F22" s="488"/>
      <c r="G22" s="488"/>
      <c r="H22" s="488"/>
      <c r="I22" s="488"/>
    </row>
    <row r="23" spans="1:15" x14ac:dyDescent="0.3">
      <c r="A23" s="22" t="s">
        <v>671</v>
      </c>
    </row>
    <row r="24" spans="1:15" x14ac:dyDescent="0.3">
      <c r="A24" s="31"/>
    </row>
    <row r="25" spans="1:15" x14ac:dyDescent="0.3">
      <c r="A25" s="31"/>
    </row>
    <row r="28" spans="1:15" x14ac:dyDescent="0.3">
      <c r="A28" s="470" t="s">
        <v>672</v>
      </c>
      <c r="B28" s="470"/>
      <c r="C28" s="470"/>
      <c r="D28" s="470"/>
      <c r="E28" s="470"/>
      <c r="F28" s="470"/>
      <c r="G28" s="470"/>
      <c r="H28" s="470"/>
      <c r="I28" s="470"/>
      <c r="J28" s="470"/>
      <c r="K28" s="470"/>
      <c r="L28" s="85"/>
    </row>
    <row r="29" spans="1:15" ht="15.75" thickBot="1" x14ac:dyDescent="0.3">
      <c r="A29" s="31"/>
    </row>
    <row r="30" spans="1:15" ht="15" x14ac:dyDescent="0.25">
      <c r="A30" s="38"/>
      <c r="B30" s="39"/>
      <c r="C30" s="39"/>
      <c r="D30" s="463">
        <v>2014</v>
      </c>
      <c r="E30" s="464"/>
      <c r="F30" s="464"/>
      <c r="G30" s="465"/>
      <c r="H30" s="466">
        <v>2015</v>
      </c>
      <c r="I30" s="467"/>
      <c r="J30" s="467"/>
      <c r="K30" s="468"/>
    </row>
    <row r="31" spans="1:15" ht="14.4" customHeight="1" x14ac:dyDescent="0.3">
      <c r="A31" s="58"/>
      <c r="B31" s="46"/>
      <c r="C31" s="46"/>
      <c r="D31" s="457" t="s">
        <v>1</v>
      </c>
      <c r="E31" s="459" t="s">
        <v>2</v>
      </c>
      <c r="F31" s="451" t="s">
        <v>3</v>
      </c>
      <c r="G31" s="452"/>
      <c r="H31" s="457" t="s">
        <v>673</v>
      </c>
      <c r="I31" s="459" t="s">
        <v>2</v>
      </c>
      <c r="J31" s="451" t="s">
        <v>3</v>
      </c>
      <c r="K31" s="461"/>
      <c r="N31" s="196"/>
      <c r="O31" s="196"/>
    </row>
    <row r="32" spans="1:15" x14ac:dyDescent="0.3">
      <c r="A32" s="60"/>
      <c r="B32" s="61"/>
      <c r="C32" s="61"/>
      <c r="D32" s="458"/>
      <c r="E32" s="460"/>
      <c r="F32" s="453"/>
      <c r="G32" s="454"/>
      <c r="H32" s="458"/>
      <c r="I32" s="460"/>
      <c r="J32" s="453"/>
      <c r="K32" s="462"/>
      <c r="N32" s="196"/>
      <c r="O32" s="196"/>
    </row>
    <row r="33" spans="1:15" x14ac:dyDescent="0.3">
      <c r="A33" s="62" t="s">
        <v>628</v>
      </c>
      <c r="B33" s="63"/>
      <c r="C33" s="63"/>
      <c r="D33" s="66">
        <v>36987</v>
      </c>
      <c r="E33" s="66">
        <v>6</v>
      </c>
      <c r="F33" s="67">
        <v>36993</v>
      </c>
      <c r="G33" s="68">
        <v>0.79914022164135579</v>
      </c>
      <c r="H33" s="225">
        <v>36461</v>
      </c>
      <c r="I33" s="225">
        <v>7</v>
      </c>
      <c r="J33" s="226">
        <f>SUM(H33:I33)</f>
        <v>36468</v>
      </c>
      <c r="K33" s="227">
        <f>J33/J36</f>
        <v>0.79238641548790822</v>
      </c>
      <c r="N33" s="196"/>
      <c r="O33" s="196"/>
    </row>
    <row r="34" spans="1:15" x14ac:dyDescent="0.3">
      <c r="A34" s="62" t="s">
        <v>629</v>
      </c>
      <c r="B34" s="63"/>
      <c r="C34" s="63"/>
      <c r="D34" s="66">
        <v>9094</v>
      </c>
      <c r="E34" s="66">
        <v>3</v>
      </c>
      <c r="F34" s="67">
        <v>9097</v>
      </c>
      <c r="G34" s="68">
        <v>0.19651768162277763</v>
      </c>
      <c r="H34" s="225">
        <v>9485</v>
      </c>
      <c r="I34" s="225">
        <v>5</v>
      </c>
      <c r="J34" s="226">
        <f>SUM(H34:I34)</f>
        <v>9490</v>
      </c>
      <c r="K34" s="227">
        <f>J34/J36</f>
        <v>0.20620124720248573</v>
      </c>
    </row>
    <row r="35" spans="1:15" ht="42.75" customHeight="1" x14ac:dyDescent="0.3">
      <c r="A35" s="455" t="s">
        <v>633</v>
      </c>
      <c r="B35" s="456"/>
      <c r="C35" s="456"/>
      <c r="D35" s="333">
        <v>201</v>
      </c>
      <c r="E35" s="333">
        <v>0</v>
      </c>
      <c r="F35" s="404">
        <v>201</v>
      </c>
      <c r="G35" s="405">
        <v>4.3420967358665831E-3</v>
      </c>
      <c r="H35" s="406">
        <v>65</v>
      </c>
      <c r="I35" s="406">
        <v>0</v>
      </c>
      <c r="J35" s="407">
        <f>SUM(H35:I35)</f>
        <v>65</v>
      </c>
      <c r="K35" s="408">
        <f>J35/J36</f>
        <v>1.4123373096060665E-3</v>
      </c>
    </row>
    <row r="36" spans="1:15" ht="15" thickBot="1" x14ac:dyDescent="0.35">
      <c r="A36" s="64" t="s">
        <v>626</v>
      </c>
      <c r="B36" s="65"/>
      <c r="C36" s="415"/>
      <c r="D36" s="69">
        <v>46282</v>
      </c>
      <c r="E36" s="69">
        <v>9</v>
      </c>
      <c r="F36" s="70">
        <v>46291</v>
      </c>
      <c r="G36" s="413">
        <v>1</v>
      </c>
      <c r="H36" s="228">
        <f>SUM(H33:H35)</f>
        <v>46011</v>
      </c>
      <c r="I36" s="228">
        <f>SUM(I33:I35)</f>
        <v>12</v>
      </c>
      <c r="J36" s="229">
        <f>SUM(J33:J35)</f>
        <v>46023</v>
      </c>
      <c r="K36" s="414">
        <v>1</v>
      </c>
    </row>
  </sheetData>
  <mergeCells count="21">
    <mergeCell ref="I31:I32"/>
    <mergeCell ref="J31:K32"/>
    <mergeCell ref="D30:G30"/>
    <mergeCell ref="H30:K30"/>
    <mergeCell ref="A1:K1"/>
    <mergeCell ref="A28:K28"/>
    <mergeCell ref="J3:K3"/>
    <mergeCell ref="A5:K5"/>
    <mergeCell ref="A9:K9"/>
    <mergeCell ref="A13:K13"/>
    <mergeCell ref="A17:K17"/>
    <mergeCell ref="B3:C3"/>
    <mergeCell ref="D3:E3"/>
    <mergeCell ref="F3:G3"/>
    <mergeCell ref="H3:I3"/>
    <mergeCell ref="A22:I22"/>
    <mergeCell ref="F31:G32"/>
    <mergeCell ref="A35:C35"/>
    <mergeCell ref="D31:D32"/>
    <mergeCell ref="E31:E32"/>
    <mergeCell ref="H31:H32"/>
  </mergeCells>
  <pageMargins left="0.7" right="0.7" top="0.75" bottom="0.75" header="0.3" footer="0.3"/>
  <pageSetup paperSize="9" orientation="portrait" r:id="rId1"/>
  <ignoredErrors>
    <ignoredError sqref="J33:J35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workbookViewId="0">
      <selection sqref="A1:K1"/>
    </sheetView>
  </sheetViews>
  <sheetFormatPr defaultColWidth="9.109375" defaultRowHeight="14.4" x14ac:dyDescent="0.3"/>
  <cols>
    <col min="1" max="1" width="5.6640625" style="22" customWidth="1"/>
    <col min="2" max="2" width="67.33203125" style="22" customWidth="1"/>
    <col min="3" max="6" width="9.109375" style="22" customWidth="1"/>
    <col min="7" max="11" width="9.109375" style="22"/>
    <col min="12" max="12" width="39.6640625" style="22" customWidth="1"/>
    <col min="13" max="16384" width="9.109375" style="22"/>
  </cols>
  <sheetData>
    <row r="1" spans="1:14" ht="15" thickBot="1" x14ac:dyDescent="0.35">
      <c r="A1" s="532" t="s">
        <v>699</v>
      </c>
      <c r="B1" s="533"/>
      <c r="C1" s="533"/>
      <c r="D1" s="533"/>
      <c r="E1" s="533"/>
      <c r="F1" s="533"/>
      <c r="G1" s="533"/>
      <c r="H1" s="533"/>
      <c r="I1" s="533"/>
      <c r="J1" s="533"/>
      <c r="K1" s="534"/>
    </row>
    <row r="2" spans="1:14" ht="14.4" customHeight="1" x14ac:dyDescent="0.3">
      <c r="A2" s="542" t="s">
        <v>623</v>
      </c>
      <c r="B2" s="471" t="s">
        <v>348</v>
      </c>
      <c r="C2" s="485">
        <v>2014</v>
      </c>
      <c r="D2" s="487"/>
      <c r="E2" s="487"/>
      <c r="F2" s="487"/>
      <c r="G2" s="485">
        <v>2015</v>
      </c>
      <c r="H2" s="487"/>
      <c r="I2" s="487"/>
      <c r="J2" s="487"/>
      <c r="K2" s="501" t="s">
        <v>675</v>
      </c>
    </row>
    <row r="3" spans="1:14" s="31" customFormat="1" ht="28.8" x14ac:dyDescent="0.3">
      <c r="A3" s="543"/>
      <c r="B3" s="530"/>
      <c r="C3" s="179" t="s">
        <v>1</v>
      </c>
      <c r="D3" s="98" t="s">
        <v>2</v>
      </c>
      <c r="E3" s="528" t="s">
        <v>3</v>
      </c>
      <c r="F3" s="529"/>
      <c r="G3" s="179" t="s">
        <v>1</v>
      </c>
      <c r="H3" s="98" t="s">
        <v>2</v>
      </c>
      <c r="I3" s="528" t="s">
        <v>3</v>
      </c>
      <c r="J3" s="529"/>
      <c r="K3" s="502"/>
    </row>
    <row r="4" spans="1:14" s="31" customFormat="1" ht="15" thickBot="1" x14ac:dyDescent="0.35">
      <c r="A4" s="544"/>
      <c r="B4" s="531"/>
      <c r="C4" s="96" t="s">
        <v>4</v>
      </c>
      <c r="D4" s="96" t="s">
        <v>6</v>
      </c>
      <c r="E4" s="96" t="s">
        <v>6</v>
      </c>
      <c r="F4" s="96" t="s">
        <v>5</v>
      </c>
      <c r="G4" s="96" t="s">
        <v>4</v>
      </c>
      <c r="H4" s="96" t="s">
        <v>6</v>
      </c>
      <c r="I4" s="96" t="s">
        <v>6</v>
      </c>
      <c r="J4" s="103" t="s">
        <v>5</v>
      </c>
      <c r="K4" s="514"/>
    </row>
    <row r="5" spans="1:14" x14ac:dyDescent="0.3">
      <c r="A5" s="142">
        <v>1</v>
      </c>
      <c r="B5" s="140" t="s">
        <v>349</v>
      </c>
      <c r="C5" s="100">
        <v>78</v>
      </c>
      <c r="D5" s="100">
        <v>0</v>
      </c>
      <c r="E5" s="100">
        <v>78</v>
      </c>
      <c r="F5" s="101">
        <v>9.0782122905027941E-3</v>
      </c>
      <c r="G5" s="100">
        <f>SUM(G6:G14)</f>
        <v>69</v>
      </c>
      <c r="H5" s="100">
        <f>SUM(H6:H14)</f>
        <v>0</v>
      </c>
      <c r="I5" s="100">
        <f>G5+H5</f>
        <v>69</v>
      </c>
      <c r="J5" s="102">
        <f>I5/$I$62</f>
        <v>7.2708113804004215E-3</v>
      </c>
      <c r="K5" s="350">
        <f>(I5-E5)/E5</f>
        <v>-0.11538461538461539</v>
      </c>
    </row>
    <row r="6" spans="1:14" ht="28.8" x14ac:dyDescent="0.3">
      <c r="A6" s="143">
        <v>10</v>
      </c>
      <c r="B6" s="116" t="s">
        <v>350</v>
      </c>
      <c r="C6" s="20">
        <v>1</v>
      </c>
      <c r="D6" s="20">
        <v>0</v>
      </c>
      <c r="E6" s="20">
        <v>1</v>
      </c>
      <c r="F6" s="3">
        <v>1.1638733705772812E-4</v>
      </c>
      <c r="G6" s="20">
        <v>0</v>
      </c>
      <c r="H6" s="20">
        <v>0</v>
      </c>
      <c r="I6" s="20">
        <v>0</v>
      </c>
      <c r="J6" s="47">
        <f t="shared" ref="J6:J61" si="0">I6/$I$62</f>
        <v>0</v>
      </c>
      <c r="K6" s="246">
        <f t="shared" ref="K6:K62" si="1">(I6-E6)/E6</f>
        <v>-1</v>
      </c>
      <c r="M6" s="245"/>
      <c r="N6" s="245"/>
    </row>
    <row r="7" spans="1:14" x14ac:dyDescent="0.3">
      <c r="A7" s="143">
        <v>11</v>
      </c>
      <c r="B7" s="116" t="s">
        <v>351</v>
      </c>
      <c r="C7" s="20">
        <v>2</v>
      </c>
      <c r="D7" s="20">
        <v>0</v>
      </c>
      <c r="E7" s="20">
        <v>2</v>
      </c>
      <c r="F7" s="3">
        <v>2.3277467411545624E-4</v>
      </c>
      <c r="G7" s="20">
        <v>1</v>
      </c>
      <c r="H7" s="20">
        <v>0</v>
      </c>
      <c r="I7" s="20">
        <f>H7+G7</f>
        <v>1</v>
      </c>
      <c r="J7" s="47">
        <f t="shared" si="0"/>
        <v>1.0537407797681771E-4</v>
      </c>
      <c r="K7" s="246">
        <f t="shared" si="1"/>
        <v>-0.5</v>
      </c>
    </row>
    <row r="8" spans="1:14" x14ac:dyDescent="0.3">
      <c r="A8" s="143">
        <v>12</v>
      </c>
      <c r="B8" s="116" t="s">
        <v>352</v>
      </c>
      <c r="C8" s="20">
        <v>1</v>
      </c>
      <c r="D8" s="20">
        <v>0</v>
      </c>
      <c r="E8" s="20">
        <v>1</v>
      </c>
      <c r="F8" s="3">
        <v>1.1638733705772812E-4</v>
      </c>
      <c r="G8" s="20">
        <v>1</v>
      </c>
      <c r="H8" s="20">
        <v>0</v>
      </c>
      <c r="I8" s="20">
        <f t="shared" ref="I8:I61" si="2">H8+G8</f>
        <v>1</v>
      </c>
      <c r="J8" s="47">
        <f t="shared" si="0"/>
        <v>1.0537407797681771E-4</v>
      </c>
      <c r="K8" s="246">
        <f t="shared" si="1"/>
        <v>0</v>
      </c>
    </row>
    <row r="9" spans="1:14" ht="14.4" customHeight="1" x14ac:dyDescent="0.25">
      <c r="A9" s="143">
        <v>13</v>
      </c>
      <c r="B9" s="116" t="s">
        <v>353</v>
      </c>
      <c r="C9" s="20">
        <v>0</v>
      </c>
      <c r="D9" s="20">
        <v>0</v>
      </c>
      <c r="E9" s="20">
        <v>0</v>
      </c>
      <c r="F9" s="3">
        <v>0</v>
      </c>
      <c r="G9" s="20">
        <v>1</v>
      </c>
      <c r="H9" s="20">
        <v>0</v>
      </c>
      <c r="I9" s="20">
        <f t="shared" si="2"/>
        <v>1</v>
      </c>
      <c r="J9" s="47">
        <f t="shared" si="0"/>
        <v>1.0537407797681771E-4</v>
      </c>
      <c r="K9" s="246"/>
    </row>
    <row r="10" spans="1:14" x14ac:dyDescent="0.3">
      <c r="A10" s="143">
        <v>14</v>
      </c>
      <c r="B10" s="116" t="s">
        <v>354</v>
      </c>
      <c r="C10" s="20">
        <v>58</v>
      </c>
      <c r="D10" s="20">
        <v>0</v>
      </c>
      <c r="E10" s="20">
        <v>58</v>
      </c>
      <c r="F10" s="3">
        <v>6.7504655493482307E-3</v>
      </c>
      <c r="G10" s="20">
        <v>57</v>
      </c>
      <c r="H10" s="20">
        <v>0</v>
      </c>
      <c r="I10" s="20">
        <f t="shared" si="2"/>
        <v>57</v>
      </c>
      <c r="J10" s="47">
        <f t="shared" si="0"/>
        <v>6.0063224446786087E-3</v>
      </c>
      <c r="K10" s="246">
        <f t="shared" si="1"/>
        <v>-1.7241379310344827E-2</v>
      </c>
    </row>
    <row r="11" spans="1:14" ht="14.4" customHeight="1" x14ac:dyDescent="0.25">
      <c r="A11" s="143">
        <v>15</v>
      </c>
      <c r="B11" s="116" t="s">
        <v>355</v>
      </c>
      <c r="C11" s="20">
        <v>2</v>
      </c>
      <c r="D11" s="20">
        <v>0</v>
      </c>
      <c r="E11" s="20">
        <v>2</v>
      </c>
      <c r="F11" s="3">
        <v>2.3277467411545624E-4</v>
      </c>
      <c r="G11" s="20">
        <v>1</v>
      </c>
      <c r="H11" s="20">
        <v>0</v>
      </c>
      <c r="I11" s="20">
        <f t="shared" si="2"/>
        <v>1</v>
      </c>
      <c r="J11" s="47">
        <f t="shared" si="0"/>
        <v>1.0537407797681771E-4</v>
      </c>
      <c r="K11" s="246">
        <f t="shared" si="1"/>
        <v>-0.5</v>
      </c>
    </row>
    <row r="12" spans="1:14" ht="28.95" customHeight="1" x14ac:dyDescent="0.25">
      <c r="A12" s="143">
        <v>16</v>
      </c>
      <c r="B12" s="116" t="s">
        <v>356</v>
      </c>
      <c r="C12" s="20">
        <v>3</v>
      </c>
      <c r="D12" s="20">
        <v>0</v>
      </c>
      <c r="E12" s="20">
        <v>3</v>
      </c>
      <c r="F12" s="3">
        <v>3.4916201117318437E-4</v>
      </c>
      <c r="G12" s="20">
        <v>1</v>
      </c>
      <c r="H12" s="20">
        <v>0</v>
      </c>
      <c r="I12" s="20">
        <f t="shared" si="2"/>
        <v>1</v>
      </c>
      <c r="J12" s="47">
        <f t="shared" si="0"/>
        <v>1.0537407797681771E-4</v>
      </c>
      <c r="K12" s="246">
        <f t="shared" si="1"/>
        <v>-0.66666666666666663</v>
      </c>
    </row>
    <row r="13" spans="1:14" ht="28.8" x14ac:dyDescent="0.3">
      <c r="A13" s="143">
        <v>17</v>
      </c>
      <c r="B13" s="116" t="s">
        <v>357</v>
      </c>
      <c r="C13" s="20">
        <v>1</v>
      </c>
      <c r="D13" s="20">
        <v>0</v>
      </c>
      <c r="E13" s="20">
        <v>1</v>
      </c>
      <c r="F13" s="3">
        <v>1.1638733705772812E-4</v>
      </c>
      <c r="G13" s="20">
        <v>0</v>
      </c>
      <c r="H13" s="20">
        <v>0</v>
      </c>
      <c r="I13" s="20">
        <f t="shared" si="2"/>
        <v>0</v>
      </c>
      <c r="J13" s="47">
        <f t="shared" si="0"/>
        <v>0</v>
      </c>
      <c r="K13" s="246">
        <f t="shared" si="1"/>
        <v>-1</v>
      </c>
    </row>
    <row r="14" spans="1:14" ht="28.8" x14ac:dyDescent="0.3">
      <c r="A14" s="143">
        <v>19</v>
      </c>
      <c r="B14" s="116" t="s">
        <v>358</v>
      </c>
      <c r="C14" s="20">
        <v>10</v>
      </c>
      <c r="D14" s="20">
        <v>0</v>
      </c>
      <c r="E14" s="20">
        <v>10</v>
      </c>
      <c r="F14" s="3">
        <v>1.1638733705772813E-3</v>
      </c>
      <c r="G14" s="20">
        <v>7</v>
      </c>
      <c r="H14" s="20">
        <v>0</v>
      </c>
      <c r="I14" s="20">
        <f t="shared" si="2"/>
        <v>7</v>
      </c>
      <c r="J14" s="47">
        <f t="shared" si="0"/>
        <v>7.3761854583772387E-4</v>
      </c>
      <c r="K14" s="246">
        <f t="shared" si="1"/>
        <v>-0.3</v>
      </c>
    </row>
    <row r="15" spans="1:14" ht="14.4" customHeight="1" x14ac:dyDescent="0.25">
      <c r="A15" s="144">
        <v>2</v>
      </c>
      <c r="B15" s="32" t="s">
        <v>359</v>
      </c>
      <c r="C15" s="14">
        <v>7</v>
      </c>
      <c r="D15" s="14">
        <v>1</v>
      </c>
      <c r="E15" s="14">
        <v>8</v>
      </c>
      <c r="F15" s="15">
        <v>9.3109869646182495E-4</v>
      </c>
      <c r="G15" s="14">
        <f>SUM(G16:G20)</f>
        <v>2</v>
      </c>
      <c r="H15" s="14">
        <f>SUM(H16:H20)</f>
        <v>0</v>
      </c>
      <c r="I15" s="14">
        <f t="shared" si="2"/>
        <v>2</v>
      </c>
      <c r="J15" s="53">
        <f t="shared" si="0"/>
        <v>2.1074815595363542E-4</v>
      </c>
      <c r="K15" s="344">
        <f t="shared" si="1"/>
        <v>-0.75</v>
      </c>
    </row>
    <row r="16" spans="1:14" x14ac:dyDescent="0.3">
      <c r="A16" s="143">
        <v>20</v>
      </c>
      <c r="B16" s="116" t="s">
        <v>360</v>
      </c>
      <c r="C16" s="20">
        <v>0</v>
      </c>
      <c r="D16" s="20">
        <v>0</v>
      </c>
      <c r="E16" s="20">
        <v>0</v>
      </c>
      <c r="F16" s="3">
        <v>0</v>
      </c>
      <c r="G16" s="20">
        <v>0</v>
      </c>
      <c r="H16" s="20">
        <v>0</v>
      </c>
      <c r="I16" s="20">
        <f t="shared" si="2"/>
        <v>0</v>
      </c>
      <c r="J16" s="47">
        <f t="shared" si="0"/>
        <v>0</v>
      </c>
      <c r="K16" s="246"/>
    </row>
    <row r="17" spans="1:14" ht="14.4" customHeight="1" x14ac:dyDescent="0.25">
      <c r="A17" s="143">
        <v>21</v>
      </c>
      <c r="B17" s="116" t="s">
        <v>361</v>
      </c>
      <c r="C17" s="20">
        <v>1</v>
      </c>
      <c r="D17" s="20">
        <v>1</v>
      </c>
      <c r="E17" s="20">
        <v>2</v>
      </c>
      <c r="F17" s="3">
        <v>2.3277467411545624E-4</v>
      </c>
      <c r="G17" s="20">
        <v>0</v>
      </c>
      <c r="H17" s="20">
        <v>0</v>
      </c>
      <c r="I17" s="20">
        <f t="shared" si="2"/>
        <v>0</v>
      </c>
      <c r="J17" s="47">
        <f t="shared" si="0"/>
        <v>0</v>
      </c>
      <c r="K17" s="246">
        <f t="shared" si="1"/>
        <v>-1</v>
      </c>
    </row>
    <row r="18" spans="1:14" ht="14.4" customHeight="1" x14ac:dyDescent="0.25">
      <c r="A18" s="143">
        <v>22</v>
      </c>
      <c r="B18" s="116" t="s">
        <v>362</v>
      </c>
      <c r="C18" s="20">
        <v>0</v>
      </c>
      <c r="D18" s="20">
        <v>0</v>
      </c>
      <c r="E18" s="20">
        <v>0</v>
      </c>
      <c r="F18" s="3">
        <v>0</v>
      </c>
      <c r="G18" s="20">
        <v>0</v>
      </c>
      <c r="H18" s="20">
        <v>0</v>
      </c>
      <c r="I18" s="20">
        <f t="shared" si="2"/>
        <v>0</v>
      </c>
      <c r="J18" s="47">
        <f t="shared" si="0"/>
        <v>0</v>
      </c>
      <c r="K18" s="246"/>
    </row>
    <row r="19" spans="1:14" x14ac:dyDescent="0.3">
      <c r="A19" s="143">
        <v>23</v>
      </c>
      <c r="B19" s="116" t="s">
        <v>363</v>
      </c>
      <c r="C19" s="20">
        <v>1</v>
      </c>
      <c r="D19" s="20">
        <v>0</v>
      </c>
      <c r="E19" s="20">
        <v>1</v>
      </c>
      <c r="F19" s="3">
        <v>1.1638733705772812E-4</v>
      </c>
      <c r="G19" s="20">
        <v>1</v>
      </c>
      <c r="H19" s="20">
        <v>0</v>
      </c>
      <c r="I19" s="20">
        <f t="shared" si="2"/>
        <v>1</v>
      </c>
      <c r="J19" s="47">
        <f t="shared" si="0"/>
        <v>1.0537407797681771E-4</v>
      </c>
      <c r="K19" s="246">
        <f t="shared" si="1"/>
        <v>0</v>
      </c>
    </row>
    <row r="20" spans="1:14" ht="28.8" x14ac:dyDescent="0.3">
      <c r="A20" s="143">
        <v>29</v>
      </c>
      <c r="B20" s="116" t="s">
        <v>364</v>
      </c>
      <c r="C20" s="20">
        <v>5</v>
      </c>
      <c r="D20" s="20">
        <v>0</v>
      </c>
      <c r="E20" s="20">
        <v>5</v>
      </c>
      <c r="F20" s="3">
        <v>5.8193668528864063E-4</v>
      </c>
      <c r="G20" s="20">
        <v>1</v>
      </c>
      <c r="H20" s="20">
        <v>0</v>
      </c>
      <c r="I20" s="20">
        <f t="shared" si="2"/>
        <v>1</v>
      </c>
      <c r="J20" s="47">
        <f t="shared" si="0"/>
        <v>1.0537407797681771E-4</v>
      </c>
      <c r="K20" s="246">
        <f t="shared" si="1"/>
        <v>-0.8</v>
      </c>
    </row>
    <row r="21" spans="1:14" ht="28.8" x14ac:dyDescent="0.3">
      <c r="A21" s="144">
        <v>3</v>
      </c>
      <c r="B21" s="32" t="s">
        <v>365</v>
      </c>
      <c r="C21" s="14">
        <v>2707</v>
      </c>
      <c r="D21" s="14">
        <v>0</v>
      </c>
      <c r="E21" s="14">
        <v>2707</v>
      </c>
      <c r="F21" s="15">
        <v>0.31506052141527002</v>
      </c>
      <c r="G21" s="14">
        <f>SUM(G22:G25)</f>
        <v>3147</v>
      </c>
      <c r="H21" s="14">
        <f>SUM(H22:H25)</f>
        <v>0</v>
      </c>
      <c r="I21" s="14">
        <f t="shared" si="2"/>
        <v>3147</v>
      </c>
      <c r="J21" s="53">
        <f t="shared" si="0"/>
        <v>0.3316122233930453</v>
      </c>
      <c r="K21" s="344">
        <f t="shared" si="1"/>
        <v>0.16254155892131511</v>
      </c>
    </row>
    <row r="22" spans="1:14" ht="28.8" x14ac:dyDescent="0.3">
      <c r="A22" s="143">
        <v>30</v>
      </c>
      <c r="B22" s="116" t="s">
        <v>366</v>
      </c>
      <c r="C22" s="20">
        <v>190</v>
      </c>
      <c r="D22" s="20">
        <v>0</v>
      </c>
      <c r="E22" s="20">
        <v>190</v>
      </c>
      <c r="F22" s="3">
        <v>2.2113594040968344E-2</v>
      </c>
      <c r="G22" s="20">
        <v>204</v>
      </c>
      <c r="H22" s="20">
        <v>0</v>
      </c>
      <c r="I22" s="20">
        <f t="shared" si="2"/>
        <v>204</v>
      </c>
      <c r="J22" s="47">
        <f t="shared" si="0"/>
        <v>2.1496311907270811E-2</v>
      </c>
      <c r="K22" s="246">
        <f t="shared" si="1"/>
        <v>7.3684210526315783E-2</v>
      </c>
    </row>
    <row r="23" spans="1:14" x14ac:dyDescent="0.3">
      <c r="A23" s="143">
        <v>31</v>
      </c>
      <c r="B23" s="116" t="s">
        <v>367</v>
      </c>
      <c r="C23" s="20">
        <v>2070</v>
      </c>
      <c r="D23" s="20">
        <v>0</v>
      </c>
      <c r="E23" s="20">
        <v>2070</v>
      </c>
      <c r="F23" s="3">
        <v>0.24092178770949721</v>
      </c>
      <c r="G23" s="20">
        <v>2410</v>
      </c>
      <c r="H23" s="20">
        <v>0</v>
      </c>
      <c r="I23" s="20">
        <f t="shared" si="2"/>
        <v>2410</v>
      </c>
      <c r="J23" s="47">
        <f t="shared" si="0"/>
        <v>0.25395152792413067</v>
      </c>
      <c r="K23" s="246">
        <f t="shared" si="1"/>
        <v>0.16425120772946861</v>
      </c>
      <c r="M23" s="245"/>
      <c r="N23" s="245"/>
    </row>
    <row r="24" spans="1:14" x14ac:dyDescent="0.3">
      <c r="A24" s="143">
        <v>32</v>
      </c>
      <c r="B24" s="116" t="s">
        <v>368</v>
      </c>
      <c r="C24" s="20">
        <v>359</v>
      </c>
      <c r="D24" s="20">
        <v>0</v>
      </c>
      <c r="E24" s="20">
        <v>359</v>
      </c>
      <c r="F24" s="3">
        <v>4.1783054003724396E-2</v>
      </c>
      <c r="G24" s="20">
        <v>432</v>
      </c>
      <c r="H24" s="20">
        <v>0</v>
      </c>
      <c r="I24" s="20">
        <f t="shared" si="2"/>
        <v>432</v>
      </c>
      <c r="J24" s="47">
        <f t="shared" si="0"/>
        <v>4.552160168598525E-2</v>
      </c>
      <c r="K24" s="246">
        <f t="shared" si="1"/>
        <v>0.20334261838440112</v>
      </c>
    </row>
    <row r="25" spans="1:14" ht="28.8" x14ac:dyDescent="0.3">
      <c r="A25" s="143">
        <v>39</v>
      </c>
      <c r="B25" s="116" t="s">
        <v>369</v>
      </c>
      <c r="C25" s="20">
        <v>88</v>
      </c>
      <c r="D25" s="20">
        <v>0</v>
      </c>
      <c r="E25" s="20">
        <v>88</v>
      </c>
      <c r="F25" s="3">
        <v>1.0242085661080074E-2</v>
      </c>
      <c r="G25" s="20">
        <v>101</v>
      </c>
      <c r="H25" s="20">
        <v>0</v>
      </c>
      <c r="I25" s="20">
        <f t="shared" si="2"/>
        <v>101</v>
      </c>
      <c r="J25" s="47">
        <f t="shared" si="0"/>
        <v>1.0642781875658588E-2</v>
      </c>
      <c r="K25" s="246">
        <f t="shared" si="1"/>
        <v>0.14772727272727273</v>
      </c>
    </row>
    <row r="26" spans="1:14" x14ac:dyDescent="0.3">
      <c r="A26" s="144">
        <v>4</v>
      </c>
      <c r="B26" s="32" t="s">
        <v>370</v>
      </c>
      <c r="C26" s="14">
        <v>2923</v>
      </c>
      <c r="D26" s="14">
        <v>1</v>
      </c>
      <c r="E26" s="14">
        <v>2924</v>
      </c>
      <c r="F26" s="15">
        <v>0.34031657355679701</v>
      </c>
      <c r="G26" s="14">
        <f>SUM(G27:G33)</f>
        <v>2888</v>
      </c>
      <c r="H26" s="14">
        <f>SUM(H27:H33)</f>
        <v>4</v>
      </c>
      <c r="I26" s="14">
        <f t="shared" si="2"/>
        <v>2892</v>
      </c>
      <c r="J26" s="53">
        <f t="shared" si="0"/>
        <v>0.30474183350895678</v>
      </c>
      <c r="K26" s="344">
        <f t="shared" si="1"/>
        <v>-1.094391244870041E-2</v>
      </c>
    </row>
    <row r="27" spans="1:14" x14ac:dyDescent="0.3">
      <c r="A27" s="143">
        <v>40</v>
      </c>
      <c r="B27" s="116" t="s">
        <v>371</v>
      </c>
      <c r="C27" s="20">
        <v>272</v>
      </c>
      <c r="D27" s="20">
        <v>0</v>
      </c>
      <c r="E27" s="20">
        <v>272</v>
      </c>
      <c r="F27" s="21">
        <v>3.165735567970205E-2</v>
      </c>
      <c r="G27" s="20">
        <v>301</v>
      </c>
      <c r="H27" s="20">
        <v>0</v>
      </c>
      <c r="I27" s="20">
        <f t="shared" si="2"/>
        <v>301</v>
      </c>
      <c r="J27" s="54">
        <f t="shared" si="0"/>
        <v>3.1717597471022131E-2</v>
      </c>
      <c r="K27" s="246">
        <f t="shared" si="1"/>
        <v>0.10661764705882353</v>
      </c>
    </row>
    <row r="28" spans="1:14" x14ac:dyDescent="0.3">
      <c r="A28" s="143">
        <v>41</v>
      </c>
      <c r="B28" s="116" t="s">
        <v>372</v>
      </c>
      <c r="C28" s="20">
        <v>26</v>
      </c>
      <c r="D28" s="20">
        <v>0</v>
      </c>
      <c r="E28" s="20">
        <v>26</v>
      </c>
      <c r="F28" s="21">
        <v>3.0260707635009309E-3</v>
      </c>
      <c r="G28" s="20">
        <v>34</v>
      </c>
      <c r="H28" s="20">
        <v>0</v>
      </c>
      <c r="I28" s="20">
        <f t="shared" si="2"/>
        <v>34</v>
      </c>
      <c r="J28" s="54">
        <f t="shared" si="0"/>
        <v>3.5827186512118019E-3</v>
      </c>
      <c r="K28" s="246">
        <f t="shared" si="1"/>
        <v>0.30769230769230771</v>
      </c>
    </row>
    <row r="29" spans="1:14" x14ac:dyDescent="0.3">
      <c r="A29" s="143">
        <v>42</v>
      </c>
      <c r="B29" s="116" t="s">
        <v>373</v>
      </c>
      <c r="C29" s="20">
        <v>67</v>
      </c>
      <c r="D29" s="20">
        <v>0</v>
      </c>
      <c r="E29" s="20">
        <v>67</v>
      </c>
      <c r="F29" s="21">
        <v>7.7979515828677836E-3</v>
      </c>
      <c r="G29" s="20">
        <v>60</v>
      </c>
      <c r="H29" s="20">
        <v>0</v>
      </c>
      <c r="I29" s="20">
        <f t="shared" si="2"/>
        <v>60</v>
      </c>
      <c r="J29" s="54">
        <f t="shared" si="0"/>
        <v>6.3224446786090622E-3</v>
      </c>
      <c r="K29" s="246">
        <f t="shared" si="1"/>
        <v>-0.1044776119402985</v>
      </c>
    </row>
    <row r="30" spans="1:14" x14ac:dyDescent="0.3">
      <c r="A30" s="143">
        <v>43</v>
      </c>
      <c r="B30" s="116" t="s">
        <v>374</v>
      </c>
      <c r="C30" s="20">
        <v>34</v>
      </c>
      <c r="D30" s="20">
        <v>0</v>
      </c>
      <c r="E30" s="20">
        <v>34</v>
      </c>
      <c r="F30" s="21">
        <v>3.9571694599627562E-3</v>
      </c>
      <c r="G30" s="20">
        <v>25</v>
      </c>
      <c r="H30" s="20">
        <v>0</v>
      </c>
      <c r="I30" s="20">
        <f t="shared" si="2"/>
        <v>25</v>
      </c>
      <c r="J30" s="54">
        <f t="shared" si="0"/>
        <v>2.6343519494204425E-3</v>
      </c>
      <c r="K30" s="246">
        <f t="shared" si="1"/>
        <v>-0.26470588235294118</v>
      </c>
    </row>
    <row r="31" spans="1:14" x14ac:dyDescent="0.3">
      <c r="A31" s="143">
        <v>44</v>
      </c>
      <c r="B31" s="116" t="s">
        <v>375</v>
      </c>
      <c r="C31" s="20">
        <v>741</v>
      </c>
      <c r="D31" s="20">
        <v>0</v>
      </c>
      <c r="E31" s="20">
        <v>741</v>
      </c>
      <c r="F31" s="21">
        <v>8.6243016759776539E-2</v>
      </c>
      <c r="G31" s="20">
        <v>696</v>
      </c>
      <c r="H31" s="20">
        <v>0</v>
      </c>
      <c r="I31" s="20">
        <f t="shared" si="2"/>
        <v>696</v>
      </c>
      <c r="J31" s="54">
        <f t="shared" si="0"/>
        <v>7.3340358271865122E-2</v>
      </c>
      <c r="K31" s="246">
        <f t="shared" si="1"/>
        <v>-6.0728744939271252E-2</v>
      </c>
    </row>
    <row r="32" spans="1:14" ht="28.8" x14ac:dyDescent="0.3">
      <c r="A32" s="143">
        <v>45</v>
      </c>
      <c r="B32" s="116" t="s">
        <v>376</v>
      </c>
      <c r="C32" s="20">
        <v>1704</v>
      </c>
      <c r="D32" s="20">
        <v>1</v>
      </c>
      <c r="E32" s="20">
        <v>1705</v>
      </c>
      <c r="F32" s="21">
        <v>0.19844040968342644</v>
      </c>
      <c r="G32" s="20">
        <v>1680</v>
      </c>
      <c r="H32" s="20">
        <v>4</v>
      </c>
      <c r="I32" s="20">
        <f t="shared" si="2"/>
        <v>1684</v>
      </c>
      <c r="J32" s="54">
        <f t="shared" si="0"/>
        <v>0.17744994731296101</v>
      </c>
      <c r="K32" s="246">
        <f t="shared" si="1"/>
        <v>-1.2316715542521995E-2</v>
      </c>
      <c r="M32" s="245"/>
      <c r="N32" s="245"/>
    </row>
    <row r="33" spans="1:14" ht="28.8" x14ac:dyDescent="0.3">
      <c r="A33" s="143">
        <v>49</v>
      </c>
      <c r="B33" s="116" t="s">
        <v>377</v>
      </c>
      <c r="C33" s="20">
        <v>79</v>
      </c>
      <c r="D33" s="20">
        <v>0</v>
      </c>
      <c r="E33" s="20">
        <v>79</v>
      </c>
      <c r="F33" s="21">
        <v>9.1945996275605221E-3</v>
      </c>
      <c r="G33" s="20">
        <v>92</v>
      </c>
      <c r="H33" s="20">
        <v>0</v>
      </c>
      <c r="I33" s="20">
        <f t="shared" si="2"/>
        <v>92</v>
      </c>
      <c r="J33" s="54">
        <f t="shared" si="0"/>
        <v>9.6944151738672293E-3</v>
      </c>
      <c r="K33" s="246">
        <f t="shared" si="1"/>
        <v>0.16455696202531644</v>
      </c>
    </row>
    <row r="34" spans="1:14" x14ac:dyDescent="0.3">
      <c r="A34" s="144">
        <v>5</v>
      </c>
      <c r="B34" s="32" t="s">
        <v>378</v>
      </c>
      <c r="C34" s="14">
        <v>1297</v>
      </c>
      <c r="D34" s="14">
        <v>0</v>
      </c>
      <c r="E34" s="14">
        <v>1297</v>
      </c>
      <c r="F34" s="15">
        <v>0.15095437616387336</v>
      </c>
      <c r="G34" s="14">
        <f>SUM(G35:G39)</f>
        <v>1216</v>
      </c>
      <c r="H34" s="14">
        <f>SUM(H35:H39)</f>
        <v>0</v>
      </c>
      <c r="I34" s="14">
        <f t="shared" si="2"/>
        <v>1216</v>
      </c>
      <c r="J34" s="53">
        <f t="shared" si="0"/>
        <v>0.12813487881981034</v>
      </c>
      <c r="K34" s="344">
        <f t="shared" si="1"/>
        <v>-6.2451811873554357E-2</v>
      </c>
    </row>
    <row r="35" spans="1:14" x14ac:dyDescent="0.3">
      <c r="A35" s="143">
        <v>50</v>
      </c>
      <c r="B35" s="116" t="s">
        <v>379</v>
      </c>
      <c r="C35" s="20">
        <v>36</v>
      </c>
      <c r="D35" s="20">
        <v>0</v>
      </c>
      <c r="E35" s="20">
        <v>36</v>
      </c>
      <c r="F35" s="3">
        <v>4.1899441340782122E-3</v>
      </c>
      <c r="G35" s="20">
        <v>27</v>
      </c>
      <c r="H35" s="20">
        <v>0</v>
      </c>
      <c r="I35" s="20">
        <f t="shared" si="2"/>
        <v>27</v>
      </c>
      <c r="J35" s="47">
        <f t="shared" si="0"/>
        <v>2.8451001053740781E-3</v>
      </c>
      <c r="K35" s="246">
        <f t="shared" si="1"/>
        <v>-0.25</v>
      </c>
    </row>
    <row r="36" spans="1:14" x14ac:dyDescent="0.3">
      <c r="A36" s="143">
        <v>51</v>
      </c>
      <c r="B36" s="116" t="s">
        <v>380</v>
      </c>
      <c r="C36" s="20">
        <v>9</v>
      </c>
      <c r="D36" s="20">
        <v>0</v>
      </c>
      <c r="E36" s="20">
        <v>9</v>
      </c>
      <c r="F36" s="3">
        <v>1.0474860335195531E-3</v>
      </c>
      <c r="G36" s="20">
        <v>12</v>
      </c>
      <c r="H36" s="20">
        <v>0</v>
      </c>
      <c r="I36" s="20">
        <f t="shared" si="2"/>
        <v>12</v>
      </c>
      <c r="J36" s="47">
        <f t="shared" si="0"/>
        <v>1.2644889357218123E-3</v>
      </c>
      <c r="K36" s="246">
        <f t="shared" si="1"/>
        <v>0.33333333333333331</v>
      </c>
    </row>
    <row r="37" spans="1:14" x14ac:dyDescent="0.3">
      <c r="A37" s="143">
        <v>52</v>
      </c>
      <c r="B37" s="116" t="s">
        <v>381</v>
      </c>
      <c r="C37" s="20">
        <v>10</v>
      </c>
      <c r="D37" s="20">
        <v>0</v>
      </c>
      <c r="E37" s="20">
        <v>10</v>
      </c>
      <c r="F37" s="3">
        <v>1.1638733705772813E-3</v>
      </c>
      <c r="G37" s="20">
        <v>19</v>
      </c>
      <c r="H37" s="20">
        <v>0</v>
      </c>
      <c r="I37" s="20">
        <f t="shared" si="2"/>
        <v>19</v>
      </c>
      <c r="J37" s="47">
        <f t="shared" si="0"/>
        <v>2.0021074815595365E-3</v>
      </c>
      <c r="K37" s="246">
        <f t="shared" si="1"/>
        <v>0.9</v>
      </c>
    </row>
    <row r="38" spans="1:14" x14ac:dyDescent="0.3">
      <c r="A38" s="143">
        <v>53</v>
      </c>
      <c r="B38" s="116" t="s">
        <v>382</v>
      </c>
      <c r="C38" s="20">
        <v>1196</v>
      </c>
      <c r="D38" s="20">
        <v>0</v>
      </c>
      <c r="E38" s="20">
        <v>1196</v>
      </c>
      <c r="F38" s="3">
        <v>0.13919925512104284</v>
      </c>
      <c r="G38" s="20">
        <v>1120</v>
      </c>
      <c r="H38" s="20">
        <v>0</v>
      </c>
      <c r="I38" s="20">
        <f t="shared" si="2"/>
        <v>1120</v>
      </c>
      <c r="J38" s="47">
        <f t="shared" si="0"/>
        <v>0.11801896733403583</v>
      </c>
      <c r="K38" s="246">
        <f t="shared" si="1"/>
        <v>-6.354515050167224E-2</v>
      </c>
      <c r="M38" s="245"/>
      <c r="N38" s="245"/>
    </row>
    <row r="39" spans="1:14" ht="28.8" x14ac:dyDescent="0.3">
      <c r="A39" s="143">
        <v>59</v>
      </c>
      <c r="B39" s="116" t="s">
        <v>383</v>
      </c>
      <c r="C39" s="20">
        <v>46</v>
      </c>
      <c r="D39" s="20">
        <v>0</v>
      </c>
      <c r="E39" s="20">
        <v>46</v>
      </c>
      <c r="F39" s="3">
        <v>5.3538175046554939E-3</v>
      </c>
      <c r="G39" s="20">
        <v>38</v>
      </c>
      <c r="H39" s="20">
        <v>0</v>
      </c>
      <c r="I39" s="20">
        <f t="shared" si="2"/>
        <v>38</v>
      </c>
      <c r="J39" s="47">
        <f t="shared" si="0"/>
        <v>4.0042149631190731E-3</v>
      </c>
      <c r="K39" s="246">
        <f t="shared" si="1"/>
        <v>-0.17391304347826086</v>
      </c>
    </row>
    <row r="40" spans="1:14" x14ac:dyDescent="0.3">
      <c r="A40" s="144">
        <v>6</v>
      </c>
      <c r="B40" s="32" t="s">
        <v>384</v>
      </c>
      <c r="C40" s="14">
        <v>170</v>
      </c>
      <c r="D40" s="14">
        <v>0</v>
      </c>
      <c r="E40" s="14">
        <v>170</v>
      </c>
      <c r="F40" s="15">
        <v>1.978584729981378E-2</v>
      </c>
      <c r="G40" s="14">
        <f>SUM(G41:G46)</f>
        <v>137</v>
      </c>
      <c r="H40" s="14">
        <f>SUM(H41:H46)</f>
        <v>0</v>
      </c>
      <c r="I40" s="14">
        <f t="shared" si="2"/>
        <v>137</v>
      </c>
      <c r="J40" s="53">
        <f t="shared" si="0"/>
        <v>1.4436248682824025E-2</v>
      </c>
      <c r="K40" s="344">
        <f t="shared" si="1"/>
        <v>-0.19411764705882353</v>
      </c>
    </row>
    <row r="41" spans="1:14" x14ac:dyDescent="0.3">
      <c r="A41" s="143">
        <v>60</v>
      </c>
      <c r="B41" s="116" t="s">
        <v>385</v>
      </c>
      <c r="C41" s="20">
        <v>40</v>
      </c>
      <c r="D41" s="20">
        <v>0</v>
      </c>
      <c r="E41" s="20">
        <v>40</v>
      </c>
      <c r="F41" s="3">
        <v>4.6554934823091251E-3</v>
      </c>
      <c r="G41" s="20">
        <v>23</v>
      </c>
      <c r="H41" s="20">
        <v>0</v>
      </c>
      <c r="I41" s="20">
        <f t="shared" si="2"/>
        <v>23</v>
      </c>
      <c r="J41" s="47">
        <f t="shared" si="0"/>
        <v>2.4236037934668073E-3</v>
      </c>
      <c r="K41" s="246">
        <f t="shared" si="1"/>
        <v>-0.42499999999999999</v>
      </c>
    </row>
    <row r="42" spans="1:14" x14ac:dyDescent="0.3">
      <c r="A42" s="143">
        <v>61</v>
      </c>
      <c r="B42" s="116" t="s">
        <v>386</v>
      </c>
      <c r="C42" s="20">
        <v>23</v>
      </c>
      <c r="D42" s="20">
        <v>0</v>
      </c>
      <c r="E42" s="20">
        <v>23</v>
      </c>
      <c r="F42" s="3">
        <v>2.676908752327747E-3</v>
      </c>
      <c r="G42" s="20">
        <v>19</v>
      </c>
      <c r="H42" s="20">
        <v>0</v>
      </c>
      <c r="I42" s="20">
        <f t="shared" si="2"/>
        <v>19</v>
      </c>
      <c r="J42" s="47">
        <f t="shared" si="0"/>
        <v>2.0021074815595365E-3</v>
      </c>
      <c r="K42" s="246">
        <f t="shared" si="1"/>
        <v>-0.17391304347826086</v>
      </c>
    </row>
    <row r="43" spans="1:14" x14ac:dyDescent="0.3">
      <c r="A43" s="143">
        <v>62</v>
      </c>
      <c r="B43" s="116" t="s">
        <v>387</v>
      </c>
      <c r="C43" s="20">
        <v>30</v>
      </c>
      <c r="D43" s="20">
        <v>0</v>
      </c>
      <c r="E43" s="20">
        <v>30</v>
      </c>
      <c r="F43" s="3">
        <v>3.4916201117318434E-3</v>
      </c>
      <c r="G43" s="20">
        <v>26</v>
      </c>
      <c r="H43" s="20">
        <v>0</v>
      </c>
      <c r="I43" s="20">
        <f t="shared" si="2"/>
        <v>26</v>
      </c>
      <c r="J43" s="47">
        <f t="shared" si="0"/>
        <v>2.7397260273972603E-3</v>
      </c>
      <c r="K43" s="246">
        <f t="shared" si="1"/>
        <v>-0.13333333333333333</v>
      </c>
    </row>
    <row r="44" spans="1:14" x14ac:dyDescent="0.3">
      <c r="A44" s="143">
        <v>63</v>
      </c>
      <c r="B44" s="116" t="s">
        <v>388</v>
      </c>
      <c r="C44" s="20">
        <v>62</v>
      </c>
      <c r="D44" s="20">
        <v>0</v>
      </c>
      <c r="E44" s="20">
        <v>62</v>
      </c>
      <c r="F44" s="3">
        <v>7.2160148975791436E-3</v>
      </c>
      <c r="G44" s="20">
        <v>57</v>
      </c>
      <c r="H44" s="20">
        <v>0</v>
      </c>
      <c r="I44" s="20">
        <f t="shared" si="2"/>
        <v>57</v>
      </c>
      <c r="J44" s="47">
        <f t="shared" si="0"/>
        <v>6.0063224446786087E-3</v>
      </c>
      <c r="K44" s="246">
        <f t="shared" si="1"/>
        <v>-8.0645161290322578E-2</v>
      </c>
    </row>
    <row r="45" spans="1:14" x14ac:dyDescent="0.3">
      <c r="A45" s="143">
        <v>64</v>
      </c>
      <c r="B45" s="116" t="s">
        <v>389</v>
      </c>
      <c r="C45" s="20">
        <v>4</v>
      </c>
      <c r="D45" s="20">
        <v>0</v>
      </c>
      <c r="E45" s="20">
        <v>4</v>
      </c>
      <c r="F45" s="3">
        <v>4.6554934823091247E-4</v>
      </c>
      <c r="G45" s="20">
        <v>1</v>
      </c>
      <c r="H45" s="20">
        <v>0</v>
      </c>
      <c r="I45" s="20">
        <f t="shared" si="2"/>
        <v>1</v>
      </c>
      <c r="J45" s="47">
        <f t="shared" si="0"/>
        <v>1.0537407797681771E-4</v>
      </c>
      <c r="K45" s="246">
        <f t="shared" si="1"/>
        <v>-0.75</v>
      </c>
    </row>
    <row r="46" spans="1:14" ht="28.8" x14ac:dyDescent="0.3">
      <c r="A46" s="143">
        <v>69</v>
      </c>
      <c r="B46" s="116" t="s">
        <v>390</v>
      </c>
      <c r="C46" s="20">
        <v>11</v>
      </c>
      <c r="D46" s="20">
        <v>0</v>
      </c>
      <c r="E46" s="20">
        <v>11</v>
      </c>
      <c r="F46" s="3">
        <v>1.2802607076350093E-3</v>
      </c>
      <c r="G46" s="20">
        <v>11</v>
      </c>
      <c r="H46" s="20">
        <v>0</v>
      </c>
      <c r="I46" s="20">
        <f t="shared" si="2"/>
        <v>11</v>
      </c>
      <c r="J46" s="47">
        <f t="shared" si="0"/>
        <v>1.1591148577449948E-3</v>
      </c>
      <c r="K46" s="246">
        <f t="shared" si="1"/>
        <v>0</v>
      </c>
    </row>
    <row r="47" spans="1:14" x14ac:dyDescent="0.3">
      <c r="A47" s="144">
        <v>7</v>
      </c>
      <c r="B47" s="32" t="s">
        <v>391</v>
      </c>
      <c r="C47" s="14">
        <v>781</v>
      </c>
      <c r="D47" s="14">
        <v>0</v>
      </c>
      <c r="E47" s="14">
        <v>781</v>
      </c>
      <c r="F47" s="15">
        <v>9.0898510242085659E-2</v>
      </c>
      <c r="G47" s="14">
        <f>SUM(G48:G52)</f>
        <v>984</v>
      </c>
      <c r="H47" s="14">
        <f>SUM(H48:H52)</f>
        <v>0</v>
      </c>
      <c r="I47" s="14">
        <f t="shared" si="2"/>
        <v>984</v>
      </c>
      <c r="J47" s="53">
        <f t="shared" si="0"/>
        <v>0.10368809272918862</v>
      </c>
      <c r="K47" s="344">
        <f t="shared" si="1"/>
        <v>0.25992317541613319</v>
      </c>
    </row>
    <row r="48" spans="1:14" x14ac:dyDescent="0.3">
      <c r="A48" s="143">
        <v>70</v>
      </c>
      <c r="B48" s="116" t="s">
        <v>392</v>
      </c>
      <c r="C48" s="20">
        <v>122</v>
      </c>
      <c r="D48" s="20">
        <v>0</v>
      </c>
      <c r="E48" s="20">
        <v>122</v>
      </c>
      <c r="F48" s="3">
        <v>1.4199255121042831E-2</v>
      </c>
      <c r="G48" s="20">
        <v>162</v>
      </c>
      <c r="H48" s="20">
        <v>0</v>
      </c>
      <c r="I48" s="20">
        <f t="shared" si="2"/>
        <v>162</v>
      </c>
      <c r="J48" s="47">
        <f t="shared" si="0"/>
        <v>1.7070600632244467E-2</v>
      </c>
      <c r="K48" s="246">
        <f t="shared" si="1"/>
        <v>0.32786885245901637</v>
      </c>
    </row>
    <row r="49" spans="1:11" x14ac:dyDescent="0.3">
      <c r="A49" s="143">
        <v>71</v>
      </c>
      <c r="B49" s="116" t="s">
        <v>393</v>
      </c>
      <c r="C49" s="20">
        <v>579</v>
      </c>
      <c r="D49" s="20">
        <v>0</v>
      </c>
      <c r="E49" s="20">
        <v>579</v>
      </c>
      <c r="F49" s="3">
        <v>6.7388268156424583E-2</v>
      </c>
      <c r="G49" s="20">
        <v>736</v>
      </c>
      <c r="H49" s="20">
        <v>0</v>
      </c>
      <c r="I49" s="20">
        <f t="shared" si="2"/>
        <v>736</v>
      </c>
      <c r="J49" s="47">
        <f t="shared" si="0"/>
        <v>7.7555321390937834E-2</v>
      </c>
      <c r="K49" s="246">
        <f t="shared" si="1"/>
        <v>0.27115716753022451</v>
      </c>
    </row>
    <row r="50" spans="1:11" ht="16.2" customHeight="1" x14ac:dyDescent="0.3">
      <c r="A50" s="143">
        <v>72</v>
      </c>
      <c r="B50" s="116" t="s">
        <v>394</v>
      </c>
      <c r="C50" s="20">
        <v>11</v>
      </c>
      <c r="D50" s="20">
        <v>0</v>
      </c>
      <c r="E50" s="20">
        <v>11</v>
      </c>
      <c r="F50" s="3">
        <v>1.2802607076350093E-3</v>
      </c>
      <c r="G50" s="20">
        <v>8</v>
      </c>
      <c r="H50" s="20">
        <v>0</v>
      </c>
      <c r="I50" s="20">
        <f t="shared" si="2"/>
        <v>8</v>
      </c>
      <c r="J50" s="47">
        <f t="shared" si="0"/>
        <v>8.4299262381454167E-4</v>
      </c>
      <c r="K50" s="246">
        <f t="shared" si="1"/>
        <v>-0.27272727272727271</v>
      </c>
    </row>
    <row r="51" spans="1:11" x14ac:dyDescent="0.3">
      <c r="A51" s="143">
        <v>73</v>
      </c>
      <c r="B51" s="116" t="s">
        <v>395</v>
      </c>
      <c r="C51" s="20">
        <v>41</v>
      </c>
      <c r="D51" s="20">
        <v>0</v>
      </c>
      <c r="E51" s="20">
        <v>41</v>
      </c>
      <c r="F51" s="3">
        <v>4.7718808193668531E-3</v>
      </c>
      <c r="G51" s="20">
        <v>44</v>
      </c>
      <c r="H51" s="20">
        <v>0</v>
      </c>
      <c r="I51" s="20">
        <f t="shared" si="2"/>
        <v>44</v>
      </c>
      <c r="J51" s="47">
        <f t="shared" si="0"/>
        <v>4.636459430979979E-3</v>
      </c>
      <c r="K51" s="246">
        <f t="shared" si="1"/>
        <v>7.3170731707317069E-2</v>
      </c>
    </row>
    <row r="52" spans="1:11" ht="28.8" x14ac:dyDescent="0.3">
      <c r="A52" s="143">
        <v>79</v>
      </c>
      <c r="B52" s="116" t="s">
        <v>396</v>
      </c>
      <c r="C52" s="20">
        <v>28</v>
      </c>
      <c r="D52" s="20">
        <v>0</v>
      </c>
      <c r="E52" s="20">
        <v>28</v>
      </c>
      <c r="F52" s="3">
        <v>3.2588454376163874E-3</v>
      </c>
      <c r="G52" s="20">
        <v>34</v>
      </c>
      <c r="H52" s="20">
        <v>0</v>
      </c>
      <c r="I52" s="20">
        <f t="shared" si="2"/>
        <v>34</v>
      </c>
      <c r="J52" s="47">
        <f t="shared" si="0"/>
        <v>3.5827186512118019E-3</v>
      </c>
      <c r="K52" s="246">
        <f t="shared" si="1"/>
        <v>0.21428571428571427</v>
      </c>
    </row>
    <row r="53" spans="1:11" x14ac:dyDescent="0.3">
      <c r="A53" s="144">
        <v>8</v>
      </c>
      <c r="B53" s="32" t="s">
        <v>397</v>
      </c>
      <c r="C53" s="14">
        <v>213</v>
      </c>
      <c r="D53" s="14">
        <v>0</v>
      </c>
      <c r="E53" s="14">
        <v>213</v>
      </c>
      <c r="F53" s="15">
        <v>2.4790502793296091E-2</v>
      </c>
      <c r="G53" s="14">
        <f>SUM(G54:G58)</f>
        <v>144</v>
      </c>
      <c r="H53" s="14">
        <f>SUM(H54:H58)</f>
        <v>0</v>
      </c>
      <c r="I53" s="14">
        <f t="shared" si="2"/>
        <v>144</v>
      </c>
      <c r="J53" s="53">
        <f t="shared" si="0"/>
        <v>1.517386722866175E-2</v>
      </c>
      <c r="K53" s="344">
        <f t="shared" si="1"/>
        <v>-0.323943661971831</v>
      </c>
    </row>
    <row r="54" spans="1:11" x14ac:dyDescent="0.3">
      <c r="A54" s="143">
        <v>80</v>
      </c>
      <c r="B54" s="116" t="s">
        <v>398</v>
      </c>
      <c r="C54" s="20">
        <v>11</v>
      </c>
      <c r="D54" s="20">
        <v>0</v>
      </c>
      <c r="E54" s="20">
        <v>11</v>
      </c>
      <c r="F54" s="3">
        <v>1.2802607076350093E-3</v>
      </c>
      <c r="G54" s="20">
        <v>15</v>
      </c>
      <c r="H54" s="20">
        <v>0</v>
      </c>
      <c r="I54" s="20">
        <f t="shared" si="2"/>
        <v>15</v>
      </c>
      <c r="J54" s="47">
        <f t="shared" si="0"/>
        <v>1.5806111696522655E-3</v>
      </c>
      <c r="K54" s="246">
        <f t="shared" si="1"/>
        <v>0.36363636363636365</v>
      </c>
    </row>
    <row r="55" spans="1:11" x14ac:dyDescent="0.3">
      <c r="A55" s="143">
        <v>81</v>
      </c>
      <c r="B55" s="116" t="s">
        <v>399</v>
      </c>
      <c r="C55" s="20">
        <v>12</v>
      </c>
      <c r="D55" s="20">
        <v>0</v>
      </c>
      <c r="E55" s="20">
        <v>12</v>
      </c>
      <c r="F55" s="3">
        <v>1.3966480446927375E-3</v>
      </c>
      <c r="G55" s="20">
        <v>17</v>
      </c>
      <c r="H55" s="20">
        <v>0</v>
      </c>
      <c r="I55" s="20">
        <f t="shared" si="2"/>
        <v>17</v>
      </c>
      <c r="J55" s="47">
        <f t="shared" si="0"/>
        <v>1.7913593256059009E-3</v>
      </c>
      <c r="K55" s="246">
        <f t="shared" si="1"/>
        <v>0.41666666666666669</v>
      </c>
    </row>
    <row r="56" spans="1:11" x14ac:dyDescent="0.3">
      <c r="A56" s="143">
        <v>82</v>
      </c>
      <c r="B56" s="116" t="s">
        <v>400</v>
      </c>
      <c r="C56" s="20">
        <v>9</v>
      </c>
      <c r="D56" s="20">
        <v>0</v>
      </c>
      <c r="E56" s="20">
        <v>9</v>
      </c>
      <c r="F56" s="3">
        <v>1.0474860335195531E-3</v>
      </c>
      <c r="G56" s="20">
        <v>10</v>
      </c>
      <c r="H56" s="20">
        <v>0</v>
      </c>
      <c r="I56" s="20">
        <f t="shared" si="2"/>
        <v>10</v>
      </c>
      <c r="J56" s="47">
        <f t="shared" si="0"/>
        <v>1.053740779768177E-3</v>
      </c>
      <c r="K56" s="246">
        <f t="shared" si="1"/>
        <v>0.1111111111111111</v>
      </c>
    </row>
    <row r="57" spans="1:11" x14ac:dyDescent="0.3">
      <c r="A57" s="143">
        <v>83</v>
      </c>
      <c r="B57" s="116" t="s">
        <v>401</v>
      </c>
      <c r="C57" s="20">
        <v>84</v>
      </c>
      <c r="D57" s="20">
        <v>0</v>
      </c>
      <c r="E57" s="20">
        <v>84</v>
      </c>
      <c r="F57" s="3">
        <v>9.7765363128491621E-3</v>
      </c>
      <c r="G57" s="20">
        <v>78</v>
      </c>
      <c r="H57" s="20">
        <v>0</v>
      </c>
      <c r="I57" s="20">
        <f t="shared" si="2"/>
        <v>78</v>
      </c>
      <c r="J57" s="47">
        <f t="shared" si="0"/>
        <v>8.21917808219178E-3</v>
      </c>
      <c r="K57" s="246">
        <f t="shared" si="1"/>
        <v>-7.1428571428571425E-2</v>
      </c>
    </row>
    <row r="58" spans="1:11" ht="28.8" x14ac:dyDescent="0.3">
      <c r="A58" s="143">
        <v>89</v>
      </c>
      <c r="B58" s="116" t="s">
        <v>402</v>
      </c>
      <c r="C58" s="20">
        <v>19</v>
      </c>
      <c r="D58" s="20">
        <v>0</v>
      </c>
      <c r="E58" s="20">
        <v>19</v>
      </c>
      <c r="F58" s="3">
        <v>2.2113594040968341E-3</v>
      </c>
      <c r="G58" s="20">
        <v>24</v>
      </c>
      <c r="H58" s="20">
        <v>0</v>
      </c>
      <c r="I58" s="20">
        <f t="shared" si="2"/>
        <v>24</v>
      </c>
      <c r="J58" s="47">
        <f t="shared" si="0"/>
        <v>2.5289778714436247E-3</v>
      </c>
      <c r="K58" s="246">
        <f t="shared" si="1"/>
        <v>0.26315789473684209</v>
      </c>
    </row>
    <row r="59" spans="1:11" x14ac:dyDescent="0.3">
      <c r="A59" s="144">
        <v>99</v>
      </c>
      <c r="B59" s="32" t="s">
        <v>403</v>
      </c>
      <c r="C59" s="14">
        <v>491</v>
      </c>
      <c r="D59" s="14">
        <v>1</v>
      </c>
      <c r="E59" s="14">
        <v>492</v>
      </c>
      <c r="F59" s="15">
        <v>5.7262569832402237E-2</v>
      </c>
      <c r="G59" s="14">
        <v>463</v>
      </c>
      <c r="H59" s="14">
        <v>0</v>
      </c>
      <c r="I59" s="14">
        <f t="shared" si="2"/>
        <v>463</v>
      </c>
      <c r="J59" s="53">
        <f t="shared" si="0"/>
        <v>4.8788198103266595E-2</v>
      </c>
      <c r="K59" s="344">
        <f t="shared" si="1"/>
        <v>-5.894308943089431E-2</v>
      </c>
    </row>
    <row r="60" spans="1:11" x14ac:dyDescent="0.3">
      <c r="A60" s="143"/>
      <c r="B60" s="116" t="s">
        <v>239</v>
      </c>
      <c r="C60" s="20">
        <v>8589</v>
      </c>
      <c r="D60" s="20">
        <v>3</v>
      </c>
      <c r="E60" s="20">
        <v>8592</v>
      </c>
      <c r="F60" s="21">
        <v>1</v>
      </c>
      <c r="G60" s="20">
        <f>G59+G53+G47+G40+G34+G26+G21+G15+G5</f>
        <v>9050</v>
      </c>
      <c r="H60" s="20">
        <f>H59+H53+H47+H40+H34+H26+H21+H15+H5</f>
        <v>4</v>
      </c>
      <c r="I60" s="20">
        <f t="shared" si="2"/>
        <v>9054</v>
      </c>
      <c r="J60" s="54">
        <f t="shared" si="0"/>
        <v>0.95405690200210747</v>
      </c>
      <c r="K60" s="246">
        <f t="shared" si="1"/>
        <v>5.377094972067039E-2</v>
      </c>
    </row>
    <row r="61" spans="1:11" ht="15" thickBot="1" x14ac:dyDescent="0.35">
      <c r="A61" s="145" t="s">
        <v>42</v>
      </c>
      <c r="B61" s="146" t="s">
        <v>404</v>
      </c>
      <c r="C61" s="88">
        <v>505</v>
      </c>
      <c r="D61" s="88">
        <v>0</v>
      </c>
      <c r="E61" s="88">
        <v>505</v>
      </c>
      <c r="F61" s="89"/>
      <c r="G61" s="88">
        <v>435</v>
      </c>
      <c r="H61" s="88">
        <v>1</v>
      </c>
      <c r="I61" s="88">
        <f t="shared" si="2"/>
        <v>436</v>
      </c>
      <c r="J61" s="90">
        <f t="shared" si="0"/>
        <v>4.5943097997892521E-2</v>
      </c>
      <c r="K61" s="361">
        <f t="shared" si="1"/>
        <v>-0.13663366336633664</v>
      </c>
    </row>
    <row r="62" spans="1:11" s="23" customFormat="1" ht="15" thickBot="1" x14ac:dyDescent="0.35">
      <c r="A62" s="399"/>
      <c r="B62" s="400" t="s">
        <v>9</v>
      </c>
      <c r="C62" s="262">
        <v>9094</v>
      </c>
      <c r="D62" s="262">
        <v>3</v>
      </c>
      <c r="E62" s="262">
        <v>9097</v>
      </c>
      <c r="F62" s="347"/>
      <c r="G62" s="262">
        <f>G60+G61</f>
        <v>9485</v>
      </c>
      <c r="H62" s="262">
        <f t="shared" ref="H62:J62" si="3">H60+H61</f>
        <v>5</v>
      </c>
      <c r="I62" s="262">
        <f t="shared" si="3"/>
        <v>9490</v>
      </c>
      <c r="J62" s="366">
        <f t="shared" si="3"/>
        <v>1</v>
      </c>
      <c r="K62" s="351">
        <f t="shared" si="1"/>
        <v>4.3201055292953719E-2</v>
      </c>
    </row>
  </sheetData>
  <mergeCells count="8">
    <mergeCell ref="K2:K4"/>
    <mergeCell ref="I3:J3"/>
    <mergeCell ref="A1:K1"/>
    <mergeCell ref="C2:F2"/>
    <mergeCell ref="B2:B4"/>
    <mergeCell ref="A2:A4"/>
    <mergeCell ref="E3:F3"/>
    <mergeCell ref="G2:J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opLeftCell="A10" workbookViewId="0">
      <selection activeCell="R36" sqref="R36"/>
    </sheetView>
  </sheetViews>
  <sheetFormatPr defaultColWidth="9.109375" defaultRowHeight="14.4" x14ac:dyDescent="0.3"/>
  <cols>
    <col min="1" max="1" width="14.6640625" style="22" bestFit="1" customWidth="1"/>
    <col min="2" max="10" width="8.6640625" style="22" customWidth="1"/>
    <col min="11" max="16384" width="9.109375" style="22"/>
  </cols>
  <sheetData>
    <row r="1" spans="1:18" ht="15" thickBot="1" x14ac:dyDescent="0.35">
      <c r="A1" s="558" t="s">
        <v>700</v>
      </c>
      <c r="B1" s="559"/>
      <c r="C1" s="559"/>
      <c r="D1" s="559"/>
      <c r="E1" s="559"/>
      <c r="F1" s="559"/>
      <c r="G1" s="559"/>
      <c r="H1" s="559"/>
      <c r="I1" s="559"/>
      <c r="J1" s="560"/>
    </row>
    <row r="2" spans="1:18" x14ac:dyDescent="0.3">
      <c r="A2" s="520" t="s">
        <v>405</v>
      </c>
      <c r="B2" s="485">
        <v>2014</v>
      </c>
      <c r="C2" s="487"/>
      <c r="D2" s="487"/>
      <c r="E2" s="487"/>
      <c r="F2" s="485">
        <v>2015</v>
      </c>
      <c r="G2" s="487"/>
      <c r="H2" s="487"/>
      <c r="I2" s="505"/>
      <c r="J2" s="501" t="s">
        <v>675</v>
      </c>
    </row>
    <row r="3" spans="1:18" ht="28.8" x14ac:dyDescent="0.3">
      <c r="A3" s="521"/>
      <c r="B3" s="179" t="s">
        <v>1</v>
      </c>
      <c r="C3" s="121" t="s">
        <v>2</v>
      </c>
      <c r="D3" s="528" t="s">
        <v>3</v>
      </c>
      <c r="E3" s="550"/>
      <c r="F3" s="179" t="s">
        <v>1</v>
      </c>
      <c r="G3" s="121" t="s">
        <v>2</v>
      </c>
      <c r="H3" s="528" t="s">
        <v>3</v>
      </c>
      <c r="I3" s="550"/>
      <c r="J3" s="502"/>
    </row>
    <row r="4" spans="1:18" ht="15" thickBot="1" x14ac:dyDescent="0.35">
      <c r="A4" s="512"/>
      <c r="B4" s="96" t="s">
        <v>4</v>
      </c>
      <c r="C4" s="96" t="s">
        <v>6</v>
      </c>
      <c r="D4" s="96" t="s">
        <v>6</v>
      </c>
      <c r="E4" s="103" t="s">
        <v>5</v>
      </c>
      <c r="F4" s="96" t="s">
        <v>4</v>
      </c>
      <c r="G4" s="96" t="s">
        <v>6</v>
      </c>
      <c r="H4" s="96" t="s">
        <v>6</v>
      </c>
      <c r="I4" s="97" t="s">
        <v>5</v>
      </c>
      <c r="J4" s="514"/>
      <c r="L4" s="245"/>
      <c r="M4" s="245"/>
      <c r="Q4" s="245"/>
      <c r="R4" s="245"/>
    </row>
    <row r="5" spans="1:18" ht="14.4" customHeight="1" x14ac:dyDescent="0.25">
      <c r="A5" s="172" t="s">
        <v>406</v>
      </c>
      <c r="B5" s="123">
        <v>1064</v>
      </c>
      <c r="C5" s="123">
        <v>0</v>
      </c>
      <c r="D5" s="123">
        <v>1064</v>
      </c>
      <c r="E5" s="163">
        <v>0.11696163570407826</v>
      </c>
      <c r="F5" s="123">
        <v>1116</v>
      </c>
      <c r="G5" s="123">
        <v>0</v>
      </c>
      <c r="H5" s="123">
        <f>G5+F5</f>
        <v>1116</v>
      </c>
      <c r="I5" s="194">
        <f>H5/$H$17</f>
        <v>0.11759747102212856</v>
      </c>
      <c r="J5" s="338">
        <f>(H5-D5)/D5</f>
        <v>4.8872180451127817E-2</v>
      </c>
      <c r="L5" s="245"/>
      <c r="M5" s="245"/>
      <c r="Q5" s="245"/>
      <c r="R5" s="245"/>
    </row>
    <row r="6" spans="1:18" x14ac:dyDescent="0.3">
      <c r="A6" s="19" t="s">
        <v>407</v>
      </c>
      <c r="B6" s="20">
        <v>796</v>
      </c>
      <c r="C6" s="20">
        <v>0</v>
      </c>
      <c r="D6" s="20">
        <v>796</v>
      </c>
      <c r="E6" s="158">
        <v>8.7501374079366825E-2</v>
      </c>
      <c r="F6" s="20">
        <v>977</v>
      </c>
      <c r="G6" s="20">
        <v>1</v>
      </c>
      <c r="H6" s="123">
        <f t="shared" ref="H6:H16" si="0">G6+F6</f>
        <v>978</v>
      </c>
      <c r="I6" s="33">
        <f t="shared" ref="I6:I17" si="1">H6/$H$17</f>
        <v>0.10305584826132771</v>
      </c>
      <c r="J6" s="338">
        <f t="shared" ref="J6:J17" si="2">(H6-D6)/D6</f>
        <v>0.228643216080402</v>
      </c>
    </row>
    <row r="7" spans="1:18" ht="14.4" customHeight="1" x14ac:dyDescent="0.25">
      <c r="A7" s="19" t="s">
        <v>408</v>
      </c>
      <c r="B7" s="20">
        <v>738</v>
      </c>
      <c r="C7" s="20">
        <v>0</v>
      </c>
      <c r="D7" s="20">
        <v>738</v>
      </c>
      <c r="E7" s="158">
        <v>8.1125645817302403E-2</v>
      </c>
      <c r="F7" s="20">
        <v>877</v>
      </c>
      <c r="G7" s="20">
        <v>1</v>
      </c>
      <c r="H7" s="123">
        <f t="shared" si="0"/>
        <v>878</v>
      </c>
      <c r="I7" s="33">
        <f t="shared" si="1"/>
        <v>9.2518440463645948E-2</v>
      </c>
      <c r="J7" s="338">
        <f t="shared" si="2"/>
        <v>0.18970189701897019</v>
      </c>
    </row>
    <row r="8" spans="1:18" ht="14.4" customHeight="1" x14ac:dyDescent="0.25">
      <c r="A8" s="19" t="s">
        <v>409</v>
      </c>
      <c r="B8" s="20">
        <v>624</v>
      </c>
      <c r="C8" s="20">
        <v>0</v>
      </c>
      <c r="D8" s="20">
        <v>624</v>
      </c>
      <c r="E8" s="158">
        <v>6.8594041991865445E-2</v>
      </c>
      <c r="F8" s="20">
        <v>599</v>
      </c>
      <c r="G8" s="20">
        <v>0</v>
      </c>
      <c r="H8" s="123">
        <f t="shared" si="0"/>
        <v>599</v>
      </c>
      <c r="I8" s="33">
        <f t="shared" si="1"/>
        <v>6.3119072708113802E-2</v>
      </c>
      <c r="J8" s="338">
        <f t="shared" si="2"/>
        <v>-4.0064102564102567E-2</v>
      </c>
    </row>
    <row r="9" spans="1:18" ht="14.4" customHeight="1" x14ac:dyDescent="0.25">
      <c r="A9" s="19" t="s">
        <v>410</v>
      </c>
      <c r="B9" s="20">
        <v>744</v>
      </c>
      <c r="C9" s="20">
        <v>0</v>
      </c>
      <c r="D9" s="20">
        <v>744</v>
      </c>
      <c r="E9" s="158">
        <v>8.1785203913378041E-2</v>
      </c>
      <c r="F9" s="20">
        <v>701</v>
      </c>
      <c r="G9" s="20">
        <v>0</v>
      </c>
      <c r="H9" s="123">
        <f t="shared" si="0"/>
        <v>701</v>
      </c>
      <c r="I9" s="33">
        <f t="shared" si="1"/>
        <v>7.3867228661749204E-2</v>
      </c>
      <c r="J9" s="338">
        <f t="shared" si="2"/>
        <v>-5.779569892473118E-2</v>
      </c>
    </row>
    <row r="10" spans="1:18" ht="14.4" customHeight="1" x14ac:dyDescent="0.25">
      <c r="A10" s="19" t="s">
        <v>411</v>
      </c>
      <c r="B10" s="20">
        <v>735</v>
      </c>
      <c r="C10" s="20">
        <v>0</v>
      </c>
      <c r="D10" s="20">
        <v>735</v>
      </c>
      <c r="E10" s="158">
        <v>8.079586676926459E-2</v>
      </c>
      <c r="F10" s="20">
        <v>835</v>
      </c>
      <c r="G10" s="20">
        <v>0</v>
      </c>
      <c r="H10" s="123">
        <f t="shared" si="0"/>
        <v>835</v>
      </c>
      <c r="I10" s="33">
        <f t="shared" si="1"/>
        <v>8.7987355110642776E-2</v>
      </c>
      <c r="J10" s="338">
        <f t="shared" si="2"/>
        <v>0.1360544217687075</v>
      </c>
    </row>
    <row r="11" spans="1:18" ht="14.4" customHeight="1" x14ac:dyDescent="0.25">
      <c r="A11" s="19" t="s">
        <v>412</v>
      </c>
      <c r="B11" s="20">
        <v>475</v>
      </c>
      <c r="C11" s="20">
        <v>1</v>
      </c>
      <c r="D11" s="20">
        <v>476</v>
      </c>
      <c r="E11" s="158">
        <v>5.232494228866659E-2</v>
      </c>
      <c r="F11" s="20">
        <v>451</v>
      </c>
      <c r="G11" s="20">
        <v>2</v>
      </c>
      <c r="H11" s="123">
        <f t="shared" si="0"/>
        <v>453</v>
      </c>
      <c r="I11" s="33">
        <f t="shared" si="1"/>
        <v>4.7734457323498417E-2</v>
      </c>
      <c r="J11" s="338">
        <f t="shared" si="2"/>
        <v>-4.8319327731092439E-2</v>
      </c>
    </row>
    <row r="12" spans="1:18" x14ac:dyDescent="0.3">
      <c r="A12" s="19" t="s">
        <v>413</v>
      </c>
      <c r="B12" s="20">
        <v>428</v>
      </c>
      <c r="C12" s="20">
        <v>0</v>
      </c>
      <c r="D12" s="20">
        <v>428</v>
      </c>
      <c r="E12" s="158">
        <v>4.7048477520061562E-2</v>
      </c>
      <c r="F12" s="20">
        <v>496</v>
      </c>
      <c r="G12" s="20">
        <v>1</v>
      </c>
      <c r="H12" s="123">
        <f t="shared" si="0"/>
        <v>497</v>
      </c>
      <c r="I12" s="33">
        <f t="shared" si="1"/>
        <v>5.23709167544784E-2</v>
      </c>
      <c r="J12" s="338">
        <f t="shared" si="2"/>
        <v>0.16121495327102803</v>
      </c>
    </row>
    <row r="13" spans="1:18" ht="14.4" customHeight="1" x14ac:dyDescent="0.25">
      <c r="A13" s="19" t="s">
        <v>414</v>
      </c>
      <c r="B13" s="20">
        <v>831</v>
      </c>
      <c r="C13" s="20">
        <v>0</v>
      </c>
      <c r="D13" s="20">
        <v>831</v>
      </c>
      <c r="E13" s="158">
        <v>9.1348796306474661E-2</v>
      </c>
      <c r="F13" s="20">
        <v>962</v>
      </c>
      <c r="G13" s="20">
        <v>0</v>
      </c>
      <c r="H13" s="123">
        <f t="shared" si="0"/>
        <v>962</v>
      </c>
      <c r="I13" s="33">
        <f t="shared" si="1"/>
        <v>0.10136986301369863</v>
      </c>
      <c r="J13" s="338">
        <f t="shared" si="2"/>
        <v>0.15764139590854392</v>
      </c>
    </row>
    <row r="14" spans="1:18" ht="14.4" customHeight="1" x14ac:dyDescent="0.25">
      <c r="A14" s="19" t="s">
        <v>415</v>
      </c>
      <c r="B14" s="20">
        <v>865</v>
      </c>
      <c r="C14" s="20">
        <v>1</v>
      </c>
      <c r="D14" s="20">
        <v>866</v>
      </c>
      <c r="E14" s="158">
        <v>9.5196218533582497E-2</v>
      </c>
      <c r="F14" s="20">
        <v>943</v>
      </c>
      <c r="G14" s="20">
        <v>0</v>
      </c>
      <c r="H14" s="123">
        <f t="shared" si="0"/>
        <v>943</v>
      </c>
      <c r="I14" s="33">
        <f t="shared" si="1"/>
        <v>9.9367755532139099E-2</v>
      </c>
      <c r="J14" s="338">
        <f t="shared" si="2"/>
        <v>8.8914549653579672E-2</v>
      </c>
    </row>
    <row r="15" spans="1:18" ht="14.4" customHeight="1" x14ac:dyDescent="0.25">
      <c r="A15" s="19" t="s">
        <v>416</v>
      </c>
      <c r="B15" s="20">
        <v>788</v>
      </c>
      <c r="C15" s="20">
        <v>0</v>
      </c>
      <c r="D15" s="20">
        <v>788</v>
      </c>
      <c r="E15" s="158">
        <v>8.6621963284599313E-2</v>
      </c>
      <c r="F15" s="20">
        <v>875</v>
      </c>
      <c r="G15" s="20">
        <v>0</v>
      </c>
      <c r="H15" s="123">
        <f t="shared" si="0"/>
        <v>875</v>
      </c>
      <c r="I15" s="33">
        <f t="shared" si="1"/>
        <v>9.2202318229715488E-2</v>
      </c>
      <c r="J15" s="338">
        <f t="shared" si="2"/>
        <v>0.11040609137055837</v>
      </c>
    </row>
    <row r="16" spans="1:18" ht="15" thickBot="1" x14ac:dyDescent="0.35">
      <c r="A16" s="176" t="s">
        <v>417</v>
      </c>
      <c r="B16" s="125">
        <v>1006</v>
      </c>
      <c r="C16" s="125">
        <v>1</v>
      </c>
      <c r="D16" s="125">
        <v>1007</v>
      </c>
      <c r="E16" s="162">
        <v>0.11069583379135979</v>
      </c>
      <c r="F16" s="125">
        <v>653</v>
      </c>
      <c r="G16" s="125">
        <v>0</v>
      </c>
      <c r="H16" s="123">
        <f t="shared" si="0"/>
        <v>653</v>
      </c>
      <c r="I16" s="195">
        <f t="shared" si="1"/>
        <v>6.8809272918861963E-2</v>
      </c>
      <c r="J16" s="340">
        <f t="shared" si="2"/>
        <v>-0.35153922542204569</v>
      </c>
    </row>
    <row r="17" spans="1:18" s="23" customFormat="1" ht="15" customHeight="1" thickBot="1" x14ac:dyDescent="0.3">
      <c r="A17" s="348" t="s">
        <v>9</v>
      </c>
      <c r="B17" s="262">
        <v>9094</v>
      </c>
      <c r="C17" s="262">
        <v>3</v>
      </c>
      <c r="D17" s="262">
        <v>9097</v>
      </c>
      <c r="E17" s="391">
        <v>1</v>
      </c>
      <c r="F17" s="262">
        <f>SUM(F5:F16)</f>
        <v>9485</v>
      </c>
      <c r="G17" s="262">
        <f>SUM(G5:G16)</f>
        <v>5</v>
      </c>
      <c r="H17" s="262">
        <f>SUM(H5:H16)</f>
        <v>9490</v>
      </c>
      <c r="I17" s="403">
        <f t="shared" si="1"/>
        <v>1</v>
      </c>
      <c r="J17" s="351">
        <f t="shared" si="2"/>
        <v>4.3201055292953719E-2</v>
      </c>
    </row>
    <row r="20" spans="1:18" ht="15" thickBot="1" x14ac:dyDescent="0.35"/>
    <row r="21" spans="1:18" ht="15" thickBot="1" x14ac:dyDescent="0.35">
      <c r="A21" s="558" t="s">
        <v>701</v>
      </c>
      <c r="B21" s="559"/>
      <c r="C21" s="559"/>
      <c r="D21" s="559"/>
      <c r="E21" s="559"/>
      <c r="F21" s="559"/>
      <c r="G21" s="559"/>
      <c r="H21" s="559"/>
      <c r="I21" s="559"/>
      <c r="J21" s="560"/>
    </row>
    <row r="22" spans="1:18" x14ac:dyDescent="0.3">
      <c r="A22" s="542" t="s">
        <v>418</v>
      </c>
      <c r="B22" s="485">
        <v>2014</v>
      </c>
      <c r="C22" s="487"/>
      <c r="D22" s="487"/>
      <c r="E22" s="487"/>
      <c r="F22" s="485">
        <v>2015</v>
      </c>
      <c r="G22" s="487"/>
      <c r="H22" s="487"/>
      <c r="I22" s="505"/>
      <c r="J22" s="501" t="s">
        <v>675</v>
      </c>
    </row>
    <row r="23" spans="1:18" ht="28.8" x14ac:dyDescent="0.3">
      <c r="A23" s="543"/>
      <c r="B23" s="179" t="s">
        <v>1</v>
      </c>
      <c r="C23" s="121" t="s">
        <v>2</v>
      </c>
      <c r="D23" s="528" t="s">
        <v>3</v>
      </c>
      <c r="E23" s="550"/>
      <c r="F23" s="179" t="s">
        <v>1</v>
      </c>
      <c r="G23" s="121" t="s">
        <v>2</v>
      </c>
      <c r="H23" s="528" t="s">
        <v>3</v>
      </c>
      <c r="I23" s="550"/>
      <c r="J23" s="502"/>
    </row>
    <row r="24" spans="1:18" ht="15" thickBot="1" x14ac:dyDescent="0.35">
      <c r="A24" s="544"/>
      <c r="B24" s="96" t="s">
        <v>4</v>
      </c>
      <c r="C24" s="96" t="s">
        <v>6</v>
      </c>
      <c r="D24" s="96" t="s">
        <v>6</v>
      </c>
      <c r="E24" s="103" t="s">
        <v>5</v>
      </c>
      <c r="F24" s="96" t="s">
        <v>4</v>
      </c>
      <c r="G24" s="96" t="s">
        <v>6</v>
      </c>
      <c r="H24" s="96" t="s">
        <v>6</v>
      </c>
      <c r="I24" s="97" t="s">
        <v>5</v>
      </c>
      <c r="J24" s="514"/>
      <c r="L24" s="245"/>
      <c r="M24" s="245"/>
      <c r="Q24" s="245"/>
      <c r="R24" s="245"/>
    </row>
    <row r="25" spans="1:18" ht="14.4" customHeight="1" x14ac:dyDescent="0.25">
      <c r="A25" s="172" t="s">
        <v>419</v>
      </c>
      <c r="B25" s="123">
        <v>1981</v>
      </c>
      <c r="C25" s="123">
        <v>0</v>
      </c>
      <c r="D25" s="123">
        <v>1981</v>
      </c>
      <c r="E25" s="131">
        <v>0.21776409805430361</v>
      </c>
      <c r="F25" s="123">
        <v>2280</v>
      </c>
      <c r="G25" s="123">
        <v>0</v>
      </c>
      <c r="H25" s="123">
        <f>G25+F25</f>
        <v>2280</v>
      </c>
      <c r="I25" s="362">
        <f>H25/$H$32</f>
        <v>0.24025289778714437</v>
      </c>
      <c r="J25" s="338">
        <f>(H25-D25)/D25</f>
        <v>0.15093387178192832</v>
      </c>
      <c r="L25" s="245"/>
      <c r="M25" s="245"/>
      <c r="Q25" s="245"/>
      <c r="R25" s="245"/>
    </row>
    <row r="26" spans="1:18" ht="14.4" customHeight="1" x14ac:dyDescent="0.25">
      <c r="A26" s="19" t="s">
        <v>420</v>
      </c>
      <c r="B26" s="20">
        <v>1972</v>
      </c>
      <c r="C26" s="20">
        <v>1</v>
      </c>
      <c r="D26" s="20">
        <v>1973</v>
      </c>
      <c r="E26" s="47">
        <v>0.21688468725953611</v>
      </c>
      <c r="F26" s="20">
        <v>2061</v>
      </c>
      <c r="G26" s="20">
        <v>0</v>
      </c>
      <c r="H26" s="123">
        <f t="shared" ref="H26:H32" si="3">G26+F26</f>
        <v>2061</v>
      </c>
      <c r="I26" s="362">
        <f t="shared" ref="I26:I32" si="4">H26/$H$32</f>
        <v>0.21717597471022129</v>
      </c>
      <c r="J26" s="364">
        <f t="shared" ref="J26:J32" si="5">(H26-D26)/D26</f>
        <v>4.4602128737962494E-2</v>
      </c>
      <c r="L26" s="245"/>
      <c r="M26" s="245"/>
      <c r="Q26" s="245"/>
      <c r="R26" s="245"/>
    </row>
    <row r="27" spans="1:18" ht="14.4" customHeight="1" x14ac:dyDescent="0.25">
      <c r="A27" s="19" t="s">
        <v>421</v>
      </c>
      <c r="B27" s="20">
        <v>1607</v>
      </c>
      <c r="C27" s="20">
        <v>2</v>
      </c>
      <c r="D27" s="20">
        <v>1609</v>
      </c>
      <c r="E27" s="47">
        <v>0.1768714960976146</v>
      </c>
      <c r="F27" s="20">
        <v>1635</v>
      </c>
      <c r="G27" s="20">
        <v>1</v>
      </c>
      <c r="H27" s="123">
        <f t="shared" si="3"/>
        <v>1636</v>
      </c>
      <c r="I27" s="362">
        <f t="shared" si="4"/>
        <v>0.17239199157007376</v>
      </c>
      <c r="J27" s="364">
        <f t="shared" si="5"/>
        <v>1.678060907395898E-2</v>
      </c>
      <c r="L27" s="245"/>
      <c r="M27" s="245"/>
      <c r="Q27" s="245"/>
      <c r="R27" s="245"/>
    </row>
    <row r="28" spans="1:18" ht="15" x14ac:dyDescent="0.25">
      <c r="A28" s="19" t="s">
        <v>422</v>
      </c>
      <c r="B28" s="20">
        <v>1634</v>
      </c>
      <c r="C28" s="20">
        <v>0</v>
      </c>
      <c r="D28" s="20">
        <v>1634</v>
      </c>
      <c r="E28" s="47">
        <v>0.17961965483126305</v>
      </c>
      <c r="F28" s="20">
        <v>1875</v>
      </c>
      <c r="G28" s="20">
        <v>0</v>
      </c>
      <c r="H28" s="123">
        <f t="shared" si="3"/>
        <v>1875</v>
      </c>
      <c r="I28" s="362">
        <f t="shared" si="4"/>
        <v>0.19757639620653319</v>
      </c>
      <c r="J28" s="364">
        <f t="shared" si="5"/>
        <v>0.14749082007343942</v>
      </c>
      <c r="L28" s="245"/>
      <c r="M28" s="245"/>
      <c r="Q28" s="245"/>
      <c r="R28" s="245"/>
    </row>
    <row r="29" spans="1:18" ht="15" x14ac:dyDescent="0.25">
      <c r="A29" s="19" t="s">
        <v>423</v>
      </c>
      <c r="B29" s="20">
        <v>1494</v>
      </c>
      <c r="C29" s="20">
        <v>0</v>
      </c>
      <c r="D29" s="20">
        <v>1494</v>
      </c>
      <c r="E29" s="47">
        <v>0.16422996592283171</v>
      </c>
      <c r="F29" s="20">
        <v>1244</v>
      </c>
      <c r="G29" s="20">
        <v>3</v>
      </c>
      <c r="H29" s="123">
        <f t="shared" si="3"/>
        <v>1247</v>
      </c>
      <c r="I29" s="362">
        <f t="shared" si="4"/>
        <v>0.13140147523709167</v>
      </c>
      <c r="J29" s="364">
        <f t="shared" si="5"/>
        <v>-0.16532797858099063</v>
      </c>
      <c r="L29" s="245"/>
      <c r="M29" s="245"/>
      <c r="Q29" s="245"/>
      <c r="R29" s="245"/>
    </row>
    <row r="30" spans="1:18" x14ac:dyDescent="0.3">
      <c r="A30" s="19" t="s">
        <v>424</v>
      </c>
      <c r="B30" s="20">
        <v>232</v>
      </c>
      <c r="C30" s="20">
        <v>0</v>
      </c>
      <c r="D30" s="20">
        <v>232</v>
      </c>
      <c r="E30" s="47">
        <v>2.5502913048257667E-2</v>
      </c>
      <c r="F30" s="20">
        <v>199</v>
      </c>
      <c r="G30" s="20">
        <v>0</v>
      </c>
      <c r="H30" s="123">
        <f t="shared" si="3"/>
        <v>199</v>
      </c>
      <c r="I30" s="362">
        <f t="shared" si="4"/>
        <v>2.0969441517386722E-2</v>
      </c>
      <c r="J30" s="364">
        <f t="shared" si="5"/>
        <v>-0.14224137931034483</v>
      </c>
    </row>
    <row r="31" spans="1:18" ht="15" thickBot="1" x14ac:dyDescent="0.35">
      <c r="A31" s="176" t="s">
        <v>425</v>
      </c>
      <c r="B31" s="125">
        <v>174</v>
      </c>
      <c r="C31" s="125">
        <v>0</v>
      </c>
      <c r="D31" s="125">
        <v>174</v>
      </c>
      <c r="E31" s="77">
        <v>1.9127184786193251E-2</v>
      </c>
      <c r="F31" s="125">
        <v>191</v>
      </c>
      <c r="G31" s="125">
        <v>1</v>
      </c>
      <c r="H31" s="309">
        <f t="shared" si="3"/>
        <v>192</v>
      </c>
      <c r="I31" s="363">
        <f t="shared" si="4"/>
        <v>2.0231822971548998E-2</v>
      </c>
      <c r="J31" s="365">
        <f t="shared" si="5"/>
        <v>0.10344827586206896</v>
      </c>
    </row>
    <row r="32" spans="1:18" s="23" customFormat="1" ht="15" thickBot="1" x14ac:dyDescent="0.35">
      <c r="A32" s="348" t="s">
        <v>9</v>
      </c>
      <c r="B32" s="262">
        <v>9094</v>
      </c>
      <c r="C32" s="262">
        <v>3</v>
      </c>
      <c r="D32" s="262">
        <v>9097</v>
      </c>
      <c r="E32" s="370">
        <v>1</v>
      </c>
      <c r="F32" s="262">
        <f>SUM(F25:F31)</f>
        <v>9485</v>
      </c>
      <c r="G32" s="262">
        <f>SUM(G25:G31)</f>
        <v>5</v>
      </c>
      <c r="H32" s="262">
        <f t="shared" si="3"/>
        <v>9490</v>
      </c>
      <c r="I32" s="401">
        <f t="shared" si="4"/>
        <v>1</v>
      </c>
      <c r="J32" s="402">
        <f t="shared" si="5"/>
        <v>4.3201055292953719E-2</v>
      </c>
    </row>
  </sheetData>
  <mergeCells count="14">
    <mergeCell ref="A1:J1"/>
    <mergeCell ref="B2:E2"/>
    <mergeCell ref="B22:E22"/>
    <mergeCell ref="A2:A4"/>
    <mergeCell ref="A21:J21"/>
    <mergeCell ref="A22:A24"/>
    <mergeCell ref="D23:E23"/>
    <mergeCell ref="F2:I2"/>
    <mergeCell ref="J2:J4"/>
    <mergeCell ref="H3:I3"/>
    <mergeCell ref="F22:I22"/>
    <mergeCell ref="J22:J24"/>
    <mergeCell ref="H23:I23"/>
    <mergeCell ref="D3:E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4"/>
  <sheetViews>
    <sheetView topLeftCell="A25" zoomScaleNormal="100" workbookViewId="0">
      <selection activeCell="E60" sqref="E60"/>
    </sheetView>
  </sheetViews>
  <sheetFormatPr defaultColWidth="9.109375" defaultRowHeight="14.4" x14ac:dyDescent="0.3"/>
  <cols>
    <col min="1" max="1" width="24.109375" bestFit="1" customWidth="1"/>
    <col min="2" max="13" width="8.6640625" customWidth="1"/>
    <col min="14" max="14" width="9.88671875" customWidth="1"/>
    <col min="15" max="15" width="2" customWidth="1"/>
    <col min="16" max="16" width="20.5546875" customWidth="1"/>
    <col min="21" max="21" width="18.109375" customWidth="1"/>
  </cols>
  <sheetData>
    <row r="1" spans="1:19" ht="15" thickBot="1" x14ac:dyDescent="0.35">
      <c r="A1" s="473" t="s">
        <v>674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5"/>
    </row>
    <row r="2" spans="1:19" ht="14.4" customHeight="1" x14ac:dyDescent="0.3">
      <c r="A2" s="74"/>
      <c r="B2" s="492">
        <v>2014</v>
      </c>
      <c r="C2" s="493"/>
      <c r="D2" s="493"/>
      <c r="E2" s="493"/>
      <c r="F2" s="493"/>
      <c r="G2" s="493"/>
      <c r="H2" s="485">
        <v>2015</v>
      </c>
      <c r="I2" s="487"/>
      <c r="J2" s="487"/>
      <c r="K2" s="487"/>
      <c r="L2" s="487"/>
      <c r="M2" s="505"/>
      <c r="N2" s="501" t="s">
        <v>707</v>
      </c>
    </row>
    <row r="3" spans="1:19" ht="21" customHeight="1" x14ac:dyDescent="0.3">
      <c r="A3" s="34" t="s">
        <v>0</v>
      </c>
      <c r="B3" s="489" t="s">
        <v>1</v>
      </c>
      <c r="C3" s="490"/>
      <c r="D3" s="489" t="s">
        <v>2</v>
      </c>
      <c r="E3" s="490"/>
      <c r="F3" s="489" t="s">
        <v>3</v>
      </c>
      <c r="G3" s="491"/>
      <c r="H3" s="489" t="s">
        <v>1</v>
      </c>
      <c r="I3" s="490"/>
      <c r="J3" s="489" t="s">
        <v>2</v>
      </c>
      <c r="K3" s="490"/>
      <c r="L3" s="489" t="s">
        <v>3</v>
      </c>
      <c r="M3" s="506"/>
      <c r="N3" s="502"/>
    </row>
    <row r="4" spans="1:19" x14ac:dyDescent="0.3">
      <c r="A4" s="57"/>
      <c r="B4" s="43" t="s">
        <v>4</v>
      </c>
      <c r="C4" s="43" t="s">
        <v>5</v>
      </c>
      <c r="D4" s="43" t="s">
        <v>6</v>
      </c>
      <c r="E4" s="43" t="s">
        <v>5</v>
      </c>
      <c r="F4" s="43" t="s">
        <v>6</v>
      </c>
      <c r="G4" s="72" t="s">
        <v>5</v>
      </c>
      <c r="H4" s="43" t="s">
        <v>4</v>
      </c>
      <c r="I4" s="43" t="s">
        <v>5</v>
      </c>
      <c r="J4" s="43" t="s">
        <v>6</v>
      </c>
      <c r="K4" s="43" t="s">
        <v>5</v>
      </c>
      <c r="L4" s="43" t="s">
        <v>6</v>
      </c>
      <c r="M4" s="73" t="s">
        <v>5</v>
      </c>
      <c r="N4" s="503"/>
    </row>
    <row r="5" spans="1:19" x14ac:dyDescent="0.3">
      <c r="A5" s="57" t="s">
        <v>7</v>
      </c>
      <c r="B5" s="2">
        <v>16831</v>
      </c>
      <c r="C5" s="3">
        <v>0.45505177494795468</v>
      </c>
      <c r="D5" s="2">
        <v>1</v>
      </c>
      <c r="E5" s="3">
        <v>0.16666666666666666</v>
      </c>
      <c r="F5" s="2">
        <v>16832</v>
      </c>
      <c r="G5" s="47">
        <v>0.45500500094612495</v>
      </c>
      <c r="H5" s="216">
        <v>16866</v>
      </c>
      <c r="I5" s="217">
        <f>H5/H7</f>
        <v>0.46257645155097227</v>
      </c>
      <c r="J5" s="216">
        <v>3</v>
      </c>
      <c r="K5" s="217">
        <f>J5/J7</f>
        <v>0.42857142857142855</v>
      </c>
      <c r="L5" s="216">
        <v>16869</v>
      </c>
      <c r="M5" s="218">
        <f>L5/L7</f>
        <v>0.46256992431720961</v>
      </c>
      <c r="N5" s="219">
        <v>2.19819391634981E-3</v>
      </c>
      <c r="O5" s="220"/>
      <c r="Q5" s="215"/>
      <c r="R5" s="196"/>
      <c r="S5" s="196"/>
    </row>
    <row r="6" spans="1:19" ht="15" thickBot="1" x14ac:dyDescent="0.35">
      <c r="A6" s="75" t="s">
        <v>8</v>
      </c>
      <c r="B6" s="9">
        <v>20156</v>
      </c>
      <c r="C6" s="76">
        <v>0.54494822505204532</v>
      </c>
      <c r="D6" s="9">
        <v>5</v>
      </c>
      <c r="E6" s="76">
        <v>0.83333333333333337</v>
      </c>
      <c r="F6" s="9">
        <v>20161</v>
      </c>
      <c r="G6" s="77">
        <v>0.54499499905387505</v>
      </c>
      <c r="H6" s="221">
        <v>19595</v>
      </c>
      <c r="I6" s="222">
        <f>H6/H7</f>
        <v>0.53742354844902773</v>
      </c>
      <c r="J6" s="221">
        <v>4</v>
      </c>
      <c r="K6" s="222">
        <f>J6/J7</f>
        <v>0.5714285714285714</v>
      </c>
      <c r="L6" s="221">
        <v>19599</v>
      </c>
      <c r="M6" s="223">
        <f>L6/L7</f>
        <v>0.53743007568279044</v>
      </c>
      <c r="N6" s="224">
        <v>-2.7875601408660286E-2</v>
      </c>
      <c r="O6" s="220"/>
      <c r="Q6" s="215"/>
      <c r="R6" s="196"/>
      <c r="S6" s="196"/>
    </row>
    <row r="7" spans="1:19" s="22" customFormat="1" ht="15.75" thickBot="1" x14ac:dyDescent="0.3">
      <c r="A7" s="372" t="s">
        <v>9</v>
      </c>
      <c r="B7" s="108">
        <v>36987</v>
      </c>
      <c r="C7" s="313">
        <v>1</v>
      </c>
      <c r="D7" s="108">
        <v>6</v>
      </c>
      <c r="E7" s="313">
        <v>1</v>
      </c>
      <c r="F7" s="108">
        <v>36993</v>
      </c>
      <c r="G7" s="180">
        <v>1</v>
      </c>
      <c r="H7" s="373">
        <v>36461</v>
      </c>
      <c r="I7" s="374">
        <v>1</v>
      </c>
      <c r="J7" s="373">
        <v>7</v>
      </c>
      <c r="K7" s="374">
        <v>1</v>
      </c>
      <c r="L7" s="373">
        <v>36468</v>
      </c>
      <c r="M7" s="375">
        <v>1</v>
      </c>
      <c r="N7" s="376">
        <v>-1.4191874138350498E-2</v>
      </c>
      <c r="O7" s="433"/>
    </row>
    <row r="9" spans="1:19" ht="15.75" thickBot="1" x14ac:dyDescent="0.3">
      <c r="Q9" s="215"/>
      <c r="R9" s="196"/>
      <c r="S9" s="196"/>
    </row>
    <row r="10" spans="1:19" ht="15" thickBot="1" x14ac:dyDescent="0.35">
      <c r="A10" s="473" t="s">
        <v>676</v>
      </c>
      <c r="B10" s="474"/>
      <c r="C10" s="474"/>
      <c r="D10" s="474"/>
      <c r="E10" s="474"/>
      <c r="F10" s="474"/>
      <c r="G10" s="474"/>
      <c r="H10" s="474"/>
      <c r="I10" s="474"/>
      <c r="J10" s="474"/>
      <c r="K10" s="474"/>
      <c r="L10" s="474"/>
      <c r="M10" s="474"/>
      <c r="N10" s="475"/>
    </row>
    <row r="11" spans="1:19" ht="14.4" customHeight="1" x14ac:dyDescent="0.3">
      <c r="A11" s="71"/>
      <c r="B11" s="485">
        <v>2014</v>
      </c>
      <c r="C11" s="487"/>
      <c r="D11" s="487"/>
      <c r="E11" s="487"/>
      <c r="F11" s="487"/>
      <c r="G11" s="487"/>
      <c r="H11" s="485">
        <v>2015</v>
      </c>
      <c r="I11" s="487"/>
      <c r="J11" s="487"/>
      <c r="K11" s="487"/>
      <c r="L11" s="487"/>
      <c r="M11" s="505"/>
      <c r="N11" s="502" t="s">
        <v>675</v>
      </c>
    </row>
    <row r="12" spans="1:19" ht="22.2" customHeight="1" x14ac:dyDescent="0.3">
      <c r="A12" s="34" t="s">
        <v>10</v>
      </c>
      <c r="B12" s="489" t="s">
        <v>1</v>
      </c>
      <c r="C12" s="490"/>
      <c r="D12" s="489" t="s">
        <v>2</v>
      </c>
      <c r="E12" s="490"/>
      <c r="F12" s="489" t="s">
        <v>3</v>
      </c>
      <c r="G12" s="491"/>
      <c r="H12" s="489" t="s">
        <v>1</v>
      </c>
      <c r="I12" s="490"/>
      <c r="J12" s="489" t="s">
        <v>2</v>
      </c>
      <c r="K12" s="490"/>
      <c r="L12" s="489" t="s">
        <v>3</v>
      </c>
      <c r="M12" s="506"/>
      <c r="N12" s="502"/>
      <c r="Q12" s="215"/>
      <c r="R12" s="196"/>
      <c r="S12" s="196"/>
    </row>
    <row r="13" spans="1:19" x14ac:dyDescent="0.3">
      <c r="A13" s="34"/>
      <c r="B13" s="43" t="s">
        <v>4</v>
      </c>
      <c r="C13" s="43" t="s">
        <v>5</v>
      </c>
      <c r="D13" s="43" t="s">
        <v>6</v>
      </c>
      <c r="E13" s="43" t="s">
        <v>5</v>
      </c>
      <c r="F13" s="43" t="s">
        <v>6</v>
      </c>
      <c r="G13" s="41" t="s">
        <v>5</v>
      </c>
      <c r="H13" s="43" t="s">
        <v>4</v>
      </c>
      <c r="I13" s="43" t="s">
        <v>5</v>
      </c>
      <c r="J13" s="43" t="s">
        <v>6</v>
      </c>
      <c r="K13" s="43" t="s">
        <v>5</v>
      </c>
      <c r="L13" s="43" t="s">
        <v>6</v>
      </c>
      <c r="M13" s="56" t="s">
        <v>5</v>
      </c>
      <c r="N13" s="503"/>
      <c r="Q13" s="215"/>
      <c r="R13" s="196"/>
      <c r="S13" s="196"/>
    </row>
    <row r="14" spans="1:19" ht="14.4" customHeight="1" x14ac:dyDescent="0.25">
      <c r="A14" s="57" t="s">
        <v>11</v>
      </c>
      <c r="B14" s="2">
        <v>217</v>
      </c>
      <c r="C14" s="3">
        <v>5.8669262173195987E-3</v>
      </c>
      <c r="D14" s="2">
        <v>0</v>
      </c>
      <c r="E14" s="3">
        <v>0</v>
      </c>
      <c r="F14" s="2">
        <v>217</v>
      </c>
      <c r="G14" s="47">
        <v>5.8659746438515393E-3</v>
      </c>
      <c r="H14" s="293">
        <v>202</v>
      </c>
      <c r="I14" s="294">
        <f>H14/$H$20</f>
        <v>5.5401662049861496E-3</v>
      </c>
      <c r="J14" s="293">
        <v>0</v>
      </c>
      <c r="K14" s="294">
        <f>J14/$J$20</f>
        <v>0</v>
      </c>
      <c r="L14" s="293">
        <f>J14+H14</f>
        <v>202</v>
      </c>
      <c r="M14" s="294">
        <f>L14/$L$20</f>
        <v>5.5391027750356474E-3</v>
      </c>
      <c r="N14" s="295">
        <f>(L14-F14)/F14</f>
        <v>-6.9124423963133647E-2</v>
      </c>
    </row>
    <row r="15" spans="1:19" ht="14.4" customHeight="1" x14ac:dyDescent="0.25">
      <c r="A15" s="57" t="s">
        <v>12</v>
      </c>
      <c r="B15" s="2">
        <v>6489</v>
      </c>
      <c r="C15" s="3">
        <v>0.17544001946629897</v>
      </c>
      <c r="D15" s="2">
        <v>0</v>
      </c>
      <c r="E15" s="3">
        <v>0</v>
      </c>
      <c r="F15" s="2">
        <v>6489</v>
      </c>
      <c r="G15" s="47">
        <v>0.17541156435001218</v>
      </c>
      <c r="H15" s="293">
        <v>6366</v>
      </c>
      <c r="I15" s="294">
        <f t="shared" ref="I15:I19" si="0">H15/$H$20</f>
        <v>0.17459751515317737</v>
      </c>
      <c r="J15" s="293">
        <v>0</v>
      </c>
      <c r="K15" s="294">
        <f t="shared" ref="K15:K19" si="1">J15/$J$20</f>
        <v>0</v>
      </c>
      <c r="L15" s="293">
        <f t="shared" ref="L15:L19" si="2">J15+H15</f>
        <v>6366</v>
      </c>
      <c r="M15" s="294">
        <f t="shared" ref="M15:M19" si="3">L15/$L$20</f>
        <v>0.17456400131622243</v>
      </c>
      <c r="N15" s="295">
        <f t="shared" ref="N15:N19" si="4">(L15-F15)/F15</f>
        <v>-1.8955154877484975E-2</v>
      </c>
    </row>
    <row r="16" spans="1:19" ht="14.4" customHeight="1" x14ac:dyDescent="0.25">
      <c r="A16" s="57" t="s">
        <v>13</v>
      </c>
      <c r="B16" s="2">
        <v>9527</v>
      </c>
      <c r="C16" s="3">
        <v>0.25757698650877336</v>
      </c>
      <c r="D16" s="2">
        <v>1</v>
      </c>
      <c r="E16" s="3">
        <v>0.16666666666666666</v>
      </c>
      <c r="F16" s="2">
        <v>9528</v>
      </c>
      <c r="G16" s="47">
        <v>0.25756224150514961</v>
      </c>
      <c r="H16" s="293">
        <v>9163</v>
      </c>
      <c r="I16" s="294">
        <f t="shared" si="0"/>
        <v>0.25130961849647571</v>
      </c>
      <c r="J16" s="293">
        <v>1</v>
      </c>
      <c r="K16" s="294">
        <f t="shared" si="1"/>
        <v>0.14285714285714285</v>
      </c>
      <c r="L16" s="293">
        <f t="shared" si="2"/>
        <v>9164</v>
      </c>
      <c r="M16" s="294">
        <f t="shared" si="3"/>
        <v>0.2512888011407261</v>
      </c>
      <c r="N16" s="295">
        <f t="shared" si="4"/>
        <v>-3.82031905961377E-2</v>
      </c>
    </row>
    <row r="17" spans="1:19" ht="14.4" customHeight="1" x14ac:dyDescent="0.25">
      <c r="A17" s="57" t="s">
        <v>14</v>
      </c>
      <c r="B17" s="2">
        <v>10161</v>
      </c>
      <c r="C17" s="3">
        <v>0.27471814421283153</v>
      </c>
      <c r="D17" s="2">
        <v>3</v>
      </c>
      <c r="E17" s="3">
        <v>0.5</v>
      </c>
      <c r="F17" s="2">
        <v>10164</v>
      </c>
      <c r="G17" s="47">
        <v>0.27475468331846564</v>
      </c>
      <c r="H17" s="293">
        <v>9958</v>
      </c>
      <c r="I17" s="294">
        <f t="shared" si="0"/>
        <v>0.27311373796659444</v>
      </c>
      <c r="J17" s="293">
        <v>2</v>
      </c>
      <c r="K17" s="294">
        <f t="shared" si="1"/>
        <v>0.2857142857142857</v>
      </c>
      <c r="L17" s="293">
        <f t="shared" si="2"/>
        <v>9960</v>
      </c>
      <c r="M17" s="294">
        <f t="shared" si="3"/>
        <v>0.27311615663047056</v>
      </c>
      <c r="N17" s="295">
        <f t="shared" si="4"/>
        <v>-2.0070838252656435E-2</v>
      </c>
    </row>
    <row r="18" spans="1:19" ht="14.4" customHeight="1" x14ac:dyDescent="0.25">
      <c r="A18" s="57" t="s">
        <v>15</v>
      </c>
      <c r="B18" s="2">
        <v>9686</v>
      </c>
      <c r="C18" s="3">
        <v>0.26187579419796142</v>
      </c>
      <c r="D18" s="2">
        <v>2</v>
      </c>
      <c r="E18" s="3">
        <v>0.33333333333333331</v>
      </c>
      <c r="F18" s="2">
        <v>9688</v>
      </c>
      <c r="G18" s="47">
        <v>0.26188738409969453</v>
      </c>
      <c r="H18" s="293">
        <v>9813</v>
      </c>
      <c r="I18" s="294">
        <f t="shared" si="0"/>
        <v>0.26913688598776775</v>
      </c>
      <c r="J18" s="293">
        <v>4</v>
      </c>
      <c r="K18" s="294">
        <f t="shared" si="1"/>
        <v>0.5714285714285714</v>
      </c>
      <c r="L18" s="293">
        <f t="shared" si="2"/>
        <v>9817</v>
      </c>
      <c r="M18" s="294">
        <f t="shared" si="3"/>
        <v>0.2691949106065592</v>
      </c>
      <c r="N18" s="295">
        <f t="shared" si="4"/>
        <v>1.3315441783649877E-2</v>
      </c>
      <c r="Q18" s="215"/>
      <c r="R18" s="196"/>
      <c r="S18" s="196"/>
    </row>
    <row r="19" spans="1:19" ht="15" customHeight="1" thickBot="1" x14ac:dyDescent="0.3">
      <c r="A19" s="75" t="s">
        <v>16</v>
      </c>
      <c r="B19" s="9">
        <v>907</v>
      </c>
      <c r="C19" s="76">
        <v>2.4522129396815098E-2</v>
      </c>
      <c r="D19" s="9">
        <v>0</v>
      </c>
      <c r="E19" s="76">
        <v>0</v>
      </c>
      <c r="F19" s="9">
        <v>907</v>
      </c>
      <c r="G19" s="77">
        <v>2.451815208282648E-2</v>
      </c>
      <c r="H19" s="296">
        <v>959</v>
      </c>
      <c r="I19" s="297">
        <f t="shared" si="0"/>
        <v>2.6302076190998603E-2</v>
      </c>
      <c r="J19" s="296">
        <v>0</v>
      </c>
      <c r="K19" s="297">
        <f t="shared" si="1"/>
        <v>0</v>
      </c>
      <c r="L19" s="296">
        <f t="shared" si="2"/>
        <v>959</v>
      </c>
      <c r="M19" s="297">
        <f t="shared" si="3"/>
        <v>2.6297027530986072E-2</v>
      </c>
      <c r="N19" s="298">
        <f t="shared" si="4"/>
        <v>5.7331863285556783E-2</v>
      </c>
      <c r="Q19" s="215"/>
      <c r="R19" s="196"/>
      <c r="S19" s="196"/>
    </row>
    <row r="20" spans="1:19" s="22" customFormat="1" ht="15.75" thickBot="1" x14ac:dyDescent="0.3">
      <c r="A20" s="372" t="s">
        <v>9</v>
      </c>
      <c r="B20" s="108">
        <v>36987</v>
      </c>
      <c r="C20" s="313">
        <v>1</v>
      </c>
      <c r="D20" s="108">
        <v>6</v>
      </c>
      <c r="E20" s="313">
        <v>1</v>
      </c>
      <c r="F20" s="108">
        <v>36993</v>
      </c>
      <c r="G20" s="180">
        <v>1</v>
      </c>
      <c r="H20" s="323">
        <f t="shared" ref="H20:M20" si="5">SUM(H14:H19)</f>
        <v>36461</v>
      </c>
      <c r="I20" s="304">
        <f t="shared" si="5"/>
        <v>1</v>
      </c>
      <c r="J20" s="323">
        <f t="shared" si="5"/>
        <v>7</v>
      </c>
      <c r="K20" s="304">
        <f t="shared" si="5"/>
        <v>1</v>
      </c>
      <c r="L20" s="323">
        <f t="shared" si="5"/>
        <v>36468</v>
      </c>
      <c r="M20" s="304">
        <f t="shared" si="5"/>
        <v>1</v>
      </c>
      <c r="N20" s="326">
        <f>(L20-F20)/F20</f>
        <v>-1.4191874138350498E-2</v>
      </c>
    </row>
    <row r="22" spans="1:19" ht="15" thickBot="1" x14ac:dyDescent="0.35">
      <c r="Q22" s="215"/>
      <c r="R22" s="196"/>
      <c r="S22" s="196"/>
    </row>
    <row r="23" spans="1:19" ht="15" thickBot="1" x14ac:dyDescent="0.35">
      <c r="A23" s="507" t="s">
        <v>677</v>
      </c>
      <c r="B23" s="508"/>
      <c r="C23" s="508"/>
      <c r="D23" s="508"/>
      <c r="E23" s="508"/>
      <c r="F23" s="508"/>
      <c r="G23" s="508"/>
      <c r="H23" s="508"/>
      <c r="I23" s="508"/>
      <c r="J23" s="508"/>
      <c r="K23" s="508"/>
      <c r="L23" s="508"/>
      <c r="M23" s="508"/>
      <c r="N23" s="509"/>
    </row>
    <row r="24" spans="1:19" ht="14.4" customHeight="1" x14ac:dyDescent="0.3">
      <c r="A24" s="48"/>
      <c r="B24" s="504">
        <v>2014</v>
      </c>
      <c r="C24" s="504"/>
      <c r="D24" s="504"/>
      <c r="E24" s="504"/>
      <c r="F24" s="504"/>
      <c r="G24" s="504"/>
      <c r="H24" s="504">
        <v>2015</v>
      </c>
      <c r="I24" s="504"/>
      <c r="J24" s="504"/>
      <c r="K24" s="504"/>
      <c r="L24" s="504"/>
      <c r="M24" s="492"/>
      <c r="N24" s="502" t="s">
        <v>675</v>
      </c>
    </row>
    <row r="25" spans="1:19" ht="22.2" customHeight="1" x14ac:dyDescent="0.3">
      <c r="A25" s="496" t="s">
        <v>17</v>
      </c>
      <c r="B25" s="489" t="s">
        <v>1</v>
      </c>
      <c r="C25" s="490"/>
      <c r="D25" s="489" t="s">
        <v>2</v>
      </c>
      <c r="E25" s="490"/>
      <c r="F25" s="489" t="s">
        <v>3</v>
      </c>
      <c r="G25" s="491"/>
      <c r="H25" s="489" t="s">
        <v>1</v>
      </c>
      <c r="I25" s="490"/>
      <c r="J25" s="489" t="s">
        <v>2</v>
      </c>
      <c r="K25" s="490"/>
      <c r="L25" s="489" t="s">
        <v>3</v>
      </c>
      <c r="M25" s="506"/>
      <c r="N25" s="502"/>
    </row>
    <row r="26" spans="1:19" x14ac:dyDescent="0.3">
      <c r="A26" s="497"/>
      <c r="B26" s="43" t="s">
        <v>4</v>
      </c>
      <c r="C26" s="43" t="s">
        <v>5</v>
      </c>
      <c r="D26" s="43" t="s">
        <v>6</v>
      </c>
      <c r="E26" s="43" t="s">
        <v>5</v>
      </c>
      <c r="F26" s="43" t="s">
        <v>6</v>
      </c>
      <c r="G26" s="41" t="s">
        <v>5</v>
      </c>
      <c r="H26" s="43" t="s">
        <v>4</v>
      </c>
      <c r="I26" s="43" t="s">
        <v>5</v>
      </c>
      <c r="J26" s="43" t="s">
        <v>6</v>
      </c>
      <c r="K26" s="43" t="s">
        <v>5</v>
      </c>
      <c r="L26" s="43" t="s">
        <v>6</v>
      </c>
      <c r="M26" s="41" t="s">
        <v>5</v>
      </c>
      <c r="N26" s="503"/>
    </row>
    <row r="27" spans="1:19" s="7" customFormat="1" ht="15" x14ac:dyDescent="0.25">
      <c r="A27" s="416" t="s">
        <v>18</v>
      </c>
      <c r="B27" s="20">
        <v>2578</v>
      </c>
      <c r="C27" s="21">
        <v>7.4343224615739542E-2</v>
      </c>
      <c r="D27" s="20">
        <v>0</v>
      </c>
      <c r="E27" s="417">
        <v>0</v>
      </c>
      <c r="F27" s="20">
        <v>2578</v>
      </c>
      <c r="G27" s="418">
        <f>F27/F40</f>
        <v>7.4885261139836165E-2</v>
      </c>
      <c r="H27" s="419">
        <v>2531</v>
      </c>
      <c r="I27" s="300">
        <f>H27/$H$40</f>
        <v>7.4366809660927305E-2</v>
      </c>
      <c r="J27" s="286">
        <v>0</v>
      </c>
      <c r="K27" s="300">
        <f>J27/$J$40</f>
        <v>0</v>
      </c>
      <c r="L27" s="286">
        <v>2531</v>
      </c>
      <c r="M27" s="420">
        <f>L27/$L$40</f>
        <v>7.435151728797626E-2</v>
      </c>
      <c r="N27" s="421">
        <f>(L27-F27)/F27</f>
        <v>-1.8231186966640806E-2</v>
      </c>
      <c r="Q27" s="230"/>
      <c r="R27" s="230"/>
      <c r="S27" s="230"/>
    </row>
    <row r="28" spans="1:19" ht="15" x14ac:dyDescent="0.25">
      <c r="A28" s="416" t="s">
        <v>19</v>
      </c>
      <c r="B28" s="20">
        <v>4571</v>
      </c>
      <c r="C28" s="21">
        <v>0.13181647778066152</v>
      </c>
      <c r="D28" s="20">
        <v>0</v>
      </c>
      <c r="E28" s="417">
        <v>0</v>
      </c>
      <c r="F28" s="20">
        <v>4571</v>
      </c>
      <c r="G28" s="418">
        <f>F28/$F$40</f>
        <v>0.13277755185034568</v>
      </c>
      <c r="H28" s="286">
        <v>4372</v>
      </c>
      <c r="I28" s="300">
        <f t="shared" ref="I28:I40" si="6">H28/$H$40</f>
        <v>0.12845977551859905</v>
      </c>
      <c r="J28" s="286">
        <v>0</v>
      </c>
      <c r="K28" s="300">
        <f t="shared" ref="K28:K40" si="7">J28/$J$40</f>
        <v>0</v>
      </c>
      <c r="L28" s="286">
        <v>4372</v>
      </c>
      <c r="M28" s="420">
        <f t="shared" ref="M28:M40" si="8">L28/$L$40</f>
        <v>0.1284333597720396</v>
      </c>
      <c r="N28" s="421">
        <f t="shared" ref="N28:N42" si="9">(L28-F28)/F28</f>
        <v>-4.3535331437322251E-2</v>
      </c>
      <c r="Q28" s="196"/>
      <c r="R28" s="196"/>
      <c r="S28" s="196"/>
    </row>
    <row r="29" spans="1:19" ht="15" x14ac:dyDescent="0.25">
      <c r="A29" s="416" t="s">
        <v>20</v>
      </c>
      <c r="B29" s="20">
        <v>2316</v>
      </c>
      <c r="C29" s="21">
        <v>6.6787784410416121E-2</v>
      </c>
      <c r="D29" s="20">
        <v>0</v>
      </c>
      <c r="E29" s="417">
        <v>0</v>
      </c>
      <c r="F29" s="20">
        <v>2316</v>
      </c>
      <c r="G29" s="418">
        <f t="shared" ref="G29:G40" si="10">F29/$F$40</f>
        <v>6.7274734212513801E-2</v>
      </c>
      <c r="H29" s="286">
        <v>2383</v>
      </c>
      <c r="I29" s="300">
        <f t="shared" si="6"/>
        <v>7.0018217077040604E-2</v>
      </c>
      <c r="J29" s="286">
        <v>0</v>
      </c>
      <c r="K29" s="300">
        <f t="shared" si="7"/>
        <v>0</v>
      </c>
      <c r="L29" s="286">
        <v>2383</v>
      </c>
      <c r="M29" s="420">
        <f t="shared" si="8"/>
        <v>7.0003818924238417E-2</v>
      </c>
      <c r="N29" s="421">
        <f t="shared" si="9"/>
        <v>2.8929188255613126E-2</v>
      </c>
      <c r="Q29" s="196"/>
      <c r="R29" s="196"/>
      <c r="S29" s="196"/>
    </row>
    <row r="30" spans="1:19" ht="15" x14ac:dyDescent="0.25">
      <c r="A30" s="416" t="s">
        <v>21</v>
      </c>
      <c r="B30" s="20">
        <v>4620</v>
      </c>
      <c r="C30" s="21">
        <v>0.13322951812440523</v>
      </c>
      <c r="D30" s="20">
        <v>1</v>
      </c>
      <c r="E30" s="417">
        <v>0.2</v>
      </c>
      <c r="F30" s="20">
        <v>4621</v>
      </c>
      <c r="G30" s="418">
        <f t="shared" si="10"/>
        <v>0.13422994248533085</v>
      </c>
      <c r="H30" s="286">
        <v>4530</v>
      </c>
      <c r="I30" s="300">
        <f t="shared" si="6"/>
        <v>0.13310219192572134</v>
      </c>
      <c r="J30" s="286">
        <v>0</v>
      </c>
      <c r="K30" s="300">
        <f t="shared" si="7"/>
        <v>0</v>
      </c>
      <c r="L30" s="286">
        <v>4530</v>
      </c>
      <c r="M30" s="420">
        <f t="shared" si="8"/>
        <v>0.13307482153873271</v>
      </c>
      <c r="N30" s="421">
        <f t="shared" si="9"/>
        <v>-1.9692707206232417E-2</v>
      </c>
      <c r="Q30" s="196"/>
      <c r="R30" s="196"/>
      <c r="S30" s="196"/>
    </row>
    <row r="31" spans="1:19" ht="15" x14ac:dyDescent="0.25">
      <c r="A31" s="416" t="s">
        <v>22</v>
      </c>
      <c r="B31" s="20">
        <v>2999</v>
      </c>
      <c r="C31" s="21">
        <v>8.6483836548721049E-2</v>
      </c>
      <c r="D31" s="20">
        <v>0</v>
      </c>
      <c r="E31" s="417">
        <v>0</v>
      </c>
      <c r="F31" s="20">
        <v>2999</v>
      </c>
      <c r="G31" s="418">
        <f t="shared" si="10"/>
        <v>8.7114390286411436E-2</v>
      </c>
      <c r="H31" s="286">
        <v>2852</v>
      </c>
      <c r="I31" s="300">
        <f t="shared" si="6"/>
        <v>8.3798554386789681E-2</v>
      </c>
      <c r="J31" s="286">
        <v>1</v>
      </c>
      <c r="K31" s="300">
        <f t="shared" si="7"/>
        <v>0.14285714285714285</v>
      </c>
      <c r="L31" s="286">
        <v>2853</v>
      </c>
      <c r="M31" s="420">
        <f t="shared" si="8"/>
        <v>8.3810698863135635E-2</v>
      </c>
      <c r="N31" s="421">
        <f t="shared" si="9"/>
        <v>-4.8682894298099369E-2</v>
      </c>
      <c r="Q31" s="196"/>
      <c r="R31" s="196"/>
      <c r="S31" s="196"/>
    </row>
    <row r="32" spans="1:19" x14ac:dyDescent="0.3">
      <c r="A32" s="416" t="s">
        <v>23</v>
      </c>
      <c r="B32" s="20">
        <v>3535</v>
      </c>
      <c r="C32" s="21">
        <v>0.10194076765579491</v>
      </c>
      <c r="D32" s="20">
        <v>0</v>
      </c>
      <c r="E32" s="417">
        <v>0</v>
      </c>
      <c r="F32" s="20">
        <v>3535</v>
      </c>
      <c r="G32" s="418">
        <f t="shared" si="10"/>
        <v>0.10268401789345262</v>
      </c>
      <c r="H32" s="286">
        <v>3395</v>
      </c>
      <c r="I32" s="300">
        <f t="shared" si="6"/>
        <v>9.9753187988482109E-2</v>
      </c>
      <c r="J32" s="286">
        <v>0</v>
      </c>
      <c r="K32" s="300">
        <f t="shared" si="7"/>
        <v>0</v>
      </c>
      <c r="L32" s="286">
        <v>3395</v>
      </c>
      <c r="M32" s="420">
        <f t="shared" si="8"/>
        <v>9.9732675303310717E-2</v>
      </c>
      <c r="N32" s="421">
        <f t="shared" si="9"/>
        <v>-3.9603960396039604E-2</v>
      </c>
      <c r="Q32" s="196"/>
      <c r="R32" s="196"/>
      <c r="S32" s="196"/>
    </row>
    <row r="33" spans="1:20" s="7" customFormat="1" x14ac:dyDescent="0.3">
      <c r="A33" s="416" t="s">
        <v>24</v>
      </c>
      <c r="B33" s="20">
        <v>18041</v>
      </c>
      <c r="C33" s="21">
        <v>0.52025838451999884</v>
      </c>
      <c r="D33" s="20">
        <v>1</v>
      </c>
      <c r="E33" s="417">
        <v>0.2</v>
      </c>
      <c r="F33" s="20">
        <v>18042</v>
      </c>
      <c r="G33" s="418">
        <f>SUM(G28:G32)</f>
        <v>0.52408063672805438</v>
      </c>
      <c r="H33" s="422">
        <f>SUM(H28:H32)</f>
        <v>17532</v>
      </c>
      <c r="I33" s="300">
        <f t="shared" si="6"/>
        <v>0.51513192689663279</v>
      </c>
      <c r="J33" s="422">
        <f>SUM(J28:J32)</f>
        <v>1</v>
      </c>
      <c r="K33" s="300">
        <f t="shared" si="7"/>
        <v>0.14285714285714285</v>
      </c>
      <c r="L33" s="422">
        <f>SUM(L28:L32)</f>
        <v>17533</v>
      </c>
      <c r="M33" s="420">
        <f t="shared" si="8"/>
        <v>0.5150553744014571</v>
      </c>
      <c r="N33" s="421">
        <f t="shared" si="9"/>
        <v>-2.8211949894690166E-2</v>
      </c>
      <c r="Q33" s="230"/>
      <c r="R33" s="230"/>
      <c r="S33" s="230"/>
    </row>
    <row r="34" spans="1:20" x14ac:dyDescent="0.3">
      <c r="A34" s="416" t="s">
        <v>25</v>
      </c>
      <c r="B34" s="20">
        <v>1032</v>
      </c>
      <c r="C34" s="21">
        <v>2.9760359892724284E-2</v>
      </c>
      <c r="D34" s="20">
        <v>0</v>
      </c>
      <c r="E34" s="417">
        <v>0</v>
      </c>
      <c r="F34" s="20">
        <v>1032</v>
      </c>
      <c r="G34" s="418">
        <f t="shared" si="10"/>
        <v>2.9977342706094232E-2</v>
      </c>
      <c r="H34" s="286">
        <v>1186</v>
      </c>
      <c r="I34" s="300">
        <f t="shared" si="6"/>
        <v>3.4847505435740729E-2</v>
      </c>
      <c r="J34" s="286">
        <v>1</v>
      </c>
      <c r="K34" s="300">
        <f t="shared" si="7"/>
        <v>0.14285714285714285</v>
      </c>
      <c r="L34" s="286">
        <v>1187</v>
      </c>
      <c r="M34" s="420">
        <f t="shared" si="8"/>
        <v>3.4869715930789344E-2</v>
      </c>
      <c r="N34" s="421">
        <f t="shared" si="9"/>
        <v>0.15019379844961239</v>
      </c>
      <c r="P34" s="7"/>
      <c r="Q34" s="230"/>
      <c r="R34" s="230"/>
      <c r="S34" s="230"/>
      <c r="T34" s="7"/>
    </row>
    <row r="35" spans="1:20" x14ac:dyDescent="0.3">
      <c r="A35" s="416" t="s">
        <v>26</v>
      </c>
      <c r="B35" s="20">
        <v>5190</v>
      </c>
      <c r="C35" s="21">
        <v>0.14966692620468899</v>
      </c>
      <c r="D35" s="20">
        <v>1</v>
      </c>
      <c r="E35" s="417">
        <v>0.2</v>
      </c>
      <c r="F35" s="20">
        <v>5191</v>
      </c>
      <c r="G35" s="418">
        <f t="shared" si="10"/>
        <v>0.15078719572416197</v>
      </c>
      <c r="H35" s="286">
        <v>5139</v>
      </c>
      <c r="I35" s="300">
        <f t="shared" si="6"/>
        <v>0.15099606276076866</v>
      </c>
      <c r="J35" s="286">
        <v>2</v>
      </c>
      <c r="K35" s="300">
        <f t="shared" si="7"/>
        <v>0.2857142857142857</v>
      </c>
      <c r="L35" s="286">
        <v>5141</v>
      </c>
      <c r="M35" s="420">
        <f t="shared" si="8"/>
        <v>0.15102376545929908</v>
      </c>
      <c r="N35" s="421">
        <f t="shared" si="9"/>
        <v>-9.6320554806395686E-3</v>
      </c>
      <c r="Q35" s="196"/>
      <c r="R35" s="196"/>
      <c r="S35" s="196"/>
    </row>
    <row r="36" spans="1:20" x14ac:dyDescent="0.3">
      <c r="A36" s="416" t="s">
        <v>27</v>
      </c>
      <c r="B36" s="20">
        <v>4680</v>
      </c>
      <c r="C36" s="21">
        <v>0.13495977160654035</v>
      </c>
      <c r="D36" s="20">
        <v>3</v>
      </c>
      <c r="E36" s="417">
        <v>0.6</v>
      </c>
      <c r="F36" s="20">
        <v>4683</v>
      </c>
      <c r="G36" s="418">
        <f t="shared" si="10"/>
        <v>0.13603090687271249</v>
      </c>
      <c r="H36" s="286">
        <v>4714</v>
      </c>
      <c r="I36" s="300">
        <f t="shared" si="6"/>
        <v>0.13850855027325615</v>
      </c>
      <c r="J36" s="286">
        <v>0</v>
      </c>
      <c r="K36" s="300">
        <f t="shared" si="7"/>
        <v>0</v>
      </c>
      <c r="L36" s="286">
        <v>4714</v>
      </c>
      <c r="M36" s="420">
        <f t="shared" si="8"/>
        <v>0.13848006815310948</v>
      </c>
      <c r="N36" s="421">
        <f t="shared" si="9"/>
        <v>6.6196882340380098E-3</v>
      </c>
      <c r="Q36" s="196"/>
      <c r="R36" s="196"/>
      <c r="S36" s="196"/>
    </row>
    <row r="37" spans="1:20" x14ac:dyDescent="0.3">
      <c r="A37" s="416" t="s">
        <v>28</v>
      </c>
      <c r="B37" s="20">
        <v>889</v>
      </c>
      <c r="C37" s="21">
        <v>2.5636589093635552E-2</v>
      </c>
      <c r="D37" s="20">
        <v>0</v>
      </c>
      <c r="E37" s="417">
        <v>0</v>
      </c>
      <c r="F37" s="20">
        <v>889</v>
      </c>
      <c r="G37" s="418">
        <f t="shared" si="10"/>
        <v>2.5823505490036602E-2</v>
      </c>
      <c r="H37" s="286">
        <v>879</v>
      </c>
      <c r="I37" s="300">
        <f t="shared" si="6"/>
        <v>2.5827114062408181E-2</v>
      </c>
      <c r="J37" s="286">
        <v>1</v>
      </c>
      <c r="K37" s="300">
        <f t="shared" si="7"/>
        <v>0.14285714285714285</v>
      </c>
      <c r="L37" s="286">
        <v>880</v>
      </c>
      <c r="M37" s="420">
        <f t="shared" si="8"/>
        <v>2.5851179460062865E-2</v>
      </c>
      <c r="N37" s="421">
        <f t="shared" si="9"/>
        <v>-1.0123734533183352E-2</v>
      </c>
      <c r="Q37" s="196"/>
      <c r="R37" s="196"/>
      <c r="S37" s="196"/>
    </row>
    <row r="38" spans="1:20" x14ac:dyDescent="0.3">
      <c r="A38" s="416" t="s">
        <v>29</v>
      </c>
      <c r="B38" s="20">
        <v>2011</v>
      </c>
      <c r="C38" s="21">
        <v>5.7992329209562536E-2</v>
      </c>
      <c r="D38" s="20">
        <v>0</v>
      </c>
      <c r="E38" s="417">
        <v>0</v>
      </c>
      <c r="F38" s="20">
        <v>2011</v>
      </c>
      <c r="G38" s="418">
        <f t="shared" si="10"/>
        <v>5.8415151339104167E-2</v>
      </c>
      <c r="H38" s="286">
        <v>2053</v>
      </c>
      <c r="I38" s="300">
        <f t="shared" si="6"/>
        <v>6.0322030910266201E-2</v>
      </c>
      <c r="J38" s="286">
        <v>2</v>
      </c>
      <c r="K38" s="300">
        <f t="shared" si="7"/>
        <v>0.2857142857142857</v>
      </c>
      <c r="L38" s="286">
        <v>2055</v>
      </c>
      <c r="M38" s="420">
        <f t="shared" si="8"/>
        <v>6.0368379307305896E-2</v>
      </c>
      <c r="N38" s="421">
        <f t="shared" si="9"/>
        <v>2.1879661859771259E-2</v>
      </c>
    </row>
    <row r="39" spans="1:20" s="7" customFormat="1" x14ac:dyDescent="0.3">
      <c r="A39" s="427" t="s">
        <v>30</v>
      </c>
      <c r="B39" s="125">
        <v>13802</v>
      </c>
      <c r="C39" s="428">
        <v>0.39801597600715172</v>
      </c>
      <c r="D39" s="125">
        <v>4</v>
      </c>
      <c r="E39" s="429">
        <v>0.8</v>
      </c>
      <c r="F39" s="125">
        <v>13806</v>
      </c>
      <c r="G39" s="423">
        <f>SUM(G34:G38)</f>
        <v>0.40103410213210944</v>
      </c>
      <c r="H39" s="287">
        <f>SUM(H34:H38)</f>
        <v>13971</v>
      </c>
      <c r="I39" s="424">
        <f t="shared" si="6"/>
        <v>0.41050126344243992</v>
      </c>
      <c r="J39" s="287">
        <f>SUM(J34:J38)</f>
        <v>6</v>
      </c>
      <c r="K39" s="424">
        <f t="shared" si="7"/>
        <v>0.8571428571428571</v>
      </c>
      <c r="L39" s="287">
        <f>SUM(L34:L38)</f>
        <v>13977</v>
      </c>
      <c r="M39" s="425">
        <f t="shared" si="8"/>
        <v>0.41059310831056667</v>
      </c>
      <c r="N39" s="426">
        <f t="shared" si="9"/>
        <v>1.2385919165580182E-2</v>
      </c>
      <c r="P39"/>
      <c r="Q39" s="196"/>
      <c r="R39" s="196"/>
      <c r="S39" s="196"/>
      <c r="T39"/>
    </row>
    <row r="40" spans="1:20" x14ac:dyDescent="0.3">
      <c r="A40" s="416" t="s">
        <v>32</v>
      </c>
      <c r="B40" s="20">
        <f>B39+B33+B27</f>
        <v>34421</v>
      </c>
      <c r="C40" s="21">
        <v>1</v>
      </c>
      <c r="D40" s="20">
        <f>D39+D33+D27</f>
        <v>5</v>
      </c>
      <c r="E40" s="417">
        <v>1</v>
      </c>
      <c r="F40" s="20">
        <f>F39+F33+F27</f>
        <v>34426</v>
      </c>
      <c r="G40" s="21">
        <f t="shared" si="10"/>
        <v>1</v>
      </c>
      <c r="H40" s="20">
        <f>H39+H33+H27</f>
        <v>34034</v>
      </c>
      <c r="I40" s="300">
        <f t="shared" si="6"/>
        <v>1</v>
      </c>
      <c r="J40" s="20">
        <f>J39+J33+J27</f>
        <v>7</v>
      </c>
      <c r="K40" s="300">
        <f t="shared" si="7"/>
        <v>1</v>
      </c>
      <c r="L40" s="20">
        <f>L39+L33+L27</f>
        <v>34041</v>
      </c>
      <c r="M40" s="430">
        <f t="shared" si="8"/>
        <v>1</v>
      </c>
      <c r="N40" s="421">
        <f t="shared" si="9"/>
        <v>-1.1183407889385929E-2</v>
      </c>
      <c r="P40" s="7"/>
      <c r="Q40" s="230"/>
      <c r="R40" s="230"/>
      <c r="S40" s="230"/>
      <c r="T40" s="7"/>
    </row>
    <row r="41" spans="1:20" ht="15" thickBot="1" x14ac:dyDescent="0.35">
      <c r="A41" s="427" t="s">
        <v>33</v>
      </c>
      <c r="B41" s="125">
        <f>2315+251</f>
        <v>2566</v>
      </c>
      <c r="C41" s="428"/>
      <c r="D41" s="125">
        <v>1</v>
      </c>
      <c r="E41" s="125"/>
      <c r="F41" s="125">
        <f>2316+251</f>
        <v>2567</v>
      </c>
      <c r="G41" s="431"/>
      <c r="H41" s="287">
        <v>2427</v>
      </c>
      <c r="I41" s="424"/>
      <c r="J41" s="287">
        <v>0</v>
      </c>
      <c r="K41" s="424"/>
      <c r="L41" s="287">
        <v>2427</v>
      </c>
      <c r="M41" s="432"/>
      <c r="N41" s="426">
        <f t="shared" si="9"/>
        <v>-5.4538371640046747E-2</v>
      </c>
    </row>
    <row r="42" spans="1:20" s="23" customFormat="1" ht="15" thickBot="1" x14ac:dyDescent="0.35">
      <c r="A42" s="372" t="s">
        <v>9</v>
      </c>
      <c r="B42" s="108">
        <f>B41+B40</f>
        <v>36987</v>
      </c>
      <c r="C42" s="313"/>
      <c r="D42" s="108">
        <v>6</v>
      </c>
      <c r="E42" s="108"/>
      <c r="F42" s="108">
        <v>36993</v>
      </c>
      <c r="G42" s="180"/>
      <c r="H42" s="323">
        <f>H40+H41</f>
        <v>36461</v>
      </c>
      <c r="I42" s="304"/>
      <c r="J42" s="323">
        <f>J40+J41</f>
        <v>7</v>
      </c>
      <c r="K42" s="304"/>
      <c r="L42" s="323">
        <f>L40+L41</f>
        <v>36468</v>
      </c>
      <c r="M42" s="305"/>
      <c r="N42" s="326">
        <f t="shared" si="9"/>
        <v>-1.4191874138350498E-2</v>
      </c>
    </row>
    <row r="43" spans="1:20" ht="15" thickBot="1" x14ac:dyDescent="0.35"/>
    <row r="44" spans="1:20" ht="15" thickBot="1" x14ac:dyDescent="0.35">
      <c r="A44" s="498" t="s">
        <v>678</v>
      </c>
      <c r="B44" s="499"/>
      <c r="C44" s="499"/>
      <c r="D44" s="499"/>
      <c r="E44" s="499"/>
      <c r="F44" s="499"/>
      <c r="G44" s="499"/>
      <c r="H44" s="499"/>
      <c r="I44" s="499"/>
      <c r="J44" s="499"/>
      <c r="K44" s="499"/>
      <c r="L44" s="499"/>
      <c r="M44" s="499"/>
      <c r="N44" s="500"/>
    </row>
    <row r="45" spans="1:20" ht="14.4" customHeight="1" x14ac:dyDescent="0.3">
      <c r="A45" s="49"/>
      <c r="B45" s="485">
        <v>2014</v>
      </c>
      <c r="C45" s="487"/>
      <c r="D45" s="487"/>
      <c r="E45" s="487"/>
      <c r="F45" s="487"/>
      <c r="G45" s="486"/>
      <c r="H45" s="485">
        <v>2015</v>
      </c>
      <c r="I45" s="487"/>
      <c r="J45" s="487"/>
      <c r="K45" s="487"/>
      <c r="L45" s="487"/>
      <c r="M45" s="505"/>
      <c r="N45" s="510" t="s">
        <v>675</v>
      </c>
    </row>
    <row r="46" spans="1:20" ht="20.399999999999999" customHeight="1" x14ac:dyDescent="0.3">
      <c r="A46" s="494" t="s">
        <v>34</v>
      </c>
      <c r="B46" s="489" t="s">
        <v>1</v>
      </c>
      <c r="C46" s="490"/>
      <c r="D46" s="489" t="s">
        <v>2</v>
      </c>
      <c r="E46" s="490"/>
      <c r="F46" s="489" t="s">
        <v>3</v>
      </c>
      <c r="G46" s="491"/>
      <c r="H46" s="489" t="s">
        <v>1</v>
      </c>
      <c r="I46" s="490"/>
      <c r="J46" s="489" t="s">
        <v>2</v>
      </c>
      <c r="K46" s="490"/>
      <c r="L46" s="489" t="s">
        <v>3</v>
      </c>
      <c r="M46" s="506"/>
      <c r="N46" s="510"/>
    </row>
    <row r="47" spans="1:20" x14ac:dyDescent="0.3">
      <c r="A47" s="495"/>
      <c r="B47" s="43" t="s">
        <v>4</v>
      </c>
      <c r="C47" s="43" t="s">
        <v>5</v>
      </c>
      <c r="D47" s="43" t="s">
        <v>6</v>
      </c>
      <c r="E47" s="43" t="s">
        <v>5</v>
      </c>
      <c r="F47" s="43" t="s">
        <v>6</v>
      </c>
      <c r="G47" s="41" t="s">
        <v>5</v>
      </c>
      <c r="H47" s="43" t="s">
        <v>4</v>
      </c>
      <c r="I47" s="43" t="s">
        <v>5</v>
      </c>
      <c r="J47" s="43" t="s">
        <v>6</v>
      </c>
      <c r="K47" s="43" t="s">
        <v>5</v>
      </c>
      <c r="L47" s="43" t="s">
        <v>6</v>
      </c>
      <c r="M47" s="56" t="s">
        <v>5</v>
      </c>
      <c r="N47" s="511"/>
    </row>
    <row r="48" spans="1:20" x14ac:dyDescent="0.3">
      <c r="A48" s="57" t="s">
        <v>35</v>
      </c>
      <c r="B48" s="2">
        <v>35248</v>
      </c>
      <c r="C48" s="8">
        <v>0.95298348068240191</v>
      </c>
      <c r="D48" s="2">
        <v>6</v>
      </c>
      <c r="E48" s="3">
        <v>1</v>
      </c>
      <c r="F48" s="2">
        <v>35254</v>
      </c>
      <c r="G48" s="51">
        <v>0.95299110642553997</v>
      </c>
      <c r="H48" s="216">
        <v>34608</v>
      </c>
      <c r="I48" s="231">
        <f>H48/H53</f>
        <v>0.94917857436713204</v>
      </c>
      <c r="J48" s="216">
        <v>7</v>
      </c>
      <c r="K48" s="217">
        <f>J48/J53</f>
        <v>1</v>
      </c>
      <c r="L48" s="216">
        <f>H48+J48</f>
        <v>34615</v>
      </c>
      <c r="M48" s="232">
        <f>L48/L53</f>
        <v>0.94918832949435117</v>
      </c>
      <c r="N48" s="219">
        <v>-1.8125602768480173E-2</v>
      </c>
      <c r="Q48" s="215"/>
    </row>
    <row r="49" spans="1:17" x14ac:dyDescent="0.3">
      <c r="A49" s="57" t="s">
        <v>36</v>
      </c>
      <c r="B49" s="2">
        <v>410</v>
      </c>
      <c r="C49" s="8">
        <v>1.1084975802308919E-2</v>
      </c>
      <c r="D49" s="2">
        <v>0</v>
      </c>
      <c r="E49" s="3">
        <v>0</v>
      </c>
      <c r="F49" s="2">
        <v>410</v>
      </c>
      <c r="G49" s="51">
        <v>1.1083177898521342E-2</v>
      </c>
      <c r="H49" s="216">
        <v>481</v>
      </c>
      <c r="I49" s="231">
        <f>H49/H53</f>
        <v>1.3192177943556128E-2</v>
      </c>
      <c r="J49" s="216">
        <v>0</v>
      </c>
      <c r="K49" s="217">
        <v>0</v>
      </c>
      <c r="L49" s="216">
        <f t="shared" ref="L49:L52" si="11">H49+J49</f>
        <v>481</v>
      </c>
      <c r="M49" s="232">
        <f>L49/L53</f>
        <v>1.3189645716792806E-2</v>
      </c>
      <c r="N49" s="219">
        <v>0.17317073170731706</v>
      </c>
      <c r="Q49" s="215"/>
    </row>
    <row r="50" spans="1:17" x14ac:dyDescent="0.3">
      <c r="A50" s="57" t="s">
        <v>37</v>
      </c>
      <c r="B50" s="2">
        <v>469</v>
      </c>
      <c r="C50" s="8">
        <v>1.2680130856787521E-2</v>
      </c>
      <c r="D50" s="2">
        <v>0</v>
      </c>
      <c r="E50" s="3">
        <v>0</v>
      </c>
      <c r="F50" s="2">
        <v>469</v>
      </c>
      <c r="G50" s="51">
        <v>1.2678074230259779E-2</v>
      </c>
      <c r="H50" s="216">
        <v>484</v>
      </c>
      <c r="I50" s="231">
        <f>H50/H53</f>
        <v>1.3274457639669784E-2</v>
      </c>
      <c r="J50" s="216">
        <v>0</v>
      </c>
      <c r="K50" s="217">
        <v>0</v>
      </c>
      <c r="L50" s="216">
        <f t="shared" si="11"/>
        <v>484</v>
      </c>
      <c r="M50" s="232">
        <f>L50/L53</f>
        <v>1.3271909619392343E-2</v>
      </c>
      <c r="N50" s="219">
        <v>3.1982942430703626E-2</v>
      </c>
      <c r="Q50" s="215"/>
    </row>
    <row r="51" spans="1:17" x14ac:dyDescent="0.3">
      <c r="A51" s="57" t="s">
        <v>38</v>
      </c>
      <c r="B51" s="2">
        <v>851</v>
      </c>
      <c r="C51" s="8">
        <v>2.3008083921377782E-2</v>
      </c>
      <c r="D51" s="2">
        <v>0</v>
      </c>
      <c r="E51" s="3">
        <v>0</v>
      </c>
      <c r="F51" s="2">
        <v>851</v>
      </c>
      <c r="G51" s="51">
        <v>2.3004352174735759E-2</v>
      </c>
      <c r="H51" s="216">
        <v>880</v>
      </c>
      <c r="I51" s="231">
        <f>H51/H53</f>
        <v>2.4135377526672334E-2</v>
      </c>
      <c r="J51" s="216">
        <v>0</v>
      </c>
      <c r="K51" s="217">
        <v>0</v>
      </c>
      <c r="L51" s="216">
        <f t="shared" si="11"/>
        <v>880</v>
      </c>
      <c r="M51" s="232">
        <f>L51/L53</f>
        <v>2.4130744762531534E-2</v>
      </c>
      <c r="N51" s="219">
        <v>3.4077555816686249E-2</v>
      </c>
      <c r="Q51" s="215"/>
    </row>
    <row r="52" spans="1:17" ht="15" thickBot="1" x14ac:dyDescent="0.35">
      <c r="A52" s="75" t="s">
        <v>39</v>
      </c>
      <c r="B52" s="9">
        <v>9</v>
      </c>
      <c r="C52" s="83">
        <v>2.4332873712385432E-4</v>
      </c>
      <c r="D52" s="9">
        <v>0</v>
      </c>
      <c r="E52" s="76">
        <v>0</v>
      </c>
      <c r="F52" s="9">
        <v>9</v>
      </c>
      <c r="G52" s="84">
        <v>2.432892709431514E-4</v>
      </c>
      <c r="H52" s="221">
        <v>8</v>
      </c>
      <c r="I52" s="233">
        <f>H52/H53</f>
        <v>2.194125229697485E-4</v>
      </c>
      <c r="J52" s="221">
        <v>0</v>
      </c>
      <c r="K52" s="222">
        <v>0</v>
      </c>
      <c r="L52" s="216">
        <f t="shared" si="11"/>
        <v>8</v>
      </c>
      <c r="M52" s="234">
        <f>L52/L53</f>
        <v>2.1937040693210486E-4</v>
      </c>
      <c r="N52" s="224"/>
      <c r="Q52" s="215"/>
    </row>
    <row r="53" spans="1:17" s="22" customFormat="1" ht="15" customHeight="1" thickBot="1" x14ac:dyDescent="0.35">
      <c r="A53" s="372" t="s">
        <v>9</v>
      </c>
      <c r="B53" s="108">
        <v>36987</v>
      </c>
      <c r="C53" s="313">
        <v>1</v>
      </c>
      <c r="D53" s="108">
        <v>6</v>
      </c>
      <c r="E53" s="313">
        <v>1</v>
      </c>
      <c r="F53" s="108">
        <v>36993</v>
      </c>
      <c r="G53" s="180">
        <v>1</v>
      </c>
      <c r="H53" s="373">
        <v>36461</v>
      </c>
      <c r="I53" s="374">
        <v>1</v>
      </c>
      <c r="J53" s="373">
        <v>7</v>
      </c>
      <c r="K53" s="374">
        <v>1</v>
      </c>
      <c r="L53" s="373">
        <f>H53+J53</f>
        <v>36468</v>
      </c>
      <c r="M53" s="375">
        <v>1</v>
      </c>
      <c r="N53" s="376">
        <v>-1.4191874138350498E-2</v>
      </c>
      <c r="Q53" s="377"/>
    </row>
    <row r="59" spans="1:17" x14ac:dyDescent="0.3">
      <c r="B59" s="196"/>
      <c r="C59" s="196"/>
      <c r="D59" s="196"/>
      <c r="E59" s="196"/>
    </row>
    <row r="64" spans="1:17" x14ac:dyDescent="0.3">
      <c r="B64" s="196"/>
      <c r="C64" s="196"/>
      <c r="D64" s="196"/>
      <c r="E64" s="196"/>
    </row>
  </sheetData>
  <mergeCells count="42">
    <mergeCell ref="H45:M45"/>
    <mergeCell ref="N45:N47"/>
    <mergeCell ref="H46:I46"/>
    <mergeCell ref="J46:K46"/>
    <mergeCell ref="L46:M46"/>
    <mergeCell ref="B24:G24"/>
    <mergeCell ref="A23:N23"/>
    <mergeCell ref="H25:I25"/>
    <mergeCell ref="J25:K25"/>
    <mergeCell ref="L25:M25"/>
    <mergeCell ref="A1:N1"/>
    <mergeCell ref="H11:M11"/>
    <mergeCell ref="N11:N13"/>
    <mergeCell ref="H12:I12"/>
    <mergeCell ref="J12:K12"/>
    <mergeCell ref="L12:M12"/>
    <mergeCell ref="B11:G11"/>
    <mergeCell ref="A10:N10"/>
    <mergeCell ref="H2:M2"/>
    <mergeCell ref="H3:I3"/>
    <mergeCell ref="J3:K3"/>
    <mergeCell ref="L3:M3"/>
    <mergeCell ref="B12:C12"/>
    <mergeCell ref="D12:E12"/>
    <mergeCell ref="F12:G12"/>
    <mergeCell ref="B3:C3"/>
    <mergeCell ref="D3:E3"/>
    <mergeCell ref="F3:G3"/>
    <mergeCell ref="B2:G2"/>
    <mergeCell ref="A46:A47"/>
    <mergeCell ref="B46:C46"/>
    <mergeCell ref="D46:E46"/>
    <mergeCell ref="F46:G46"/>
    <mergeCell ref="A25:A26"/>
    <mergeCell ref="B25:C25"/>
    <mergeCell ref="D25:E25"/>
    <mergeCell ref="F25:G25"/>
    <mergeCell ref="B45:G45"/>
    <mergeCell ref="A44:N44"/>
    <mergeCell ref="N2:N4"/>
    <mergeCell ref="H24:M24"/>
    <mergeCell ref="N24:N2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zoomScaleNormal="100" workbookViewId="0">
      <selection sqref="A1:M1"/>
    </sheetView>
  </sheetViews>
  <sheetFormatPr defaultColWidth="9.109375" defaultRowHeight="14.4" x14ac:dyDescent="0.3"/>
  <cols>
    <col min="1" max="1" width="5.6640625" customWidth="1"/>
    <col min="2" max="2" width="54.33203125" bestFit="1" customWidth="1"/>
    <col min="3" max="12" width="6.6640625" customWidth="1"/>
    <col min="13" max="13" width="10.33203125" customWidth="1"/>
  </cols>
  <sheetData>
    <row r="1" spans="1:20" ht="15" thickBot="1" x14ac:dyDescent="0.35">
      <c r="A1" s="512" t="s">
        <v>679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</row>
    <row r="2" spans="1:20" x14ac:dyDescent="0.3">
      <c r="A2" s="520" t="s">
        <v>40</v>
      </c>
      <c r="B2" s="522" t="s">
        <v>41</v>
      </c>
      <c r="C2" s="485">
        <v>2014</v>
      </c>
      <c r="D2" s="487"/>
      <c r="E2" s="487"/>
      <c r="F2" s="487"/>
      <c r="G2" s="486"/>
      <c r="H2" s="485">
        <v>2015</v>
      </c>
      <c r="I2" s="487"/>
      <c r="J2" s="487"/>
      <c r="K2" s="487"/>
      <c r="L2" s="505"/>
      <c r="M2" s="501" t="s">
        <v>675</v>
      </c>
    </row>
    <row r="3" spans="1:20" x14ac:dyDescent="0.3">
      <c r="A3" s="521"/>
      <c r="B3" s="523"/>
      <c r="C3" s="489" t="s">
        <v>1</v>
      </c>
      <c r="D3" s="490"/>
      <c r="E3" s="44" t="s">
        <v>2</v>
      </c>
      <c r="F3" s="517" t="s">
        <v>3</v>
      </c>
      <c r="G3" s="489"/>
      <c r="H3" s="453" t="s">
        <v>1</v>
      </c>
      <c r="I3" s="515"/>
      <c r="J3" s="93" t="s">
        <v>2</v>
      </c>
      <c r="K3" s="460" t="s">
        <v>3</v>
      </c>
      <c r="L3" s="516"/>
      <c r="M3" s="502"/>
    </row>
    <row r="4" spans="1:20" ht="15" thickBot="1" x14ac:dyDescent="0.35">
      <c r="A4" s="512"/>
      <c r="B4" s="524"/>
      <c r="C4" s="94" t="s">
        <v>4</v>
      </c>
      <c r="D4" s="94" t="s">
        <v>5</v>
      </c>
      <c r="E4" s="94" t="s">
        <v>6</v>
      </c>
      <c r="F4" s="94" t="s">
        <v>6</v>
      </c>
      <c r="G4" s="95" t="s">
        <v>5</v>
      </c>
      <c r="H4" s="96" t="s">
        <v>4</v>
      </c>
      <c r="I4" s="96" t="s">
        <v>5</v>
      </c>
      <c r="J4" s="96" t="s">
        <v>6</v>
      </c>
      <c r="K4" s="96" t="s">
        <v>6</v>
      </c>
      <c r="L4" s="97" t="s">
        <v>5</v>
      </c>
      <c r="M4" s="514"/>
    </row>
    <row r="5" spans="1:20" x14ac:dyDescent="0.3">
      <c r="A5" s="10" t="s">
        <v>42</v>
      </c>
      <c r="B5" s="11" t="s">
        <v>43</v>
      </c>
      <c r="C5" s="11">
        <v>1412</v>
      </c>
      <c r="D5" s="12">
        <v>3.8175575202098036E-2</v>
      </c>
      <c r="E5" s="11">
        <v>0</v>
      </c>
      <c r="F5" s="11">
        <v>1412</v>
      </c>
      <c r="G5" s="86">
        <v>3.8169383396858866E-2</v>
      </c>
      <c r="H5" s="268">
        <v>1179</v>
      </c>
      <c r="I5" s="269">
        <f>H5/36461</f>
        <v>3.2335920572666682E-2</v>
      </c>
      <c r="J5" s="268">
        <v>2</v>
      </c>
      <c r="K5" s="268">
        <v>1181</v>
      </c>
      <c r="L5" s="269">
        <f>K5/36461</f>
        <v>3.239077370340912E-2</v>
      </c>
      <c r="M5" s="270">
        <v>-0.16359773371104816</v>
      </c>
      <c r="N5" s="240"/>
      <c r="P5" s="215"/>
    </row>
    <row r="6" spans="1:20" x14ac:dyDescent="0.3">
      <c r="A6" s="13" t="s">
        <v>44</v>
      </c>
      <c r="B6" s="14" t="s">
        <v>45</v>
      </c>
      <c r="C6" s="14">
        <v>4336</v>
      </c>
      <c r="D6" s="15">
        <v>0.1172303782410036</v>
      </c>
      <c r="E6" s="14">
        <v>2</v>
      </c>
      <c r="F6" s="14">
        <v>4338</v>
      </c>
      <c r="G6" s="53">
        <v>0.11726542859459897</v>
      </c>
      <c r="H6" s="271">
        <f>SUM(H7:H14)</f>
        <v>4346</v>
      </c>
      <c r="I6" s="269">
        <f t="shared" ref="I6:I52" si="0">H6/36461</f>
        <v>0.11919585310331587</v>
      </c>
      <c r="J6" s="271">
        <v>0</v>
      </c>
      <c r="K6" s="271">
        <f>SUM(K7:K14)</f>
        <v>4346</v>
      </c>
      <c r="L6" s="269">
        <f t="shared" ref="L6:L52" si="1">K6/36461</f>
        <v>0.11919585310331587</v>
      </c>
      <c r="M6" s="272">
        <v>1.8441678192715537E-3</v>
      </c>
      <c r="P6" s="215"/>
    </row>
    <row r="7" spans="1:20" x14ac:dyDescent="0.3">
      <c r="A7" s="1" t="s">
        <v>46</v>
      </c>
      <c r="B7" s="2" t="s">
        <v>47</v>
      </c>
      <c r="C7" s="2">
        <v>853</v>
      </c>
      <c r="D7" s="3">
        <v>2.3062156974071973E-2</v>
      </c>
      <c r="E7" s="2">
        <v>1</v>
      </c>
      <c r="F7" s="2">
        <v>854</v>
      </c>
      <c r="G7" s="47">
        <v>2.308544859838348E-2</v>
      </c>
      <c r="H7" s="273">
        <v>773</v>
      </c>
      <c r="I7" s="274">
        <f t="shared" si="0"/>
        <v>2.120073503195195E-2</v>
      </c>
      <c r="J7" s="273">
        <v>0</v>
      </c>
      <c r="K7" s="273">
        <v>773</v>
      </c>
      <c r="L7" s="274">
        <f t="shared" si="1"/>
        <v>2.120073503195195E-2</v>
      </c>
      <c r="M7" s="219">
        <v>-9.4847775175644022E-2</v>
      </c>
      <c r="P7" s="215"/>
      <c r="Q7" s="196"/>
      <c r="R7" s="196"/>
      <c r="T7" s="196"/>
    </row>
    <row r="8" spans="1:20" x14ac:dyDescent="0.3">
      <c r="A8" s="1" t="s">
        <v>48</v>
      </c>
      <c r="B8" s="2" t="s">
        <v>49</v>
      </c>
      <c r="C8" s="2">
        <v>346</v>
      </c>
      <c r="D8" s="3">
        <v>9.354638116094844E-3</v>
      </c>
      <c r="E8" s="2">
        <v>1</v>
      </c>
      <c r="F8" s="2">
        <v>347</v>
      </c>
      <c r="G8" s="47">
        <v>9.3801530019192829E-3</v>
      </c>
      <c r="H8" s="273">
        <v>307</v>
      </c>
      <c r="I8" s="274">
        <f t="shared" si="0"/>
        <v>8.4199555689640979E-3</v>
      </c>
      <c r="J8" s="273">
        <v>0</v>
      </c>
      <c r="K8" s="273">
        <v>307</v>
      </c>
      <c r="L8" s="274">
        <f t="shared" si="1"/>
        <v>8.4199555689640979E-3</v>
      </c>
      <c r="M8" s="219">
        <v>-0.11527377521613832</v>
      </c>
      <c r="P8" s="215"/>
      <c r="Q8" s="196"/>
      <c r="R8" s="196"/>
      <c r="T8" s="196"/>
    </row>
    <row r="9" spans="1:20" ht="15" x14ac:dyDescent="0.25">
      <c r="A9" s="1" t="s">
        <v>50</v>
      </c>
      <c r="B9" s="2" t="s">
        <v>51</v>
      </c>
      <c r="C9" s="2">
        <v>963</v>
      </c>
      <c r="D9" s="3">
        <v>2.6036174872252411E-2</v>
      </c>
      <c r="E9" s="2">
        <v>0</v>
      </c>
      <c r="F9" s="2">
        <v>963</v>
      </c>
      <c r="G9" s="47">
        <v>2.60319519909172E-2</v>
      </c>
      <c r="H9" s="273">
        <v>1063</v>
      </c>
      <c r="I9" s="274">
        <f t="shared" si="0"/>
        <v>2.9154438989605333E-2</v>
      </c>
      <c r="J9" s="273">
        <v>0</v>
      </c>
      <c r="K9" s="273">
        <v>1063</v>
      </c>
      <c r="L9" s="274">
        <f t="shared" si="1"/>
        <v>2.9154438989605333E-2</v>
      </c>
      <c r="M9" s="219">
        <v>0.10384215991692627</v>
      </c>
      <c r="P9" s="215"/>
    </row>
    <row r="10" spans="1:20" x14ac:dyDescent="0.3">
      <c r="A10" s="1" t="s">
        <v>52</v>
      </c>
      <c r="B10" s="2" t="s">
        <v>53</v>
      </c>
      <c r="C10" s="2">
        <v>1433</v>
      </c>
      <c r="D10" s="3">
        <v>3.8743342255387031E-2</v>
      </c>
      <c r="E10" s="2">
        <v>0</v>
      </c>
      <c r="F10" s="2">
        <v>1433</v>
      </c>
      <c r="G10" s="47">
        <v>3.8737058362392884E-2</v>
      </c>
      <c r="H10" s="273">
        <v>1385</v>
      </c>
      <c r="I10" s="274">
        <f t="shared" si="0"/>
        <v>3.7985793039137711E-2</v>
      </c>
      <c r="J10" s="273">
        <v>0</v>
      </c>
      <c r="K10" s="273">
        <v>1385</v>
      </c>
      <c r="L10" s="274">
        <f t="shared" si="1"/>
        <v>3.7985793039137711E-2</v>
      </c>
      <c r="M10" s="219">
        <v>-3.3496161898115842E-2</v>
      </c>
      <c r="P10" s="215"/>
    </row>
    <row r="11" spans="1:20" ht="15" x14ac:dyDescent="0.25">
      <c r="A11" s="1" t="s">
        <v>54</v>
      </c>
      <c r="B11" s="2" t="s">
        <v>55</v>
      </c>
      <c r="C11" s="2">
        <v>173</v>
      </c>
      <c r="D11" s="3">
        <v>4.677319058047422E-3</v>
      </c>
      <c r="E11" s="2">
        <v>0</v>
      </c>
      <c r="F11" s="2">
        <v>173</v>
      </c>
      <c r="G11" s="47">
        <v>4.6765604303516881E-3</v>
      </c>
      <c r="H11" s="273">
        <v>197</v>
      </c>
      <c r="I11" s="274">
        <f t="shared" si="0"/>
        <v>5.4030333781300566E-3</v>
      </c>
      <c r="J11" s="273">
        <v>0</v>
      </c>
      <c r="K11" s="273">
        <v>197</v>
      </c>
      <c r="L11" s="274">
        <f t="shared" si="1"/>
        <v>5.4030333781300566E-3</v>
      </c>
      <c r="M11" s="219">
        <v>0.13872832369942195</v>
      </c>
      <c r="P11" s="215"/>
      <c r="Q11" s="196"/>
      <c r="R11" s="196"/>
      <c r="T11" s="196"/>
    </row>
    <row r="12" spans="1:20" ht="15" x14ac:dyDescent="0.25">
      <c r="A12" s="1" t="s">
        <v>56</v>
      </c>
      <c r="B12" s="2" t="s">
        <v>57</v>
      </c>
      <c r="C12" s="2">
        <v>166</v>
      </c>
      <c r="D12" s="3">
        <v>4.4880633736177579E-3</v>
      </c>
      <c r="E12" s="2">
        <v>0</v>
      </c>
      <c r="F12" s="2">
        <v>166</v>
      </c>
      <c r="G12" s="47">
        <v>4.4873354418403484E-3</v>
      </c>
      <c r="H12" s="273">
        <v>169</v>
      </c>
      <c r="I12" s="274">
        <f t="shared" si="0"/>
        <v>4.6350895477359367E-3</v>
      </c>
      <c r="J12" s="273">
        <v>0</v>
      </c>
      <c r="K12" s="273">
        <v>169</v>
      </c>
      <c r="L12" s="274">
        <f t="shared" si="1"/>
        <v>4.6350895477359367E-3</v>
      </c>
      <c r="M12" s="219">
        <v>1.8072289156626505E-2</v>
      </c>
      <c r="P12" s="215"/>
      <c r="Q12" s="196"/>
      <c r="R12" s="196"/>
      <c r="T12" s="196"/>
    </row>
    <row r="13" spans="1:20" x14ac:dyDescent="0.3">
      <c r="A13" s="1" t="s">
        <v>58</v>
      </c>
      <c r="B13" s="2" t="s">
        <v>59</v>
      </c>
      <c r="C13" s="2">
        <v>200</v>
      </c>
      <c r="D13" s="3">
        <v>5.4073052694189848E-3</v>
      </c>
      <c r="E13" s="2">
        <v>0</v>
      </c>
      <c r="F13" s="2">
        <v>200</v>
      </c>
      <c r="G13" s="47">
        <v>5.4064282431811423E-3</v>
      </c>
      <c r="H13" s="273">
        <v>175</v>
      </c>
      <c r="I13" s="274">
        <f t="shared" si="0"/>
        <v>4.799648939963248E-3</v>
      </c>
      <c r="J13" s="273">
        <v>0</v>
      </c>
      <c r="K13" s="273">
        <v>175</v>
      </c>
      <c r="L13" s="274">
        <f t="shared" si="1"/>
        <v>4.799648939963248E-3</v>
      </c>
      <c r="M13" s="219">
        <v>-0.125</v>
      </c>
      <c r="P13" s="215"/>
    </row>
    <row r="14" spans="1:20" x14ac:dyDescent="0.3">
      <c r="A14" s="1" t="s">
        <v>60</v>
      </c>
      <c r="B14" s="2" t="s">
        <v>61</v>
      </c>
      <c r="C14" s="2">
        <v>202</v>
      </c>
      <c r="D14" s="3">
        <v>5.4613783221131749E-3</v>
      </c>
      <c r="E14" s="2">
        <v>0</v>
      </c>
      <c r="F14" s="2">
        <v>202</v>
      </c>
      <c r="G14" s="47">
        <v>5.4604925256129542E-3</v>
      </c>
      <c r="H14" s="273">
        <v>277</v>
      </c>
      <c r="I14" s="274">
        <f t="shared" si="0"/>
        <v>7.5971586078275415E-3</v>
      </c>
      <c r="J14" s="273">
        <v>0</v>
      </c>
      <c r="K14" s="273">
        <v>277</v>
      </c>
      <c r="L14" s="274">
        <f t="shared" si="1"/>
        <v>7.5971586078275415E-3</v>
      </c>
      <c r="M14" s="219">
        <v>0.37128712871287128</v>
      </c>
      <c r="P14" s="215"/>
    </row>
    <row r="15" spans="1:20" x14ac:dyDescent="0.3">
      <c r="A15" s="13" t="s">
        <v>62</v>
      </c>
      <c r="B15" s="14" t="s">
        <v>63</v>
      </c>
      <c r="C15" s="14">
        <v>632</v>
      </c>
      <c r="D15" s="15">
        <v>1.7087084651363993E-2</v>
      </c>
      <c r="E15" s="14">
        <v>0</v>
      </c>
      <c r="F15" s="14">
        <v>632</v>
      </c>
      <c r="G15" s="53">
        <v>1.7084313248452408E-2</v>
      </c>
      <c r="H15" s="271">
        <f>SUM(H16:H18)</f>
        <v>705</v>
      </c>
      <c r="I15" s="269">
        <f t="shared" si="0"/>
        <v>1.9335728586709088E-2</v>
      </c>
      <c r="J15" s="271">
        <v>0</v>
      </c>
      <c r="K15" s="271">
        <f>SUM(K16:K18)</f>
        <v>705</v>
      </c>
      <c r="L15" s="269">
        <f t="shared" si="1"/>
        <v>1.9335728586709088E-2</v>
      </c>
      <c r="M15" s="272">
        <v>0.11550632911392406</v>
      </c>
      <c r="P15" s="215"/>
    </row>
    <row r="16" spans="1:20" x14ac:dyDescent="0.3">
      <c r="A16" s="1" t="s">
        <v>64</v>
      </c>
      <c r="B16" s="2" t="s">
        <v>65</v>
      </c>
      <c r="C16" s="2">
        <v>363</v>
      </c>
      <c r="D16" s="3">
        <v>9.814259063995457E-3</v>
      </c>
      <c r="E16" s="2">
        <v>0</v>
      </c>
      <c r="F16" s="2">
        <v>363</v>
      </c>
      <c r="G16" s="47">
        <v>9.8126672613737739E-3</v>
      </c>
      <c r="H16" s="273">
        <v>396</v>
      </c>
      <c r="I16" s="274">
        <f t="shared" si="0"/>
        <v>1.0860919887002551E-2</v>
      </c>
      <c r="J16" s="273">
        <v>0</v>
      </c>
      <c r="K16" s="273">
        <v>396</v>
      </c>
      <c r="L16" s="274">
        <f t="shared" si="1"/>
        <v>1.0860919887002551E-2</v>
      </c>
      <c r="M16" s="219">
        <v>9.0909090909090912E-2</v>
      </c>
      <c r="P16" s="215"/>
    </row>
    <row r="17" spans="1:20" x14ac:dyDescent="0.3">
      <c r="A17" s="1" t="s">
        <v>66</v>
      </c>
      <c r="B17" s="2" t="s">
        <v>65</v>
      </c>
      <c r="C17" s="2">
        <v>169</v>
      </c>
      <c r="D17" s="3">
        <v>4.5691729526590426E-3</v>
      </c>
      <c r="E17" s="2">
        <v>0</v>
      </c>
      <c r="F17" s="2">
        <v>169</v>
      </c>
      <c r="G17" s="47">
        <v>4.5684318654880653E-3</v>
      </c>
      <c r="H17" s="273">
        <v>199</v>
      </c>
      <c r="I17" s="274">
        <f t="shared" si="0"/>
        <v>5.457886508872494E-3</v>
      </c>
      <c r="J17" s="273">
        <v>0</v>
      </c>
      <c r="K17" s="273">
        <v>199</v>
      </c>
      <c r="L17" s="274">
        <f t="shared" si="1"/>
        <v>5.457886508872494E-3</v>
      </c>
      <c r="M17" s="219">
        <v>0.17751479289940827</v>
      </c>
      <c r="P17" s="215"/>
    </row>
    <row r="18" spans="1:20" ht="15" x14ac:dyDescent="0.25">
      <c r="A18" s="1" t="s">
        <v>67</v>
      </c>
      <c r="B18" s="2" t="s">
        <v>68</v>
      </c>
      <c r="C18" s="2">
        <v>100</v>
      </c>
      <c r="D18" s="3">
        <v>2.7036526347094924E-3</v>
      </c>
      <c r="E18" s="2">
        <v>0</v>
      </c>
      <c r="F18" s="2">
        <v>100</v>
      </c>
      <c r="G18" s="47">
        <v>2.7032141215905712E-3</v>
      </c>
      <c r="H18" s="273">
        <v>110</v>
      </c>
      <c r="I18" s="274">
        <f t="shared" si="0"/>
        <v>3.0169221908340417E-3</v>
      </c>
      <c r="J18" s="273">
        <v>0</v>
      </c>
      <c r="K18" s="273">
        <v>110</v>
      </c>
      <c r="L18" s="274">
        <f t="shared" si="1"/>
        <v>3.0169221908340417E-3</v>
      </c>
      <c r="M18" s="219">
        <v>0.1</v>
      </c>
      <c r="P18" s="215"/>
    </row>
    <row r="19" spans="1:20" x14ac:dyDescent="0.3">
      <c r="A19" s="13" t="s">
        <v>69</v>
      </c>
      <c r="B19" s="14" t="s">
        <v>70</v>
      </c>
      <c r="C19" s="14">
        <v>2809</v>
      </c>
      <c r="D19" s="15">
        <v>7.5945602508989643E-2</v>
      </c>
      <c r="E19" s="14">
        <v>0</v>
      </c>
      <c r="F19" s="14">
        <v>2809</v>
      </c>
      <c r="G19" s="53">
        <v>7.5933284675479149E-2</v>
      </c>
      <c r="H19" s="271">
        <f>SUM(H20:H22)</f>
        <v>2820</v>
      </c>
      <c r="I19" s="269">
        <f t="shared" si="0"/>
        <v>7.734291434683635E-2</v>
      </c>
      <c r="J19" s="271">
        <v>0</v>
      </c>
      <c r="K19" s="271">
        <f>SUM(K20:K22)</f>
        <v>2820</v>
      </c>
      <c r="L19" s="269">
        <f t="shared" si="1"/>
        <v>7.734291434683635E-2</v>
      </c>
      <c r="M19" s="272">
        <v>3.915984336062656E-3</v>
      </c>
      <c r="P19" s="215"/>
    </row>
    <row r="20" spans="1:20" x14ac:dyDescent="0.3">
      <c r="A20" s="1" t="s">
        <v>71</v>
      </c>
      <c r="B20" s="2" t="s">
        <v>72</v>
      </c>
      <c r="C20" s="2">
        <v>1530</v>
      </c>
      <c r="D20" s="3">
        <v>4.1365885311055235E-2</v>
      </c>
      <c r="E20" s="2">
        <v>0</v>
      </c>
      <c r="F20" s="2">
        <v>1530</v>
      </c>
      <c r="G20" s="47">
        <v>4.1359176060335741E-2</v>
      </c>
      <c r="H20" s="273">
        <v>1604</v>
      </c>
      <c r="I20" s="274">
        <f t="shared" si="0"/>
        <v>4.3992210855434574E-2</v>
      </c>
      <c r="J20" s="273">
        <v>0</v>
      </c>
      <c r="K20" s="273">
        <v>1604</v>
      </c>
      <c r="L20" s="274">
        <f t="shared" si="1"/>
        <v>4.3992210855434574E-2</v>
      </c>
      <c r="M20" s="219">
        <v>4.8366013071895426E-2</v>
      </c>
      <c r="P20" s="215"/>
    </row>
    <row r="21" spans="1:20" x14ac:dyDescent="0.3">
      <c r="A21" s="1" t="s">
        <v>73</v>
      </c>
      <c r="B21" s="2" t="s">
        <v>72</v>
      </c>
      <c r="C21" s="2">
        <v>866</v>
      </c>
      <c r="D21" s="3">
        <v>2.3413631816584204E-2</v>
      </c>
      <c r="E21" s="2">
        <v>0</v>
      </c>
      <c r="F21" s="2">
        <v>866</v>
      </c>
      <c r="G21" s="47">
        <v>2.3409834292974347E-2</v>
      </c>
      <c r="H21" s="273">
        <v>826</v>
      </c>
      <c r="I21" s="274">
        <f t="shared" si="0"/>
        <v>2.2654342996626532E-2</v>
      </c>
      <c r="J21" s="273">
        <v>0</v>
      </c>
      <c r="K21" s="273">
        <v>826</v>
      </c>
      <c r="L21" s="274">
        <f t="shared" si="1"/>
        <v>2.2654342996626532E-2</v>
      </c>
      <c r="M21" s="219">
        <v>-4.6189376443418015E-2</v>
      </c>
      <c r="P21" s="215"/>
    </row>
    <row r="22" spans="1:20" ht="15" x14ac:dyDescent="0.25">
      <c r="A22" s="1" t="s">
        <v>74</v>
      </c>
      <c r="B22" s="2" t="s">
        <v>75</v>
      </c>
      <c r="C22" s="2">
        <v>413</v>
      </c>
      <c r="D22" s="3">
        <v>1.1166085381350204E-2</v>
      </c>
      <c r="E22" s="2">
        <v>0</v>
      </c>
      <c r="F22" s="2">
        <v>413</v>
      </c>
      <c r="G22" s="47">
        <v>1.1164274322169059E-2</v>
      </c>
      <c r="H22" s="273">
        <v>390</v>
      </c>
      <c r="I22" s="274">
        <f t="shared" si="0"/>
        <v>1.069636049477524E-2</v>
      </c>
      <c r="J22" s="273">
        <v>0</v>
      </c>
      <c r="K22" s="273">
        <v>390</v>
      </c>
      <c r="L22" s="274">
        <f t="shared" si="1"/>
        <v>1.069636049477524E-2</v>
      </c>
      <c r="M22" s="219">
        <v>-5.569007263922518E-2</v>
      </c>
      <c r="P22" s="215"/>
      <c r="Q22" s="196"/>
      <c r="R22" s="196"/>
      <c r="T22" s="196"/>
    </row>
    <row r="23" spans="1:20" ht="15" x14ac:dyDescent="0.25">
      <c r="A23" s="13" t="s">
        <v>76</v>
      </c>
      <c r="B23" s="14" t="s">
        <v>77</v>
      </c>
      <c r="C23" s="14">
        <v>1253</v>
      </c>
      <c r="D23" s="15">
        <v>3.3876767512909939E-2</v>
      </c>
      <c r="E23" s="14">
        <v>0</v>
      </c>
      <c r="F23" s="14">
        <v>1253</v>
      </c>
      <c r="G23" s="53">
        <v>3.3871272943529859E-2</v>
      </c>
      <c r="H23" s="271">
        <f>SUM(H24:H29)</f>
        <v>1208</v>
      </c>
      <c r="I23" s="269">
        <f t="shared" si="0"/>
        <v>3.3131290968432023E-2</v>
      </c>
      <c r="J23" s="271">
        <v>0</v>
      </c>
      <c r="K23" s="271">
        <f>SUM(K24:K29)</f>
        <v>1208</v>
      </c>
      <c r="L23" s="269">
        <f t="shared" si="1"/>
        <v>3.3131290968432023E-2</v>
      </c>
      <c r="M23" s="272">
        <v>-3.5913806863527534E-2</v>
      </c>
      <c r="P23" s="215"/>
    </row>
    <row r="24" spans="1:20" x14ac:dyDescent="0.3">
      <c r="A24" s="1" t="s">
        <v>78</v>
      </c>
      <c r="B24" s="2" t="s">
        <v>79</v>
      </c>
      <c r="C24" s="2">
        <v>59</v>
      </c>
      <c r="D24" s="3">
        <v>1.5951550544786007E-3</v>
      </c>
      <c r="E24" s="2">
        <v>0</v>
      </c>
      <c r="F24" s="2">
        <v>59</v>
      </c>
      <c r="G24" s="47">
        <v>1.594896331738437E-3</v>
      </c>
      <c r="H24" s="273">
        <v>48</v>
      </c>
      <c r="I24" s="274">
        <f t="shared" si="0"/>
        <v>1.3164751378184909E-3</v>
      </c>
      <c r="J24" s="273">
        <v>0</v>
      </c>
      <c r="K24" s="273">
        <v>48</v>
      </c>
      <c r="L24" s="274">
        <f t="shared" si="1"/>
        <v>1.3164751378184909E-3</v>
      </c>
      <c r="M24" s="219">
        <v>-0.1864406779661017</v>
      </c>
      <c r="P24" s="215"/>
    </row>
    <row r="25" spans="1:20" x14ac:dyDescent="0.3">
      <c r="A25" s="1" t="s">
        <v>80</v>
      </c>
      <c r="B25" s="2" t="s">
        <v>81</v>
      </c>
      <c r="C25" s="2">
        <v>832</v>
      </c>
      <c r="D25" s="3">
        <v>2.2494389920782978E-2</v>
      </c>
      <c r="E25" s="2">
        <v>0</v>
      </c>
      <c r="F25" s="2">
        <v>832</v>
      </c>
      <c r="G25" s="47">
        <v>2.2490741491633551E-2</v>
      </c>
      <c r="H25" s="273">
        <v>829</v>
      </c>
      <c r="I25" s="274">
        <f t="shared" si="0"/>
        <v>2.273662269274019E-2</v>
      </c>
      <c r="J25" s="273">
        <v>0</v>
      </c>
      <c r="K25" s="273">
        <v>829</v>
      </c>
      <c r="L25" s="274">
        <f t="shared" si="1"/>
        <v>2.273662269274019E-2</v>
      </c>
      <c r="M25" s="219">
        <v>-3.605769230769231E-3</v>
      </c>
      <c r="P25" s="215"/>
    </row>
    <row r="26" spans="1:20" ht="15" x14ac:dyDescent="0.25">
      <c r="A26" s="1" t="s">
        <v>82</v>
      </c>
      <c r="B26" s="2" t="s">
        <v>83</v>
      </c>
      <c r="C26" s="2">
        <v>114</v>
      </c>
      <c r="D26" s="3">
        <v>3.0821640035688215E-3</v>
      </c>
      <c r="E26" s="2">
        <v>0</v>
      </c>
      <c r="F26" s="2">
        <v>114</v>
      </c>
      <c r="G26" s="47">
        <v>3.0816640986132513E-3</v>
      </c>
      <c r="H26" s="273">
        <v>102</v>
      </c>
      <c r="I26" s="274">
        <f t="shared" si="0"/>
        <v>2.7975096678642935E-3</v>
      </c>
      <c r="J26" s="273">
        <v>0</v>
      </c>
      <c r="K26" s="273">
        <v>102</v>
      </c>
      <c r="L26" s="274">
        <f t="shared" si="1"/>
        <v>2.7975096678642935E-3</v>
      </c>
      <c r="M26" s="219">
        <v>-0.10526315789473684</v>
      </c>
      <c r="P26" s="215"/>
    </row>
    <row r="27" spans="1:20" ht="15" x14ac:dyDescent="0.25">
      <c r="A27" s="1" t="s">
        <v>84</v>
      </c>
      <c r="B27" s="2" t="s">
        <v>85</v>
      </c>
      <c r="C27" s="2">
        <v>136</v>
      </c>
      <c r="D27" s="3">
        <v>3.6769675832049099E-3</v>
      </c>
      <c r="E27" s="2">
        <v>0</v>
      </c>
      <c r="F27" s="2">
        <v>136</v>
      </c>
      <c r="G27" s="47">
        <v>3.6763712053631769E-3</v>
      </c>
      <c r="H27" s="273">
        <v>144</v>
      </c>
      <c r="I27" s="274">
        <f t="shared" si="0"/>
        <v>3.9494254134554733E-3</v>
      </c>
      <c r="J27" s="273">
        <v>0</v>
      </c>
      <c r="K27" s="273">
        <v>144</v>
      </c>
      <c r="L27" s="274">
        <f t="shared" si="1"/>
        <v>3.9494254134554733E-3</v>
      </c>
      <c r="M27" s="219">
        <v>5.8823529411764705E-2</v>
      </c>
      <c r="P27" s="215"/>
    </row>
    <row r="28" spans="1:20" x14ac:dyDescent="0.3">
      <c r="A28" s="1" t="s">
        <v>86</v>
      </c>
      <c r="B28" s="2" t="s">
        <v>87</v>
      </c>
      <c r="C28" s="2">
        <v>53</v>
      </c>
      <c r="D28" s="3">
        <v>1.432935896396031E-3</v>
      </c>
      <c r="E28" s="2">
        <v>0</v>
      </c>
      <c r="F28" s="2">
        <v>53</v>
      </c>
      <c r="G28" s="47">
        <v>1.4327034844430027E-3</v>
      </c>
      <c r="H28" s="273">
        <v>39</v>
      </c>
      <c r="I28" s="274">
        <f t="shared" si="0"/>
        <v>1.069636049477524E-3</v>
      </c>
      <c r="J28" s="273">
        <v>0</v>
      </c>
      <c r="K28" s="273">
        <v>39</v>
      </c>
      <c r="L28" s="274">
        <f t="shared" si="1"/>
        <v>1.069636049477524E-3</v>
      </c>
      <c r="M28" s="219">
        <v>-0.26415094339622641</v>
      </c>
      <c r="P28" s="215"/>
    </row>
    <row r="29" spans="1:20" ht="15" x14ac:dyDescent="0.25">
      <c r="A29" s="1" t="s">
        <v>88</v>
      </c>
      <c r="B29" s="2" t="s">
        <v>89</v>
      </c>
      <c r="C29" s="2">
        <v>59</v>
      </c>
      <c r="D29" s="3">
        <v>1.5951550544786007E-3</v>
      </c>
      <c r="E29" s="2">
        <v>0</v>
      </c>
      <c r="F29" s="2">
        <v>59</v>
      </c>
      <c r="G29" s="47">
        <v>1.594896331738437E-3</v>
      </c>
      <c r="H29" s="273">
        <v>46</v>
      </c>
      <c r="I29" s="274">
        <f t="shared" si="0"/>
        <v>1.2616220070760539E-3</v>
      </c>
      <c r="J29" s="273">
        <v>0</v>
      </c>
      <c r="K29" s="273">
        <v>46</v>
      </c>
      <c r="L29" s="274">
        <f t="shared" si="1"/>
        <v>1.2616220070760539E-3</v>
      </c>
      <c r="M29" s="219">
        <v>-0.22033898305084745</v>
      </c>
      <c r="P29" s="215"/>
    </row>
    <row r="30" spans="1:20" x14ac:dyDescent="0.3">
      <c r="A30" s="13" t="s">
        <v>90</v>
      </c>
      <c r="B30" s="14" t="s">
        <v>91</v>
      </c>
      <c r="C30" s="14">
        <v>12127</v>
      </c>
      <c r="D30" s="15">
        <v>0.32787195501122018</v>
      </c>
      <c r="E30" s="14">
        <v>0</v>
      </c>
      <c r="F30" s="14">
        <v>12127</v>
      </c>
      <c r="G30" s="53">
        <v>0.32781877652528857</v>
      </c>
      <c r="H30" s="271">
        <f>SUM(H31:H38)</f>
        <v>11812</v>
      </c>
      <c r="I30" s="269">
        <f t="shared" si="0"/>
        <v>0.32396259016483364</v>
      </c>
      <c r="J30" s="271">
        <v>1</v>
      </c>
      <c r="K30" s="271">
        <f>SUM(K31:K38)</f>
        <v>11813</v>
      </c>
      <c r="L30" s="269">
        <f t="shared" si="1"/>
        <v>0.32399001673020489</v>
      </c>
      <c r="M30" s="272">
        <v>-2.5892636266182899E-2</v>
      </c>
      <c r="P30" s="215"/>
    </row>
    <row r="31" spans="1:20" x14ac:dyDescent="0.3">
      <c r="A31" s="1" t="s">
        <v>92</v>
      </c>
      <c r="B31" s="2" t="s">
        <v>93</v>
      </c>
      <c r="C31" s="2">
        <v>99</v>
      </c>
      <c r="D31" s="3">
        <v>2.6766161083623978E-3</v>
      </c>
      <c r="E31" s="2">
        <v>0</v>
      </c>
      <c r="F31" s="2">
        <v>99</v>
      </c>
      <c r="G31" s="47">
        <v>2.6761819803746653E-3</v>
      </c>
      <c r="H31" s="273">
        <v>114</v>
      </c>
      <c r="I31" s="274">
        <f t="shared" si="0"/>
        <v>3.126628452318916E-3</v>
      </c>
      <c r="J31" s="273">
        <v>0</v>
      </c>
      <c r="K31" s="273">
        <v>114</v>
      </c>
      <c r="L31" s="274">
        <f t="shared" si="1"/>
        <v>3.126628452318916E-3</v>
      </c>
      <c r="M31" s="219">
        <v>0.15151515151515152</v>
      </c>
      <c r="P31" s="215"/>
    </row>
    <row r="32" spans="1:20" x14ac:dyDescent="0.3">
      <c r="A32" s="1" t="s">
        <v>94</v>
      </c>
      <c r="B32" s="2" t="s">
        <v>95</v>
      </c>
      <c r="C32" s="2">
        <v>1382</v>
      </c>
      <c r="D32" s="3">
        <v>3.7364479411685185E-2</v>
      </c>
      <c r="E32" s="2">
        <v>0</v>
      </c>
      <c r="F32" s="2">
        <v>1382</v>
      </c>
      <c r="G32" s="47">
        <v>3.7358419160381691E-2</v>
      </c>
      <c r="H32" s="273">
        <v>1459</v>
      </c>
      <c r="I32" s="274">
        <f t="shared" si="0"/>
        <v>4.0015358876607884E-2</v>
      </c>
      <c r="J32" s="273">
        <v>0</v>
      </c>
      <c r="K32" s="273">
        <v>1459</v>
      </c>
      <c r="L32" s="274">
        <f t="shared" si="1"/>
        <v>4.0015358876607884E-2</v>
      </c>
      <c r="M32" s="219">
        <v>5.5716353111432707E-2</v>
      </c>
      <c r="P32" s="215"/>
    </row>
    <row r="33" spans="1:20" x14ac:dyDescent="0.3">
      <c r="A33" s="1" t="s">
        <v>96</v>
      </c>
      <c r="B33" s="2" t="s">
        <v>97</v>
      </c>
      <c r="C33" s="2">
        <v>1749</v>
      </c>
      <c r="D33" s="3">
        <v>4.7286884581069027E-2</v>
      </c>
      <c r="E33" s="2">
        <v>0</v>
      </c>
      <c r="F33" s="2">
        <v>1749</v>
      </c>
      <c r="G33" s="47">
        <v>4.7279214986619092E-2</v>
      </c>
      <c r="H33" s="273">
        <v>1700</v>
      </c>
      <c r="I33" s="274">
        <f t="shared" si="0"/>
        <v>4.6625161131071555E-2</v>
      </c>
      <c r="J33" s="273">
        <v>0</v>
      </c>
      <c r="K33" s="273">
        <v>1700</v>
      </c>
      <c r="L33" s="274">
        <f t="shared" si="1"/>
        <v>4.6625161131071555E-2</v>
      </c>
      <c r="M33" s="219">
        <v>-2.8016009148084619E-2</v>
      </c>
      <c r="P33" s="215"/>
    </row>
    <row r="34" spans="1:20" x14ac:dyDescent="0.3">
      <c r="A34" s="1" t="s">
        <v>98</v>
      </c>
      <c r="B34" s="2" t="s">
        <v>99</v>
      </c>
      <c r="C34" s="2">
        <v>2251</v>
      </c>
      <c r="D34" s="3">
        <v>6.0859220807310675E-2</v>
      </c>
      <c r="E34" s="2">
        <v>0</v>
      </c>
      <c r="F34" s="2">
        <v>2251</v>
      </c>
      <c r="G34" s="47">
        <v>6.0849349877003758E-2</v>
      </c>
      <c r="H34" s="273">
        <v>2191</v>
      </c>
      <c r="I34" s="274">
        <f t="shared" si="0"/>
        <v>6.0091604728339867E-2</v>
      </c>
      <c r="J34" s="273">
        <v>0</v>
      </c>
      <c r="K34" s="273">
        <v>2191</v>
      </c>
      <c r="L34" s="274">
        <f t="shared" si="1"/>
        <v>6.0091604728339867E-2</v>
      </c>
      <c r="M34" s="219">
        <v>-2.6654820079964461E-2</v>
      </c>
      <c r="P34" s="215"/>
      <c r="Q34" s="196"/>
      <c r="R34" s="196"/>
      <c r="T34" s="196"/>
    </row>
    <row r="35" spans="1:20" x14ac:dyDescent="0.3">
      <c r="A35" s="1" t="s">
        <v>100</v>
      </c>
      <c r="B35" s="2" t="s">
        <v>101</v>
      </c>
      <c r="C35" s="2">
        <v>5068</v>
      </c>
      <c r="D35" s="3">
        <v>0.13702111552707708</v>
      </c>
      <c r="E35" s="2">
        <v>0</v>
      </c>
      <c r="F35" s="2">
        <v>5068</v>
      </c>
      <c r="G35" s="47">
        <v>0.13699889168221016</v>
      </c>
      <c r="H35" s="273">
        <v>4857</v>
      </c>
      <c r="I35" s="274">
        <f t="shared" si="0"/>
        <v>0.13321082800800857</v>
      </c>
      <c r="J35" s="273">
        <v>1</v>
      </c>
      <c r="K35" s="273">
        <v>4858</v>
      </c>
      <c r="L35" s="274">
        <f t="shared" si="1"/>
        <v>0.13323825457337979</v>
      </c>
      <c r="M35" s="219">
        <v>-4.1436464088397788E-2</v>
      </c>
      <c r="P35" s="215"/>
      <c r="Q35" s="196"/>
      <c r="R35" s="196"/>
      <c r="T35" s="196"/>
    </row>
    <row r="36" spans="1:20" x14ac:dyDescent="0.3">
      <c r="A36" s="17">
        <v>55</v>
      </c>
      <c r="B36" s="2" t="s">
        <v>102</v>
      </c>
      <c r="C36" s="2">
        <v>1301</v>
      </c>
      <c r="D36" s="3">
        <v>3.5174520777570495E-2</v>
      </c>
      <c r="E36" s="2">
        <v>0</v>
      </c>
      <c r="F36" s="2">
        <v>1301</v>
      </c>
      <c r="G36" s="47">
        <v>3.5168815721893329E-2</v>
      </c>
      <c r="H36" s="273">
        <v>1218</v>
      </c>
      <c r="I36" s="274">
        <f t="shared" si="0"/>
        <v>3.3405556622144207E-2</v>
      </c>
      <c r="J36" s="273">
        <v>0</v>
      </c>
      <c r="K36" s="273">
        <v>1218</v>
      </c>
      <c r="L36" s="274">
        <f t="shared" si="1"/>
        <v>3.3405556622144207E-2</v>
      </c>
      <c r="M36" s="219">
        <v>-6.3797079169869333E-2</v>
      </c>
      <c r="P36" s="215"/>
      <c r="Q36" s="196"/>
      <c r="R36" s="196"/>
      <c r="T36" s="196"/>
    </row>
    <row r="37" spans="1:20" x14ac:dyDescent="0.3">
      <c r="A37" s="1" t="s">
        <v>103</v>
      </c>
      <c r="B37" s="2" t="s">
        <v>104</v>
      </c>
      <c r="C37" s="2">
        <v>228</v>
      </c>
      <c r="D37" s="3">
        <v>6.1643280071376431E-3</v>
      </c>
      <c r="E37" s="2">
        <v>0</v>
      </c>
      <c r="F37" s="2">
        <v>228</v>
      </c>
      <c r="G37" s="47">
        <v>6.1633281972265025E-3</v>
      </c>
      <c r="H37" s="273">
        <v>237</v>
      </c>
      <c r="I37" s="274">
        <f t="shared" si="0"/>
        <v>6.500095992978799E-3</v>
      </c>
      <c r="J37" s="273">
        <v>0</v>
      </c>
      <c r="K37" s="273">
        <v>237</v>
      </c>
      <c r="L37" s="274">
        <f t="shared" si="1"/>
        <v>6.500095992978799E-3</v>
      </c>
      <c r="M37" s="219">
        <v>3.9473684210526314E-2</v>
      </c>
      <c r="P37" s="215"/>
      <c r="Q37" s="196"/>
      <c r="R37" s="196"/>
      <c r="T37" s="196"/>
    </row>
    <row r="38" spans="1:20" x14ac:dyDescent="0.3">
      <c r="A38" s="1" t="s">
        <v>105</v>
      </c>
      <c r="B38" s="2" t="s">
        <v>106</v>
      </c>
      <c r="C38" s="2">
        <v>49</v>
      </c>
      <c r="D38" s="3">
        <v>1.3247897910076514E-3</v>
      </c>
      <c r="E38" s="2">
        <v>0</v>
      </c>
      <c r="F38" s="2">
        <v>49</v>
      </c>
      <c r="G38" s="47">
        <v>1.3245749195793799E-3</v>
      </c>
      <c r="H38" s="273">
        <v>36</v>
      </c>
      <c r="I38" s="274">
        <f t="shared" si="0"/>
        <v>9.8735635336386833E-4</v>
      </c>
      <c r="J38" s="273">
        <v>0</v>
      </c>
      <c r="K38" s="273">
        <v>36</v>
      </c>
      <c r="L38" s="274">
        <f t="shared" si="1"/>
        <v>9.8735635336386833E-4</v>
      </c>
      <c r="M38" s="219">
        <v>-0.26530612244897961</v>
      </c>
      <c r="P38" s="215"/>
      <c r="Q38" s="196"/>
      <c r="R38" s="196"/>
      <c r="T38" s="196"/>
    </row>
    <row r="39" spans="1:20" x14ac:dyDescent="0.3">
      <c r="A39" s="13" t="s">
        <v>107</v>
      </c>
      <c r="B39" s="14" t="s">
        <v>108</v>
      </c>
      <c r="C39" s="14">
        <v>10892</v>
      </c>
      <c r="D39" s="15">
        <v>0.29448184497255792</v>
      </c>
      <c r="E39" s="14">
        <v>0</v>
      </c>
      <c r="F39" s="14">
        <v>10892</v>
      </c>
      <c r="G39" s="53">
        <v>0.29443408212364502</v>
      </c>
      <c r="H39" s="271">
        <f>SUM(H40:H47)</f>
        <v>10623</v>
      </c>
      <c r="I39" s="269">
        <f t="shared" si="0"/>
        <v>0.2913524039384548</v>
      </c>
      <c r="J39" s="271">
        <v>2</v>
      </c>
      <c r="K39" s="271">
        <f>SUM(K40:K47)</f>
        <v>10625</v>
      </c>
      <c r="L39" s="269">
        <f t="shared" si="1"/>
        <v>0.29140725706919723</v>
      </c>
      <c r="M39" s="272">
        <v>-2.4513404333455748E-2</v>
      </c>
      <c r="P39" s="215"/>
    </row>
    <row r="40" spans="1:20" x14ac:dyDescent="0.3">
      <c r="A40" s="1" t="s">
        <v>109</v>
      </c>
      <c r="B40" s="2" t="s">
        <v>110</v>
      </c>
      <c r="C40" s="2">
        <v>221</v>
      </c>
      <c r="D40" s="3">
        <v>5.9750723227079781E-3</v>
      </c>
      <c r="E40" s="2">
        <v>0</v>
      </c>
      <c r="F40" s="2">
        <v>221</v>
      </c>
      <c r="G40" s="47">
        <v>5.974103208715162E-3</v>
      </c>
      <c r="H40" s="273">
        <v>231</v>
      </c>
      <c r="I40" s="274">
        <f t="shared" si="0"/>
        <v>6.3355366007514877E-3</v>
      </c>
      <c r="J40" s="273">
        <v>1</v>
      </c>
      <c r="K40" s="273">
        <v>232</v>
      </c>
      <c r="L40" s="274">
        <f t="shared" si="1"/>
        <v>6.3629631661227069E-3</v>
      </c>
      <c r="M40" s="219">
        <v>4.9773755656108594E-2</v>
      </c>
      <c r="P40" s="215"/>
    </row>
    <row r="41" spans="1:20" x14ac:dyDescent="0.3">
      <c r="A41" s="1" t="s">
        <v>111</v>
      </c>
      <c r="B41" s="2" t="s">
        <v>112</v>
      </c>
      <c r="C41" s="2">
        <v>228</v>
      </c>
      <c r="D41" s="3">
        <v>6.1643280071376431E-3</v>
      </c>
      <c r="E41" s="2">
        <v>0</v>
      </c>
      <c r="F41" s="2">
        <v>228</v>
      </c>
      <c r="G41" s="47">
        <v>6.1633281972265025E-3</v>
      </c>
      <c r="H41" s="273">
        <v>254</v>
      </c>
      <c r="I41" s="274">
        <f t="shared" si="0"/>
        <v>6.9663476042895146E-3</v>
      </c>
      <c r="J41" s="273">
        <v>0</v>
      </c>
      <c r="K41" s="273">
        <v>254</v>
      </c>
      <c r="L41" s="274">
        <f t="shared" si="1"/>
        <v>6.9663476042895146E-3</v>
      </c>
      <c r="M41" s="219">
        <v>0.11403508771929824</v>
      </c>
      <c r="P41" s="215"/>
    </row>
    <row r="42" spans="1:20" x14ac:dyDescent="0.3">
      <c r="A42" s="1" t="s">
        <v>113</v>
      </c>
      <c r="B42" s="2" t="s">
        <v>114</v>
      </c>
      <c r="C42" s="2">
        <v>4425</v>
      </c>
      <c r="D42" s="3">
        <v>0.11963662908589505</v>
      </c>
      <c r="E42" s="2">
        <v>0</v>
      </c>
      <c r="F42" s="2">
        <v>4425</v>
      </c>
      <c r="G42" s="47">
        <v>0.11961722488038277</v>
      </c>
      <c r="H42" s="273">
        <v>4401</v>
      </c>
      <c r="I42" s="274">
        <f t="shared" si="0"/>
        <v>0.1207043141987329</v>
      </c>
      <c r="J42" s="273">
        <v>1</v>
      </c>
      <c r="K42" s="273">
        <v>4402</v>
      </c>
      <c r="L42" s="274">
        <f t="shared" si="1"/>
        <v>0.12073174076410412</v>
      </c>
      <c r="M42" s="219">
        <v>-5.1977401129943502E-3</v>
      </c>
      <c r="P42" s="215"/>
    </row>
    <row r="43" spans="1:20" x14ac:dyDescent="0.3">
      <c r="A43" s="1" t="s">
        <v>115</v>
      </c>
      <c r="B43" s="2" t="s">
        <v>116</v>
      </c>
      <c r="C43" s="2">
        <v>2944</v>
      </c>
      <c r="D43" s="3">
        <v>7.9595533565847462E-2</v>
      </c>
      <c r="E43" s="2">
        <v>0</v>
      </c>
      <c r="F43" s="2">
        <v>2944</v>
      </c>
      <c r="G43" s="47">
        <v>7.9582623739626421E-2</v>
      </c>
      <c r="H43" s="273">
        <v>2895</v>
      </c>
      <c r="I43" s="274">
        <f t="shared" si="0"/>
        <v>7.9399906749677743E-2</v>
      </c>
      <c r="J43" s="273">
        <v>0</v>
      </c>
      <c r="K43" s="273">
        <v>2895</v>
      </c>
      <c r="L43" s="274">
        <f t="shared" si="1"/>
        <v>7.9399906749677743E-2</v>
      </c>
      <c r="M43" s="219">
        <v>-1.6644021739130436E-2</v>
      </c>
      <c r="P43" s="215"/>
    </row>
    <row r="44" spans="1:20" x14ac:dyDescent="0.3">
      <c r="A44" s="1" t="s">
        <v>117</v>
      </c>
      <c r="B44" s="2" t="s">
        <v>118</v>
      </c>
      <c r="C44" s="2">
        <v>2053</v>
      </c>
      <c r="D44" s="3">
        <v>5.5505988590585885E-2</v>
      </c>
      <c r="E44" s="2">
        <v>0</v>
      </c>
      <c r="F44" s="2">
        <v>2053</v>
      </c>
      <c r="G44" s="47">
        <v>5.5496985916254425E-2</v>
      </c>
      <c r="H44" s="273">
        <v>1911</v>
      </c>
      <c r="I44" s="274">
        <f t="shared" si="0"/>
        <v>5.2412166424398672E-2</v>
      </c>
      <c r="J44" s="273">
        <v>0</v>
      </c>
      <c r="K44" s="273">
        <v>1911</v>
      </c>
      <c r="L44" s="274">
        <f t="shared" si="1"/>
        <v>5.2412166424398672E-2</v>
      </c>
      <c r="M44" s="219">
        <v>-6.9167072576717004E-2</v>
      </c>
      <c r="P44" s="215"/>
      <c r="Q44" s="196"/>
      <c r="R44" s="196"/>
      <c r="T44" s="196"/>
    </row>
    <row r="45" spans="1:20" x14ac:dyDescent="0.3">
      <c r="A45" s="1" t="s">
        <v>119</v>
      </c>
      <c r="B45" s="2" t="s">
        <v>120</v>
      </c>
      <c r="C45" s="2">
        <v>605</v>
      </c>
      <c r="D45" s="3">
        <v>1.6357098439992428E-2</v>
      </c>
      <c r="E45" s="2">
        <v>0</v>
      </c>
      <c r="F45" s="2">
        <v>605</v>
      </c>
      <c r="G45" s="47">
        <v>1.6354445435622957E-2</v>
      </c>
      <c r="H45" s="273">
        <v>553</v>
      </c>
      <c r="I45" s="274">
        <f t="shared" si="0"/>
        <v>1.5166890650283866E-2</v>
      </c>
      <c r="J45" s="273">
        <v>0</v>
      </c>
      <c r="K45" s="273">
        <v>553</v>
      </c>
      <c r="L45" s="274">
        <f t="shared" si="1"/>
        <v>1.5166890650283866E-2</v>
      </c>
      <c r="M45" s="219">
        <v>-8.5950413223140495E-2</v>
      </c>
      <c r="P45" s="215"/>
      <c r="Q45" s="196"/>
      <c r="R45" s="196"/>
      <c r="T45" s="196"/>
    </row>
    <row r="46" spans="1:20" x14ac:dyDescent="0.3">
      <c r="A46" s="1" t="s">
        <v>121</v>
      </c>
      <c r="B46" s="2" t="s">
        <v>122</v>
      </c>
      <c r="C46" s="2">
        <v>204</v>
      </c>
      <c r="D46" s="3">
        <v>5.515451374807365E-3</v>
      </c>
      <c r="E46" s="2">
        <v>0</v>
      </c>
      <c r="F46" s="2">
        <v>204</v>
      </c>
      <c r="G46" s="47">
        <v>5.5145568080447651E-3</v>
      </c>
      <c r="H46" s="273">
        <v>193</v>
      </c>
      <c r="I46" s="274">
        <f t="shared" si="0"/>
        <v>5.2933271166451827E-3</v>
      </c>
      <c r="J46" s="273">
        <v>0</v>
      </c>
      <c r="K46" s="273">
        <v>193</v>
      </c>
      <c r="L46" s="274">
        <f t="shared" si="1"/>
        <v>5.2933271166451827E-3</v>
      </c>
      <c r="M46" s="219">
        <v>-5.3921568627450983E-2</v>
      </c>
      <c r="P46" s="215"/>
      <c r="Q46" s="196"/>
      <c r="R46" s="196"/>
      <c r="T46" s="196"/>
    </row>
    <row r="47" spans="1:20" x14ac:dyDescent="0.3">
      <c r="A47" s="1" t="s">
        <v>123</v>
      </c>
      <c r="B47" s="2" t="s">
        <v>124</v>
      </c>
      <c r="C47" s="2">
        <v>212</v>
      </c>
      <c r="D47" s="3">
        <v>5.7317435855841238E-3</v>
      </c>
      <c r="E47" s="2">
        <v>0</v>
      </c>
      <c r="F47" s="2">
        <v>212</v>
      </c>
      <c r="G47" s="47">
        <v>5.7308139377720106E-3</v>
      </c>
      <c r="H47" s="273">
        <v>185</v>
      </c>
      <c r="I47" s="274">
        <f t="shared" si="0"/>
        <v>5.073914593675434E-3</v>
      </c>
      <c r="J47" s="273">
        <v>0</v>
      </c>
      <c r="K47" s="273">
        <v>185</v>
      </c>
      <c r="L47" s="274">
        <f t="shared" si="1"/>
        <v>5.073914593675434E-3</v>
      </c>
      <c r="M47" s="219">
        <v>-0.12735849056603774</v>
      </c>
      <c r="P47" s="215"/>
    </row>
    <row r="48" spans="1:20" x14ac:dyDescent="0.3">
      <c r="A48" s="13" t="s">
        <v>125</v>
      </c>
      <c r="B48" s="14" t="s">
        <v>126</v>
      </c>
      <c r="C48" s="14">
        <v>3090</v>
      </c>
      <c r="D48" s="15">
        <v>8.3542866412523314E-2</v>
      </c>
      <c r="E48" s="14">
        <v>3</v>
      </c>
      <c r="F48" s="14">
        <v>3093</v>
      </c>
      <c r="G48" s="53">
        <v>8.3610412780796367E-2</v>
      </c>
      <c r="H48" s="271">
        <f>SUM(H49:H51)</f>
        <v>3307</v>
      </c>
      <c r="I48" s="269">
        <f t="shared" si="0"/>
        <v>9.0699651682619786E-2</v>
      </c>
      <c r="J48" s="271">
        <v>1</v>
      </c>
      <c r="K48" s="271">
        <f>SUM(K49:K51)</f>
        <v>3308</v>
      </c>
      <c r="L48" s="269">
        <f t="shared" si="1"/>
        <v>9.0727078247991005E-2</v>
      </c>
      <c r="M48" s="272">
        <v>6.8865179437439375E-2</v>
      </c>
      <c r="P48" s="215"/>
    </row>
    <row r="49" spans="1:20" x14ac:dyDescent="0.3">
      <c r="A49" s="1" t="s">
        <v>127</v>
      </c>
      <c r="B49" s="2" t="s">
        <v>128</v>
      </c>
      <c r="C49" s="2">
        <v>154</v>
      </c>
      <c r="D49" s="3">
        <v>4.1636250574526188E-3</v>
      </c>
      <c r="E49" s="2">
        <v>2</v>
      </c>
      <c r="F49" s="2">
        <v>156</v>
      </c>
      <c r="G49" s="47">
        <v>4.2170140296812911E-3</v>
      </c>
      <c r="H49" s="273">
        <v>164</v>
      </c>
      <c r="I49" s="274">
        <f t="shared" si="0"/>
        <v>4.4979567208798445E-3</v>
      </c>
      <c r="J49" s="273">
        <v>0</v>
      </c>
      <c r="K49" s="273">
        <v>164</v>
      </c>
      <c r="L49" s="274">
        <f t="shared" si="1"/>
        <v>4.4979567208798445E-3</v>
      </c>
      <c r="M49" s="219">
        <v>5.128205128205128E-2</v>
      </c>
      <c r="P49" s="215"/>
    </row>
    <row r="50" spans="1:20" x14ac:dyDescent="0.3">
      <c r="A50" s="1" t="s">
        <v>129</v>
      </c>
      <c r="B50" s="2" t="s">
        <v>130</v>
      </c>
      <c r="C50" s="2">
        <v>558</v>
      </c>
      <c r="D50" s="3">
        <v>1.5086381701678968E-2</v>
      </c>
      <c r="E50" s="2">
        <v>1</v>
      </c>
      <c r="F50" s="2">
        <v>559</v>
      </c>
      <c r="G50" s="47">
        <v>1.5110966939691294E-2</v>
      </c>
      <c r="H50" s="273">
        <v>663</v>
      </c>
      <c r="I50" s="274">
        <f t="shared" si="0"/>
        <v>1.8183812841117905E-2</v>
      </c>
      <c r="J50" s="273">
        <v>0</v>
      </c>
      <c r="K50" s="273">
        <v>663</v>
      </c>
      <c r="L50" s="274">
        <f t="shared" si="1"/>
        <v>1.8183812841117905E-2</v>
      </c>
      <c r="M50" s="219">
        <v>0.18604651162790697</v>
      </c>
      <c r="P50" s="215"/>
    </row>
    <row r="51" spans="1:20" x14ac:dyDescent="0.3">
      <c r="A51" s="1" t="s">
        <v>131</v>
      </c>
      <c r="B51" s="2" t="s">
        <v>132</v>
      </c>
      <c r="C51" s="2">
        <v>2378</v>
      </c>
      <c r="D51" s="3">
        <v>6.4292859653391737E-2</v>
      </c>
      <c r="E51" s="2">
        <v>0</v>
      </c>
      <c r="F51" s="2">
        <v>2378</v>
      </c>
      <c r="G51" s="47">
        <v>6.4282431811423776E-2</v>
      </c>
      <c r="H51" s="273">
        <v>2480</v>
      </c>
      <c r="I51" s="274">
        <f t="shared" si="0"/>
        <v>6.8017882120622028E-2</v>
      </c>
      <c r="J51" s="273">
        <v>1</v>
      </c>
      <c r="K51" s="273">
        <v>2481</v>
      </c>
      <c r="L51" s="274">
        <f t="shared" si="1"/>
        <v>6.8045308685993247E-2</v>
      </c>
      <c r="M51" s="219">
        <v>4.2472666105971404E-2</v>
      </c>
      <c r="P51" s="215"/>
    </row>
    <row r="52" spans="1:20" ht="15" thickBot="1" x14ac:dyDescent="0.35">
      <c r="A52" s="87" t="s">
        <v>133</v>
      </c>
      <c r="B52" s="88" t="s">
        <v>134</v>
      </c>
      <c r="C52" s="88">
        <v>436</v>
      </c>
      <c r="D52" s="89">
        <v>1.1787925487333387E-2</v>
      </c>
      <c r="E52" s="88">
        <v>1</v>
      </c>
      <c r="F52" s="88">
        <v>437</v>
      </c>
      <c r="G52" s="90">
        <v>1.1813045711350795E-2</v>
      </c>
      <c r="H52" s="275">
        <v>463</v>
      </c>
      <c r="I52" s="269">
        <f t="shared" si="0"/>
        <v>1.2698499766874195E-2</v>
      </c>
      <c r="J52" s="275">
        <v>1</v>
      </c>
      <c r="K52" s="275">
        <v>462</v>
      </c>
      <c r="L52" s="269">
        <f t="shared" si="1"/>
        <v>1.2671073201502975E-2</v>
      </c>
      <c r="M52" s="276">
        <v>5.7208237986270026E-2</v>
      </c>
      <c r="P52" s="215"/>
    </row>
    <row r="53" spans="1:20" s="7" customFormat="1" ht="15" thickBot="1" x14ac:dyDescent="0.35">
      <c r="A53" s="518" t="s">
        <v>9</v>
      </c>
      <c r="B53" s="519"/>
      <c r="C53" s="262">
        <v>36987</v>
      </c>
      <c r="D53" s="347">
        <v>1</v>
      </c>
      <c r="E53" s="262">
        <v>6</v>
      </c>
      <c r="F53" s="262">
        <v>36993</v>
      </c>
      <c r="G53" s="370">
        <v>1</v>
      </c>
      <c r="H53" s="378">
        <v>36461</v>
      </c>
      <c r="I53" s="379">
        <v>1</v>
      </c>
      <c r="J53" s="378">
        <v>7</v>
      </c>
      <c r="K53" s="378">
        <v>36468</v>
      </c>
      <c r="L53" s="380">
        <v>1</v>
      </c>
      <c r="M53" s="381">
        <v>-1.4191874138350498E-2</v>
      </c>
      <c r="P53" s="382"/>
      <c r="Q53" s="230"/>
      <c r="R53" s="230"/>
      <c r="T53" s="230"/>
    </row>
    <row r="55" spans="1:20" x14ac:dyDescent="0.3">
      <c r="Q55" s="196"/>
      <c r="R55" s="196"/>
      <c r="T55" s="196"/>
    </row>
  </sheetData>
  <mergeCells count="11">
    <mergeCell ref="A53:B53"/>
    <mergeCell ref="A2:A4"/>
    <mergeCell ref="B2:B4"/>
    <mergeCell ref="H2:L2"/>
    <mergeCell ref="C2:G2"/>
    <mergeCell ref="A1:M1"/>
    <mergeCell ref="M2:M4"/>
    <mergeCell ref="H3:I3"/>
    <mergeCell ref="K3:L3"/>
    <mergeCell ref="C3:D3"/>
    <mergeCell ref="F3:G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zoomScaleNormal="100" workbookViewId="0">
      <selection activeCell="H5" sqref="H5:M66"/>
    </sheetView>
  </sheetViews>
  <sheetFormatPr defaultColWidth="9.109375" defaultRowHeight="14.4" x14ac:dyDescent="0.3"/>
  <cols>
    <col min="1" max="1" width="5.6640625" customWidth="1"/>
    <col min="2" max="2" width="35" customWidth="1"/>
    <col min="3" max="3" width="8.6640625" customWidth="1"/>
    <col min="4" max="4" width="9.5546875" customWidth="1"/>
    <col min="5" max="6" width="8.6640625" customWidth="1"/>
    <col min="7" max="7" width="6.33203125" customWidth="1"/>
    <col min="8" max="12" width="8.6640625" customWidth="1"/>
    <col min="14" max="14" width="18.44140625" customWidth="1"/>
    <col min="15" max="15" width="9.109375" customWidth="1"/>
    <col min="16" max="16" width="9" customWidth="1"/>
    <col min="17" max="17" width="3.5546875" customWidth="1"/>
  </cols>
  <sheetData>
    <row r="1" spans="1:16" ht="15.75" thickBot="1" x14ac:dyDescent="0.3">
      <c r="A1" s="473" t="s">
        <v>683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5"/>
    </row>
    <row r="2" spans="1:16" ht="14.4" customHeight="1" x14ac:dyDescent="0.3">
      <c r="A2" s="520" t="s">
        <v>40</v>
      </c>
      <c r="B2" s="471" t="s">
        <v>135</v>
      </c>
      <c r="C2" s="485">
        <v>2014</v>
      </c>
      <c r="D2" s="487"/>
      <c r="E2" s="487"/>
      <c r="F2" s="487"/>
      <c r="G2" s="486"/>
      <c r="H2" s="485">
        <v>2015</v>
      </c>
      <c r="I2" s="487"/>
      <c r="J2" s="487"/>
      <c r="K2" s="487"/>
      <c r="L2" s="487"/>
      <c r="M2" s="501" t="s">
        <v>675</v>
      </c>
    </row>
    <row r="3" spans="1:16" x14ac:dyDescent="0.3">
      <c r="A3" s="521"/>
      <c r="B3" s="530"/>
      <c r="C3" s="525" t="s">
        <v>1</v>
      </c>
      <c r="D3" s="526"/>
      <c r="E3" s="44" t="s">
        <v>2</v>
      </c>
      <c r="F3" s="527" t="s">
        <v>3</v>
      </c>
      <c r="G3" s="525"/>
      <c r="H3" s="528" t="s">
        <v>1</v>
      </c>
      <c r="I3" s="529"/>
      <c r="J3" s="93" t="s">
        <v>2</v>
      </c>
      <c r="K3" s="460" t="s">
        <v>3</v>
      </c>
      <c r="L3" s="453"/>
      <c r="M3" s="502"/>
    </row>
    <row r="4" spans="1:16" ht="15" thickBot="1" x14ac:dyDescent="0.35">
      <c r="A4" s="512"/>
      <c r="B4" s="531"/>
      <c r="C4" s="94" t="s">
        <v>4</v>
      </c>
      <c r="D4" s="94" t="s">
        <v>5</v>
      </c>
      <c r="E4" s="94" t="s">
        <v>6</v>
      </c>
      <c r="F4" s="94" t="s">
        <v>6</v>
      </c>
      <c r="G4" s="95" t="s">
        <v>5</v>
      </c>
      <c r="H4" s="96" t="s">
        <v>4</v>
      </c>
      <c r="I4" s="96" t="s">
        <v>5</v>
      </c>
      <c r="J4" s="96" t="s">
        <v>6</v>
      </c>
      <c r="K4" s="96" t="s">
        <v>6</v>
      </c>
      <c r="L4" s="103" t="s">
        <v>5</v>
      </c>
      <c r="M4" s="514"/>
    </row>
    <row r="5" spans="1:16" x14ac:dyDescent="0.3">
      <c r="A5" s="99">
        <v>0</v>
      </c>
      <c r="B5" s="100" t="s">
        <v>136</v>
      </c>
      <c r="C5" s="100">
        <v>1606</v>
      </c>
      <c r="D5" s="101">
        <v>4.3420661313434451E-2</v>
      </c>
      <c r="E5" s="100">
        <v>0</v>
      </c>
      <c r="F5" s="100">
        <v>1606</v>
      </c>
      <c r="G5" s="102">
        <v>4.3413618792744572E-2</v>
      </c>
      <c r="H5" s="100">
        <v>1447</v>
      </c>
      <c r="I5" s="101">
        <f>H5/$H$66</f>
        <v>3.9686240092153262E-2</v>
      </c>
      <c r="J5" s="100">
        <v>1</v>
      </c>
      <c r="K5" s="100">
        <f>J5+H5</f>
        <v>1448</v>
      </c>
      <c r="L5" s="102">
        <f>K5/$K$66</f>
        <v>3.9706043654710976E-2</v>
      </c>
      <c r="M5" s="264">
        <f>(K5-F5)/F5</f>
        <v>-9.8381070983810714E-2</v>
      </c>
      <c r="O5" s="196"/>
      <c r="P5" s="196"/>
    </row>
    <row r="6" spans="1:16" ht="14.4" customHeight="1" x14ac:dyDescent="0.25">
      <c r="A6" s="18" t="s">
        <v>44</v>
      </c>
      <c r="B6" s="14" t="s">
        <v>137</v>
      </c>
      <c r="C6" s="14">
        <v>15998</v>
      </c>
      <c r="D6" s="15">
        <v>0.43253034850082461</v>
      </c>
      <c r="E6" s="14">
        <v>0</v>
      </c>
      <c r="F6" s="14">
        <v>15998</v>
      </c>
      <c r="G6" s="53">
        <v>0.43246019517205958</v>
      </c>
      <c r="H6" s="14">
        <f>SUM(H7:H11)</f>
        <v>15386</v>
      </c>
      <c r="I6" s="101">
        <f t="shared" ref="I6:I65" si="0">H6/$H$66</f>
        <v>0.4219851348015688</v>
      </c>
      <c r="J6" s="14">
        <f>J7+J8+J9+J10+J11</f>
        <v>2</v>
      </c>
      <c r="K6" s="100">
        <f t="shared" ref="K6:K65" si="1">J6+H6</f>
        <v>15388</v>
      </c>
      <c r="L6" s="102">
        <f t="shared" ref="L6:L65" si="2">K6/$K$66</f>
        <v>0.42195897773390367</v>
      </c>
      <c r="M6" s="264">
        <f t="shared" ref="M6:M66" si="3">(K6-F6)/F6</f>
        <v>-3.81297662207776E-2</v>
      </c>
      <c r="O6" s="196"/>
      <c r="P6" s="196"/>
    </row>
    <row r="7" spans="1:16" ht="14.4" customHeight="1" x14ac:dyDescent="0.25">
      <c r="A7" s="1">
        <v>10</v>
      </c>
      <c r="B7" s="2" t="s">
        <v>138</v>
      </c>
      <c r="C7" s="2">
        <v>1910</v>
      </c>
      <c r="D7" s="3">
        <v>5.1639765322951309E-2</v>
      </c>
      <c r="E7" s="2">
        <v>0</v>
      </c>
      <c r="F7" s="2">
        <v>1910</v>
      </c>
      <c r="G7" s="47">
        <v>5.1631389722379913E-2</v>
      </c>
      <c r="H7" s="20">
        <v>1669</v>
      </c>
      <c r="I7" s="265">
        <f t="shared" si="0"/>
        <v>4.5774937604563783E-2</v>
      </c>
      <c r="J7" s="20">
        <v>1</v>
      </c>
      <c r="K7" s="174">
        <f t="shared" si="1"/>
        <v>1670</v>
      </c>
      <c r="L7" s="181">
        <f t="shared" si="2"/>
        <v>4.5793572447076887E-2</v>
      </c>
      <c r="M7" s="263">
        <f t="shared" si="3"/>
        <v>-0.1256544502617801</v>
      </c>
      <c r="O7" s="196"/>
      <c r="P7" s="196"/>
    </row>
    <row r="8" spans="1:16" ht="14.4" customHeight="1" x14ac:dyDescent="0.25">
      <c r="A8" s="1">
        <v>11</v>
      </c>
      <c r="B8" s="2" t="s">
        <v>139</v>
      </c>
      <c r="C8" s="2">
        <v>11066</v>
      </c>
      <c r="D8" s="3">
        <v>0.29918620055695244</v>
      </c>
      <c r="E8" s="2">
        <v>0</v>
      </c>
      <c r="F8" s="2">
        <v>11066</v>
      </c>
      <c r="G8" s="47">
        <v>0.29913767469521263</v>
      </c>
      <c r="H8" s="20">
        <v>10729</v>
      </c>
      <c r="I8" s="265">
        <f t="shared" si="0"/>
        <v>0.29425961986780397</v>
      </c>
      <c r="J8" s="20">
        <v>1</v>
      </c>
      <c r="K8" s="174">
        <f t="shared" si="1"/>
        <v>10730</v>
      </c>
      <c r="L8" s="181">
        <f t="shared" si="2"/>
        <v>0.29423055829768563</v>
      </c>
      <c r="M8" s="263">
        <f t="shared" si="3"/>
        <v>-3.0363274896078075E-2</v>
      </c>
      <c r="O8" s="196"/>
      <c r="P8" s="196"/>
    </row>
    <row r="9" spans="1:16" ht="14.4" customHeight="1" x14ac:dyDescent="0.25">
      <c r="A9" s="1">
        <v>12</v>
      </c>
      <c r="B9" s="2" t="s">
        <v>140</v>
      </c>
      <c r="C9" s="2">
        <v>2520</v>
      </c>
      <c r="D9" s="3">
        <v>6.8132046394679208E-2</v>
      </c>
      <c r="E9" s="2">
        <v>0</v>
      </c>
      <c r="F9" s="2">
        <v>2520</v>
      </c>
      <c r="G9" s="47">
        <v>6.8120995864082393E-2</v>
      </c>
      <c r="H9" s="20">
        <v>2441</v>
      </c>
      <c r="I9" s="265">
        <f t="shared" si="0"/>
        <v>6.694824607114451E-2</v>
      </c>
      <c r="J9" s="20">
        <v>0</v>
      </c>
      <c r="K9" s="174">
        <f t="shared" si="1"/>
        <v>2441</v>
      </c>
      <c r="L9" s="181">
        <f t="shared" si="2"/>
        <v>6.69353954151585E-2</v>
      </c>
      <c r="M9" s="263">
        <f t="shared" si="3"/>
        <v>-3.1349206349206349E-2</v>
      </c>
      <c r="O9" s="196"/>
      <c r="P9" s="196"/>
    </row>
    <row r="10" spans="1:16" ht="14.4" customHeight="1" x14ac:dyDescent="0.25">
      <c r="A10" s="1">
        <v>13</v>
      </c>
      <c r="B10" s="2" t="s">
        <v>141</v>
      </c>
      <c r="C10" s="2">
        <v>92</v>
      </c>
      <c r="D10" s="3">
        <v>2.4873604239327332E-3</v>
      </c>
      <c r="E10" s="2">
        <v>0</v>
      </c>
      <c r="F10" s="2">
        <v>92</v>
      </c>
      <c r="G10" s="47">
        <v>2.4869569918633256E-3</v>
      </c>
      <c r="H10" s="20">
        <v>95</v>
      </c>
      <c r="I10" s="265">
        <f t="shared" si="0"/>
        <v>2.6055237102657635E-3</v>
      </c>
      <c r="J10" s="20">
        <v>0</v>
      </c>
      <c r="K10" s="174">
        <f t="shared" si="1"/>
        <v>95</v>
      </c>
      <c r="L10" s="181">
        <f t="shared" si="2"/>
        <v>2.605023582318745E-3</v>
      </c>
      <c r="M10" s="263">
        <f t="shared" si="3"/>
        <v>3.2608695652173912E-2</v>
      </c>
    </row>
    <row r="11" spans="1:16" ht="14.4" customHeight="1" x14ac:dyDescent="0.25">
      <c r="A11" s="1">
        <v>19</v>
      </c>
      <c r="B11" s="2" t="s">
        <v>142</v>
      </c>
      <c r="C11" s="2">
        <v>410</v>
      </c>
      <c r="D11" s="3">
        <v>1.1084975802308919E-2</v>
      </c>
      <c r="E11" s="2">
        <v>0</v>
      </c>
      <c r="F11" s="2">
        <v>410</v>
      </c>
      <c r="G11" s="47">
        <v>1.1083177898521342E-2</v>
      </c>
      <c r="H11" s="20">
        <v>452</v>
      </c>
      <c r="I11" s="265">
        <f t="shared" si="0"/>
        <v>1.2396807547790789E-2</v>
      </c>
      <c r="J11" s="20">
        <v>0</v>
      </c>
      <c r="K11" s="174">
        <f t="shared" si="1"/>
        <v>452</v>
      </c>
      <c r="L11" s="181">
        <f t="shared" si="2"/>
        <v>1.2394427991663924E-2</v>
      </c>
      <c r="M11" s="263">
        <f t="shared" si="3"/>
        <v>0.1024390243902439</v>
      </c>
    </row>
    <row r="12" spans="1:16" ht="14.4" customHeight="1" x14ac:dyDescent="0.25">
      <c r="A12" s="13">
        <v>2</v>
      </c>
      <c r="B12" s="14" t="s">
        <v>143</v>
      </c>
      <c r="C12" s="14">
        <v>1796</v>
      </c>
      <c r="D12" s="15">
        <v>4.8557601319382485E-2</v>
      </c>
      <c r="E12" s="14">
        <v>0</v>
      </c>
      <c r="F12" s="14">
        <v>1796</v>
      </c>
      <c r="G12" s="53">
        <v>4.8549725623766658E-2</v>
      </c>
      <c r="H12" s="14">
        <f>SUM(H13:H16)</f>
        <v>1822</v>
      </c>
      <c r="I12" s="101">
        <f t="shared" si="0"/>
        <v>4.9971202106360219E-2</v>
      </c>
      <c r="J12" s="14">
        <v>0</v>
      </c>
      <c r="K12" s="100">
        <f t="shared" si="1"/>
        <v>1822</v>
      </c>
      <c r="L12" s="102">
        <f t="shared" si="2"/>
        <v>4.9961610178786885E-2</v>
      </c>
      <c r="M12" s="264">
        <f t="shared" si="3"/>
        <v>1.4476614699331848E-2</v>
      </c>
    </row>
    <row r="13" spans="1:16" ht="14.4" customHeight="1" x14ac:dyDescent="0.25">
      <c r="A13" s="19">
        <v>20</v>
      </c>
      <c r="B13" s="20" t="s">
        <v>144</v>
      </c>
      <c r="C13" s="20">
        <v>713</v>
      </c>
      <c r="D13" s="3">
        <v>1.9277043285478683E-2</v>
      </c>
      <c r="E13" s="20">
        <v>0</v>
      </c>
      <c r="F13" s="20">
        <v>713</v>
      </c>
      <c r="G13" s="47">
        <v>1.9273916686940774E-2</v>
      </c>
      <c r="H13" s="20">
        <v>786</v>
      </c>
      <c r="I13" s="265">
        <f t="shared" si="0"/>
        <v>2.1557280381777792E-2</v>
      </c>
      <c r="J13" s="20">
        <v>0</v>
      </c>
      <c r="K13" s="174">
        <f t="shared" si="1"/>
        <v>786</v>
      </c>
      <c r="L13" s="181">
        <f t="shared" si="2"/>
        <v>2.1553142481079302E-2</v>
      </c>
      <c r="M13" s="263">
        <f t="shared" si="3"/>
        <v>0.10238429172510519</v>
      </c>
    </row>
    <row r="14" spans="1:16" x14ac:dyDescent="0.3">
      <c r="A14" s="19">
        <v>21</v>
      </c>
      <c r="B14" s="20" t="s">
        <v>145</v>
      </c>
      <c r="C14" s="20">
        <v>899</v>
      </c>
      <c r="D14" s="3">
        <v>2.4305837186038338E-2</v>
      </c>
      <c r="E14" s="20">
        <v>0</v>
      </c>
      <c r="F14" s="20">
        <v>899</v>
      </c>
      <c r="G14" s="47">
        <v>2.4301894953099236E-2</v>
      </c>
      <c r="H14" s="20">
        <v>867</v>
      </c>
      <c r="I14" s="265">
        <f t="shared" si="0"/>
        <v>2.3778832176846492E-2</v>
      </c>
      <c r="J14" s="20">
        <v>0</v>
      </c>
      <c r="K14" s="174">
        <f t="shared" si="1"/>
        <v>867</v>
      </c>
      <c r="L14" s="181">
        <f t="shared" si="2"/>
        <v>2.3774267851266864E-2</v>
      </c>
      <c r="M14" s="263">
        <f t="shared" si="3"/>
        <v>-3.5595105672969966E-2</v>
      </c>
    </row>
    <row r="15" spans="1:16" ht="14.4" customHeight="1" x14ac:dyDescent="0.25">
      <c r="A15" s="19">
        <v>22</v>
      </c>
      <c r="B15" s="20" t="s">
        <v>146</v>
      </c>
      <c r="C15" s="20">
        <v>67</v>
      </c>
      <c r="D15" s="3">
        <v>1.8114472652553601E-3</v>
      </c>
      <c r="E15" s="20">
        <v>0</v>
      </c>
      <c r="F15" s="20">
        <v>67</v>
      </c>
      <c r="G15" s="47">
        <v>1.8111534614656827E-3</v>
      </c>
      <c r="H15" s="20">
        <v>60</v>
      </c>
      <c r="I15" s="265">
        <f t="shared" si="0"/>
        <v>1.6455939222731137E-3</v>
      </c>
      <c r="J15" s="236">
        <v>0</v>
      </c>
      <c r="K15" s="174">
        <f t="shared" si="1"/>
        <v>60</v>
      </c>
      <c r="L15" s="181">
        <f t="shared" si="2"/>
        <v>1.6452780519907865E-3</v>
      </c>
      <c r="M15" s="263">
        <f t="shared" si="3"/>
        <v>-0.1044776119402985</v>
      </c>
    </row>
    <row r="16" spans="1:16" ht="14.4" customHeight="1" x14ac:dyDescent="0.25">
      <c r="A16" s="19">
        <v>29</v>
      </c>
      <c r="B16" s="20" t="s">
        <v>147</v>
      </c>
      <c r="C16" s="20">
        <v>117</v>
      </c>
      <c r="D16" s="3">
        <v>3.1632735826101063E-3</v>
      </c>
      <c r="E16" s="20">
        <v>0</v>
      </c>
      <c r="F16" s="20">
        <v>117</v>
      </c>
      <c r="G16" s="47">
        <v>3.1627605222609681E-3</v>
      </c>
      <c r="H16">
        <v>109</v>
      </c>
      <c r="I16" s="265">
        <f t="shared" si="0"/>
        <v>2.9894956254628235E-3</v>
      </c>
      <c r="J16" s="20">
        <v>0</v>
      </c>
      <c r="K16" s="174">
        <f t="shared" si="1"/>
        <v>109</v>
      </c>
      <c r="L16" s="181">
        <f t="shared" si="2"/>
        <v>2.9889217944499289E-3</v>
      </c>
      <c r="M16" s="263">
        <f t="shared" si="3"/>
        <v>-6.8376068376068383E-2</v>
      </c>
      <c r="O16" s="196"/>
      <c r="P16" s="196"/>
    </row>
    <row r="17" spans="1:16" ht="14.4" customHeight="1" x14ac:dyDescent="0.25">
      <c r="A17" s="13">
        <v>3</v>
      </c>
      <c r="B17" s="14" t="s">
        <v>148</v>
      </c>
      <c r="C17" s="14">
        <v>11749</v>
      </c>
      <c r="D17" s="15">
        <v>0.3176521480520183</v>
      </c>
      <c r="E17" s="14">
        <v>0</v>
      </c>
      <c r="F17" s="14">
        <v>11749</v>
      </c>
      <c r="G17" s="53">
        <v>0.31760062714567622</v>
      </c>
      <c r="H17" s="14">
        <f>SUM(H18:H21)</f>
        <v>11771</v>
      </c>
      <c r="I17" s="101">
        <f t="shared" si="0"/>
        <v>0.32283810098461369</v>
      </c>
      <c r="J17" s="14">
        <f>SUM(J18:J21)</f>
        <v>0</v>
      </c>
      <c r="K17" s="100">
        <f t="shared" si="1"/>
        <v>11771</v>
      </c>
      <c r="L17" s="102">
        <f t="shared" si="2"/>
        <v>0.32277613249972581</v>
      </c>
      <c r="M17" s="264">
        <f t="shared" si="3"/>
        <v>1.8724997872159332E-3</v>
      </c>
    </row>
    <row r="18" spans="1:16" ht="14.4" customHeight="1" x14ac:dyDescent="0.25">
      <c r="A18" s="19">
        <v>30</v>
      </c>
      <c r="B18" s="2" t="s">
        <v>149</v>
      </c>
      <c r="C18" s="2">
        <v>5060</v>
      </c>
      <c r="D18" s="3">
        <v>0.13680482331630031</v>
      </c>
      <c r="E18" s="2">
        <v>0</v>
      </c>
      <c r="F18" s="2">
        <v>5060</v>
      </c>
      <c r="G18" s="47">
        <v>0.13678263455248291</v>
      </c>
      <c r="H18" s="20">
        <v>5062</v>
      </c>
      <c r="I18" s="265">
        <f t="shared" si="0"/>
        <v>0.13883327390910835</v>
      </c>
      <c r="J18" s="20">
        <v>0</v>
      </c>
      <c r="K18" s="174">
        <f t="shared" si="1"/>
        <v>5062</v>
      </c>
      <c r="L18" s="181">
        <f t="shared" si="2"/>
        <v>0.13880662498628935</v>
      </c>
      <c r="M18" s="263">
        <f t="shared" si="3"/>
        <v>3.9525691699604743E-4</v>
      </c>
      <c r="O18" s="196"/>
      <c r="P18" s="196"/>
    </row>
    <row r="19" spans="1:16" ht="14.4" customHeight="1" x14ac:dyDescent="0.25">
      <c r="A19" s="19">
        <v>31</v>
      </c>
      <c r="B19" s="2" t="s">
        <v>150</v>
      </c>
      <c r="C19" s="2">
        <v>538</v>
      </c>
      <c r="D19" s="3">
        <v>1.454565117473707E-2</v>
      </c>
      <c r="E19" s="2">
        <v>0</v>
      </c>
      <c r="F19" s="2">
        <v>538</v>
      </c>
      <c r="G19" s="47">
        <v>1.4543291974157274E-2</v>
      </c>
      <c r="H19" s="20">
        <v>410</v>
      </c>
      <c r="I19" s="265">
        <f t="shared" si="0"/>
        <v>1.124489180219961E-2</v>
      </c>
      <c r="J19" s="20">
        <v>0</v>
      </c>
      <c r="K19" s="174">
        <f t="shared" si="1"/>
        <v>410</v>
      </c>
      <c r="L19" s="181">
        <f t="shared" si="2"/>
        <v>1.1242733355270373E-2</v>
      </c>
      <c r="M19" s="263">
        <f t="shared" si="3"/>
        <v>-0.23791821561338289</v>
      </c>
      <c r="O19" s="196"/>
      <c r="P19" s="196"/>
    </row>
    <row r="20" spans="1:16" ht="14.4" customHeight="1" x14ac:dyDescent="0.25">
      <c r="A20" s="19">
        <v>32</v>
      </c>
      <c r="B20" s="2" t="s">
        <v>151</v>
      </c>
      <c r="C20" s="2">
        <v>4870</v>
      </c>
      <c r="D20" s="3">
        <v>0.13166788331035228</v>
      </c>
      <c r="E20" s="2">
        <v>0</v>
      </c>
      <c r="F20" s="2">
        <v>4870</v>
      </c>
      <c r="G20" s="47">
        <v>0.13164652772146082</v>
      </c>
      <c r="H20" s="20">
        <v>4893</v>
      </c>
      <c r="I20" s="265">
        <f t="shared" si="0"/>
        <v>0.13419818436137243</v>
      </c>
      <c r="J20" s="20">
        <v>0</v>
      </c>
      <c r="K20" s="174">
        <f t="shared" si="1"/>
        <v>4893</v>
      </c>
      <c r="L20" s="181">
        <f t="shared" si="2"/>
        <v>0.13417242513984864</v>
      </c>
      <c r="M20" s="263">
        <f t="shared" si="3"/>
        <v>4.7227926078028748E-3</v>
      </c>
    </row>
    <row r="21" spans="1:16" ht="14.4" customHeight="1" x14ac:dyDescent="0.25">
      <c r="A21" s="19">
        <v>39</v>
      </c>
      <c r="B21" s="2" t="s">
        <v>152</v>
      </c>
      <c r="C21" s="2">
        <v>1281</v>
      </c>
      <c r="D21" s="3">
        <v>3.4633790250628599E-2</v>
      </c>
      <c r="E21" s="2">
        <v>0</v>
      </c>
      <c r="F21" s="2">
        <v>1281</v>
      </c>
      <c r="G21" s="47">
        <v>3.4628172897575214E-2</v>
      </c>
      <c r="H21" s="20">
        <v>1406</v>
      </c>
      <c r="I21" s="265">
        <f t="shared" si="0"/>
        <v>3.8561750911933299E-2</v>
      </c>
      <c r="J21" s="20">
        <v>0</v>
      </c>
      <c r="K21" s="174">
        <f t="shared" si="1"/>
        <v>1406</v>
      </c>
      <c r="L21" s="181">
        <f t="shared" si="2"/>
        <v>3.8554349018317426E-2</v>
      </c>
      <c r="M21" s="263">
        <f t="shared" si="3"/>
        <v>9.7580015612802495E-2</v>
      </c>
    </row>
    <row r="22" spans="1:16" ht="14.4" customHeight="1" x14ac:dyDescent="0.25">
      <c r="A22" s="13">
        <v>4</v>
      </c>
      <c r="B22" s="14" t="s">
        <v>153</v>
      </c>
      <c r="C22" s="14">
        <v>30</v>
      </c>
      <c r="D22" s="15">
        <v>8.1109579041284776E-4</v>
      </c>
      <c r="E22" s="14">
        <v>0</v>
      </c>
      <c r="F22" s="14">
        <v>30</v>
      </c>
      <c r="G22" s="53">
        <v>8.1096423647717135E-4</v>
      </c>
      <c r="H22" s="14">
        <f>SUM(H23:H24)</f>
        <v>22</v>
      </c>
      <c r="I22" s="101">
        <f t="shared" si="0"/>
        <v>6.0338443816680839E-4</v>
      </c>
      <c r="J22" s="14">
        <f>SUM(J23:J24)</f>
        <v>0</v>
      </c>
      <c r="K22" s="100">
        <f t="shared" si="1"/>
        <v>22</v>
      </c>
      <c r="L22" s="102">
        <f t="shared" si="2"/>
        <v>6.0326861906328838E-4</v>
      </c>
      <c r="M22" s="264">
        <f t="shared" si="3"/>
        <v>-0.26666666666666666</v>
      </c>
      <c r="O22" s="196"/>
      <c r="P22" s="196"/>
    </row>
    <row r="23" spans="1:16" ht="14.4" customHeight="1" x14ac:dyDescent="0.25">
      <c r="A23" s="19">
        <v>40</v>
      </c>
      <c r="B23" s="2" t="s">
        <v>154</v>
      </c>
      <c r="C23" s="2">
        <v>14</v>
      </c>
      <c r="D23" s="3">
        <v>3.7851136885932893E-4</v>
      </c>
      <c r="E23" s="2">
        <v>0</v>
      </c>
      <c r="F23" s="2">
        <v>14</v>
      </c>
      <c r="G23" s="47">
        <v>3.7844997702267999E-4</v>
      </c>
      <c r="H23" s="2">
        <v>13</v>
      </c>
      <c r="I23" s="265">
        <f t="shared" si="0"/>
        <v>3.565453498258413E-4</v>
      </c>
      <c r="J23" s="20">
        <v>0</v>
      </c>
      <c r="K23" s="174">
        <f t="shared" si="1"/>
        <v>13</v>
      </c>
      <c r="L23" s="181">
        <f t="shared" si="2"/>
        <v>3.5647691126467038E-4</v>
      </c>
      <c r="M23" s="263">
        <f t="shared" si="3"/>
        <v>-7.1428571428571425E-2</v>
      </c>
    </row>
    <row r="24" spans="1:16" ht="14.4" customHeight="1" x14ac:dyDescent="0.25">
      <c r="A24" s="19">
        <v>41</v>
      </c>
      <c r="B24" s="2" t="s">
        <v>155</v>
      </c>
      <c r="C24" s="2">
        <v>16</v>
      </c>
      <c r="D24" s="3">
        <v>4.3258442155351878E-4</v>
      </c>
      <c r="E24" s="2">
        <v>0</v>
      </c>
      <c r="F24" s="2">
        <v>16</v>
      </c>
      <c r="G24" s="47">
        <v>4.3251425945449137E-4</v>
      </c>
      <c r="H24" s="2">
        <v>9</v>
      </c>
      <c r="I24" s="265">
        <f t="shared" si="0"/>
        <v>2.4683908834096708E-4</v>
      </c>
      <c r="J24" s="20">
        <v>0</v>
      </c>
      <c r="K24" s="174">
        <f t="shared" si="1"/>
        <v>9</v>
      </c>
      <c r="L24" s="181">
        <f t="shared" si="2"/>
        <v>2.4679170779861795E-4</v>
      </c>
      <c r="M24" s="263">
        <f t="shared" si="3"/>
        <v>-0.4375</v>
      </c>
    </row>
    <row r="25" spans="1:16" ht="14.4" customHeight="1" x14ac:dyDescent="0.25">
      <c r="A25" s="13">
        <v>5</v>
      </c>
      <c r="B25" s="14" t="s">
        <v>156</v>
      </c>
      <c r="C25" s="14">
        <v>2240</v>
      </c>
      <c r="D25" s="15">
        <v>6.0561819017492635E-2</v>
      </c>
      <c r="E25" s="14">
        <v>1</v>
      </c>
      <c r="F25" s="14">
        <v>2241</v>
      </c>
      <c r="G25" s="53">
        <v>6.0579028464844697E-2</v>
      </c>
      <c r="H25" s="14">
        <f>SUM(H26:H31)</f>
        <v>2203</v>
      </c>
      <c r="I25" s="101">
        <f t="shared" si="0"/>
        <v>6.042072351279449E-2</v>
      </c>
      <c r="J25" s="14">
        <f>SUM(J26:J31)</f>
        <v>1</v>
      </c>
      <c r="K25" s="100">
        <f t="shared" si="1"/>
        <v>2204</v>
      </c>
      <c r="L25" s="102">
        <f t="shared" si="2"/>
        <v>6.0436547109794889E-2</v>
      </c>
      <c r="M25" s="264">
        <f t="shared" si="3"/>
        <v>-1.6510486390004461E-2</v>
      </c>
    </row>
    <row r="26" spans="1:16" ht="14.4" customHeight="1" x14ac:dyDescent="0.25">
      <c r="A26" s="19">
        <v>50</v>
      </c>
      <c r="B26" s="2" t="s">
        <v>157</v>
      </c>
      <c r="C26" s="2">
        <v>1055</v>
      </c>
      <c r="D26" s="3">
        <v>2.8523535296185145E-2</v>
      </c>
      <c r="E26" s="2">
        <v>1</v>
      </c>
      <c r="F26" s="2">
        <v>1056</v>
      </c>
      <c r="G26" s="47">
        <v>2.8545941123996433E-2</v>
      </c>
      <c r="H26" s="20">
        <v>1121</v>
      </c>
      <c r="I26" s="265">
        <f t="shared" si="0"/>
        <v>3.0745179781136008E-2</v>
      </c>
      <c r="J26" s="20">
        <v>0</v>
      </c>
      <c r="K26" s="174">
        <f t="shared" si="1"/>
        <v>1121</v>
      </c>
      <c r="L26" s="181">
        <f t="shared" si="2"/>
        <v>3.0739278271361192E-2</v>
      </c>
      <c r="M26" s="263">
        <f t="shared" si="3"/>
        <v>6.1553030303030304E-2</v>
      </c>
    </row>
    <row r="27" spans="1:16" ht="14.4" customHeight="1" x14ac:dyDescent="0.25">
      <c r="A27" s="19">
        <v>51</v>
      </c>
      <c r="B27" s="2" t="s">
        <v>157</v>
      </c>
      <c r="C27" s="2">
        <v>323</v>
      </c>
      <c r="D27" s="3">
        <v>8.7327980101116615E-3</v>
      </c>
      <c r="E27" s="2">
        <v>0</v>
      </c>
      <c r="F27" s="2">
        <v>323</v>
      </c>
      <c r="G27" s="47">
        <v>8.7313816127375446E-3</v>
      </c>
      <c r="H27" s="20">
        <v>314</v>
      </c>
      <c r="I27" s="265">
        <f t="shared" si="0"/>
        <v>8.6119415265626283E-3</v>
      </c>
      <c r="J27" s="20">
        <v>0</v>
      </c>
      <c r="K27" s="174">
        <f t="shared" si="1"/>
        <v>314</v>
      </c>
      <c r="L27" s="181">
        <f t="shared" si="2"/>
        <v>8.6102884720851165E-3</v>
      </c>
      <c r="M27" s="263">
        <f t="shared" si="3"/>
        <v>-2.7863777089783281E-2</v>
      </c>
    </row>
    <row r="28" spans="1:16" ht="14.4" customHeight="1" x14ac:dyDescent="0.25">
      <c r="A28" s="19">
        <v>52</v>
      </c>
      <c r="B28" s="2" t="s">
        <v>158</v>
      </c>
      <c r="C28" s="2">
        <v>701</v>
      </c>
      <c r="D28" s="3">
        <v>1.8952604969313544E-2</v>
      </c>
      <c r="E28" s="2">
        <v>0</v>
      </c>
      <c r="F28" s="2">
        <v>701</v>
      </c>
      <c r="G28" s="47">
        <v>1.8949530992349903E-2</v>
      </c>
      <c r="H28" s="20">
        <v>590</v>
      </c>
      <c r="I28" s="265">
        <f t="shared" si="0"/>
        <v>1.6181673569018951E-2</v>
      </c>
      <c r="J28" s="20">
        <v>0</v>
      </c>
      <c r="K28" s="174">
        <f t="shared" si="1"/>
        <v>590</v>
      </c>
      <c r="L28" s="181">
        <f t="shared" si="2"/>
        <v>1.6178567511242734E-2</v>
      </c>
      <c r="M28" s="263">
        <f t="shared" si="3"/>
        <v>-0.15834522111269614</v>
      </c>
    </row>
    <row r="29" spans="1:16" ht="14.4" customHeight="1" x14ac:dyDescent="0.25">
      <c r="A29" s="19">
        <v>53</v>
      </c>
      <c r="B29" s="2" t="s">
        <v>159</v>
      </c>
      <c r="C29" s="2">
        <v>13</v>
      </c>
      <c r="D29" s="3">
        <v>3.5147484251223403E-4</v>
      </c>
      <c r="E29" s="2">
        <v>0</v>
      </c>
      <c r="F29" s="2">
        <v>13</v>
      </c>
      <c r="G29" s="47">
        <v>3.5141783580677424E-4</v>
      </c>
      <c r="H29" s="20">
        <v>12</v>
      </c>
      <c r="I29" s="265">
        <f t="shared" si="0"/>
        <v>3.2911878445462272E-4</v>
      </c>
      <c r="J29" s="20">
        <v>0</v>
      </c>
      <c r="K29" s="174">
        <f t="shared" si="1"/>
        <v>12</v>
      </c>
      <c r="L29" s="181">
        <f t="shared" si="2"/>
        <v>3.2905561039815728E-4</v>
      </c>
      <c r="M29" s="263">
        <f t="shared" si="3"/>
        <v>-7.6923076923076927E-2</v>
      </c>
    </row>
    <row r="30" spans="1:16" x14ac:dyDescent="0.3">
      <c r="A30" s="19">
        <v>54</v>
      </c>
      <c r="B30" s="2" t="s">
        <v>160</v>
      </c>
      <c r="C30" s="2">
        <v>21</v>
      </c>
      <c r="D30" s="3">
        <v>5.6776705328899339E-4</v>
      </c>
      <c r="E30" s="2">
        <v>0</v>
      </c>
      <c r="F30" s="2">
        <v>21</v>
      </c>
      <c r="G30" s="47">
        <v>5.6767496553401992E-4</v>
      </c>
      <c r="H30" s="20">
        <v>15</v>
      </c>
      <c r="I30" s="265">
        <f t="shared" si="0"/>
        <v>4.1139848056827842E-4</v>
      </c>
      <c r="J30" s="20">
        <v>0</v>
      </c>
      <c r="K30" s="174">
        <f t="shared" si="1"/>
        <v>15</v>
      </c>
      <c r="L30" s="181">
        <f t="shared" si="2"/>
        <v>4.1131951299769662E-4</v>
      </c>
      <c r="M30" s="263">
        <f t="shared" si="3"/>
        <v>-0.2857142857142857</v>
      </c>
    </row>
    <row r="31" spans="1:16" ht="14.4" customHeight="1" x14ac:dyDescent="0.25">
      <c r="A31" s="19">
        <v>59</v>
      </c>
      <c r="B31" s="2" t="s">
        <v>161</v>
      </c>
      <c r="C31" s="2">
        <v>127</v>
      </c>
      <c r="D31" s="3">
        <v>3.4336388460810556E-3</v>
      </c>
      <c r="E31" s="2">
        <v>0</v>
      </c>
      <c r="F31" s="2">
        <v>127</v>
      </c>
      <c r="G31" s="47">
        <v>3.4330819344200255E-3</v>
      </c>
      <c r="H31" s="20">
        <v>151</v>
      </c>
      <c r="I31" s="265">
        <f t="shared" si="0"/>
        <v>4.1414113710540029E-3</v>
      </c>
      <c r="J31" s="20">
        <v>1</v>
      </c>
      <c r="K31" s="174">
        <f t="shared" si="1"/>
        <v>152</v>
      </c>
      <c r="L31" s="181">
        <f t="shared" si="2"/>
        <v>4.1680377317099924E-3</v>
      </c>
      <c r="M31" s="263">
        <f t="shared" si="3"/>
        <v>0.19685039370078741</v>
      </c>
    </row>
    <row r="32" spans="1:16" x14ac:dyDescent="0.3">
      <c r="A32" s="13">
        <v>6</v>
      </c>
      <c r="B32" s="14" t="s">
        <v>162</v>
      </c>
      <c r="C32" s="14">
        <v>445</v>
      </c>
      <c r="D32" s="15">
        <v>1.2031254224457241E-2</v>
      </c>
      <c r="E32" s="14">
        <v>0</v>
      </c>
      <c r="F32" s="14">
        <v>445</v>
      </c>
      <c r="G32" s="53">
        <v>1.2029302841078041E-2</v>
      </c>
      <c r="H32" s="14">
        <f>SUM(H33:H37)</f>
        <v>461</v>
      </c>
      <c r="I32" s="101">
        <f t="shared" si="0"/>
        <v>1.2643646636131758E-2</v>
      </c>
      <c r="J32" s="14">
        <f>SUM(J33:J37)</f>
        <v>0</v>
      </c>
      <c r="K32" s="100">
        <f t="shared" si="1"/>
        <v>461</v>
      </c>
      <c r="L32" s="102">
        <f t="shared" si="2"/>
        <v>1.2641219699462542E-2</v>
      </c>
      <c r="M32" s="264">
        <f t="shared" si="3"/>
        <v>3.5955056179775284E-2</v>
      </c>
    </row>
    <row r="33" spans="1:13" x14ac:dyDescent="0.3">
      <c r="A33" s="19">
        <v>60</v>
      </c>
      <c r="B33" s="2" t="s">
        <v>163</v>
      </c>
      <c r="C33" s="2">
        <v>96</v>
      </c>
      <c r="D33" s="3">
        <v>2.595506529321113E-3</v>
      </c>
      <c r="E33" s="2">
        <v>0</v>
      </c>
      <c r="F33" s="2">
        <v>96</v>
      </c>
      <c r="G33" s="47">
        <v>2.5950855567269484E-3</v>
      </c>
      <c r="H33" s="20">
        <v>99</v>
      </c>
      <c r="I33" s="265">
        <f t="shared" si="0"/>
        <v>2.7152299717506378E-3</v>
      </c>
      <c r="J33" s="20">
        <v>0</v>
      </c>
      <c r="K33" s="174">
        <f t="shared" si="1"/>
        <v>99</v>
      </c>
      <c r="L33" s="181">
        <f t="shared" si="2"/>
        <v>2.7147087857847976E-3</v>
      </c>
      <c r="M33" s="263">
        <f t="shared" si="3"/>
        <v>3.125E-2</v>
      </c>
    </row>
    <row r="34" spans="1:13" x14ac:dyDescent="0.3">
      <c r="A34" s="19">
        <v>61</v>
      </c>
      <c r="B34" s="2" t="s">
        <v>164</v>
      </c>
      <c r="C34" s="2">
        <v>239</v>
      </c>
      <c r="D34" s="3">
        <v>6.4617297969556875E-3</v>
      </c>
      <c r="E34" s="2">
        <v>0</v>
      </c>
      <c r="F34" s="2">
        <v>239</v>
      </c>
      <c r="G34" s="47">
        <v>6.4606817506014649E-3</v>
      </c>
      <c r="H34" s="20">
        <v>253</v>
      </c>
      <c r="I34" s="265">
        <f t="shared" si="0"/>
        <v>6.9389210389182963E-3</v>
      </c>
      <c r="J34" s="20">
        <v>0</v>
      </c>
      <c r="K34" s="174">
        <f t="shared" si="1"/>
        <v>253</v>
      </c>
      <c r="L34" s="181">
        <f t="shared" si="2"/>
        <v>6.9375891192278161E-3</v>
      </c>
      <c r="M34" s="263">
        <f t="shared" si="3"/>
        <v>5.8577405857740586E-2</v>
      </c>
    </row>
    <row r="35" spans="1:13" x14ac:dyDescent="0.3">
      <c r="A35" s="19">
        <v>62</v>
      </c>
      <c r="B35" s="2" t="s">
        <v>165</v>
      </c>
      <c r="C35" s="2">
        <v>78</v>
      </c>
      <c r="D35" s="3">
        <v>2.1088490550734041E-3</v>
      </c>
      <c r="E35" s="2">
        <v>0</v>
      </c>
      <c r="F35" s="2">
        <v>78</v>
      </c>
      <c r="G35" s="47">
        <v>2.1085070148406456E-3</v>
      </c>
      <c r="H35" s="20">
        <v>78</v>
      </c>
      <c r="I35" s="265">
        <f t="shared" si="0"/>
        <v>2.1392720989550479E-3</v>
      </c>
      <c r="J35" s="20">
        <v>0</v>
      </c>
      <c r="K35" s="174">
        <f t="shared" si="1"/>
        <v>78</v>
      </c>
      <c r="L35" s="181">
        <f t="shared" si="2"/>
        <v>2.1388614675880223E-3</v>
      </c>
      <c r="M35" s="263">
        <f t="shared" si="3"/>
        <v>0</v>
      </c>
    </row>
    <row r="36" spans="1:13" ht="14.4" customHeight="1" x14ac:dyDescent="0.3">
      <c r="A36" s="19">
        <v>63</v>
      </c>
      <c r="B36" s="2" t="s">
        <v>166</v>
      </c>
      <c r="C36" s="2">
        <v>3</v>
      </c>
      <c r="D36" s="3">
        <v>8.1109579041284782E-5</v>
      </c>
      <c r="E36" s="2">
        <v>0</v>
      </c>
      <c r="F36" s="2">
        <v>3</v>
      </c>
      <c r="G36" s="47">
        <v>8.1096423647717138E-5</v>
      </c>
      <c r="H36" s="20">
        <v>2</v>
      </c>
      <c r="I36" s="265">
        <f t="shared" si="0"/>
        <v>5.4853130742437125E-5</v>
      </c>
      <c r="J36" s="20">
        <v>0</v>
      </c>
      <c r="K36" s="174">
        <f t="shared" si="1"/>
        <v>2</v>
      </c>
      <c r="L36" s="181">
        <f t="shared" si="2"/>
        <v>5.4842601733026214E-5</v>
      </c>
      <c r="M36" s="263">
        <f t="shared" si="3"/>
        <v>-0.33333333333333331</v>
      </c>
    </row>
    <row r="37" spans="1:13" s="22" customFormat="1" x14ac:dyDescent="0.3">
      <c r="A37" s="19">
        <v>69</v>
      </c>
      <c r="B37" s="20" t="s">
        <v>167</v>
      </c>
      <c r="C37" s="20">
        <v>29</v>
      </c>
      <c r="D37" s="21">
        <v>7.8405926406575281E-4</v>
      </c>
      <c r="E37" s="20">
        <v>0</v>
      </c>
      <c r="F37" s="20">
        <v>29</v>
      </c>
      <c r="G37" s="54">
        <v>7.8393209526126566E-4</v>
      </c>
      <c r="H37" s="20">
        <v>29</v>
      </c>
      <c r="I37" s="265">
        <f t="shared" si="0"/>
        <v>7.9537039576533836E-4</v>
      </c>
      <c r="J37" s="20">
        <v>0</v>
      </c>
      <c r="K37" s="174">
        <f t="shared" si="1"/>
        <v>29</v>
      </c>
      <c r="L37" s="181">
        <f t="shared" si="2"/>
        <v>7.9521772512888009E-4</v>
      </c>
      <c r="M37" s="263">
        <f t="shared" si="3"/>
        <v>0</v>
      </c>
    </row>
    <row r="38" spans="1:13" s="23" customFormat="1" ht="14.4" customHeight="1" x14ac:dyDescent="0.3">
      <c r="A38" s="13">
        <v>7</v>
      </c>
      <c r="B38" s="14" t="s">
        <v>168</v>
      </c>
      <c r="C38" s="14">
        <v>287</v>
      </c>
      <c r="D38" s="15">
        <v>7.7594830616162435E-3</v>
      </c>
      <c r="E38" s="14">
        <v>0</v>
      </c>
      <c r="F38" s="14">
        <v>287</v>
      </c>
      <c r="G38" s="53">
        <v>7.7582245289649389E-3</v>
      </c>
      <c r="H38" s="14">
        <f>SUM(H39:H42)</f>
        <v>381</v>
      </c>
      <c r="I38" s="101">
        <f t="shared" si="0"/>
        <v>1.0449521406434271E-2</v>
      </c>
      <c r="J38" s="14">
        <f>SUM(J39:J42)</f>
        <v>0</v>
      </c>
      <c r="K38" s="100">
        <f t="shared" si="1"/>
        <v>381</v>
      </c>
      <c r="L38" s="102">
        <f t="shared" si="2"/>
        <v>1.0447515630141494E-2</v>
      </c>
      <c r="M38" s="264">
        <f t="shared" si="3"/>
        <v>0.32752613240418116</v>
      </c>
    </row>
    <row r="39" spans="1:13" ht="14.4" customHeight="1" x14ac:dyDescent="0.3">
      <c r="A39" s="19">
        <v>70</v>
      </c>
      <c r="B39" s="2" t="s">
        <v>169</v>
      </c>
      <c r="C39" s="2">
        <v>86</v>
      </c>
      <c r="D39" s="3">
        <v>2.3251412658501637E-3</v>
      </c>
      <c r="E39" s="2">
        <v>0</v>
      </c>
      <c r="F39" s="2">
        <v>86</v>
      </c>
      <c r="G39" s="47">
        <v>2.3247641445678911E-3</v>
      </c>
      <c r="H39" s="20">
        <v>105</v>
      </c>
      <c r="I39" s="265">
        <f t="shared" si="0"/>
        <v>2.8797893639779491E-3</v>
      </c>
      <c r="J39" s="20">
        <v>0</v>
      </c>
      <c r="K39" s="174">
        <f t="shared" si="1"/>
        <v>105</v>
      </c>
      <c r="L39" s="181">
        <f t="shared" si="2"/>
        <v>2.8792365909838763E-3</v>
      </c>
      <c r="M39" s="263">
        <f t="shared" si="3"/>
        <v>0.22093023255813954</v>
      </c>
    </row>
    <row r="40" spans="1:13" ht="14.4" customHeight="1" x14ac:dyDescent="0.3">
      <c r="A40" s="19">
        <v>71</v>
      </c>
      <c r="B40" s="2" t="s">
        <v>170</v>
      </c>
      <c r="C40" s="2">
        <v>72</v>
      </c>
      <c r="D40" s="3">
        <v>1.9466298969908345E-3</v>
      </c>
      <c r="E40" s="2">
        <v>0</v>
      </c>
      <c r="F40" s="2">
        <v>72</v>
      </c>
      <c r="G40" s="47">
        <v>1.9463141675452112E-3</v>
      </c>
      <c r="H40" s="20">
        <v>113</v>
      </c>
      <c r="I40" s="265">
        <f t="shared" si="0"/>
        <v>3.0992018869476974E-3</v>
      </c>
      <c r="J40" s="20">
        <v>0</v>
      </c>
      <c r="K40" s="174">
        <f t="shared" si="1"/>
        <v>113</v>
      </c>
      <c r="L40" s="181">
        <f t="shared" si="2"/>
        <v>3.098606997915981E-3</v>
      </c>
      <c r="M40" s="263">
        <f t="shared" si="3"/>
        <v>0.56944444444444442</v>
      </c>
    </row>
    <row r="41" spans="1:13" ht="14.4" customHeight="1" x14ac:dyDescent="0.3">
      <c r="A41" s="19">
        <v>72</v>
      </c>
      <c r="B41" s="2" t="s">
        <v>171</v>
      </c>
      <c r="C41" s="2">
        <v>55</v>
      </c>
      <c r="D41" s="3">
        <v>1.4870089490902209E-3</v>
      </c>
      <c r="E41" s="2">
        <v>0</v>
      </c>
      <c r="F41" s="2">
        <v>55</v>
      </c>
      <c r="G41" s="47">
        <v>1.4867677668748143E-3</v>
      </c>
      <c r="H41" s="20">
        <v>70</v>
      </c>
      <c r="I41" s="265">
        <f t="shared" si="0"/>
        <v>1.9198595759852993E-3</v>
      </c>
      <c r="J41" s="20">
        <v>0</v>
      </c>
      <c r="K41" s="174">
        <f t="shared" si="1"/>
        <v>70</v>
      </c>
      <c r="L41" s="181">
        <f t="shared" si="2"/>
        <v>1.9194910606559175E-3</v>
      </c>
      <c r="M41" s="263">
        <f t="shared" si="3"/>
        <v>0.27272727272727271</v>
      </c>
    </row>
    <row r="42" spans="1:13" ht="14.4" customHeight="1" x14ac:dyDescent="0.3">
      <c r="A42" s="19">
        <v>79</v>
      </c>
      <c r="B42" s="2" t="s">
        <v>172</v>
      </c>
      <c r="C42" s="2">
        <v>74</v>
      </c>
      <c r="D42" s="3">
        <v>2.0007029496850247E-3</v>
      </c>
      <c r="E42" s="2">
        <v>0</v>
      </c>
      <c r="F42" s="2">
        <v>74</v>
      </c>
      <c r="G42" s="47">
        <v>2.0003784499770228E-3</v>
      </c>
      <c r="H42" s="20">
        <v>93</v>
      </c>
      <c r="I42" s="265">
        <f t="shared" si="0"/>
        <v>2.5506705795233261E-3</v>
      </c>
      <c r="J42" s="20">
        <v>0</v>
      </c>
      <c r="K42" s="174">
        <f t="shared" si="1"/>
        <v>93</v>
      </c>
      <c r="L42" s="181">
        <f t="shared" si="2"/>
        <v>2.5501809805857189E-3</v>
      </c>
      <c r="M42" s="263">
        <f t="shared" si="3"/>
        <v>0.25675675675675674</v>
      </c>
    </row>
    <row r="43" spans="1:13" ht="14.4" customHeight="1" x14ac:dyDescent="0.3">
      <c r="A43" s="13">
        <v>8</v>
      </c>
      <c r="B43" s="14" t="s">
        <v>173</v>
      </c>
      <c r="C43" s="14">
        <v>18</v>
      </c>
      <c r="D43" s="15">
        <v>4.8665747424770864E-4</v>
      </c>
      <c r="E43" s="14">
        <v>4</v>
      </c>
      <c r="F43" s="14">
        <v>22</v>
      </c>
      <c r="G43" s="53">
        <v>5.9470710674992561E-4</v>
      </c>
      <c r="H43" s="14">
        <f>SUM(H44:H47)</f>
        <v>26</v>
      </c>
      <c r="I43" s="101">
        <f t="shared" si="0"/>
        <v>7.1309069965168261E-4</v>
      </c>
      <c r="J43" s="14">
        <f>SUM(J44:J47)</f>
        <v>0</v>
      </c>
      <c r="K43" s="100">
        <f t="shared" si="1"/>
        <v>26</v>
      </c>
      <c r="L43" s="102">
        <f t="shared" si="2"/>
        <v>7.1295382252934076E-4</v>
      </c>
      <c r="M43" s="264">
        <f t="shared" si="3"/>
        <v>0.18181818181818182</v>
      </c>
    </row>
    <row r="44" spans="1:13" x14ac:dyDescent="0.3">
      <c r="A44" s="19">
        <v>80</v>
      </c>
      <c r="B44" s="2" t="s">
        <v>174</v>
      </c>
      <c r="C44" s="2">
        <v>0</v>
      </c>
      <c r="D44" s="3">
        <v>0</v>
      </c>
      <c r="E44" s="2">
        <v>2</v>
      </c>
      <c r="F44" s="2">
        <v>2</v>
      </c>
      <c r="G44" s="47">
        <v>5.4064282431811421E-5</v>
      </c>
      <c r="H44" s="20">
        <v>1</v>
      </c>
      <c r="I44" s="265">
        <f t="shared" si="0"/>
        <v>2.7426565371218562E-5</v>
      </c>
      <c r="J44" s="20">
        <v>0</v>
      </c>
      <c r="K44" s="174">
        <f t="shared" si="1"/>
        <v>1</v>
      </c>
      <c r="L44" s="181">
        <f t="shared" si="2"/>
        <v>2.7421300866513107E-5</v>
      </c>
      <c r="M44" s="263">
        <f t="shared" si="3"/>
        <v>-0.5</v>
      </c>
    </row>
    <row r="45" spans="1:13" x14ac:dyDescent="0.3">
      <c r="A45" s="19">
        <v>81</v>
      </c>
      <c r="B45" s="2" t="s">
        <v>175</v>
      </c>
      <c r="C45" s="2">
        <v>15</v>
      </c>
      <c r="D45" s="3">
        <v>4.0554789520642388E-4</v>
      </c>
      <c r="E45" s="2">
        <v>2</v>
      </c>
      <c r="F45" s="2">
        <v>17</v>
      </c>
      <c r="G45" s="47">
        <v>4.5954640067039711E-4</v>
      </c>
      <c r="H45" s="20">
        <v>19</v>
      </c>
      <c r="I45" s="265">
        <f t="shared" si="0"/>
        <v>5.2110474205315264E-4</v>
      </c>
      <c r="J45" s="20">
        <v>0</v>
      </c>
      <c r="K45" s="174">
        <f t="shared" si="1"/>
        <v>19</v>
      </c>
      <c r="L45" s="181">
        <f t="shared" si="2"/>
        <v>5.2100471646374905E-4</v>
      </c>
      <c r="M45" s="263">
        <f t="shared" si="3"/>
        <v>0.11764705882352941</v>
      </c>
    </row>
    <row r="46" spans="1:13" x14ac:dyDescent="0.3">
      <c r="A46" s="19">
        <v>82</v>
      </c>
      <c r="B46" s="2" t="s">
        <v>176</v>
      </c>
      <c r="C46" s="2">
        <v>0</v>
      </c>
      <c r="D46" s="3">
        <v>0</v>
      </c>
      <c r="E46" s="2">
        <v>0</v>
      </c>
      <c r="F46" s="2">
        <v>0</v>
      </c>
      <c r="G46" s="47">
        <v>0</v>
      </c>
      <c r="H46" s="20">
        <v>0</v>
      </c>
      <c r="I46" s="265">
        <f t="shared" si="0"/>
        <v>0</v>
      </c>
      <c r="J46" s="20">
        <v>0</v>
      </c>
      <c r="K46" s="174">
        <f t="shared" si="1"/>
        <v>0</v>
      </c>
      <c r="L46" s="181">
        <f t="shared" si="2"/>
        <v>0</v>
      </c>
      <c r="M46" s="263">
        <v>0</v>
      </c>
    </row>
    <row r="47" spans="1:13" x14ac:dyDescent="0.3">
      <c r="A47" s="19">
        <v>89</v>
      </c>
      <c r="B47" s="2" t="s">
        <v>177</v>
      </c>
      <c r="C47" s="2">
        <v>3</v>
      </c>
      <c r="D47" s="3">
        <v>8.1109579041284782E-5</v>
      </c>
      <c r="E47" s="2">
        <v>0</v>
      </c>
      <c r="F47" s="2">
        <v>3</v>
      </c>
      <c r="G47" s="47">
        <v>8.1096423647717138E-5</v>
      </c>
      <c r="H47" s="20">
        <v>6</v>
      </c>
      <c r="I47" s="265">
        <f t="shared" si="0"/>
        <v>1.6455939222731136E-4</v>
      </c>
      <c r="J47" s="20">
        <v>0</v>
      </c>
      <c r="K47" s="174">
        <f t="shared" si="1"/>
        <v>6</v>
      </c>
      <c r="L47" s="181">
        <f t="shared" si="2"/>
        <v>1.6452780519907864E-4</v>
      </c>
      <c r="M47" s="263">
        <f t="shared" si="3"/>
        <v>1</v>
      </c>
    </row>
    <row r="48" spans="1:13" x14ac:dyDescent="0.3">
      <c r="A48" s="13">
        <v>9</v>
      </c>
      <c r="B48" s="14" t="s">
        <v>178</v>
      </c>
      <c r="C48" s="14">
        <v>128</v>
      </c>
      <c r="D48" s="15">
        <v>3.4606753724281502E-3</v>
      </c>
      <c r="E48" s="14">
        <v>0</v>
      </c>
      <c r="F48" s="14">
        <v>128</v>
      </c>
      <c r="G48" s="53">
        <v>3.4601140756359309E-3</v>
      </c>
      <c r="H48" s="14">
        <f>SUM( H49:H52)</f>
        <v>128</v>
      </c>
      <c r="I48" s="101">
        <f t="shared" si="0"/>
        <v>3.510600367515976E-3</v>
      </c>
      <c r="J48" s="14">
        <f>SUM( J49:J52)</f>
        <v>0</v>
      </c>
      <c r="K48" s="100">
        <f t="shared" si="1"/>
        <v>128</v>
      </c>
      <c r="L48" s="102">
        <f t="shared" si="2"/>
        <v>3.5099265109136777E-3</v>
      </c>
      <c r="M48" s="264">
        <f t="shared" si="3"/>
        <v>0</v>
      </c>
    </row>
    <row r="49" spans="1:15" x14ac:dyDescent="0.3">
      <c r="A49" s="19">
        <v>90</v>
      </c>
      <c r="B49" s="2" t="s">
        <v>179</v>
      </c>
      <c r="C49" s="2">
        <v>52</v>
      </c>
      <c r="D49" s="3">
        <v>1.4058993700489361E-3</v>
      </c>
      <c r="E49" s="2">
        <v>0</v>
      </c>
      <c r="F49" s="2">
        <v>52</v>
      </c>
      <c r="G49" s="47">
        <v>1.405671343227097E-3</v>
      </c>
      <c r="H49" s="20">
        <v>43</v>
      </c>
      <c r="I49" s="265">
        <f t="shared" si="0"/>
        <v>1.1793423109623981E-3</v>
      </c>
      <c r="J49" s="20">
        <v>0</v>
      </c>
      <c r="K49" s="174">
        <f t="shared" si="1"/>
        <v>43</v>
      </c>
      <c r="L49" s="181">
        <f t="shared" si="2"/>
        <v>1.1791159372600637E-3</v>
      </c>
      <c r="M49" s="263">
        <f t="shared" si="3"/>
        <v>-0.17307692307692307</v>
      </c>
    </row>
    <row r="50" spans="1:15" x14ac:dyDescent="0.3">
      <c r="A50" s="19">
        <v>91</v>
      </c>
      <c r="B50" s="2" t="s">
        <v>180</v>
      </c>
      <c r="C50" s="2">
        <v>23</v>
      </c>
      <c r="D50" s="3">
        <v>6.218401059831833E-4</v>
      </c>
      <c r="E50" s="2">
        <v>0</v>
      </c>
      <c r="F50" s="2">
        <v>23</v>
      </c>
      <c r="G50" s="47">
        <v>6.2173924796583141E-4</v>
      </c>
      <c r="H50" s="20">
        <v>22</v>
      </c>
      <c r="I50" s="265">
        <f t="shared" si="0"/>
        <v>6.0338443816680839E-4</v>
      </c>
      <c r="J50" s="20">
        <v>0</v>
      </c>
      <c r="K50" s="174">
        <f t="shared" si="1"/>
        <v>22</v>
      </c>
      <c r="L50" s="181">
        <f t="shared" si="2"/>
        <v>6.0326861906328838E-4</v>
      </c>
      <c r="M50" s="263">
        <f t="shared" si="3"/>
        <v>-4.3478260869565216E-2</v>
      </c>
    </row>
    <row r="51" spans="1:15" x14ac:dyDescent="0.3">
      <c r="A51" s="19">
        <v>92</v>
      </c>
      <c r="B51" s="2" t="s">
        <v>181</v>
      </c>
      <c r="C51" s="2">
        <v>7</v>
      </c>
      <c r="D51" s="3">
        <v>1.8925568442966446E-4</v>
      </c>
      <c r="E51" s="2">
        <v>0</v>
      </c>
      <c r="F51" s="2">
        <v>7</v>
      </c>
      <c r="G51" s="47">
        <v>1.8922498851133999E-4</v>
      </c>
      <c r="H51" s="20">
        <v>24</v>
      </c>
      <c r="I51" s="265">
        <f t="shared" si="0"/>
        <v>6.5823756890924544E-4</v>
      </c>
      <c r="J51" s="20">
        <v>0</v>
      </c>
      <c r="K51" s="174">
        <f t="shared" si="1"/>
        <v>24</v>
      </c>
      <c r="L51" s="181">
        <f t="shared" si="2"/>
        <v>6.5811122079631457E-4</v>
      </c>
      <c r="M51" s="263">
        <f t="shared" si="3"/>
        <v>2.4285714285714284</v>
      </c>
    </row>
    <row r="52" spans="1:15" x14ac:dyDescent="0.3">
      <c r="A52" s="19">
        <v>99</v>
      </c>
      <c r="B52" s="2" t="s">
        <v>182</v>
      </c>
      <c r="C52" s="2">
        <v>46</v>
      </c>
      <c r="D52" s="3">
        <v>1.2436802119663666E-3</v>
      </c>
      <c r="E52" s="2">
        <v>0</v>
      </c>
      <c r="F52" s="2">
        <v>46</v>
      </c>
      <c r="G52" s="47">
        <v>1.2434784959316628E-3</v>
      </c>
      <c r="H52" s="20">
        <v>39</v>
      </c>
      <c r="I52" s="265">
        <f t="shared" si="0"/>
        <v>1.069636049477524E-3</v>
      </c>
      <c r="J52" s="20">
        <v>0</v>
      </c>
      <c r="K52" s="174">
        <f t="shared" si="1"/>
        <v>39</v>
      </c>
      <c r="L52" s="181">
        <f t="shared" si="2"/>
        <v>1.0694307337940111E-3</v>
      </c>
      <c r="M52" s="263">
        <f t="shared" si="3"/>
        <v>-0.15217391304347827</v>
      </c>
    </row>
    <row r="53" spans="1:15" x14ac:dyDescent="0.3">
      <c r="A53" s="13">
        <v>10</v>
      </c>
      <c r="B53" s="14" t="s">
        <v>183</v>
      </c>
      <c r="C53" s="14">
        <v>22</v>
      </c>
      <c r="D53" s="15">
        <v>5.9480357963608834E-4</v>
      </c>
      <c r="E53" s="14">
        <v>0</v>
      </c>
      <c r="F53" s="14">
        <v>22</v>
      </c>
      <c r="G53" s="53">
        <v>5.9470710674992561E-4</v>
      </c>
      <c r="H53" s="14">
        <f>SUM(H54:H58)</f>
        <v>30</v>
      </c>
      <c r="I53" s="101">
        <f t="shared" si="0"/>
        <v>8.2279696113655683E-4</v>
      </c>
      <c r="J53" s="14">
        <f>SUM(J54:J58)</f>
        <v>0</v>
      </c>
      <c r="K53" s="100">
        <f t="shared" si="1"/>
        <v>30</v>
      </c>
      <c r="L53" s="102">
        <f t="shared" si="2"/>
        <v>8.2263902599539324E-4</v>
      </c>
      <c r="M53" s="264">
        <f t="shared" si="3"/>
        <v>0.36363636363636365</v>
      </c>
    </row>
    <row r="54" spans="1:15" x14ac:dyDescent="0.3">
      <c r="A54" s="19">
        <v>100</v>
      </c>
      <c r="B54" s="2" t="s">
        <v>184</v>
      </c>
      <c r="C54" s="2">
        <v>7</v>
      </c>
      <c r="D54" s="3">
        <v>1.8925568442966446E-4</v>
      </c>
      <c r="E54" s="2">
        <v>0</v>
      </c>
      <c r="F54" s="2">
        <v>7</v>
      </c>
      <c r="G54" s="47">
        <v>1.8922498851133999E-4</v>
      </c>
      <c r="H54" s="20">
        <v>7</v>
      </c>
      <c r="I54" s="265">
        <f t="shared" si="0"/>
        <v>1.9198595759852994E-4</v>
      </c>
      <c r="J54" s="20">
        <v>0</v>
      </c>
      <c r="K54" s="174">
        <f t="shared" si="1"/>
        <v>7</v>
      </c>
      <c r="L54" s="181">
        <f t="shared" si="2"/>
        <v>1.9194910606559176E-4</v>
      </c>
      <c r="M54" s="263">
        <f t="shared" si="3"/>
        <v>0</v>
      </c>
    </row>
    <row r="55" spans="1:15" x14ac:dyDescent="0.3">
      <c r="A55" s="19">
        <v>101</v>
      </c>
      <c r="B55" s="2" t="s">
        <v>185</v>
      </c>
      <c r="C55" s="2">
        <v>9</v>
      </c>
      <c r="D55" s="3">
        <v>2.4332873712385432E-4</v>
      </c>
      <c r="E55" s="2">
        <v>0</v>
      </c>
      <c r="F55" s="2">
        <v>9</v>
      </c>
      <c r="G55" s="47">
        <v>2.432892709431514E-4</v>
      </c>
      <c r="H55" s="20">
        <v>9</v>
      </c>
      <c r="I55" s="265">
        <f t="shared" si="0"/>
        <v>2.4683908834096708E-4</v>
      </c>
      <c r="J55" s="20">
        <v>0</v>
      </c>
      <c r="K55" s="174">
        <f t="shared" si="1"/>
        <v>9</v>
      </c>
      <c r="L55" s="181">
        <f t="shared" si="2"/>
        <v>2.4679170779861795E-4</v>
      </c>
      <c r="M55" s="263">
        <f t="shared" si="3"/>
        <v>0</v>
      </c>
    </row>
    <row r="56" spans="1:15" x14ac:dyDescent="0.3">
      <c r="A56" s="19">
        <v>102</v>
      </c>
      <c r="B56" s="2" t="s">
        <v>186</v>
      </c>
      <c r="C56" s="2">
        <v>2</v>
      </c>
      <c r="D56" s="3">
        <v>5.4073052694189848E-5</v>
      </c>
      <c r="E56" s="2">
        <v>0</v>
      </c>
      <c r="F56" s="2">
        <v>2</v>
      </c>
      <c r="G56" s="47">
        <v>5.4064282431811421E-5</v>
      </c>
      <c r="H56" s="20">
        <v>4</v>
      </c>
      <c r="I56" s="265">
        <f t="shared" si="0"/>
        <v>1.0970626148487425E-4</v>
      </c>
      <c r="J56" s="20">
        <v>0</v>
      </c>
      <c r="K56" s="174">
        <f t="shared" si="1"/>
        <v>4</v>
      </c>
      <c r="L56" s="181">
        <f t="shared" si="2"/>
        <v>1.0968520346605243E-4</v>
      </c>
      <c r="M56" s="263">
        <f t="shared" si="3"/>
        <v>1</v>
      </c>
      <c r="O56" t="s">
        <v>702</v>
      </c>
    </row>
    <row r="57" spans="1:15" x14ac:dyDescent="0.3">
      <c r="A57" s="19">
        <v>103</v>
      </c>
      <c r="B57" s="2" t="s">
        <v>187</v>
      </c>
      <c r="C57" s="2">
        <v>0</v>
      </c>
      <c r="D57" s="3">
        <v>0</v>
      </c>
      <c r="E57" s="2">
        <v>0</v>
      </c>
      <c r="F57" s="2">
        <v>0</v>
      </c>
      <c r="G57" s="47">
        <v>0</v>
      </c>
      <c r="H57" s="20">
        <v>5</v>
      </c>
      <c r="I57" s="265">
        <f t="shared" si="0"/>
        <v>1.3713282685609281E-4</v>
      </c>
      <c r="J57" s="20">
        <v>0</v>
      </c>
      <c r="K57" s="174">
        <f t="shared" si="1"/>
        <v>5</v>
      </c>
      <c r="L57" s="181">
        <f t="shared" si="2"/>
        <v>1.3710650433256555E-4</v>
      </c>
      <c r="M57" s="263">
        <v>0</v>
      </c>
    </row>
    <row r="58" spans="1:15" x14ac:dyDescent="0.3">
      <c r="A58" s="19">
        <v>109</v>
      </c>
      <c r="B58" s="2" t="s">
        <v>188</v>
      </c>
      <c r="C58" s="2">
        <v>4</v>
      </c>
      <c r="D58" s="3">
        <v>1.081461053883797E-4</v>
      </c>
      <c r="E58" s="2">
        <v>0</v>
      </c>
      <c r="F58" s="2">
        <v>4</v>
      </c>
      <c r="G58" s="47">
        <v>1.0812856486362284E-4</v>
      </c>
      <c r="H58" s="20">
        <v>5</v>
      </c>
      <c r="I58" s="265">
        <f t="shared" si="0"/>
        <v>1.3713282685609281E-4</v>
      </c>
      <c r="J58" s="20">
        <v>0</v>
      </c>
      <c r="K58" s="174">
        <f t="shared" si="1"/>
        <v>5</v>
      </c>
      <c r="L58" s="181">
        <f t="shared" si="2"/>
        <v>1.3710650433256555E-4</v>
      </c>
      <c r="M58" s="263">
        <f t="shared" si="3"/>
        <v>0.25</v>
      </c>
    </row>
    <row r="59" spans="1:15" x14ac:dyDescent="0.3">
      <c r="A59" s="13">
        <v>11</v>
      </c>
      <c r="B59" s="14" t="s">
        <v>189</v>
      </c>
      <c r="C59" s="14">
        <v>1214</v>
      </c>
      <c r="D59" s="15">
        <v>3.2822342985373239E-2</v>
      </c>
      <c r="E59" s="14">
        <v>0</v>
      </c>
      <c r="F59" s="14">
        <v>1214</v>
      </c>
      <c r="G59" s="53">
        <v>3.2817019436109533E-2</v>
      </c>
      <c r="H59" s="237">
        <f>SUM(H60:H63)</f>
        <v>1149</v>
      </c>
      <c r="I59" s="101">
        <f t="shared" si="0"/>
        <v>3.1513123611530129E-2</v>
      </c>
      <c r="J59" s="237">
        <f>SUM(J60:J63)</f>
        <v>1</v>
      </c>
      <c r="K59" s="100">
        <f t="shared" si="1"/>
        <v>1150</v>
      </c>
      <c r="L59" s="102">
        <f t="shared" si="2"/>
        <v>3.1534495996490074E-2</v>
      </c>
      <c r="M59" s="264">
        <f t="shared" si="3"/>
        <v>-5.2718286655683691E-2</v>
      </c>
      <c r="N59" s="239"/>
    </row>
    <row r="60" spans="1:15" x14ac:dyDescent="0.3">
      <c r="A60" s="19">
        <v>110</v>
      </c>
      <c r="B60" s="2" t="s">
        <v>190</v>
      </c>
      <c r="C60" s="2">
        <v>302</v>
      </c>
      <c r="D60" s="3">
        <v>8.1650309568226682E-3</v>
      </c>
      <c r="E60" s="2">
        <v>0</v>
      </c>
      <c r="F60" s="2">
        <v>302</v>
      </c>
      <c r="G60" s="47">
        <v>8.1637066472035249E-3</v>
      </c>
      <c r="H60" s="20">
        <v>301</v>
      </c>
      <c r="I60" s="265">
        <f t="shared" si="0"/>
        <v>8.2553961767367866E-3</v>
      </c>
      <c r="J60" s="20">
        <v>0</v>
      </c>
      <c r="K60" s="174">
        <f t="shared" si="1"/>
        <v>301</v>
      </c>
      <c r="L60" s="181">
        <f t="shared" si="2"/>
        <v>8.2538115608204454E-3</v>
      </c>
      <c r="M60" s="263">
        <f t="shared" si="3"/>
        <v>-3.3112582781456954E-3</v>
      </c>
    </row>
    <row r="61" spans="1:15" x14ac:dyDescent="0.3">
      <c r="A61" s="19">
        <v>111</v>
      </c>
      <c r="B61" s="2" t="s">
        <v>191</v>
      </c>
      <c r="C61" s="2">
        <v>660</v>
      </c>
      <c r="D61" s="3">
        <v>1.7844107389082649E-2</v>
      </c>
      <c r="E61" s="2">
        <v>0</v>
      </c>
      <c r="F61" s="2">
        <v>660</v>
      </c>
      <c r="G61" s="47">
        <v>1.784121320249777E-2</v>
      </c>
      <c r="H61" s="20">
        <v>623</v>
      </c>
      <c r="I61" s="265">
        <f t="shared" si="0"/>
        <v>1.7086750226269164E-2</v>
      </c>
      <c r="J61" s="20">
        <v>0</v>
      </c>
      <c r="K61" s="174">
        <f t="shared" si="1"/>
        <v>623</v>
      </c>
      <c r="L61" s="181">
        <f t="shared" si="2"/>
        <v>1.7083470439837666E-2</v>
      </c>
      <c r="M61" s="263">
        <f t="shared" si="3"/>
        <v>-5.6060606060606061E-2</v>
      </c>
    </row>
    <row r="62" spans="1:15" x14ac:dyDescent="0.3">
      <c r="A62" s="19">
        <v>112</v>
      </c>
      <c r="B62" s="2" t="s">
        <v>192</v>
      </c>
      <c r="C62" s="2">
        <v>174</v>
      </c>
      <c r="D62" s="3">
        <v>4.7043555843945166E-3</v>
      </c>
      <c r="E62" s="2">
        <v>0</v>
      </c>
      <c r="F62" s="2">
        <v>174</v>
      </c>
      <c r="G62" s="47">
        <v>4.703592571567594E-3</v>
      </c>
      <c r="H62" s="20">
        <v>153</v>
      </c>
      <c r="I62" s="265">
        <f t="shared" si="0"/>
        <v>4.1962645017964402E-3</v>
      </c>
      <c r="J62" s="20">
        <v>1</v>
      </c>
      <c r="K62" s="174">
        <f t="shared" si="1"/>
        <v>154</v>
      </c>
      <c r="L62" s="181">
        <f t="shared" si="2"/>
        <v>4.2228803334430189E-3</v>
      </c>
      <c r="M62" s="263">
        <f t="shared" si="3"/>
        <v>-0.11494252873563218</v>
      </c>
    </row>
    <row r="63" spans="1:15" x14ac:dyDescent="0.3">
      <c r="A63" s="19">
        <v>119</v>
      </c>
      <c r="B63" s="2" t="s">
        <v>193</v>
      </c>
      <c r="C63" s="2">
        <v>78</v>
      </c>
      <c r="D63" s="3">
        <v>2.1088490550734041E-3</v>
      </c>
      <c r="E63" s="2">
        <v>0</v>
      </c>
      <c r="F63" s="2">
        <v>78</v>
      </c>
      <c r="G63" s="47">
        <v>2.1085070148406456E-3</v>
      </c>
      <c r="H63" s="20">
        <v>72</v>
      </c>
      <c r="I63" s="265">
        <f t="shared" si="0"/>
        <v>1.9747127067277367E-3</v>
      </c>
      <c r="J63" s="20">
        <v>0</v>
      </c>
      <c r="K63" s="174">
        <f t="shared" si="1"/>
        <v>72</v>
      </c>
      <c r="L63" s="181">
        <f t="shared" si="2"/>
        <v>1.9743336623889436E-3</v>
      </c>
      <c r="M63" s="263">
        <f t="shared" si="3"/>
        <v>-7.6923076923076927E-2</v>
      </c>
    </row>
    <row r="64" spans="1:15" x14ac:dyDescent="0.3">
      <c r="A64" s="13">
        <v>120</v>
      </c>
      <c r="B64" s="14" t="s">
        <v>194</v>
      </c>
      <c r="C64" s="14">
        <v>514</v>
      </c>
      <c r="D64" s="15">
        <v>1.3896774542406792E-2</v>
      </c>
      <c r="E64" s="14">
        <v>0</v>
      </c>
      <c r="F64" s="14">
        <v>514</v>
      </c>
      <c r="G64" s="53">
        <v>1.3894520584975536E-2</v>
      </c>
      <c r="H64" s="14">
        <v>704</v>
      </c>
      <c r="I64" s="101">
        <f t="shared" si="0"/>
        <v>1.9308302021337868E-2</v>
      </c>
      <c r="J64" s="14">
        <v>1</v>
      </c>
      <c r="K64" s="100">
        <f t="shared" si="1"/>
        <v>705</v>
      </c>
      <c r="L64" s="102">
        <f t="shared" si="2"/>
        <v>1.933201711089174E-2</v>
      </c>
      <c r="M64" s="264">
        <f t="shared" si="3"/>
        <v>0.37159533073929962</v>
      </c>
    </row>
    <row r="65" spans="1:13" ht="15" thickBot="1" x14ac:dyDescent="0.35">
      <c r="A65" s="87">
        <v>999</v>
      </c>
      <c r="B65" s="88" t="s">
        <v>195</v>
      </c>
      <c r="C65" s="88">
        <v>940</v>
      </c>
      <c r="D65" s="89">
        <v>2.5414334766269229E-2</v>
      </c>
      <c r="E65" s="88">
        <v>1</v>
      </c>
      <c r="F65" s="88">
        <v>941</v>
      </c>
      <c r="G65" s="90">
        <v>2.5437244884167275E-2</v>
      </c>
      <c r="H65" s="88">
        <v>931</v>
      </c>
      <c r="I65" s="101">
        <f t="shared" si="0"/>
        <v>2.5534132360604481E-2</v>
      </c>
      <c r="J65" s="88">
        <v>1</v>
      </c>
      <c r="K65" s="100">
        <f t="shared" si="1"/>
        <v>932</v>
      </c>
      <c r="L65" s="102">
        <f t="shared" si="2"/>
        <v>2.5556652407590218E-2</v>
      </c>
      <c r="M65" s="266">
        <f t="shared" si="3"/>
        <v>-9.5642933049946872E-3</v>
      </c>
    </row>
    <row r="66" spans="1:13" s="7" customFormat="1" ht="15" thickBot="1" x14ac:dyDescent="0.35">
      <c r="A66" s="518" t="s">
        <v>9</v>
      </c>
      <c r="B66" s="519"/>
      <c r="C66" s="257">
        <f t="shared" ref="C66:L66" si="4">C65+C64+C59+C53+C48+C43+C38+C32+C25+C22+C17+C12+C6+C5</f>
        <v>36987</v>
      </c>
      <c r="D66" s="366">
        <f t="shared" si="4"/>
        <v>1</v>
      </c>
      <c r="E66" s="257">
        <f t="shared" si="4"/>
        <v>6</v>
      </c>
      <c r="F66" s="257">
        <f t="shared" si="4"/>
        <v>36993</v>
      </c>
      <c r="G66" s="366">
        <f t="shared" si="4"/>
        <v>1</v>
      </c>
      <c r="H66" s="257">
        <f t="shared" si="4"/>
        <v>36461</v>
      </c>
      <c r="I66" s="366">
        <f t="shared" si="4"/>
        <v>1</v>
      </c>
      <c r="J66" s="257">
        <f t="shared" si="4"/>
        <v>7</v>
      </c>
      <c r="K66" s="257">
        <f t="shared" si="4"/>
        <v>36468</v>
      </c>
      <c r="L66" s="383">
        <f t="shared" si="4"/>
        <v>1</v>
      </c>
      <c r="M66" s="351">
        <f t="shared" si="3"/>
        <v>-1.4191874138350498E-2</v>
      </c>
    </row>
  </sheetData>
  <mergeCells count="11">
    <mergeCell ref="A1:M1"/>
    <mergeCell ref="A66:B66"/>
    <mergeCell ref="H2:L2"/>
    <mergeCell ref="C3:D3"/>
    <mergeCell ref="F3:G3"/>
    <mergeCell ref="C2:G2"/>
    <mergeCell ref="M2:M4"/>
    <mergeCell ref="H3:I3"/>
    <mergeCell ref="K3:L3"/>
    <mergeCell ref="B2:B4"/>
    <mergeCell ref="A2:A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workbookViewId="0">
      <selection activeCell="H5" sqref="H5:M48"/>
    </sheetView>
  </sheetViews>
  <sheetFormatPr defaultColWidth="9.109375" defaultRowHeight="14.4" x14ac:dyDescent="0.3"/>
  <cols>
    <col min="1" max="1" width="6.6640625" customWidth="1"/>
    <col min="2" max="2" width="72.5546875" customWidth="1"/>
    <col min="3" max="3" width="12.109375" customWidth="1"/>
    <col min="4" max="7" width="9.109375" customWidth="1"/>
    <col min="8" max="8" width="9.109375" style="239"/>
    <col min="13" max="13" width="9.6640625" customWidth="1"/>
    <col min="15" max="15" width="0.5546875" customWidth="1"/>
  </cols>
  <sheetData>
    <row r="1" spans="1:16" ht="15.75" thickBot="1" x14ac:dyDescent="0.3">
      <c r="A1" s="532" t="s">
        <v>682</v>
      </c>
      <c r="B1" s="533"/>
      <c r="C1" s="533"/>
      <c r="D1" s="533"/>
      <c r="E1" s="533"/>
      <c r="F1" s="533"/>
      <c r="G1" s="533"/>
      <c r="H1" s="533"/>
      <c r="I1" s="533"/>
      <c r="J1" s="533"/>
      <c r="K1" s="533"/>
      <c r="L1" s="533"/>
      <c r="M1" s="534"/>
    </row>
    <row r="2" spans="1:16" ht="14.4" customHeight="1" x14ac:dyDescent="0.3">
      <c r="A2" s="536" t="s">
        <v>196</v>
      </c>
      <c r="B2" s="471" t="s">
        <v>197</v>
      </c>
      <c r="C2" s="485">
        <v>2014</v>
      </c>
      <c r="D2" s="487"/>
      <c r="E2" s="487"/>
      <c r="F2" s="487"/>
      <c r="G2" s="505"/>
      <c r="H2" s="485">
        <v>2015</v>
      </c>
      <c r="I2" s="487"/>
      <c r="J2" s="487"/>
      <c r="K2" s="487"/>
      <c r="L2" s="505"/>
      <c r="M2" s="539" t="s">
        <v>675</v>
      </c>
    </row>
    <row r="3" spans="1:16" x14ac:dyDescent="0.3">
      <c r="A3" s="537"/>
      <c r="B3" s="530"/>
      <c r="C3" s="489" t="s">
        <v>1</v>
      </c>
      <c r="D3" s="490"/>
      <c r="E3" s="44" t="s">
        <v>2</v>
      </c>
      <c r="F3" s="489" t="s">
        <v>3</v>
      </c>
      <c r="G3" s="506"/>
      <c r="H3" s="528" t="s">
        <v>1</v>
      </c>
      <c r="I3" s="529"/>
      <c r="J3" s="98" t="s">
        <v>2</v>
      </c>
      <c r="K3" s="528" t="s">
        <v>3</v>
      </c>
      <c r="L3" s="535"/>
      <c r="M3" s="540"/>
    </row>
    <row r="4" spans="1:16" ht="15" thickBot="1" x14ac:dyDescent="0.35">
      <c r="A4" s="538"/>
      <c r="B4" s="531"/>
      <c r="C4" s="94" t="s">
        <v>4</v>
      </c>
      <c r="D4" s="94" t="s">
        <v>5</v>
      </c>
      <c r="E4" s="94" t="s">
        <v>6</v>
      </c>
      <c r="F4" s="94" t="s">
        <v>6</v>
      </c>
      <c r="G4" s="112" t="s">
        <v>5</v>
      </c>
      <c r="H4" s="247" t="s">
        <v>4</v>
      </c>
      <c r="I4" s="96" t="s">
        <v>5</v>
      </c>
      <c r="J4" s="96" t="s">
        <v>6</v>
      </c>
      <c r="K4" s="96" t="s">
        <v>6</v>
      </c>
      <c r="L4" s="97" t="s">
        <v>5</v>
      </c>
      <c r="M4" s="541"/>
      <c r="O4" s="196"/>
      <c r="P4" s="196"/>
    </row>
    <row r="5" spans="1:16" ht="14.4" customHeight="1" x14ac:dyDescent="0.25">
      <c r="A5" s="99">
        <v>1</v>
      </c>
      <c r="B5" s="100" t="s">
        <v>198</v>
      </c>
      <c r="C5" s="100">
        <v>923</v>
      </c>
      <c r="D5" s="101">
        <v>2.6185882886972312E-2</v>
      </c>
      <c r="E5" s="100">
        <v>1</v>
      </c>
      <c r="F5" s="100">
        <v>924</v>
      </c>
      <c r="G5" s="111">
        <v>2.6209791796675555E-2</v>
      </c>
      <c r="H5" s="248">
        <f>SUM(H6:H9)</f>
        <v>874</v>
      </c>
      <c r="I5" s="101">
        <f>H5/$H$46</f>
        <v>2.5086827980137203E-2</v>
      </c>
      <c r="J5" s="248">
        <f>SUM(J6:J9)</f>
        <v>0</v>
      </c>
      <c r="K5" s="248">
        <f>J5+H5</f>
        <v>874</v>
      </c>
      <c r="L5" s="101">
        <f>K5/$K$46</f>
        <v>2.5081788440567066E-2</v>
      </c>
      <c r="M5" s="244">
        <f>(K5-F5)/F5</f>
        <v>-5.4112554112554112E-2</v>
      </c>
      <c r="O5" s="196"/>
      <c r="P5" s="196"/>
    </row>
    <row r="6" spans="1:16" x14ac:dyDescent="0.3">
      <c r="A6" s="1">
        <v>10</v>
      </c>
      <c r="B6" s="2" t="s">
        <v>199</v>
      </c>
      <c r="C6" s="2">
        <v>227</v>
      </c>
      <c r="D6" s="3">
        <v>6.4400817067635039E-3</v>
      </c>
      <c r="E6" s="2">
        <v>0</v>
      </c>
      <c r="F6" s="2">
        <v>227</v>
      </c>
      <c r="G6" s="4">
        <v>6.4389856470187783E-3</v>
      </c>
      <c r="H6" s="249">
        <v>205</v>
      </c>
      <c r="I6" s="265">
        <f t="shared" ref="I6:I46" si="0">H6/$H$46</f>
        <v>5.8842102241740578E-3</v>
      </c>
      <c r="J6" s="20">
        <v>0</v>
      </c>
      <c r="K6" s="278">
        <f t="shared" ref="K6:K48" si="1">J6+H6</f>
        <v>205</v>
      </c>
      <c r="L6" s="265">
        <f t="shared" ref="L6:L46" si="2">K6/$K$46</f>
        <v>5.8830281811398724E-3</v>
      </c>
      <c r="M6" s="241">
        <f t="shared" ref="M6:M48" si="3">(K6-F6)/F6</f>
        <v>-9.6916299559471369E-2</v>
      </c>
    </row>
    <row r="7" spans="1:16" ht="14.4" customHeight="1" x14ac:dyDescent="0.25">
      <c r="A7" s="1">
        <v>11</v>
      </c>
      <c r="B7" s="2" t="s">
        <v>200</v>
      </c>
      <c r="C7" s="2">
        <v>378</v>
      </c>
      <c r="D7" s="3">
        <v>1.0724012709940989E-2</v>
      </c>
      <c r="E7" s="2">
        <v>1</v>
      </c>
      <c r="F7" s="2">
        <v>378</v>
      </c>
      <c r="G7" s="4">
        <v>1.0722187553185453E-2</v>
      </c>
      <c r="H7" s="249">
        <v>383</v>
      </c>
      <c r="I7" s="265">
        <f t="shared" si="0"/>
        <v>1.0993426906627629E-2</v>
      </c>
      <c r="J7" s="20">
        <v>0</v>
      </c>
      <c r="K7" s="278">
        <f t="shared" si="1"/>
        <v>383</v>
      </c>
      <c r="L7" s="265">
        <f t="shared" si="2"/>
        <v>1.0991218504275957E-2</v>
      </c>
      <c r="M7" s="241">
        <f t="shared" si="3"/>
        <v>1.3227513227513227E-2</v>
      </c>
    </row>
    <row r="8" spans="1:16" ht="14.4" customHeight="1" x14ac:dyDescent="0.25">
      <c r="A8" s="1">
        <v>12</v>
      </c>
      <c r="B8" s="2" t="s">
        <v>201</v>
      </c>
      <c r="C8" s="2">
        <v>214</v>
      </c>
      <c r="D8" s="3">
        <v>6.0712664548343166E-3</v>
      </c>
      <c r="E8" s="2">
        <v>0</v>
      </c>
      <c r="F8" s="2">
        <v>214</v>
      </c>
      <c r="G8" s="4">
        <v>6.0702331650309182E-3</v>
      </c>
      <c r="H8" s="249">
        <v>221</v>
      </c>
      <c r="I8" s="265">
        <f t="shared" si="0"/>
        <v>6.3434656563047158E-3</v>
      </c>
      <c r="J8" s="20">
        <v>0</v>
      </c>
      <c r="K8" s="278">
        <f t="shared" si="1"/>
        <v>221</v>
      </c>
      <c r="L8" s="265">
        <f t="shared" si="2"/>
        <v>6.3421913562532288E-3</v>
      </c>
      <c r="M8" s="241">
        <f t="shared" si="3"/>
        <v>3.2710280373831772E-2</v>
      </c>
    </row>
    <row r="9" spans="1:16" x14ac:dyDescent="0.3">
      <c r="A9" s="1">
        <v>19</v>
      </c>
      <c r="B9" s="2" t="s">
        <v>202</v>
      </c>
      <c r="C9" s="2">
        <v>104</v>
      </c>
      <c r="D9" s="3">
        <v>2.9505220154334997E-3</v>
      </c>
      <c r="E9" s="2">
        <v>0</v>
      </c>
      <c r="F9" s="2">
        <v>104</v>
      </c>
      <c r="G9" s="4">
        <v>2.9500198559028763E-3</v>
      </c>
      <c r="H9" s="249">
        <v>65</v>
      </c>
      <c r="I9" s="265">
        <f t="shared" si="0"/>
        <v>1.8657251930307987E-3</v>
      </c>
      <c r="J9" s="20">
        <v>0</v>
      </c>
      <c r="K9" s="278">
        <f t="shared" si="1"/>
        <v>65</v>
      </c>
      <c r="L9" s="265">
        <f t="shared" si="2"/>
        <v>1.8653503988980084E-3</v>
      </c>
      <c r="M9" s="241">
        <f t="shared" si="3"/>
        <v>-0.375</v>
      </c>
    </row>
    <row r="10" spans="1:16" x14ac:dyDescent="0.3">
      <c r="A10" s="13">
        <v>2</v>
      </c>
      <c r="B10" s="14" t="s">
        <v>203</v>
      </c>
      <c r="C10" s="14">
        <v>1419</v>
      </c>
      <c r="D10" s="15">
        <v>4.0257603268270541E-2</v>
      </c>
      <c r="E10" s="14">
        <v>1</v>
      </c>
      <c r="F10" s="14">
        <v>1420</v>
      </c>
      <c r="G10" s="16">
        <v>4.0279117263289275E-2</v>
      </c>
      <c r="H10" s="237">
        <f>SUM(H11:H17)</f>
        <v>1345</v>
      </c>
      <c r="I10" s="101">
        <f t="shared" si="0"/>
        <v>3.8606159763483451E-2</v>
      </c>
      <c r="J10" s="237">
        <f>SUM(J11:J17)</f>
        <v>1</v>
      </c>
      <c r="K10" s="248">
        <f t="shared" si="1"/>
        <v>1346</v>
      </c>
      <c r="L10" s="101">
        <f t="shared" si="2"/>
        <v>3.8627102106411064E-2</v>
      </c>
      <c r="M10" s="244">
        <f t="shared" si="3"/>
        <v>-5.2112676056338028E-2</v>
      </c>
    </row>
    <row r="11" spans="1:16" x14ac:dyDescent="0.3">
      <c r="A11" s="1">
        <v>20</v>
      </c>
      <c r="B11" s="2" t="s">
        <v>204</v>
      </c>
      <c r="C11" s="2">
        <v>215</v>
      </c>
      <c r="D11" s="3">
        <v>6.0996368588288694E-3</v>
      </c>
      <c r="E11" s="2">
        <v>0</v>
      </c>
      <c r="F11" s="2">
        <v>215</v>
      </c>
      <c r="G11" s="4">
        <v>6.0985987405684462E-3</v>
      </c>
      <c r="H11" s="249">
        <v>187</v>
      </c>
      <c r="I11" s="265">
        <f t="shared" si="0"/>
        <v>5.3675478630270676E-3</v>
      </c>
      <c r="J11" s="20">
        <v>0</v>
      </c>
      <c r="K11" s="278">
        <f t="shared" si="1"/>
        <v>187</v>
      </c>
      <c r="L11" s="265">
        <f t="shared" si="2"/>
        <v>5.3664696091373469E-3</v>
      </c>
      <c r="M11" s="241">
        <f t="shared" si="3"/>
        <v>-0.13023255813953488</v>
      </c>
    </row>
    <row r="12" spans="1:16" ht="14.4" customHeight="1" x14ac:dyDescent="0.25">
      <c r="A12" s="1">
        <v>21</v>
      </c>
      <c r="B12" s="2" t="s">
        <v>205</v>
      </c>
      <c r="C12" s="2">
        <v>108</v>
      </c>
      <c r="D12" s="3">
        <v>3.0640036314117111E-3</v>
      </c>
      <c r="E12" s="2">
        <v>1</v>
      </c>
      <c r="F12" s="2">
        <v>109</v>
      </c>
      <c r="G12" s="4">
        <v>3.0918477335905147E-3</v>
      </c>
      <c r="H12" s="249">
        <v>88</v>
      </c>
      <c r="I12" s="265">
        <f t="shared" si="0"/>
        <v>2.5259048767186198E-3</v>
      </c>
      <c r="J12" s="20">
        <v>0</v>
      </c>
      <c r="K12" s="278">
        <f t="shared" si="1"/>
        <v>88</v>
      </c>
      <c r="L12" s="265">
        <f t="shared" si="2"/>
        <v>2.5253974631234575E-3</v>
      </c>
      <c r="M12" s="241">
        <f t="shared" si="3"/>
        <v>-0.19266055045871561</v>
      </c>
    </row>
    <row r="13" spans="1:16" x14ac:dyDescent="0.3">
      <c r="A13" s="1">
        <v>22</v>
      </c>
      <c r="B13" s="2" t="s">
        <v>206</v>
      </c>
      <c r="C13" s="2">
        <v>19</v>
      </c>
      <c r="D13" s="3">
        <v>5.390376758965048E-4</v>
      </c>
      <c r="E13" s="2">
        <v>0</v>
      </c>
      <c r="F13" s="2">
        <v>19</v>
      </c>
      <c r="G13" s="4">
        <v>5.3894593521302549E-4</v>
      </c>
      <c r="H13" s="249">
        <v>14</v>
      </c>
      <c r="I13" s="265">
        <f t="shared" si="0"/>
        <v>4.0184850311432592E-4</v>
      </c>
      <c r="J13" s="20">
        <v>0</v>
      </c>
      <c r="K13" s="278">
        <f t="shared" si="1"/>
        <v>14</v>
      </c>
      <c r="L13" s="265">
        <f t="shared" si="2"/>
        <v>4.017677782241864E-4</v>
      </c>
      <c r="M13" s="241">
        <f t="shared" si="3"/>
        <v>-0.26315789473684209</v>
      </c>
    </row>
    <row r="14" spans="1:16" ht="14.4" customHeight="1" x14ac:dyDescent="0.25">
      <c r="A14" s="1">
        <v>23</v>
      </c>
      <c r="B14" s="2" t="s">
        <v>207</v>
      </c>
      <c r="C14" s="2">
        <v>49</v>
      </c>
      <c r="D14" s="3">
        <v>1.3901497957330912E-3</v>
      </c>
      <c r="E14" s="2">
        <v>0</v>
      </c>
      <c r="F14" s="2">
        <v>49</v>
      </c>
      <c r="G14" s="4">
        <v>1.3899132013388551E-3</v>
      </c>
      <c r="H14" s="249">
        <v>27</v>
      </c>
      <c r="I14" s="265">
        <f t="shared" si="0"/>
        <v>7.7499354172048571E-4</v>
      </c>
      <c r="J14" s="20">
        <v>0</v>
      </c>
      <c r="K14" s="278">
        <f t="shared" si="1"/>
        <v>27</v>
      </c>
      <c r="L14" s="265">
        <f t="shared" si="2"/>
        <v>7.7483785800378814E-4</v>
      </c>
      <c r="M14" s="241">
        <f t="shared" si="3"/>
        <v>-0.44897959183673469</v>
      </c>
    </row>
    <row r="15" spans="1:16" x14ac:dyDescent="0.3">
      <c r="A15" s="1">
        <v>24</v>
      </c>
      <c r="B15" s="2" t="s">
        <v>208</v>
      </c>
      <c r="C15" s="2">
        <v>918</v>
      </c>
      <c r="D15" s="3">
        <v>2.6044030866999544E-2</v>
      </c>
      <c r="E15" s="2">
        <v>0</v>
      </c>
      <c r="F15" s="2">
        <v>918</v>
      </c>
      <c r="G15" s="4">
        <v>2.603959834345039E-2</v>
      </c>
      <c r="H15" s="249">
        <v>890</v>
      </c>
      <c r="I15" s="265">
        <f t="shared" si="0"/>
        <v>2.5546083412267859E-2</v>
      </c>
      <c r="J15" s="20">
        <v>1</v>
      </c>
      <c r="K15" s="278">
        <f t="shared" si="1"/>
        <v>891</v>
      </c>
      <c r="L15" s="265">
        <f t="shared" si="2"/>
        <v>2.5569649314125007E-2</v>
      </c>
      <c r="M15" s="241">
        <f t="shared" si="3"/>
        <v>-2.9411764705882353E-2</v>
      </c>
    </row>
    <row r="16" spans="1:16" x14ac:dyDescent="0.3">
      <c r="A16" s="1">
        <v>25</v>
      </c>
      <c r="B16" s="2" t="s">
        <v>209</v>
      </c>
      <c r="C16" s="2">
        <v>37</v>
      </c>
      <c r="D16" s="3">
        <v>1.0497049477984567E-3</v>
      </c>
      <c r="E16" s="2">
        <v>0</v>
      </c>
      <c r="F16" s="2">
        <v>37</v>
      </c>
      <c r="G16" s="4">
        <v>1.0495262948885234E-3</v>
      </c>
      <c r="H16" s="249">
        <v>35</v>
      </c>
      <c r="I16" s="265">
        <f t="shared" si="0"/>
        <v>1.0046212577858146E-3</v>
      </c>
      <c r="J16" s="20">
        <v>0</v>
      </c>
      <c r="K16" s="278">
        <f t="shared" si="1"/>
        <v>35</v>
      </c>
      <c r="L16" s="265">
        <f t="shared" si="2"/>
        <v>1.004419445560466E-3</v>
      </c>
      <c r="M16" s="241">
        <f t="shared" si="3"/>
        <v>-5.4054054054054057E-2</v>
      </c>
    </row>
    <row r="17" spans="1:16" x14ac:dyDescent="0.3">
      <c r="A17" s="1">
        <v>29</v>
      </c>
      <c r="B17" s="2" t="s">
        <v>210</v>
      </c>
      <c r="C17" s="2">
        <v>73</v>
      </c>
      <c r="D17" s="3">
        <v>2.0710394916023606E-3</v>
      </c>
      <c r="E17" s="2">
        <v>0</v>
      </c>
      <c r="F17" s="2">
        <v>73</v>
      </c>
      <c r="G17" s="4">
        <v>2.0706870142395187E-3</v>
      </c>
      <c r="H17" s="249">
        <v>104</v>
      </c>
      <c r="I17" s="265">
        <f t="shared" si="0"/>
        <v>2.9851603088492779E-3</v>
      </c>
      <c r="J17" s="20">
        <v>0</v>
      </c>
      <c r="K17" s="278">
        <f t="shared" si="1"/>
        <v>104</v>
      </c>
      <c r="L17" s="265">
        <f t="shared" si="2"/>
        <v>2.9845606382368135E-3</v>
      </c>
      <c r="M17" s="241">
        <f t="shared" si="3"/>
        <v>0.42465753424657532</v>
      </c>
    </row>
    <row r="18" spans="1:16" x14ac:dyDescent="0.3">
      <c r="A18" s="13">
        <v>3</v>
      </c>
      <c r="B18" s="14" t="s">
        <v>211</v>
      </c>
      <c r="C18" s="14">
        <v>1547</v>
      </c>
      <c r="D18" s="15">
        <v>4.3889014979573308E-2</v>
      </c>
      <c r="E18" s="14">
        <v>0</v>
      </c>
      <c r="F18" s="14">
        <v>1547</v>
      </c>
      <c r="G18" s="16">
        <v>4.3881545356555286E-2</v>
      </c>
      <c r="H18" s="237">
        <f>SUM(H19:H25)</f>
        <v>1565</v>
      </c>
      <c r="I18" s="101">
        <f t="shared" si="0"/>
        <v>4.4920921955280003E-2</v>
      </c>
      <c r="J18" s="237">
        <f>SUM(J19:J25)</f>
        <v>1</v>
      </c>
      <c r="K18" s="248">
        <f t="shared" si="1"/>
        <v>1566</v>
      </c>
      <c r="L18" s="101">
        <f t="shared" si="2"/>
        <v>4.4940595764219708E-2</v>
      </c>
      <c r="M18" s="244">
        <f t="shared" si="3"/>
        <v>1.2281835811247576E-2</v>
      </c>
    </row>
    <row r="19" spans="1:16" x14ac:dyDescent="0.3">
      <c r="A19" s="1">
        <v>30</v>
      </c>
      <c r="B19" s="2" t="s">
        <v>212</v>
      </c>
      <c r="C19" s="2">
        <v>460</v>
      </c>
      <c r="D19" s="3">
        <v>1.3050385837494327E-2</v>
      </c>
      <c r="E19" s="2">
        <v>0</v>
      </c>
      <c r="F19" s="2">
        <v>460</v>
      </c>
      <c r="G19" s="4">
        <v>1.3048164747262721E-2</v>
      </c>
      <c r="H19" s="249">
        <v>478</v>
      </c>
      <c r="I19" s="265">
        <f t="shared" si="0"/>
        <v>1.3720256034903414E-2</v>
      </c>
      <c r="J19" s="20">
        <v>1</v>
      </c>
      <c r="K19" s="278">
        <f t="shared" si="1"/>
        <v>479</v>
      </c>
      <c r="L19" s="265">
        <f t="shared" si="2"/>
        <v>1.3746197554956093E-2</v>
      </c>
      <c r="M19" s="241">
        <f t="shared" si="3"/>
        <v>4.1304347826086954E-2</v>
      </c>
    </row>
    <row r="20" spans="1:16" x14ac:dyDescent="0.3">
      <c r="A20" s="1">
        <v>31</v>
      </c>
      <c r="B20" s="2" t="s">
        <v>213</v>
      </c>
      <c r="C20" s="2">
        <v>29</v>
      </c>
      <c r="D20" s="3">
        <v>8.2274171584203364E-4</v>
      </c>
      <c r="E20" s="2">
        <v>0</v>
      </c>
      <c r="F20" s="2">
        <v>29</v>
      </c>
      <c r="G20" s="4">
        <v>8.2260169058830199E-4</v>
      </c>
      <c r="H20" s="249">
        <v>30</v>
      </c>
      <c r="I20" s="265">
        <f t="shared" si="0"/>
        <v>8.611039352449841E-4</v>
      </c>
      <c r="J20" s="20">
        <v>0</v>
      </c>
      <c r="K20" s="278">
        <f t="shared" si="1"/>
        <v>30</v>
      </c>
      <c r="L20" s="265">
        <f t="shared" si="2"/>
        <v>8.6093095333754236E-4</v>
      </c>
      <c r="M20" s="241">
        <f t="shared" si="3"/>
        <v>3.4482758620689655E-2</v>
      </c>
    </row>
    <row r="21" spans="1:16" x14ac:dyDescent="0.3">
      <c r="A21" s="1">
        <v>32</v>
      </c>
      <c r="B21" s="2" t="s">
        <v>214</v>
      </c>
      <c r="C21" s="2">
        <v>404</v>
      </c>
      <c r="D21" s="3">
        <v>1.1461643213799364E-2</v>
      </c>
      <c r="E21" s="2">
        <v>0</v>
      </c>
      <c r="F21" s="2">
        <v>404</v>
      </c>
      <c r="G21" s="4">
        <v>1.1459692517161174E-2</v>
      </c>
      <c r="H21" s="249">
        <v>389</v>
      </c>
      <c r="I21" s="265">
        <f t="shared" si="0"/>
        <v>1.1165647693676627E-2</v>
      </c>
      <c r="J21" s="20">
        <v>0</v>
      </c>
      <c r="K21" s="278">
        <f t="shared" si="1"/>
        <v>389</v>
      </c>
      <c r="L21" s="265">
        <f t="shared" si="2"/>
        <v>1.1163404694943466E-2</v>
      </c>
      <c r="M21" s="241">
        <f t="shared" si="3"/>
        <v>-3.7128712871287127E-2</v>
      </c>
    </row>
    <row r="22" spans="1:16" x14ac:dyDescent="0.3">
      <c r="A22" s="1">
        <v>33</v>
      </c>
      <c r="B22" s="2" t="s">
        <v>215</v>
      </c>
      <c r="C22" s="2">
        <v>59</v>
      </c>
      <c r="D22" s="3">
        <v>1.6738538356786202E-3</v>
      </c>
      <c r="E22" s="2">
        <v>0</v>
      </c>
      <c r="F22" s="2">
        <v>59</v>
      </c>
      <c r="G22" s="4">
        <v>1.6735689567141318E-3</v>
      </c>
      <c r="H22" s="249">
        <v>61</v>
      </c>
      <c r="I22" s="265">
        <f t="shared" si="0"/>
        <v>1.7509113349981342E-3</v>
      </c>
      <c r="J22" s="20">
        <v>0</v>
      </c>
      <c r="K22" s="278">
        <f t="shared" si="1"/>
        <v>61</v>
      </c>
      <c r="L22" s="265">
        <f t="shared" si="2"/>
        <v>1.7505596051196695E-3</v>
      </c>
      <c r="M22" s="241">
        <f t="shared" si="3"/>
        <v>3.3898305084745763E-2</v>
      </c>
    </row>
    <row r="23" spans="1:16" x14ac:dyDescent="0.3">
      <c r="A23" s="1">
        <v>34</v>
      </c>
      <c r="B23" s="2" t="s">
        <v>216</v>
      </c>
      <c r="C23" s="2">
        <v>309</v>
      </c>
      <c r="D23" s="3">
        <v>8.7664548343168412E-3</v>
      </c>
      <c r="E23" s="2">
        <v>0</v>
      </c>
      <c r="F23" s="2">
        <v>309</v>
      </c>
      <c r="G23" s="4">
        <v>8.7649628410960464E-3</v>
      </c>
      <c r="H23" s="249">
        <v>325</v>
      </c>
      <c r="I23" s="265">
        <f t="shared" si="0"/>
        <v>9.3286259651539933E-3</v>
      </c>
      <c r="J23" s="20">
        <v>0</v>
      </c>
      <c r="K23" s="278">
        <f t="shared" si="1"/>
        <v>325</v>
      </c>
      <c r="L23" s="265">
        <f t="shared" si="2"/>
        <v>9.3267519944900418E-3</v>
      </c>
      <c r="M23" s="241">
        <f t="shared" si="3"/>
        <v>5.1779935275080909E-2</v>
      </c>
    </row>
    <row r="24" spans="1:16" x14ac:dyDescent="0.3">
      <c r="A24" s="1">
        <v>35</v>
      </c>
      <c r="B24" s="2" t="s">
        <v>217</v>
      </c>
      <c r="C24" s="2">
        <v>4</v>
      </c>
      <c r="D24" s="3">
        <v>1.1348161597821153E-4</v>
      </c>
      <c r="E24" s="2">
        <v>0</v>
      </c>
      <c r="F24" s="2">
        <v>4</v>
      </c>
      <c r="G24" s="4">
        <v>1.1346230215011063E-4</v>
      </c>
      <c r="H24" s="249">
        <v>4</v>
      </c>
      <c r="I24" s="265">
        <f t="shared" si="0"/>
        <v>1.1481385803266455E-4</v>
      </c>
      <c r="J24" s="20">
        <v>0</v>
      </c>
      <c r="K24" s="278">
        <f t="shared" si="1"/>
        <v>4</v>
      </c>
      <c r="L24" s="265">
        <f t="shared" si="2"/>
        <v>1.1479079377833897E-4</v>
      </c>
      <c r="M24" s="241">
        <f t="shared" si="3"/>
        <v>0</v>
      </c>
      <c r="O24" s="196"/>
      <c r="P24" s="196"/>
    </row>
    <row r="25" spans="1:16" x14ac:dyDescent="0.3">
      <c r="A25" s="1">
        <v>39</v>
      </c>
      <c r="B25" s="2" t="s">
        <v>218</v>
      </c>
      <c r="C25" s="2">
        <v>282</v>
      </c>
      <c r="D25" s="3">
        <v>8.0004539264639137E-3</v>
      </c>
      <c r="E25" s="2">
        <v>0</v>
      </c>
      <c r="F25" s="2">
        <v>282</v>
      </c>
      <c r="G25" s="4">
        <v>7.9990923015827997E-3</v>
      </c>
      <c r="H25" s="249">
        <v>278</v>
      </c>
      <c r="I25" s="265">
        <f t="shared" si="0"/>
        <v>7.9795631332701851E-3</v>
      </c>
      <c r="J25" s="20">
        <v>0</v>
      </c>
      <c r="K25" s="278">
        <f t="shared" si="1"/>
        <v>278</v>
      </c>
      <c r="L25" s="265">
        <f t="shared" si="2"/>
        <v>7.977960167594559E-3</v>
      </c>
      <c r="M25" s="241">
        <f t="shared" si="3"/>
        <v>-1.4184397163120567E-2</v>
      </c>
      <c r="O25" s="196"/>
      <c r="P25" s="196"/>
    </row>
    <row r="26" spans="1:16" x14ac:dyDescent="0.3">
      <c r="A26" s="24">
        <v>4</v>
      </c>
      <c r="B26" s="25" t="s">
        <v>219</v>
      </c>
      <c r="C26" s="25">
        <v>18570</v>
      </c>
      <c r="D26" s="26">
        <v>0.52683840217884703</v>
      </c>
      <c r="E26" s="25">
        <v>3</v>
      </c>
      <c r="F26" s="25">
        <v>18573</v>
      </c>
      <c r="G26" s="27">
        <v>0.52683383445850118</v>
      </c>
      <c r="H26" s="250">
        <f>SUM(H27:H31)</f>
        <v>18727</v>
      </c>
      <c r="I26" s="101">
        <f t="shared" si="0"/>
        <v>0.53752977984442718</v>
      </c>
      <c r="J26" s="250">
        <f>SUM(J27:J31)</f>
        <v>4</v>
      </c>
      <c r="K26" s="248">
        <f t="shared" si="1"/>
        <v>18731</v>
      </c>
      <c r="L26" s="101">
        <f t="shared" si="2"/>
        <v>0.53753658956551686</v>
      </c>
      <c r="M26" s="244">
        <f t="shared" si="3"/>
        <v>8.5069724869434125E-3</v>
      </c>
      <c r="O26" s="196"/>
      <c r="P26" s="196"/>
    </row>
    <row r="27" spans="1:16" x14ac:dyDescent="0.3">
      <c r="A27" s="1">
        <v>40</v>
      </c>
      <c r="B27" s="2" t="s">
        <v>220</v>
      </c>
      <c r="C27" s="2">
        <v>1066</v>
      </c>
      <c r="D27" s="3">
        <v>3.0242850658193373E-2</v>
      </c>
      <c r="E27" s="2">
        <v>1</v>
      </c>
      <c r="F27" s="2">
        <v>1067</v>
      </c>
      <c r="G27" s="4">
        <v>3.0266069098542011E-2</v>
      </c>
      <c r="H27" s="249">
        <v>1070</v>
      </c>
      <c r="I27" s="265">
        <f t="shared" si="0"/>
        <v>3.0712707023737764E-2</v>
      </c>
      <c r="J27" s="20">
        <v>0</v>
      </c>
      <c r="K27" s="278">
        <f t="shared" si="1"/>
        <v>1070</v>
      </c>
      <c r="L27" s="265">
        <f t="shared" si="2"/>
        <v>3.0706537335705678E-2</v>
      </c>
      <c r="M27" s="241">
        <f t="shared" si="3"/>
        <v>2.8116213683223993E-3</v>
      </c>
    </row>
    <row r="28" spans="1:16" x14ac:dyDescent="0.3">
      <c r="A28" s="1">
        <v>41</v>
      </c>
      <c r="B28" s="2" t="s">
        <v>221</v>
      </c>
      <c r="C28" s="2">
        <v>7966</v>
      </c>
      <c r="D28" s="3">
        <v>0.22599863822060826</v>
      </c>
      <c r="E28" s="2">
        <v>1</v>
      </c>
      <c r="F28" s="2">
        <v>7967</v>
      </c>
      <c r="G28" s="4">
        <v>0.22598854030748283</v>
      </c>
      <c r="H28" s="249">
        <v>8009</v>
      </c>
      <c r="I28" s="265">
        <f t="shared" si="0"/>
        <v>0.22988604724590259</v>
      </c>
      <c r="J28" s="20">
        <v>1</v>
      </c>
      <c r="K28" s="278">
        <f t="shared" si="1"/>
        <v>8010</v>
      </c>
      <c r="L28" s="265">
        <f t="shared" si="2"/>
        <v>0.22986856454112381</v>
      </c>
      <c r="M28" s="241">
        <f t="shared" si="3"/>
        <v>5.3972637128153634E-3</v>
      </c>
    </row>
    <row r="29" spans="1:16" x14ac:dyDescent="0.3">
      <c r="A29" s="1">
        <v>42</v>
      </c>
      <c r="B29" s="2" t="s">
        <v>222</v>
      </c>
      <c r="C29" s="2">
        <v>8526</v>
      </c>
      <c r="D29" s="3">
        <v>0.24188606445755786</v>
      </c>
      <c r="E29" s="2">
        <v>1</v>
      </c>
      <c r="F29" s="2">
        <v>8527</v>
      </c>
      <c r="G29" s="4">
        <v>0.24187326260849831</v>
      </c>
      <c r="H29" s="249">
        <v>8665</v>
      </c>
      <c r="I29" s="265">
        <f t="shared" si="0"/>
        <v>0.24871551996325958</v>
      </c>
      <c r="J29" s="20">
        <v>2</v>
      </c>
      <c r="K29" s="278">
        <f t="shared" si="1"/>
        <v>8667</v>
      </c>
      <c r="L29" s="265">
        <f t="shared" si="2"/>
        <v>0.24872295241921599</v>
      </c>
      <c r="M29" s="241">
        <f t="shared" si="3"/>
        <v>1.6418435557640436E-2</v>
      </c>
    </row>
    <row r="30" spans="1:16" x14ac:dyDescent="0.3">
      <c r="A30" s="1">
        <v>43</v>
      </c>
      <c r="B30" s="2" t="s">
        <v>223</v>
      </c>
      <c r="C30" s="2">
        <v>573</v>
      </c>
      <c r="D30" s="3">
        <v>1.6256241488878803E-2</v>
      </c>
      <c r="E30" s="2">
        <v>0</v>
      </c>
      <c r="F30" s="2">
        <v>573</v>
      </c>
      <c r="G30" s="4">
        <v>1.6253474783003347E-2</v>
      </c>
      <c r="H30" s="249">
        <v>548</v>
      </c>
      <c r="I30" s="265">
        <f t="shared" si="0"/>
        <v>1.5729498550475042E-2</v>
      </c>
      <c r="J30" s="20">
        <v>0</v>
      </c>
      <c r="K30" s="278">
        <f t="shared" si="1"/>
        <v>548</v>
      </c>
      <c r="L30" s="265">
        <f t="shared" si="2"/>
        <v>1.5726338747632441E-2</v>
      </c>
      <c r="M30" s="241">
        <f t="shared" si="3"/>
        <v>-4.3630017452006981E-2</v>
      </c>
      <c r="O30" s="196"/>
      <c r="P30" s="196"/>
    </row>
    <row r="31" spans="1:16" x14ac:dyDescent="0.3">
      <c r="A31" s="1">
        <v>49</v>
      </c>
      <c r="B31" s="2" t="s">
        <v>224</v>
      </c>
      <c r="C31" s="2">
        <v>439</v>
      </c>
      <c r="D31" s="3">
        <v>1.2454607353608715E-2</v>
      </c>
      <c r="E31" s="2">
        <v>0</v>
      </c>
      <c r="F31" s="2">
        <v>439</v>
      </c>
      <c r="G31" s="4">
        <v>1.2452487660974641E-2</v>
      </c>
      <c r="H31" s="249">
        <v>435</v>
      </c>
      <c r="I31" s="265">
        <f t="shared" si="0"/>
        <v>1.2486007061052269E-2</v>
      </c>
      <c r="J31" s="20">
        <v>1</v>
      </c>
      <c r="K31" s="278">
        <f t="shared" si="1"/>
        <v>436</v>
      </c>
      <c r="L31" s="265">
        <f t="shared" si="2"/>
        <v>1.2512196521838949E-2</v>
      </c>
      <c r="M31" s="241">
        <f t="shared" si="3"/>
        <v>-6.8337129840546698E-3</v>
      </c>
      <c r="O31" s="196"/>
      <c r="P31" s="196"/>
    </row>
    <row r="32" spans="1:16" x14ac:dyDescent="0.3">
      <c r="A32" s="24">
        <v>5</v>
      </c>
      <c r="B32" s="25" t="s">
        <v>225</v>
      </c>
      <c r="C32" s="25">
        <v>7229</v>
      </c>
      <c r="D32" s="26">
        <v>0.20508965047662278</v>
      </c>
      <c r="E32" s="25">
        <v>1</v>
      </c>
      <c r="F32" s="25">
        <v>7230</v>
      </c>
      <c r="G32" s="27">
        <v>0.20508311113632496</v>
      </c>
      <c r="H32" s="250">
        <f>SUM(H33:H39)</f>
        <v>7005</v>
      </c>
      <c r="I32" s="101">
        <f t="shared" si="0"/>
        <v>0.20106776887970379</v>
      </c>
      <c r="J32" s="250">
        <f>SUM(J33:J39)</f>
        <v>1</v>
      </c>
      <c r="K32" s="248">
        <f t="shared" si="1"/>
        <v>7006</v>
      </c>
      <c r="L32" s="101">
        <f t="shared" si="2"/>
        <v>0.20105607530276071</v>
      </c>
      <c r="M32" s="244">
        <f t="shared" si="3"/>
        <v>-3.0982019363762103E-2</v>
      </c>
      <c r="O32" s="196"/>
      <c r="P32" s="196"/>
    </row>
    <row r="33" spans="1:16" x14ac:dyDescent="0.3">
      <c r="A33" s="1">
        <v>50</v>
      </c>
      <c r="B33" s="2" t="s">
        <v>226</v>
      </c>
      <c r="C33" s="2">
        <v>108</v>
      </c>
      <c r="D33" s="3">
        <v>3.0640036314117111E-3</v>
      </c>
      <c r="E33" s="2">
        <v>0</v>
      </c>
      <c r="F33" s="2">
        <v>108</v>
      </c>
      <c r="G33" s="4">
        <v>3.0634821580529867E-3</v>
      </c>
      <c r="H33" s="249">
        <v>86</v>
      </c>
      <c r="I33" s="265">
        <f t="shared" si="0"/>
        <v>2.4684979477022878E-3</v>
      </c>
      <c r="J33" s="20">
        <v>0</v>
      </c>
      <c r="K33" s="278">
        <f t="shared" si="1"/>
        <v>86</v>
      </c>
      <c r="L33" s="265">
        <f t="shared" si="2"/>
        <v>2.468002066234288E-3</v>
      </c>
      <c r="M33" s="241">
        <f t="shared" si="3"/>
        <v>-0.20370370370370369</v>
      </c>
      <c r="O33" s="196"/>
      <c r="P33" s="196"/>
    </row>
    <row r="34" spans="1:16" x14ac:dyDescent="0.3">
      <c r="A34" s="1">
        <v>51</v>
      </c>
      <c r="B34" s="2" t="s">
        <v>227</v>
      </c>
      <c r="C34" s="2">
        <v>1451</v>
      </c>
      <c r="D34" s="3">
        <v>4.1165456196096233E-2</v>
      </c>
      <c r="E34" s="2">
        <v>0</v>
      </c>
      <c r="F34" s="2">
        <v>1451</v>
      </c>
      <c r="G34" s="4">
        <v>4.1158450104952629E-2</v>
      </c>
      <c r="H34" s="249">
        <v>1456</v>
      </c>
      <c r="I34" s="265">
        <f t="shared" si="0"/>
        <v>4.1792244323889893E-2</v>
      </c>
      <c r="J34" s="20">
        <v>0</v>
      </c>
      <c r="K34" s="278">
        <f t="shared" si="1"/>
        <v>1456</v>
      </c>
      <c r="L34" s="265">
        <f t="shared" si="2"/>
        <v>4.1783848935315386E-2</v>
      </c>
      <c r="M34" s="241">
        <f t="shared" si="3"/>
        <v>3.4458993797381117E-3</v>
      </c>
    </row>
    <row r="35" spans="1:16" x14ac:dyDescent="0.3">
      <c r="A35" s="1">
        <v>52</v>
      </c>
      <c r="B35" s="2" t="s">
        <v>228</v>
      </c>
      <c r="C35" s="2">
        <v>1520</v>
      </c>
      <c r="D35" s="3">
        <v>4.3123014071720381E-2</v>
      </c>
      <c r="E35" s="2">
        <v>0</v>
      </c>
      <c r="F35" s="2">
        <v>1520</v>
      </c>
      <c r="G35" s="4">
        <v>4.3115674817042038E-2</v>
      </c>
      <c r="H35" s="249">
        <v>1440</v>
      </c>
      <c r="I35" s="265">
        <f t="shared" si="0"/>
        <v>4.1332988891759237E-2</v>
      </c>
      <c r="J35" s="20">
        <v>0</v>
      </c>
      <c r="K35" s="278">
        <f t="shared" si="1"/>
        <v>1440</v>
      </c>
      <c r="L35" s="265">
        <f t="shared" si="2"/>
        <v>4.1324685760202033E-2</v>
      </c>
      <c r="M35" s="241">
        <f t="shared" si="3"/>
        <v>-5.2631578947368418E-2</v>
      </c>
    </row>
    <row r="36" spans="1:16" x14ac:dyDescent="0.3">
      <c r="A36" s="1">
        <v>53</v>
      </c>
      <c r="B36" s="2" t="s">
        <v>229</v>
      </c>
      <c r="C36" s="2">
        <v>1958</v>
      </c>
      <c r="D36" s="3">
        <v>5.5549251021334546E-2</v>
      </c>
      <c r="E36" s="2">
        <v>1</v>
      </c>
      <c r="F36" s="2">
        <v>1959</v>
      </c>
      <c r="G36" s="4">
        <v>5.5568162478016679E-2</v>
      </c>
      <c r="H36" s="249">
        <v>1807</v>
      </c>
      <c r="I36" s="265">
        <f t="shared" si="0"/>
        <v>5.1867160366256208E-2</v>
      </c>
      <c r="J36" s="20">
        <v>1</v>
      </c>
      <c r="K36" s="278">
        <f t="shared" si="1"/>
        <v>1808</v>
      </c>
      <c r="L36" s="265">
        <f t="shared" si="2"/>
        <v>5.188543878780922E-2</v>
      </c>
      <c r="M36" s="241">
        <f t="shared" si="3"/>
        <v>-7.7080142930066362E-2</v>
      </c>
    </row>
    <row r="37" spans="1:16" x14ac:dyDescent="0.3">
      <c r="A37" s="1">
        <v>54</v>
      </c>
      <c r="B37" s="2" t="s">
        <v>230</v>
      </c>
      <c r="C37" s="2">
        <v>1324</v>
      </c>
      <c r="D37" s="3">
        <v>3.7562414888788018E-2</v>
      </c>
      <c r="E37" s="2">
        <v>0</v>
      </c>
      <c r="F37" s="2">
        <v>1324</v>
      </c>
      <c r="G37" s="4">
        <v>3.7556022011686618E-2</v>
      </c>
      <c r="H37" s="249">
        <v>1326</v>
      </c>
      <c r="I37" s="265">
        <f t="shared" si="0"/>
        <v>3.8060793937828297E-2</v>
      </c>
      <c r="J37" s="20">
        <v>0</v>
      </c>
      <c r="K37" s="278">
        <f t="shared" si="1"/>
        <v>1326</v>
      </c>
      <c r="L37" s="265">
        <f t="shared" si="2"/>
        <v>3.8053148137519373E-2</v>
      </c>
      <c r="M37" s="241">
        <f t="shared" si="3"/>
        <v>1.5105740181268882E-3</v>
      </c>
      <c r="O37" s="196"/>
      <c r="P37" s="196"/>
    </row>
    <row r="38" spans="1:16" x14ac:dyDescent="0.3">
      <c r="A38" s="1">
        <v>55</v>
      </c>
      <c r="B38" s="2" t="s">
        <v>231</v>
      </c>
      <c r="C38" s="2">
        <v>557</v>
      </c>
      <c r="D38" s="3">
        <v>1.5802315024965957E-2</v>
      </c>
      <c r="E38" s="2">
        <v>0</v>
      </c>
      <c r="F38" s="2">
        <v>557</v>
      </c>
      <c r="G38" s="4">
        <v>1.5799625574402905E-2</v>
      </c>
      <c r="H38" s="249">
        <v>533</v>
      </c>
      <c r="I38" s="265">
        <f t="shared" si="0"/>
        <v>1.529894658285255E-2</v>
      </c>
      <c r="J38" s="20">
        <v>0</v>
      </c>
      <c r="K38" s="278">
        <f t="shared" si="1"/>
        <v>533</v>
      </c>
      <c r="L38" s="265">
        <f t="shared" si="2"/>
        <v>1.5295873270963668E-2</v>
      </c>
      <c r="M38" s="241">
        <f t="shared" si="3"/>
        <v>-4.3087971274685818E-2</v>
      </c>
      <c r="O38" s="196"/>
      <c r="P38" s="196"/>
    </row>
    <row r="39" spans="1:16" x14ac:dyDescent="0.3">
      <c r="A39" s="1">
        <v>59</v>
      </c>
      <c r="B39" s="2" t="s">
        <v>232</v>
      </c>
      <c r="C39" s="2">
        <v>311</v>
      </c>
      <c r="D39" s="3">
        <v>8.823195642305947E-3</v>
      </c>
      <c r="E39" s="2">
        <v>0</v>
      </c>
      <c r="F39" s="2">
        <v>311</v>
      </c>
      <c r="G39" s="4">
        <v>8.8216939921711007E-3</v>
      </c>
      <c r="H39" s="249">
        <v>357</v>
      </c>
      <c r="I39" s="265">
        <f t="shared" si="0"/>
        <v>1.0247136829415311E-2</v>
      </c>
      <c r="J39" s="20">
        <v>0</v>
      </c>
      <c r="K39" s="278">
        <f t="shared" si="1"/>
        <v>357</v>
      </c>
      <c r="L39" s="265">
        <f t="shared" si="2"/>
        <v>1.0245078344716753E-2</v>
      </c>
      <c r="M39" s="241">
        <f t="shared" si="3"/>
        <v>0.14790996784565916</v>
      </c>
    </row>
    <row r="40" spans="1:16" x14ac:dyDescent="0.3">
      <c r="A40" s="24">
        <v>6</v>
      </c>
      <c r="B40" s="25" t="s">
        <v>233</v>
      </c>
      <c r="C40" s="25">
        <v>2753</v>
      </c>
      <c r="D40" s="26">
        <v>7.810372219700408E-2</v>
      </c>
      <c r="E40" s="25">
        <v>0</v>
      </c>
      <c r="F40" s="25">
        <v>2753</v>
      </c>
      <c r="G40" s="27">
        <v>7.8090429454813634E-2</v>
      </c>
      <c r="H40" s="250">
        <f>SUM(H41:H44)</f>
        <v>2844</v>
      </c>
      <c r="I40" s="101">
        <f t="shared" si="0"/>
        <v>8.1632653061224483E-2</v>
      </c>
      <c r="J40" s="250">
        <f>SUM(J41:J44)</f>
        <v>0</v>
      </c>
      <c r="K40" s="248">
        <f t="shared" si="1"/>
        <v>2844</v>
      </c>
      <c r="L40" s="101">
        <f t="shared" si="2"/>
        <v>8.1616254376399008E-2</v>
      </c>
      <c r="M40" s="244">
        <f t="shared" si="3"/>
        <v>3.3054849255357795E-2</v>
      </c>
      <c r="O40" s="196"/>
      <c r="P40" s="196"/>
    </row>
    <row r="41" spans="1:16" x14ac:dyDescent="0.3">
      <c r="A41" s="1">
        <v>60</v>
      </c>
      <c r="B41" s="2" t="s">
        <v>234</v>
      </c>
      <c r="C41" s="2">
        <v>215</v>
      </c>
      <c r="D41" s="3">
        <v>6.0996368588288694E-3</v>
      </c>
      <c r="E41" s="2">
        <v>0</v>
      </c>
      <c r="F41" s="2">
        <v>215</v>
      </c>
      <c r="G41" s="4">
        <v>6.0985987405684462E-3</v>
      </c>
      <c r="H41" s="249">
        <v>171</v>
      </c>
      <c r="I41" s="265">
        <f t="shared" si="0"/>
        <v>4.9082924308964096E-3</v>
      </c>
      <c r="J41" s="20">
        <v>0</v>
      </c>
      <c r="K41" s="278">
        <f t="shared" si="1"/>
        <v>171</v>
      </c>
      <c r="L41" s="265">
        <f t="shared" si="2"/>
        <v>4.9073064340239914E-3</v>
      </c>
      <c r="M41" s="241">
        <f t="shared" si="3"/>
        <v>-0.20465116279069767</v>
      </c>
    </row>
    <row r="42" spans="1:16" x14ac:dyDescent="0.3">
      <c r="A42" s="1">
        <v>61</v>
      </c>
      <c r="B42" s="2" t="s">
        <v>235</v>
      </c>
      <c r="C42" s="2">
        <v>1384</v>
      </c>
      <c r="D42" s="3">
        <v>3.926463912846119E-2</v>
      </c>
      <c r="E42" s="2">
        <v>0</v>
      </c>
      <c r="F42" s="2">
        <v>1384</v>
      </c>
      <c r="G42" s="4">
        <v>3.925795654393828E-2</v>
      </c>
      <c r="H42" s="249">
        <v>1499</v>
      </c>
      <c r="I42" s="265">
        <f t="shared" si="0"/>
        <v>4.3026493297741039E-2</v>
      </c>
      <c r="J42" s="20">
        <v>0</v>
      </c>
      <c r="K42" s="278">
        <f t="shared" si="1"/>
        <v>1499</v>
      </c>
      <c r="L42" s="265">
        <f t="shared" si="2"/>
        <v>4.3017849968432532E-2</v>
      </c>
      <c r="M42" s="241">
        <f t="shared" si="3"/>
        <v>8.3092485549132941E-2</v>
      </c>
    </row>
    <row r="43" spans="1:16" x14ac:dyDescent="0.3">
      <c r="A43" s="1">
        <v>62</v>
      </c>
      <c r="B43" s="2" t="s">
        <v>236</v>
      </c>
      <c r="C43" s="2">
        <v>1103</v>
      </c>
      <c r="D43" s="3">
        <v>3.1292555605991833E-2</v>
      </c>
      <c r="E43" s="2">
        <v>0</v>
      </c>
      <c r="F43" s="2">
        <v>1103</v>
      </c>
      <c r="G43" s="4">
        <v>3.1287229817893003E-2</v>
      </c>
      <c r="H43" s="249">
        <v>1119</v>
      </c>
      <c r="I43" s="265">
        <f t="shared" si="0"/>
        <v>3.2119176784637903E-2</v>
      </c>
      <c r="J43" s="20">
        <v>0</v>
      </c>
      <c r="K43" s="278">
        <f t="shared" si="1"/>
        <v>1119</v>
      </c>
      <c r="L43" s="265">
        <f t="shared" si="2"/>
        <v>3.2112724559490331E-2</v>
      </c>
      <c r="M43" s="241">
        <f t="shared" si="3"/>
        <v>1.4505893019038985E-2</v>
      </c>
    </row>
    <row r="44" spans="1:16" x14ac:dyDescent="0.3">
      <c r="A44" s="1">
        <v>69</v>
      </c>
      <c r="B44" s="2" t="s">
        <v>237</v>
      </c>
      <c r="C44" s="2">
        <v>51</v>
      </c>
      <c r="D44" s="3">
        <v>1.446890603722197E-3</v>
      </c>
      <c r="E44" s="2">
        <v>0</v>
      </c>
      <c r="F44" s="2">
        <v>51</v>
      </c>
      <c r="G44" s="4">
        <v>1.4466443524139105E-3</v>
      </c>
      <c r="H44" s="249">
        <v>55</v>
      </c>
      <c r="I44" s="265">
        <f t="shared" si="0"/>
        <v>1.5786905479491375E-3</v>
      </c>
      <c r="J44" s="20">
        <v>0</v>
      </c>
      <c r="K44" s="278">
        <f t="shared" si="1"/>
        <v>55</v>
      </c>
      <c r="L44" s="265">
        <f t="shared" si="2"/>
        <v>1.5783734144521608E-3</v>
      </c>
      <c r="M44" s="241">
        <f t="shared" si="3"/>
        <v>7.8431372549019607E-2</v>
      </c>
    </row>
    <row r="45" spans="1:16" ht="15" thickBot="1" x14ac:dyDescent="0.35">
      <c r="A45" s="113">
        <v>99</v>
      </c>
      <c r="B45" s="105" t="s">
        <v>238</v>
      </c>
      <c r="C45" s="105">
        <v>2807</v>
      </c>
      <c r="D45" s="106">
        <v>7.9635724012709935E-2</v>
      </c>
      <c r="E45" s="105">
        <v>0</v>
      </c>
      <c r="F45" s="105">
        <v>2807</v>
      </c>
      <c r="G45" s="107">
        <v>7.9622170533840131E-2</v>
      </c>
      <c r="H45" s="251">
        <v>2479</v>
      </c>
      <c r="I45" s="150">
        <f t="shared" si="0"/>
        <v>7.1155888515743851E-2</v>
      </c>
      <c r="J45" s="251">
        <v>0</v>
      </c>
      <c r="K45" s="254">
        <f t="shared" si="1"/>
        <v>2479</v>
      </c>
      <c r="L45" s="150">
        <f t="shared" si="2"/>
        <v>7.1141594444125586E-2</v>
      </c>
      <c r="M45" s="277">
        <f t="shared" si="3"/>
        <v>-0.11685073031706449</v>
      </c>
    </row>
    <row r="46" spans="1:16" ht="15" thickBot="1" x14ac:dyDescent="0.35">
      <c r="A46" s="114" t="s">
        <v>239</v>
      </c>
      <c r="B46" s="78"/>
      <c r="C46" s="108">
        <v>35248</v>
      </c>
      <c r="D46" s="313">
        <v>1</v>
      </c>
      <c r="E46" s="108">
        <v>6</v>
      </c>
      <c r="F46" s="108">
        <v>35254</v>
      </c>
      <c r="G46" s="178">
        <v>1</v>
      </c>
      <c r="H46" s="314">
        <f>H45+H40+H32+H26+H18+H10+H5</f>
        <v>34839</v>
      </c>
      <c r="I46" s="315">
        <f t="shared" si="0"/>
        <v>1</v>
      </c>
      <c r="J46" s="316">
        <f>J45+J40+J32+J26+J18+J10+J5</f>
        <v>7</v>
      </c>
      <c r="K46" s="317">
        <f t="shared" si="1"/>
        <v>34846</v>
      </c>
      <c r="L46" s="318">
        <f t="shared" si="2"/>
        <v>1</v>
      </c>
      <c r="M46" s="312">
        <f t="shared" si="3"/>
        <v>-1.1573154819311284E-2</v>
      </c>
    </row>
    <row r="47" spans="1:16" ht="15" thickBot="1" x14ac:dyDescent="0.35">
      <c r="A47" s="115" t="s">
        <v>42</v>
      </c>
      <c r="B47" s="109" t="s">
        <v>240</v>
      </c>
      <c r="C47" s="109">
        <v>1739</v>
      </c>
      <c r="D47" s="109"/>
      <c r="E47" s="109">
        <v>0</v>
      </c>
      <c r="F47" s="109">
        <v>1739</v>
      </c>
      <c r="G47" s="110"/>
      <c r="H47" s="252">
        <v>1622</v>
      </c>
      <c r="I47" s="253"/>
      <c r="J47" s="91">
        <v>0</v>
      </c>
      <c r="K47" s="257">
        <f t="shared" si="1"/>
        <v>1622</v>
      </c>
      <c r="L47" s="258"/>
      <c r="M47" s="267">
        <f t="shared" si="3"/>
        <v>-6.7280046003450264E-2</v>
      </c>
    </row>
    <row r="48" spans="1:16" s="7" customFormat="1" ht="15" thickBot="1" x14ac:dyDescent="0.35">
      <c r="A48" s="367" t="s">
        <v>9</v>
      </c>
      <c r="B48" s="352"/>
      <c r="C48" s="352">
        <v>36987</v>
      </c>
      <c r="D48" s="352"/>
      <c r="E48" s="352">
        <v>6</v>
      </c>
      <c r="F48" s="352">
        <v>36993</v>
      </c>
      <c r="G48" s="434"/>
      <c r="H48" s="435">
        <f>H46+H47</f>
        <v>36461</v>
      </c>
      <c r="I48" s="352"/>
      <c r="J48" s="436">
        <f>J46+J47</f>
        <v>7</v>
      </c>
      <c r="K48" s="319">
        <f t="shared" si="1"/>
        <v>36468</v>
      </c>
      <c r="L48" s="320"/>
      <c r="M48" s="357">
        <f t="shared" si="3"/>
        <v>-1.4191874138350498E-2</v>
      </c>
    </row>
  </sheetData>
  <mergeCells count="10">
    <mergeCell ref="A1:M1"/>
    <mergeCell ref="K3:L3"/>
    <mergeCell ref="C3:D3"/>
    <mergeCell ref="F3:G3"/>
    <mergeCell ref="A2:A4"/>
    <mergeCell ref="B2:B4"/>
    <mergeCell ref="H2:L2"/>
    <mergeCell ref="M2:M4"/>
    <mergeCell ref="H3:I3"/>
    <mergeCell ref="C2:G2"/>
  </mergeCells>
  <pageMargins left="0.7" right="0.7" top="0.75" bottom="0.75" header="0.3" footer="0.3"/>
  <ignoredErrors>
    <ignoredError sqref="I5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workbookViewId="0">
      <selection sqref="A1:M1"/>
    </sheetView>
  </sheetViews>
  <sheetFormatPr defaultColWidth="9.109375" defaultRowHeight="14.4" x14ac:dyDescent="0.3"/>
  <cols>
    <col min="1" max="1" width="6.6640625" style="22" customWidth="1"/>
    <col min="2" max="2" width="76.6640625" style="22" customWidth="1"/>
    <col min="3" max="12" width="6.6640625" style="22" customWidth="1"/>
    <col min="13" max="13" width="9.88671875" style="22" customWidth="1"/>
    <col min="14" max="14" width="34.33203125" style="22" customWidth="1"/>
    <col min="15" max="16384" width="9.109375" style="22"/>
  </cols>
  <sheetData>
    <row r="1" spans="1:16" ht="15" thickBot="1" x14ac:dyDescent="0.35">
      <c r="A1" s="473" t="s">
        <v>681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5"/>
    </row>
    <row r="2" spans="1:16" ht="14.4" customHeight="1" x14ac:dyDescent="0.3">
      <c r="A2" s="542" t="s">
        <v>241</v>
      </c>
      <c r="B2" s="471" t="s">
        <v>242</v>
      </c>
      <c r="C2" s="485">
        <v>2014</v>
      </c>
      <c r="D2" s="487"/>
      <c r="E2" s="487"/>
      <c r="F2" s="487"/>
      <c r="G2" s="486"/>
      <c r="H2" s="487">
        <v>2015</v>
      </c>
      <c r="I2" s="487"/>
      <c r="J2" s="487"/>
      <c r="K2" s="487"/>
      <c r="L2" s="505"/>
      <c r="M2" s="539" t="s">
        <v>675</v>
      </c>
    </row>
    <row r="3" spans="1:16" x14ac:dyDescent="0.3">
      <c r="A3" s="543"/>
      <c r="B3" s="530"/>
      <c r="C3" s="453" t="s">
        <v>1</v>
      </c>
      <c r="D3" s="515"/>
      <c r="E3" s="98" t="s">
        <v>2</v>
      </c>
      <c r="F3" s="453" t="s">
        <v>3</v>
      </c>
      <c r="G3" s="515"/>
      <c r="H3" s="528" t="s">
        <v>1</v>
      </c>
      <c r="I3" s="529"/>
      <c r="J3" s="104" t="s">
        <v>2</v>
      </c>
      <c r="K3" s="453" t="s">
        <v>3</v>
      </c>
      <c r="L3" s="462"/>
      <c r="M3" s="540"/>
    </row>
    <row r="4" spans="1:16" ht="15" thickBot="1" x14ac:dyDescent="0.35">
      <c r="A4" s="544"/>
      <c r="B4" s="531"/>
      <c r="C4" s="96" t="s">
        <v>4</v>
      </c>
      <c r="D4" s="96" t="s">
        <v>5</v>
      </c>
      <c r="E4" s="96" t="s">
        <v>6</v>
      </c>
      <c r="F4" s="96" t="s">
        <v>6</v>
      </c>
      <c r="G4" s="96" t="s">
        <v>5</v>
      </c>
      <c r="H4" s="96" t="s">
        <v>4</v>
      </c>
      <c r="I4" s="96" t="s">
        <v>5</v>
      </c>
      <c r="J4" s="96" t="s">
        <v>6</v>
      </c>
      <c r="K4" s="96" t="s">
        <v>6</v>
      </c>
      <c r="L4" s="97" t="s">
        <v>5</v>
      </c>
      <c r="M4" s="541"/>
    </row>
    <row r="5" spans="1:16" ht="14.4" customHeight="1" x14ac:dyDescent="0.25">
      <c r="A5" s="99" t="s">
        <v>42</v>
      </c>
      <c r="B5" s="100" t="s">
        <v>240</v>
      </c>
      <c r="C5" s="100">
        <v>1255</v>
      </c>
      <c r="D5" s="101">
        <v>3.393084056560413E-2</v>
      </c>
      <c r="E5" s="100">
        <v>0</v>
      </c>
      <c r="F5" s="100">
        <v>1255</v>
      </c>
      <c r="G5" s="111">
        <v>3.3925337225961666E-2</v>
      </c>
      <c r="H5" s="23">
        <v>809</v>
      </c>
      <c r="I5" s="101">
        <f>H5/$H$65</f>
        <v>2.2188091385315818E-2</v>
      </c>
      <c r="J5" s="100">
        <v>1</v>
      </c>
      <c r="K5" s="100">
        <f>J5+H5</f>
        <v>810</v>
      </c>
      <c r="L5" s="101">
        <f>K5/$K$65</f>
        <v>2.2211253701875617E-2</v>
      </c>
      <c r="M5" s="350">
        <f>(K5-F5)/F5</f>
        <v>-0.35458167330677293</v>
      </c>
      <c r="O5" s="245"/>
      <c r="P5" s="245"/>
    </row>
    <row r="6" spans="1:16" x14ac:dyDescent="0.3">
      <c r="A6" s="13" t="s">
        <v>44</v>
      </c>
      <c r="B6" s="14" t="s">
        <v>243</v>
      </c>
      <c r="C6" s="14">
        <v>239</v>
      </c>
      <c r="D6" s="15">
        <v>6.4617297969556875E-3</v>
      </c>
      <c r="E6" s="14">
        <v>0</v>
      </c>
      <c r="F6" s="14">
        <v>239</v>
      </c>
      <c r="G6" s="16">
        <v>6.4606817506014649E-3</v>
      </c>
      <c r="H6" s="14">
        <f>SUM(H7:H12)</f>
        <v>279</v>
      </c>
      <c r="I6" s="101">
        <f>H6/$H$65</f>
        <v>7.6520117385699788E-3</v>
      </c>
      <c r="J6" s="14">
        <f>SUM(J7:J12)</f>
        <v>0</v>
      </c>
      <c r="K6" s="100">
        <f>J6+H6</f>
        <v>279</v>
      </c>
      <c r="L6" s="101">
        <f t="shared" ref="L6:L65" si="0">K6/$K$65</f>
        <v>7.6505429417571573E-3</v>
      </c>
      <c r="M6" s="350">
        <f>(K6-F6)/F6</f>
        <v>0.16736401673640167</v>
      </c>
    </row>
    <row r="7" spans="1:16" x14ac:dyDescent="0.3">
      <c r="A7" s="19">
        <v>10</v>
      </c>
      <c r="B7" s="20" t="s">
        <v>244</v>
      </c>
      <c r="C7" s="20">
        <v>22</v>
      </c>
      <c r="D7" s="3">
        <v>5.9480357963608834E-4</v>
      </c>
      <c r="E7" s="20">
        <v>0</v>
      </c>
      <c r="F7" s="20">
        <v>22</v>
      </c>
      <c r="G7" s="4">
        <v>5.9470710674992561E-4</v>
      </c>
      <c r="H7" s="20">
        <v>25</v>
      </c>
      <c r="I7" s="346">
        <f>H7/$H$65</f>
        <v>6.8566413428046403E-4</v>
      </c>
      <c r="J7" s="20">
        <v>0</v>
      </c>
      <c r="K7" s="123">
        <f>J7+H7</f>
        <v>25</v>
      </c>
      <c r="L7" s="346">
        <f t="shared" si="0"/>
        <v>6.8553252166282772E-4</v>
      </c>
      <c r="M7" s="263">
        <f>(K7-F7)/F7</f>
        <v>0.13636363636363635</v>
      </c>
    </row>
    <row r="8" spans="1:16" x14ac:dyDescent="0.3">
      <c r="A8" s="19">
        <v>11</v>
      </c>
      <c r="B8" s="20" t="s">
        <v>245</v>
      </c>
      <c r="C8" s="20">
        <v>16</v>
      </c>
      <c r="D8" s="3">
        <v>4.3258442155351878E-4</v>
      </c>
      <c r="E8" s="20">
        <v>0</v>
      </c>
      <c r="F8" s="20">
        <v>16</v>
      </c>
      <c r="G8" s="4">
        <v>4.3251425945449137E-4</v>
      </c>
      <c r="H8" s="20">
        <v>16</v>
      </c>
      <c r="I8" s="346">
        <f t="shared" ref="I8:I65" si="1">H8/$H$65</f>
        <v>4.38825045939497E-4</v>
      </c>
      <c r="J8" s="20">
        <v>0</v>
      </c>
      <c r="K8" s="123">
        <f t="shared" ref="K8:K65" si="2">J8+H8</f>
        <v>16</v>
      </c>
      <c r="L8" s="346">
        <f t="shared" si="0"/>
        <v>4.3874081386420971E-4</v>
      </c>
      <c r="M8" s="263">
        <f t="shared" ref="M8:M65" si="3">(K8-F8)/F8</f>
        <v>0</v>
      </c>
    </row>
    <row r="9" spans="1:16" x14ac:dyDescent="0.3">
      <c r="A9" s="19">
        <v>12</v>
      </c>
      <c r="B9" s="116" t="s">
        <v>246</v>
      </c>
      <c r="C9" s="20">
        <v>25</v>
      </c>
      <c r="D9" s="3">
        <v>6.759131586773731E-4</v>
      </c>
      <c r="E9" s="20">
        <v>0</v>
      </c>
      <c r="F9" s="20">
        <v>25</v>
      </c>
      <c r="G9" s="4">
        <v>6.7580353039764279E-4</v>
      </c>
      <c r="H9" s="20">
        <v>33</v>
      </c>
      <c r="I9" s="346">
        <f t="shared" si="1"/>
        <v>9.0507665725021258E-4</v>
      </c>
      <c r="J9" s="20">
        <v>0</v>
      </c>
      <c r="K9" s="123">
        <f t="shared" si="2"/>
        <v>33</v>
      </c>
      <c r="L9" s="346">
        <f t="shared" si="0"/>
        <v>9.0490292859493257E-4</v>
      </c>
      <c r="M9" s="263">
        <f t="shared" si="3"/>
        <v>0.32</v>
      </c>
    </row>
    <row r="10" spans="1:16" ht="14.4" customHeight="1" x14ac:dyDescent="0.25">
      <c r="A10" s="19">
        <v>13</v>
      </c>
      <c r="B10" s="20" t="s">
        <v>247</v>
      </c>
      <c r="C10" s="20">
        <v>47</v>
      </c>
      <c r="D10" s="3">
        <v>1.2707167383134614E-3</v>
      </c>
      <c r="E10" s="20">
        <v>0</v>
      </c>
      <c r="F10" s="20">
        <v>47</v>
      </c>
      <c r="G10" s="4">
        <v>1.2705106371475685E-3</v>
      </c>
      <c r="H10" s="20">
        <v>48</v>
      </c>
      <c r="I10" s="346">
        <f t="shared" si="1"/>
        <v>1.3164751378184909E-3</v>
      </c>
      <c r="J10" s="20">
        <v>0</v>
      </c>
      <c r="K10" s="123">
        <f t="shared" si="2"/>
        <v>48</v>
      </c>
      <c r="L10" s="346">
        <f t="shared" si="0"/>
        <v>1.3162224415926291E-3</v>
      </c>
      <c r="M10" s="263">
        <f t="shared" si="3"/>
        <v>2.1276595744680851E-2</v>
      </c>
    </row>
    <row r="11" spans="1:16" ht="14.4" customHeight="1" x14ac:dyDescent="0.25">
      <c r="A11" s="19">
        <v>14</v>
      </c>
      <c r="B11" s="20" t="s">
        <v>248</v>
      </c>
      <c r="C11" s="20">
        <v>86</v>
      </c>
      <c r="D11" s="3">
        <v>2.3251412658501637E-3</v>
      </c>
      <c r="E11" s="20">
        <v>0</v>
      </c>
      <c r="F11" s="20">
        <v>86</v>
      </c>
      <c r="G11" s="4">
        <v>2.3247641445678911E-3</v>
      </c>
      <c r="H11" s="20">
        <v>99</v>
      </c>
      <c r="I11" s="346">
        <f t="shared" si="1"/>
        <v>2.7152299717506378E-3</v>
      </c>
      <c r="J11" s="20">
        <v>0</v>
      </c>
      <c r="K11" s="123">
        <f t="shared" si="2"/>
        <v>99</v>
      </c>
      <c r="L11" s="346">
        <f t="shared" si="0"/>
        <v>2.7147087857847976E-3</v>
      </c>
      <c r="M11" s="263">
        <f t="shared" si="3"/>
        <v>0.15116279069767441</v>
      </c>
    </row>
    <row r="12" spans="1:16" x14ac:dyDescent="0.3">
      <c r="A12" s="19">
        <v>19</v>
      </c>
      <c r="B12" s="20" t="s">
        <v>249</v>
      </c>
      <c r="C12" s="20">
        <v>43</v>
      </c>
      <c r="D12" s="3">
        <v>1.1625706329250818E-3</v>
      </c>
      <c r="E12" s="20">
        <v>0</v>
      </c>
      <c r="F12" s="20">
        <v>43</v>
      </c>
      <c r="G12" s="4">
        <v>1.1623820722839455E-3</v>
      </c>
      <c r="H12" s="20">
        <v>58</v>
      </c>
      <c r="I12" s="346">
        <f t="shared" si="1"/>
        <v>1.5907407915306767E-3</v>
      </c>
      <c r="J12" s="20">
        <v>0</v>
      </c>
      <c r="K12" s="123">
        <f t="shared" si="2"/>
        <v>58</v>
      </c>
      <c r="L12" s="346">
        <f t="shared" si="0"/>
        <v>1.5904354502577602E-3</v>
      </c>
      <c r="M12" s="263">
        <f t="shared" si="3"/>
        <v>0.34883720930232559</v>
      </c>
    </row>
    <row r="13" spans="1:16" ht="28.8" x14ac:dyDescent="0.3">
      <c r="A13" s="13" t="s">
        <v>62</v>
      </c>
      <c r="B13" s="32" t="s">
        <v>250</v>
      </c>
      <c r="C13" s="14">
        <v>945</v>
      </c>
      <c r="D13" s="15">
        <v>2.5549517398004703E-2</v>
      </c>
      <c r="E13" s="14">
        <v>0</v>
      </c>
      <c r="F13" s="14">
        <v>945</v>
      </c>
      <c r="G13" s="16">
        <v>2.5545373449030899E-2</v>
      </c>
      <c r="H13" s="14">
        <f>SUM(H14:H19)</f>
        <v>966</v>
      </c>
      <c r="I13" s="101">
        <f t="shared" si="1"/>
        <v>2.649406214859713E-2</v>
      </c>
      <c r="J13" s="14">
        <f>SUM(J14:J19)</f>
        <v>0</v>
      </c>
      <c r="K13" s="123">
        <f t="shared" si="2"/>
        <v>966</v>
      </c>
      <c r="L13" s="101">
        <f t="shared" si="0"/>
        <v>2.6488976637051662E-2</v>
      </c>
      <c r="M13" s="350">
        <f t="shared" si="3"/>
        <v>2.2222222222222223E-2</v>
      </c>
    </row>
    <row r="14" spans="1:16" ht="28.8" x14ac:dyDescent="0.3">
      <c r="A14" s="117">
        <v>20</v>
      </c>
      <c r="B14" s="116" t="s">
        <v>251</v>
      </c>
      <c r="C14" s="20">
        <v>96</v>
      </c>
      <c r="D14" s="3">
        <v>2.595506529321113E-3</v>
      </c>
      <c r="E14" s="20">
        <v>0</v>
      </c>
      <c r="F14" s="20">
        <v>96</v>
      </c>
      <c r="G14" s="4">
        <v>2.5950855567269484E-3</v>
      </c>
      <c r="H14" s="20">
        <v>71</v>
      </c>
      <c r="I14" s="346">
        <f t="shared" si="1"/>
        <v>1.947286141356518E-3</v>
      </c>
      <c r="J14" s="20">
        <v>0</v>
      </c>
      <c r="K14" s="123">
        <f t="shared" si="2"/>
        <v>71</v>
      </c>
      <c r="L14" s="346">
        <f t="shared" si="0"/>
        <v>1.9469123615224306E-3</v>
      </c>
      <c r="M14" s="263">
        <f t="shared" si="3"/>
        <v>-0.26041666666666669</v>
      </c>
    </row>
    <row r="15" spans="1:16" x14ac:dyDescent="0.3">
      <c r="A15" s="19">
        <v>21</v>
      </c>
      <c r="B15" s="20" t="s">
        <v>252</v>
      </c>
      <c r="C15" s="20">
        <v>46</v>
      </c>
      <c r="D15" s="3">
        <v>1.2436802119663666E-3</v>
      </c>
      <c r="E15" s="20">
        <v>0</v>
      </c>
      <c r="F15" s="20">
        <v>46</v>
      </c>
      <c r="G15" s="4">
        <v>1.2434784959316628E-3</v>
      </c>
      <c r="H15" s="20">
        <v>64</v>
      </c>
      <c r="I15" s="346">
        <f t="shared" si="1"/>
        <v>1.755300183757988E-3</v>
      </c>
      <c r="J15" s="20">
        <v>0</v>
      </c>
      <c r="K15" s="123">
        <f t="shared" si="2"/>
        <v>64</v>
      </c>
      <c r="L15" s="346">
        <f t="shared" si="0"/>
        <v>1.7549632554568389E-3</v>
      </c>
      <c r="M15" s="263">
        <f t="shared" si="3"/>
        <v>0.39130434782608697</v>
      </c>
    </row>
    <row r="16" spans="1:16" x14ac:dyDescent="0.3">
      <c r="A16" s="19">
        <v>22</v>
      </c>
      <c r="B16" s="20" t="s">
        <v>253</v>
      </c>
      <c r="C16" s="20">
        <v>429</v>
      </c>
      <c r="D16" s="3">
        <v>1.1598669802903723E-2</v>
      </c>
      <c r="E16" s="20">
        <v>0</v>
      </c>
      <c r="F16" s="20">
        <v>429</v>
      </c>
      <c r="G16" s="4">
        <v>1.159678858162355E-2</v>
      </c>
      <c r="H16" s="20">
        <v>433</v>
      </c>
      <c r="I16" s="346">
        <f t="shared" si="1"/>
        <v>1.1875702805737638E-2</v>
      </c>
      <c r="J16" s="20">
        <v>0</v>
      </c>
      <c r="K16" s="123">
        <f t="shared" si="2"/>
        <v>433</v>
      </c>
      <c r="L16" s="346">
        <f t="shared" si="0"/>
        <v>1.1873423275200176E-2</v>
      </c>
      <c r="M16" s="263">
        <f t="shared" si="3"/>
        <v>9.324009324009324E-3</v>
      </c>
    </row>
    <row r="17" spans="1:16" x14ac:dyDescent="0.3">
      <c r="A17" s="19">
        <v>23</v>
      </c>
      <c r="B17" s="20" t="s">
        <v>254</v>
      </c>
      <c r="C17" s="20">
        <v>102</v>
      </c>
      <c r="D17" s="3">
        <v>2.7577256874036825E-3</v>
      </c>
      <c r="E17" s="20">
        <v>0</v>
      </c>
      <c r="F17" s="20">
        <v>102</v>
      </c>
      <c r="G17" s="4">
        <v>2.7572784040223825E-3</v>
      </c>
      <c r="H17" s="20">
        <v>121</v>
      </c>
      <c r="I17" s="346">
        <f t="shared" si="1"/>
        <v>3.318614409917446E-3</v>
      </c>
      <c r="J17" s="20">
        <v>0</v>
      </c>
      <c r="K17" s="123">
        <f t="shared" si="2"/>
        <v>121</v>
      </c>
      <c r="L17" s="346">
        <f t="shared" si="0"/>
        <v>3.3179774048480858E-3</v>
      </c>
      <c r="M17" s="263">
        <f t="shared" si="3"/>
        <v>0.18627450980392157</v>
      </c>
    </row>
    <row r="18" spans="1:16" x14ac:dyDescent="0.3">
      <c r="A18" s="19">
        <v>24</v>
      </c>
      <c r="B18" s="20" t="s">
        <v>255</v>
      </c>
      <c r="C18" s="20">
        <v>209</v>
      </c>
      <c r="D18" s="3">
        <v>5.6506340065428391E-3</v>
      </c>
      <c r="E18" s="20">
        <v>0</v>
      </c>
      <c r="F18" s="20">
        <v>209</v>
      </c>
      <c r="G18" s="4">
        <v>5.6497175141242938E-3</v>
      </c>
      <c r="H18" s="20">
        <v>185</v>
      </c>
      <c r="I18" s="346">
        <f t="shared" si="1"/>
        <v>5.073914593675434E-3</v>
      </c>
      <c r="J18" s="20">
        <v>0</v>
      </c>
      <c r="K18" s="123">
        <f t="shared" si="2"/>
        <v>185</v>
      </c>
      <c r="L18" s="346">
        <f t="shared" si="0"/>
        <v>5.0729406603049251E-3</v>
      </c>
      <c r="M18" s="263">
        <f t="shared" si="3"/>
        <v>-0.11483253588516747</v>
      </c>
    </row>
    <row r="19" spans="1:16" x14ac:dyDescent="0.3">
      <c r="A19" s="19">
        <v>29</v>
      </c>
      <c r="B19" s="20" t="s">
        <v>256</v>
      </c>
      <c r="C19" s="20">
        <v>63</v>
      </c>
      <c r="D19" s="3">
        <v>1.7033011598669803E-3</v>
      </c>
      <c r="E19" s="20">
        <v>0</v>
      </c>
      <c r="F19" s="20">
        <v>63</v>
      </c>
      <c r="G19" s="4">
        <v>1.7030248966020598E-3</v>
      </c>
      <c r="H19" s="20">
        <v>92</v>
      </c>
      <c r="I19" s="346">
        <f t="shared" si="1"/>
        <v>2.5232440141521079E-3</v>
      </c>
      <c r="J19" s="20">
        <v>0</v>
      </c>
      <c r="K19" s="123">
        <f t="shared" si="2"/>
        <v>92</v>
      </c>
      <c r="L19" s="346">
        <f t="shared" si="0"/>
        <v>2.5227596797192057E-3</v>
      </c>
      <c r="M19" s="263">
        <f t="shared" si="3"/>
        <v>0.46031746031746029</v>
      </c>
    </row>
    <row r="20" spans="1:16" x14ac:dyDescent="0.3">
      <c r="A20" s="13" t="s">
        <v>69</v>
      </c>
      <c r="B20" s="14" t="s">
        <v>257</v>
      </c>
      <c r="C20" s="14">
        <v>3272</v>
      </c>
      <c r="D20" s="15">
        <v>8.8463514207694591E-2</v>
      </c>
      <c r="E20" s="14">
        <v>0</v>
      </c>
      <c r="F20" s="14">
        <v>3272</v>
      </c>
      <c r="G20" s="16">
        <v>8.8449166058443496E-2</v>
      </c>
      <c r="H20" s="14">
        <f>SUM(H21:H27)</f>
        <v>3163</v>
      </c>
      <c r="I20" s="101">
        <f t="shared" si="1"/>
        <v>8.6750226269164316E-2</v>
      </c>
      <c r="J20" s="14">
        <f>SUM(J21:J27)</f>
        <v>1</v>
      </c>
      <c r="K20" s="100">
        <f t="shared" si="2"/>
        <v>3164</v>
      </c>
      <c r="L20" s="101">
        <f t="shared" si="0"/>
        <v>8.6760995941647476E-2</v>
      </c>
      <c r="M20" s="350">
        <f t="shared" si="3"/>
        <v>-3.3007334963325183E-2</v>
      </c>
    </row>
    <row r="21" spans="1:16" x14ac:dyDescent="0.3">
      <c r="A21" s="19">
        <v>30</v>
      </c>
      <c r="B21" s="20" t="s">
        <v>258</v>
      </c>
      <c r="C21" s="20">
        <v>429</v>
      </c>
      <c r="D21" s="3">
        <v>1.1598669802903723E-2</v>
      </c>
      <c r="E21" s="20">
        <v>0</v>
      </c>
      <c r="F21" s="20">
        <v>429</v>
      </c>
      <c r="G21" s="4">
        <v>1.159678858162355E-2</v>
      </c>
      <c r="H21" s="20">
        <v>457</v>
      </c>
      <c r="I21" s="346">
        <f t="shared" si="1"/>
        <v>1.2533940374646883E-2</v>
      </c>
      <c r="J21" s="20">
        <v>0</v>
      </c>
      <c r="K21" s="123">
        <f t="shared" si="2"/>
        <v>457</v>
      </c>
      <c r="L21" s="346">
        <f t="shared" si="0"/>
        <v>1.2531534495996491E-2</v>
      </c>
      <c r="M21" s="263">
        <f t="shared" si="3"/>
        <v>6.5268065268065265E-2</v>
      </c>
    </row>
    <row r="22" spans="1:16" x14ac:dyDescent="0.3">
      <c r="A22" s="19">
        <v>31</v>
      </c>
      <c r="B22" s="20" t="s">
        <v>259</v>
      </c>
      <c r="C22" s="20">
        <v>141</v>
      </c>
      <c r="D22" s="3">
        <v>3.8121502149403843E-3</v>
      </c>
      <c r="E22" s="20">
        <v>0</v>
      </c>
      <c r="F22" s="20">
        <v>141</v>
      </c>
      <c r="G22" s="4">
        <v>3.8115319114427055E-3</v>
      </c>
      <c r="H22" s="20">
        <v>145</v>
      </c>
      <c r="I22" s="346">
        <f t="shared" si="1"/>
        <v>3.9768519788266916E-3</v>
      </c>
      <c r="J22" s="20">
        <v>0</v>
      </c>
      <c r="K22" s="123">
        <f t="shared" si="2"/>
        <v>145</v>
      </c>
      <c r="L22" s="346">
        <f t="shared" si="0"/>
        <v>3.9760886256444009E-3</v>
      </c>
      <c r="M22" s="263">
        <f t="shared" si="3"/>
        <v>2.8368794326241134E-2</v>
      </c>
    </row>
    <row r="23" spans="1:16" x14ac:dyDescent="0.3">
      <c r="A23" s="19">
        <v>32</v>
      </c>
      <c r="B23" s="20" t="s">
        <v>260</v>
      </c>
      <c r="C23" s="20">
        <v>380</v>
      </c>
      <c r="D23" s="3">
        <v>1.0273880011896072E-2</v>
      </c>
      <c r="E23" s="20">
        <v>0</v>
      </c>
      <c r="F23" s="20">
        <v>380</v>
      </c>
      <c r="G23" s="4">
        <v>1.027221366204417E-2</v>
      </c>
      <c r="H23" s="20">
        <v>347</v>
      </c>
      <c r="I23" s="346">
        <f t="shared" si="1"/>
        <v>9.5170181838128403E-3</v>
      </c>
      <c r="J23" s="20">
        <v>0</v>
      </c>
      <c r="K23" s="123">
        <f t="shared" si="2"/>
        <v>347</v>
      </c>
      <c r="L23" s="346">
        <f t="shared" si="0"/>
        <v>9.5151914006800474E-3</v>
      </c>
      <c r="M23" s="263">
        <f t="shared" si="3"/>
        <v>-8.6842105263157901E-2</v>
      </c>
    </row>
    <row r="24" spans="1:16" x14ac:dyDescent="0.3">
      <c r="A24" s="19">
        <v>33</v>
      </c>
      <c r="B24" s="20" t="s">
        <v>261</v>
      </c>
      <c r="C24" s="20">
        <v>995</v>
      </c>
      <c r="D24" s="3">
        <v>2.690134371535945E-2</v>
      </c>
      <c r="E24" s="20">
        <v>0</v>
      </c>
      <c r="F24" s="20">
        <v>995</v>
      </c>
      <c r="G24" s="4">
        <v>2.6896980509826182E-2</v>
      </c>
      <c r="H24" s="20">
        <v>914</v>
      </c>
      <c r="I24" s="346">
        <f t="shared" si="1"/>
        <v>2.5067880749293767E-2</v>
      </c>
      <c r="J24" s="20">
        <v>1</v>
      </c>
      <c r="K24" s="123">
        <f t="shared" si="2"/>
        <v>915</v>
      </c>
      <c r="L24" s="346">
        <f t="shared" si="0"/>
        <v>2.5090490292859494E-2</v>
      </c>
      <c r="M24" s="263">
        <f t="shared" si="3"/>
        <v>-8.0402010050251257E-2</v>
      </c>
    </row>
    <row r="25" spans="1:16" x14ac:dyDescent="0.3">
      <c r="A25" s="19">
        <v>34</v>
      </c>
      <c r="B25" s="20" t="s">
        <v>262</v>
      </c>
      <c r="C25" s="20">
        <v>262</v>
      </c>
      <c r="D25" s="3">
        <v>7.08356990293887E-3</v>
      </c>
      <c r="E25" s="20">
        <v>0</v>
      </c>
      <c r="F25" s="20">
        <v>262</v>
      </c>
      <c r="G25" s="4">
        <v>7.0824209985672964E-3</v>
      </c>
      <c r="H25" s="20">
        <v>294</v>
      </c>
      <c r="I25" s="346">
        <f t="shared" si="1"/>
        <v>8.0634102191382579E-3</v>
      </c>
      <c r="J25" s="20">
        <v>0</v>
      </c>
      <c r="K25" s="123">
        <f t="shared" si="2"/>
        <v>294</v>
      </c>
      <c r="L25" s="346">
        <f t="shared" si="0"/>
        <v>8.0618624547548531E-3</v>
      </c>
      <c r="M25" s="263">
        <f t="shared" si="3"/>
        <v>0.12213740458015267</v>
      </c>
    </row>
    <row r="26" spans="1:16" x14ac:dyDescent="0.3">
      <c r="A26" s="19">
        <v>35</v>
      </c>
      <c r="B26" s="20" t="s">
        <v>263</v>
      </c>
      <c r="C26" s="20">
        <v>859</v>
      </c>
      <c r="D26" s="3">
        <v>2.3224376132154542E-2</v>
      </c>
      <c r="E26" s="20">
        <v>0</v>
      </c>
      <c r="F26" s="20">
        <v>859</v>
      </c>
      <c r="G26" s="4">
        <v>2.3220609304463007E-2</v>
      </c>
      <c r="H26" s="20">
        <v>833</v>
      </c>
      <c r="I26" s="346">
        <f t="shared" si="1"/>
        <v>2.2846328954225063E-2</v>
      </c>
      <c r="J26" s="20">
        <v>0</v>
      </c>
      <c r="K26" s="123">
        <f t="shared" si="2"/>
        <v>833</v>
      </c>
      <c r="L26" s="346">
        <f t="shared" si="0"/>
        <v>2.284194362180542E-2</v>
      </c>
      <c r="M26" s="263">
        <f t="shared" si="3"/>
        <v>-3.0267753201396973E-2</v>
      </c>
    </row>
    <row r="27" spans="1:16" x14ac:dyDescent="0.3">
      <c r="A27" s="19">
        <v>39</v>
      </c>
      <c r="B27" s="20" t="s">
        <v>264</v>
      </c>
      <c r="C27" s="20">
        <v>206</v>
      </c>
      <c r="D27" s="3">
        <v>5.5695244275015543E-3</v>
      </c>
      <c r="E27" s="20">
        <v>0</v>
      </c>
      <c r="F27" s="20">
        <v>206</v>
      </c>
      <c r="G27" s="4">
        <v>5.5686210904765769E-3</v>
      </c>
      <c r="H27" s="20">
        <v>173</v>
      </c>
      <c r="I27" s="346">
        <f t="shared" si="1"/>
        <v>4.7447958092208115E-3</v>
      </c>
      <c r="J27" s="20">
        <v>0</v>
      </c>
      <c r="K27" s="123">
        <f t="shared" si="2"/>
        <v>173</v>
      </c>
      <c r="L27" s="346">
        <f t="shared" si="0"/>
        <v>4.7438850499067677E-3</v>
      </c>
      <c r="M27" s="263">
        <f t="shared" si="3"/>
        <v>-0.16019417475728157</v>
      </c>
    </row>
    <row r="28" spans="1:16" x14ac:dyDescent="0.3">
      <c r="A28" s="13" t="s">
        <v>76</v>
      </c>
      <c r="B28" s="118" t="s">
        <v>265</v>
      </c>
      <c r="C28" s="14">
        <v>5345</v>
      </c>
      <c r="D28" s="15">
        <v>0.14451023332522236</v>
      </c>
      <c r="E28" s="14">
        <v>0</v>
      </c>
      <c r="F28" s="14">
        <v>5345</v>
      </c>
      <c r="G28" s="16">
        <v>0.14448679479901602</v>
      </c>
      <c r="H28" s="14">
        <f>SUM(H29:H35)</f>
        <v>5226</v>
      </c>
      <c r="I28" s="101">
        <f t="shared" si="1"/>
        <v>0.1433312306299882</v>
      </c>
      <c r="J28" s="14">
        <f>SUM(J29:J35)</f>
        <v>1</v>
      </c>
      <c r="K28" s="100">
        <f t="shared" si="2"/>
        <v>5227</v>
      </c>
      <c r="L28" s="101">
        <f t="shared" si="0"/>
        <v>0.14333113962926403</v>
      </c>
      <c r="M28" s="350">
        <f t="shared" si="3"/>
        <v>-2.2076707202993453E-2</v>
      </c>
    </row>
    <row r="29" spans="1:16" ht="28.8" x14ac:dyDescent="0.3">
      <c r="A29" s="117">
        <v>40</v>
      </c>
      <c r="B29" s="116" t="s">
        <v>266</v>
      </c>
      <c r="C29" s="20">
        <v>654</v>
      </c>
      <c r="D29" s="3">
        <v>1.768188823100008E-2</v>
      </c>
      <c r="E29" s="20">
        <v>0</v>
      </c>
      <c r="F29" s="20">
        <v>654</v>
      </c>
      <c r="G29" s="4">
        <v>1.7679020355202336E-2</v>
      </c>
      <c r="H29" s="20">
        <v>684</v>
      </c>
      <c r="I29" s="346">
        <f t="shared" si="1"/>
        <v>1.8759770713913496E-2</v>
      </c>
      <c r="J29" s="20">
        <v>1</v>
      </c>
      <c r="K29" s="123">
        <f t="shared" si="2"/>
        <v>685</v>
      </c>
      <c r="L29" s="346">
        <f t="shared" si="0"/>
        <v>1.878359109356148E-2</v>
      </c>
      <c r="M29" s="263">
        <f t="shared" si="3"/>
        <v>4.7400611620795105E-2</v>
      </c>
    </row>
    <row r="30" spans="1:16" ht="28.8" x14ac:dyDescent="0.3">
      <c r="A30" s="117">
        <v>41</v>
      </c>
      <c r="B30" s="116" t="s">
        <v>267</v>
      </c>
      <c r="C30" s="20">
        <v>190</v>
      </c>
      <c r="D30" s="3">
        <v>5.1369400059480359E-3</v>
      </c>
      <c r="E30" s="20">
        <v>0</v>
      </c>
      <c r="F30" s="20">
        <v>190</v>
      </c>
      <c r="G30" s="4">
        <v>5.136106831022085E-3</v>
      </c>
      <c r="H30" s="20">
        <v>194</v>
      </c>
      <c r="I30" s="346">
        <f t="shared" si="1"/>
        <v>5.3207536820164009E-3</v>
      </c>
      <c r="J30" s="20">
        <v>0</v>
      </c>
      <c r="K30" s="123">
        <f t="shared" si="2"/>
        <v>194</v>
      </c>
      <c r="L30" s="346">
        <f t="shared" si="0"/>
        <v>5.3197323681035431E-3</v>
      </c>
      <c r="M30" s="263">
        <f t="shared" si="3"/>
        <v>2.1052631578947368E-2</v>
      </c>
    </row>
    <row r="31" spans="1:16" ht="28.8" x14ac:dyDescent="0.3">
      <c r="A31" s="117">
        <v>42</v>
      </c>
      <c r="B31" s="116" t="s">
        <v>268</v>
      </c>
      <c r="C31" s="20">
        <v>956</v>
      </c>
      <c r="D31" s="3">
        <v>2.584691918782275E-2</v>
      </c>
      <c r="E31" s="20">
        <v>0</v>
      </c>
      <c r="F31" s="20">
        <v>956</v>
      </c>
      <c r="G31" s="4">
        <v>2.584272700240586E-2</v>
      </c>
      <c r="H31" s="20">
        <v>1022</v>
      </c>
      <c r="I31" s="346">
        <f t="shared" si="1"/>
        <v>2.802994980938537E-2</v>
      </c>
      <c r="J31" s="20">
        <v>0</v>
      </c>
      <c r="K31" s="123">
        <f t="shared" si="2"/>
        <v>1022</v>
      </c>
      <c r="L31" s="346">
        <f t="shared" si="0"/>
        <v>2.8024569485576394E-2</v>
      </c>
      <c r="M31" s="263">
        <f t="shared" si="3"/>
        <v>6.903765690376569E-2</v>
      </c>
      <c r="O31" s="245"/>
      <c r="P31" s="245"/>
    </row>
    <row r="32" spans="1:16" ht="28.8" x14ac:dyDescent="0.3">
      <c r="A32" s="117">
        <v>43</v>
      </c>
      <c r="B32" s="116" t="s">
        <v>269</v>
      </c>
      <c r="C32" s="20">
        <v>1072</v>
      </c>
      <c r="D32" s="3">
        <v>2.8983156244085762E-2</v>
      </c>
      <c r="E32" s="20">
        <v>0</v>
      </c>
      <c r="F32" s="20">
        <v>1072</v>
      </c>
      <c r="G32" s="4">
        <v>2.8978455383450924E-2</v>
      </c>
      <c r="H32" s="20">
        <v>984</v>
      </c>
      <c r="I32" s="346">
        <f t="shared" si="1"/>
        <v>2.6987740325279064E-2</v>
      </c>
      <c r="J32" s="20">
        <v>0</v>
      </c>
      <c r="K32" s="123">
        <f t="shared" si="2"/>
        <v>984</v>
      </c>
      <c r="L32" s="346">
        <f t="shared" si="0"/>
        <v>2.6982560052648898E-2</v>
      </c>
      <c r="M32" s="263">
        <f t="shared" si="3"/>
        <v>-8.2089552238805971E-2</v>
      </c>
    </row>
    <row r="33" spans="1:16" x14ac:dyDescent="0.3">
      <c r="A33" s="19">
        <v>44</v>
      </c>
      <c r="B33" s="116" t="s">
        <v>270</v>
      </c>
      <c r="C33" s="20">
        <v>2168</v>
      </c>
      <c r="D33" s="3">
        <v>5.8615189120501801E-2</v>
      </c>
      <c r="E33" s="20">
        <v>0</v>
      </c>
      <c r="F33" s="20">
        <v>2168</v>
      </c>
      <c r="G33" s="4">
        <v>5.8605682156083583E-2</v>
      </c>
      <c r="H33" s="20">
        <v>2012</v>
      </c>
      <c r="I33" s="346">
        <f t="shared" si="1"/>
        <v>5.5182249526891748E-2</v>
      </c>
      <c r="J33" s="20">
        <v>0</v>
      </c>
      <c r="K33" s="123">
        <f t="shared" si="2"/>
        <v>2012</v>
      </c>
      <c r="L33" s="346">
        <f t="shared" si="0"/>
        <v>5.5171657343424371E-2</v>
      </c>
      <c r="M33" s="263">
        <f t="shared" si="3"/>
        <v>-7.1955719557195569E-2</v>
      </c>
      <c r="O33" s="245"/>
      <c r="P33" s="245"/>
    </row>
    <row r="34" spans="1:16" x14ac:dyDescent="0.3">
      <c r="A34" s="19">
        <v>45</v>
      </c>
      <c r="B34" s="20" t="s">
        <v>271</v>
      </c>
      <c r="C34" s="20">
        <v>73</v>
      </c>
      <c r="D34" s="3">
        <v>1.9736664233379296E-3</v>
      </c>
      <c r="E34" s="20">
        <v>0</v>
      </c>
      <c r="F34" s="20">
        <v>73</v>
      </c>
      <c r="G34" s="4">
        <v>1.9733463087611169E-3</v>
      </c>
      <c r="H34" s="20">
        <v>57</v>
      </c>
      <c r="I34" s="346">
        <f t="shared" si="1"/>
        <v>1.563314226159458E-3</v>
      </c>
      <c r="J34" s="20">
        <v>0</v>
      </c>
      <c r="K34" s="123">
        <f t="shared" si="2"/>
        <v>57</v>
      </c>
      <c r="L34" s="346">
        <f t="shared" si="0"/>
        <v>1.5630141493912471E-3</v>
      </c>
      <c r="M34" s="263">
        <f t="shared" si="3"/>
        <v>-0.21917808219178081</v>
      </c>
    </row>
    <row r="35" spans="1:16" x14ac:dyDescent="0.3">
      <c r="A35" s="19">
        <v>49</v>
      </c>
      <c r="B35" s="20" t="s">
        <v>272</v>
      </c>
      <c r="C35" s="20">
        <v>232</v>
      </c>
      <c r="D35" s="3">
        <v>6.2724741125260225E-3</v>
      </c>
      <c r="E35" s="20">
        <v>0</v>
      </c>
      <c r="F35" s="20">
        <v>232</v>
      </c>
      <c r="G35" s="4">
        <v>6.2714567620901253E-3</v>
      </c>
      <c r="H35" s="20">
        <v>273</v>
      </c>
      <c r="I35" s="346">
        <f t="shared" si="1"/>
        <v>7.4874523463426676E-3</v>
      </c>
      <c r="J35" s="20">
        <v>0</v>
      </c>
      <c r="K35" s="123">
        <f t="shared" si="2"/>
        <v>273</v>
      </c>
      <c r="L35" s="346">
        <f t="shared" si="0"/>
        <v>7.4860151365580786E-3</v>
      </c>
      <c r="M35" s="263">
        <f t="shared" si="3"/>
        <v>0.17672413793103448</v>
      </c>
    </row>
    <row r="36" spans="1:16" x14ac:dyDescent="0.3">
      <c r="A36" s="13" t="s">
        <v>90</v>
      </c>
      <c r="B36" s="14" t="s">
        <v>273</v>
      </c>
      <c r="C36" s="14">
        <v>7329</v>
      </c>
      <c r="D36" s="15">
        <v>0.19815070159785872</v>
      </c>
      <c r="E36" s="14">
        <v>1</v>
      </c>
      <c r="F36" s="14">
        <v>7330</v>
      </c>
      <c r="G36" s="16">
        <v>0.19814559511258886</v>
      </c>
      <c r="H36" s="14">
        <f>SUM(H37:H40)</f>
        <v>7234</v>
      </c>
      <c r="I36" s="101">
        <f t="shared" si="1"/>
        <v>0.19840377389539507</v>
      </c>
      <c r="J36" s="14">
        <f>SUM(J37:J40)</f>
        <v>2</v>
      </c>
      <c r="K36" s="100">
        <f t="shared" si="2"/>
        <v>7236</v>
      </c>
      <c r="L36" s="101">
        <f t="shared" si="0"/>
        <v>0.19842053307008883</v>
      </c>
      <c r="M36" s="350">
        <f t="shared" si="3"/>
        <v>-1.2824010914051841E-2</v>
      </c>
    </row>
    <row r="37" spans="1:16" x14ac:dyDescent="0.3">
      <c r="A37" s="19">
        <v>50</v>
      </c>
      <c r="B37" s="20" t="s">
        <v>274</v>
      </c>
      <c r="C37" s="20">
        <v>1415</v>
      </c>
      <c r="D37" s="3">
        <v>3.8256684781139319E-2</v>
      </c>
      <c r="E37" s="20">
        <v>1</v>
      </c>
      <c r="F37" s="20">
        <v>1416</v>
      </c>
      <c r="G37" s="4">
        <v>3.8277511961722487E-2</v>
      </c>
      <c r="H37" s="20">
        <v>1358</v>
      </c>
      <c r="I37" s="346">
        <f t="shared" si="1"/>
        <v>3.7245275774114808E-2</v>
      </c>
      <c r="J37" s="20">
        <v>0</v>
      </c>
      <c r="K37" s="123">
        <f t="shared" si="2"/>
        <v>1358</v>
      </c>
      <c r="L37" s="346">
        <f t="shared" si="0"/>
        <v>3.7238126576724803E-2</v>
      </c>
      <c r="M37" s="263">
        <f t="shared" si="3"/>
        <v>-4.0960451977401127E-2</v>
      </c>
      <c r="O37" s="245"/>
      <c r="P37" s="245"/>
    </row>
    <row r="38" spans="1:16" x14ac:dyDescent="0.3">
      <c r="A38" s="19">
        <v>51</v>
      </c>
      <c r="B38" s="20" t="s">
        <v>275</v>
      </c>
      <c r="C38" s="20">
        <v>1184</v>
      </c>
      <c r="D38" s="3">
        <v>3.2011247194960395E-2</v>
      </c>
      <c r="E38" s="20">
        <v>0</v>
      </c>
      <c r="F38" s="20">
        <v>1184</v>
      </c>
      <c r="G38" s="4">
        <v>3.2006055199632365E-2</v>
      </c>
      <c r="H38" s="20">
        <v>1109</v>
      </c>
      <c r="I38" s="346">
        <f t="shared" si="1"/>
        <v>3.0416060996681385E-2</v>
      </c>
      <c r="J38" s="20">
        <v>1</v>
      </c>
      <c r="K38" s="123">
        <f t="shared" si="2"/>
        <v>1110</v>
      </c>
      <c r="L38" s="346">
        <f t="shared" si="0"/>
        <v>3.043764396182955E-2</v>
      </c>
      <c r="M38" s="263">
        <f t="shared" si="3"/>
        <v>-6.25E-2</v>
      </c>
      <c r="O38" s="245"/>
      <c r="P38" s="245"/>
    </row>
    <row r="39" spans="1:16" x14ac:dyDescent="0.3">
      <c r="A39" s="19">
        <v>52</v>
      </c>
      <c r="B39" s="20" t="s">
        <v>276</v>
      </c>
      <c r="C39" s="20">
        <v>4518</v>
      </c>
      <c r="D39" s="3">
        <v>0.12215102603617488</v>
      </c>
      <c r="E39" s="20">
        <v>0</v>
      </c>
      <c r="F39" s="20">
        <v>4518</v>
      </c>
      <c r="G39" s="4">
        <v>0.12213121401346201</v>
      </c>
      <c r="H39" s="20">
        <v>4546</v>
      </c>
      <c r="I39" s="346">
        <f t="shared" si="1"/>
        <v>0.12468116617755959</v>
      </c>
      <c r="J39" s="20">
        <v>1</v>
      </c>
      <c r="K39" s="123">
        <f t="shared" si="2"/>
        <v>4547</v>
      </c>
      <c r="L39" s="346">
        <f t="shared" si="0"/>
        <v>0.12468465504003511</v>
      </c>
      <c r="M39" s="263">
        <f t="shared" si="3"/>
        <v>6.4187693669765381E-3</v>
      </c>
      <c r="O39" s="245"/>
      <c r="P39" s="245"/>
    </row>
    <row r="40" spans="1:16" x14ac:dyDescent="0.3">
      <c r="A40" s="19">
        <v>59</v>
      </c>
      <c r="B40" s="20" t="s">
        <v>277</v>
      </c>
      <c r="C40" s="20">
        <v>212</v>
      </c>
      <c r="D40" s="3">
        <v>5.7317435855841238E-3</v>
      </c>
      <c r="E40" s="20">
        <v>0</v>
      </c>
      <c r="F40" s="20">
        <v>212</v>
      </c>
      <c r="G40" s="4">
        <v>5.7308139377720106E-3</v>
      </c>
      <c r="H40" s="20">
        <v>221</v>
      </c>
      <c r="I40" s="346">
        <f t="shared" si="1"/>
        <v>6.0612709470393026E-3</v>
      </c>
      <c r="J40" s="20">
        <v>0</v>
      </c>
      <c r="K40" s="123">
        <f t="shared" si="2"/>
        <v>221</v>
      </c>
      <c r="L40" s="346">
        <f t="shared" si="0"/>
        <v>6.0601074914993971E-3</v>
      </c>
      <c r="M40" s="263">
        <f t="shared" si="3"/>
        <v>4.2452830188679243E-2</v>
      </c>
    </row>
    <row r="41" spans="1:16" ht="28.8" x14ac:dyDescent="0.3">
      <c r="A41" s="13" t="s">
        <v>107</v>
      </c>
      <c r="B41" s="32" t="s">
        <v>278</v>
      </c>
      <c r="C41" s="14">
        <v>6057</v>
      </c>
      <c r="D41" s="15">
        <v>0.16376024008435397</v>
      </c>
      <c r="E41" s="14">
        <v>3</v>
      </c>
      <c r="F41" s="14">
        <v>6060</v>
      </c>
      <c r="G41" s="16">
        <v>0.16381477576838863</v>
      </c>
      <c r="H41" s="14">
        <f>SUM(H42:H47)</f>
        <v>6253</v>
      </c>
      <c r="I41" s="101">
        <f t="shared" si="1"/>
        <v>0.17149831326622966</v>
      </c>
      <c r="J41" s="14">
        <f>SUM(J42:J47)</f>
        <v>0</v>
      </c>
      <c r="K41" s="100">
        <f t="shared" si="2"/>
        <v>6253</v>
      </c>
      <c r="L41" s="101">
        <f t="shared" si="0"/>
        <v>0.17146539431830646</v>
      </c>
      <c r="M41" s="350">
        <f t="shared" si="3"/>
        <v>3.1848184818481846E-2</v>
      </c>
    </row>
    <row r="42" spans="1:16" ht="28.8" x14ac:dyDescent="0.3">
      <c r="A42" s="19">
        <v>60</v>
      </c>
      <c r="B42" s="116" t="s">
        <v>279</v>
      </c>
      <c r="C42" s="20">
        <v>625</v>
      </c>
      <c r="D42" s="3">
        <v>1.6897828966934328E-2</v>
      </c>
      <c r="E42" s="20">
        <v>0</v>
      </c>
      <c r="F42" s="20">
        <v>625</v>
      </c>
      <c r="G42" s="4">
        <v>1.6895088259941071E-2</v>
      </c>
      <c r="H42" s="20">
        <v>602</v>
      </c>
      <c r="I42" s="346">
        <f t="shared" si="1"/>
        <v>1.6510792353473573E-2</v>
      </c>
      <c r="J42" s="20">
        <v>0</v>
      </c>
      <c r="K42" s="123">
        <f t="shared" si="2"/>
        <v>602</v>
      </c>
      <c r="L42" s="346">
        <f t="shared" si="0"/>
        <v>1.6507623121640891E-2</v>
      </c>
      <c r="M42" s="263">
        <f t="shared" si="3"/>
        <v>-3.6799999999999999E-2</v>
      </c>
    </row>
    <row r="43" spans="1:16" x14ac:dyDescent="0.3">
      <c r="A43" s="19">
        <v>61</v>
      </c>
      <c r="B43" s="20" t="s">
        <v>280</v>
      </c>
      <c r="C43" s="20">
        <v>57</v>
      </c>
      <c r="D43" s="3">
        <v>1.5410820017844108E-3</v>
      </c>
      <c r="E43" s="20">
        <v>0</v>
      </c>
      <c r="F43" s="20">
        <v>57</v>
      </c>
      <c r="G43" s="4">
        <v>1.5408320493066256E-3</v>
      </c>
      <c r="H43" s="20">
        <v>72</v>
      </c>
      <c r="I43" s="346">
        <f t="shared" si="1"/>
        <v>1.9747127067277367E-3</v>
      </c>
      <c r="J43" s="20">
        <v>0</v>
      </c>
      <c r="K43" s="123">
        <f t="shared" si="2"/>
        <v>72</v>
      </c>
      <c r="L43" s="346">
        <f t="shared" si="0"/>
        <v>1.9743336623889436E-3</v>
      </c>
      <c r="M43" s="263">
        <f t="shared" si="3"/>
        <v>0.26315789473684209</v>
      </c>
    </row>
    <row r="44" spans="1:16" x14ac:dyDescent="0.3">
      <c r="A44" s="19">
        <v>62</v>
      </c>
      <c r="B44" s="20" t="s">
        <v>281</v>
      </c>
      <c r="C44" s="20">
        <v>135</v>
      </c>
      <c r="D44" s="3">
        <v>3.6499310568578148E-3</v>
      </c>
      <c r="E44" s="20">
        <v>0</v>
      </c>
      <c r="F44" s="20">
        <v>135</v>
      </c>
      <c r="G44" s="4">
        <v>3.649339064147271E-3</v>
      </c>
      <c r="H44" s="20">
        <v>130</v>
      </c>
      <c r="I44" s="346">
        <f t="shared" si="1"/>
        <v>3.5654534982584129E-3</v>
      </c>
      <c r="J44" s="20">
        <v>0</v>
      </c>
      <c r="K44" s="123">
        <f t="shared" si="2"/>
        <v>130</v>
      </c>
      <c r="L44" s="346">
        <f t="shared" si="0"/>
        <v>3.5647691126467038E-3</v>
      </c>
      <c r="M44" s="263">
        <f t="shared" si="3"/>
        <v>-3.7037037037037035E-2</v>
      </c>
    </row>
    <row r="45" spans="1:16" x14ac:dyDescent="0.3">
      <c r="A45" s="19">
        <v>63</v>
      </c>
      <c r="B45" s="20" t="s">
        <v>282</v>
      </c>
      <c r="C45" s="20">
        <v>1227</v>
      </c>
      <c r="D45" s="3">
        <v>3.3173817827885477E-2</v>
      </c>
      <c r="E45" s="20">
        <v>3</v>
      </c>
      <c r="F45" s="20">
        <v>1230</v>
      </c>
      <c r="G45" s="4">
        <v>3.3249533695564028E-2</v>
      </c>
      <c r="H45" s="20">
        <v>1264</v>
      </c>
      <c r="I45" s="346">
        <f t="shared" si="1"/>
        <v>3.4667178629220266E-2</v>
      </c>
      <c r="J45" s="20">
        <v>0</v>
      </c>
      <c r="K45" s="123">
        <f t="shared" si="2"/>
        <v>1264</v>
      </c>
      <c r="L45" s="346">
        <f t="shared" si="0"/>
        <v>3.4660524295272568E-2</v>
      </c>
      <c r="M45" s="263">
        <f t="shared" si="3"/>
        <v>2.7642276422764227E-2</v>
      </c>
      <c r="O45" s="245"/>
      <c r="P45" s="245"/>
    </row>
    <row r="46" spans="1:16" x14ac:dyDescent="0.3">
      <c r="A46" s="19">
        <v>64</v>
      </c>
      <c r="B46" s="20" t="s">
        <v>283</v>
      </c>
      <c r="C46" s="20">
        <v>3532</v>
      </c>
      <c r="D46" s="3">
        <v>9.5493011057939281E-2</v>
      </c>
      <c r="E46" s="20">
        <v>0</v>
      </c>
      <c r="F46" s="20">
        <v>3532</v>
      </c>
      <c r="G46" s="4">
        <v>9.547752277457898E-2</v>
      </c>
      <c r="H46" s="20">
        <v>3695</v>
      </c>
      <c r="I46" s="346">
        <f t="shared" si="1"/>
        <v>0.10134115904665258</v>
      </c>
      <c r="J46" s="20">
        <v>0</v>
      </c>
      <c r="K46" s="123">
        <f t="shared" si="2"/>
        <v>3695</v>
      </c>
      <c r="L46" s="346">
        <f t="shared" si="0"/>
        <v>0.10132170670176593</v>
      </c>
      <c r="M46" s="263">
        <f t="shared" si="3"/>
        <v>4.6149490373725933E-2</v>
      </c>
      <c r="O46" s="245"/>
      <c r="P46" s="245"/>
    </row>
    <row r="47" spans="1:16" x14ac:dyDescent="0.3">
      <c r="A47" s="19">
        <v>69</v>
      </c>
      <c r="B47" s="20" t="s">
        <v>284</v>
      </c>
      <c r="C47" s="20">
        <v>481</v>
      </c>
      <c r="D47" s="3">
        <v>1.300456917295266E-2</v>
      </c>
      <c r="E47" s="20">
        <v>0</v>
      </c>
      <c r="F47" s="20">
        <v>481</v>
      </c>
      <c r="G47" s="4">
        <v>1.3002459924850647E-2</v>
      </c>
      <c r="H47" s="20">
        <v>490</v>
      </c>
      <c r="I47" s="346">
        <f t="shared" si="1"/>
        <v>1.3439017031897095E-2</v>
      </c>
      <c r="J47" s="20">
        <v>0</v>
      </c>
      <c r="K47" s="123">
        <f t="shared" si="2"/>
        <v>490</v>
      </c>
      <c r="L47" s="346">
        <f t="shared" si="0"/>
        <v>1.3436437424591422E-2</v>
      </c>
      <c r="M47" s="263">
        <f t="shared" si="3"/>
        <v>1.8711018711018712E-2</v>
      </c>
    </row>
    <row r="48" spans="1:16" ht="28.8" x14ac:dyDescent="0.3">
      <c r="A48" s="13" t="s">
        <v>125</v>
      </c>
      <c r="B48" s="32" t="s">
        <v>285</v>
      </c>
      <c r="C48" s="14">
        <v>5854</v>
      </c>
      <c r="D48" s="15">
        <v>0.1582718252358937</v>
      </c>
      <c r="E48" s="14">
        <v>0</v>
      </c>
      <c r="F48" s="14">
        <v>5854</v>
      </c>
      <c r="G48" s="16">
        <v>0.15824615467791203</v>
      </c>
      <c r="H48" s="14">
        <f>SUM(H49:H55)</f>
        <v>6059</v>
      </c>
      <c r="I48" s="101">
        <f t="shared" si="1"/>
        <v>0.16617755958421326</v>
      </c>
      <c r="J48" s="14">
        <f>SUM(J49:J55)</f>
        <v>0</v>
      </c>
      <c r="K48" s="100">
        <f t="shared" si="2"/>
        <v>6059</v>
      </c>
      <c r="L48" s="101">
        <f t="shared" si="0"/>
        <v>0.16614566195020292</v>
      </c>
      <c r="M48" s="350">
        <f t="shared" si="3"/>
        <v>3.5018790570550053E-2</v>
      </c>
    </row>
    <row r="49" spans="1:16" ht="28.8" x14ac:dyDescent="0.3">
      <c r="A49" s="19">
        <v>70</v>
      </c>
      <c r="B49" s="116" t="s">
        <v>286</v>
      </c>
      <c r="C49" s="20">
        <v>889</v>
      </c>
      <c r="D49" s="3">
        <v>2.403547192256739E-2</v>
      </c>
      <c r="E49" s="20">
        <v>0</v>
      </c>
      <c r="F49" s="20">
        <v>889</v>
      </c>
      <c r="G49" s="4">
        <v>2.4031573540940179E-2</v>
      </c>
      <c r="H49" s="20">
        <v>913</v>
      </c>
      <c r="I49" s="346">
        <f t="shared" si="1"/>
        <v>2.5040454183922548E-2</v>
      </c>
      <c r="J49" s="20">
        <v>0</v>
      </c>
      <c r="K49" s="123">
        <f t="shared" si="2"/>
        <v>913</v>
      </c>
      <c r="L49" s="346">
        <f t="shared" si="0"/>
        <v>2.5035647691126466E-2</v>
      </c>
      <c r="M49" s="263">
        <f t="shared" si="3"/>
        <v>2.6996625421822271E-2</v>
      </c>
    </row>
    <row r="50" spans="1:16" x14ac:dyDescent="0.3">
      <c r="A50" s="19">
        <v>71</v>
      </c>
      <c r="B50" s="20" t="s">
        <v>287</v>
      </c>
      <c r="C50" s="20">
        <v>1980</v>
      </c>
      <c r="D50" s="3">
        <v>5.3532322167247952E-2</v>
      </c>
      <c r="E50" s="20">
        <v>0</v>
      </c>
      <c r="F50" s="20">
        <v>1980</v>
      </c>
      <c r="G50" s="4">
        <v>5.352363960749331E-2</v>
      </c>
      <c r="H50" s="20">
        <v>2031</v>
      </c>
      <c r="I50" s="346">
        <f t="shared" si="1"/>
        <v>5.5703354268944898E-2</v>
      </c>
      <c r="J50" s="20">
        <v>0</v>
      </c>
      <c r="K50" s="123">
        <f t="shared" si="2"/>
        <v>2031</v>
      </c>
      <c r="L50" s="346">
        <f t="shared" si="0"/>
        <v>5.5692662059888119E-2</v>
      </c>
      <c r="M50" s="263">
        <f t="shared" si="3"/>
        <v>2.5757575757575757E-2</v>
      </c>
      <c r="O50" s="245"/>
      <c r="P50" s="245"/>
    </row>
    <row r="51" spans="1:16" x14ac:dyDescent="0.3">
      <c r="A51" s="19">
        <v>72</v>
      </c>
      <c r="B51" s="20" t="s">
        <v>288</v>
      </c>
      <c r="C51" s="20">
        <v>718</v>
      </c>
      <c r="D51" s="3">
        <v>1.9412225917214157E-2</v>
      </c>
      <c r="E51" s="20">
        <v>0</v>
      </c>
      <c r="F51" s="20">
        <v>718</v>
      </c>
      <c r="G51" s="4">
        <v>1.9409077393020301E-2</v>
      </c>
      <c r="H51" s="20">
        <v>743</v>
      </c>
      <c r="I51" s="346">
        <f t="shared" si="1"/>
        <v>2.0377938070815393E-2</v>
      </c>
      <c r="J51" s="20">
        <v>0</v>
      </c>
      <c r="K51" s="123">
        <f t="shared" si="2"/>
        <v>743</v>
      </c>
      <c r="L51" s="346">
        <f t="shared" si="0"/>
        <v>2.037402654381924E-2</v>
      </c>
      <c r="M51" s="263">
        <f t="shared" si="3"/>
        <v>3.4818941504178275E-2</v>
      </c>
    </row>
    <row r="52" spans="1:16" x14ac:dyDescent="0.3">
      <c r="A52" s="19">
        <v>73</v>
      </c>
      <c r="B52" s="20" t="s">
        <v>289</v>
      </c>
      <c r="C52" s="20">
        <v>216</v>
      </c>
      <c r="D52" s="3">
        <v>5.8398896909725041E-3</v>
      </c>
      <c r="E52" s="20">
        <v>0</v>
      </c>
      <c r="F52" s="20">
        <v>216</v>
      </c>
      <c r="G52" s="4">
        <v>5.8389425026356334E-3</v>
      </c>
      <c r="H52" s="20">
        <v>224</v>
      </c>
      <c r="I52" s="346">
        <f t="shared" si="1"/>
        <v>6.1435506431529582E-3</v>
      </c>
      <c r="J52" s="20">
        <v>0</v>
      </c>
      <c r="K52" s="123">
        <f t="shared" si="2"/>
        <v>224</v>
      </c>
      <c r="L52" s="346">
        <f t="shared" si="0"/>
        <v>6.1423713940989364E-3</v>
      </c>
      <c r="M52" s="263">
        <f t="shared" si="3"/>
        <v>3.7037037037037035E-2</v>
      </c>
    </row>
    <row r="53" spans="1:16" x14ac:dyDescent="0.3">
      <c r="A53" s="19">
        <v>74</v>
      </c>
      <c r="B53" s="20" t="s">
        <v>290</v>
      </c>
      <c r="C53" s="20">
        <v>436</v>
      </c>
      <c r="D53" s="3">
        <v>1.1787925487333387E-2</v>
      </c>
      <c r="E53" s="20">
        <v>0</v>
      </c>
      <c r="F53" s="20">
        <v>436</v>
      </c>
      <c r="G53" s="4">
        <v>1.178601357013489E-2</v>
      </c>
      <c r="H53" s="20">
        <v>411</v>
      </c>
      <c r="I53" s="346">
        <f t="shared" si="1"/>
        <v>1.127231836757083E-2</v>
      </c>
      <c r="J53" s="20">
        <v>0</v>
      </c>
      <c r="K53" s="123">
        <f t="shared" si="2"/>
        <v>411</v>
      </c>
      <c r="L53" s="346">
        <f t="shared" si="0"/>
        <v>1.1270154656136887E-2</v>
      </c>
      <c r="M53" s="263">
        <f t="shared" si="3"/>
        <v>-5.7339449541284407E-2</v>
      </c>
    </row>
    <row r="54" spans="1:16" x14ac:dyDescent="0.3">
      <c r="A54" s="19">
        <v>75</v>
      </c>
      <c r="B54" s="20" t="s">
        <v>291</v>
      </c>
      <c r="C54" s="20">
        <v>1124</v>
      </c>
      <c r="D54" s="3">
        <v>3.0389055614134696E-2</v>
      </c>
      <c r="E54" s="20">
        <v>0</v>
      </c>
      <c r="F54" s="20">
        <v>1124</v>
      </c>
      <c r="G54" s="4">
        <v>3.0384126726678021E-2</v>
      </c>
      <c r="H54" s="20">
        <v>1202</v>
      </c>
      <c r="I54" s="346">
        <f t="shared" si="1"/>
        <v>3.2966731576204715E-2</v>
      </c>
      <c r="J54" s="20">
        <v>0</v>
      </c>
      <c r="K54" s="123">
        <f t="shared" si="2"/>
        <v>1202</v>
      </c>
      <c r="L54" s="346">
        <f t="shared" si="0"/>
        <v>3.2960403641548758E-2</v>
      </c>
      <c r="M54" s="263">
        <f t="shared" si="3"/>
        <v>6.9395017793594305E-2</v>
      </c>
      <c r="O54" s="245"/>
      <c r="P54" s="245"/>
    </row>
    <row r="55" spans="1:16" x14ac:dyDescent="0.3">
      <c r="A55" s="19">
        <v>79</v>
      </c>
      <c r="B55" s="20" t="s">
        <v>292</v>
      </c>
      <c r="C55" s="20">
        <v>491</v>
      </c>
      <c r="D55" s="3">
        <v>1.3274934436423608E-2</v>
      </c>
      <c r="E55" s="20">
        <v>0</v>
      </c>
      <c r="F55" s="20">
        <v>491</v>
      </c>
      <c r="G55" s="4">
        <v>1.3272781337009704E-2</v>
      </c>
      <c r="H55" s="20">
        <v>535</v>
      </c>
      <c r="I55" s="346">
        <f t="shared" si="1"/>
        <v>1.4673212473601932E-2</v>
      </c>
      <c r="J55" s="20">
        <v>0</v>
      </c>
      <c r="K55" s="123">
        <f t="shared" si="2"/>
        <v>535</v>
      </c>
      <c r="L55" s="346">
        <f t="shared" si="0"/>
        <v>1.4670395963584512E-2</v>
      </c>
      <c r="M55" s="263">
        <f t="shared" si="3"/>
        <v>8.9613034623217916E-2</v>
      </c>
    </row>
    <row r="56" spans="1:16" x14ac:dyDescent="0.3">
      <c r="A56" s="13" t="s">
        <v>293</v>
      </c>
      <c r="B56" s="14" t="s">
        <v>294</v>
      </c>
      <c r="C56" s="14">
        <v>4860</v>
      </c>
      <c r="D56" s="15">
        <v>0.13139751804688132</v>
      </c>
      <c r="E56" s="14">
        <v>1</v>
      </c>
      <c r="F56" s="14">
        <v>4861</v>
      </c>
      <c r="G56" s="16">
        <v>0.13140323845051766</v>
      </c>
      <c r="H56" s="14">
        <f>SUM(H57:H63)</f>
        <v>4776</v>
      </c>
      <c r="I56" s="101">
        <f t="shared" si="1"/>
        <v>0.13098927621293985</v>
      </c>
      <c r="J56" s="14">
        <f>SUM(J57:J63)</f>
        <v>2</v>
      </c>
      <c r="K56" s="100">
        <f t="shared" si="2"/>
        <v>4778</v>
      </c>
      <c r="L56" s="101">
        <f t="shared" si="0"/>
        <v>0.13101897554019962</v>
      </c>
      <c r="M56" s="350">
        <f t="shared" si="3"/>
        <v>-1.7074675992594116E-2</v>
      </c>
    </row>
    <row r="57" spans="1:16" x14ac:dyDescent="0.3">
      <c r="A57" s="117">
        <v>80</v>
      </c>
      <c r="B57" s="20" t="s">
        <v>295</v>
      </c>
      <c r="C57" s="20">
        <v>654</v>
      </c>
      <c r="D57" s="3">
        <v>1.768188823100008E-2</v>
      </c>
      <c r="E57" s="20">
        <v>0</v>
      </c>
      <c r="F57" s="20">
        <v>654</v>
      </c>
      <c r="G57" s="4">
        <v>1.7679020355202336E-2</v>
      </c>
      <c r="H57" s="20">
        <v>723</v>
      </c>
      <c r="I57" s="346">
        <f t="shared" si="1"/>
        <v>1.9829406763391021E-2</v>
      </c>
      <c r="J57" s="20">
        <v>1</v>
      </c>
      <c r="K57" s="123">
        <f t="shared" si="2"/>
        <v>724</v>
      </c>
      <c r="L57" s="346">
        <f t="shared" si="0"/>
        <v>1.9853021827355488E-2</v>
      </c>
      <c r="M57" s="263">
        <f t="shared" si="3"/>
        <v>0.10703363914373089</v>
      </c>
    </row>
    <row r="58" spans="1:16" x14ac:dyDescent="0.3">
      <c r="A58" s="117">
        <v>81</v>
      </c>
      <c r="B58" s="20" t="s">
        <v>296</v>
      </c>
      <c r="C58" s="20">
        <v>545</v>
      </c>
      <c r="D58" s="3">
        <v>1.4734906859166735E-2</v>
      </c>
      <c r="E58" s="20">
        <v>0</v>
      </c>
      <c r="F58" s="20">
        <v>545</v>
      </c>
      <c r="G58" s="4">
        <v>1.4732516962668613E-2</v>
      </c>
      <c r="H58" s="20">
        <v>570</v>
      </c>
      <c r="I58" s="346">
        <f t="shared" si="1"/>
        <v>1.5633142261594582E-2</v>
      </c>
      <c r="J58" s="20">
        <v>0</v>
      </c>
      <c r="K58" s="123">
        <f t="shared" si="2"/>
        <v>570</v>
      </c>
      <c r="L58" s="346">
        <f t="shared" si="0"/>
        <v>1.563014149391247E-2</v>
      </c>
      <c r="M58" s="263">
        <f t="shared" si="3"/>
        <v>4.5871559633027525E-2</v>
      </c>
    </row>
    <row r="59" spans="1:16" x14ac:dyDescent="0.3">
      <c r="A59" s="117">
        <v>82</v>
      </c>
      <c r="B59" s="20" t="s">
        <v>297</v>
      </c>
      <c r="C59" s="20">
        <v>348</v>
      </c>
      <c r="D59" s="3">
        <v>9.4087111687890333E-3</v>
      </c>
      <c r="E59" s="20">
        <v>0</v>
      </c>
      <c r="F59" s="20">
        <v>348</v>
      </c>
      <c r="G59" s="4">
        <v>9.4071851431351879E-3</v>
      </c>
      <c r="H59" s="20">
        <v>336</v>
      </c>
      <c r="I59" s="346">
        <f t="shared" si="1"/>
        <v>9.2153259647294369E-3</v>
      </c>
      <c r="J59" s="20">
        <v>0</v>
      </c>
      <c r="K59" s="123">
        <f t="shared" si="2"/>
        <v>336</v>
      </c>
      <c r="L59" s="346">
        <f t="shared" si="0"/>
        <v>9.2135570911484038E-3</v>
      </c>
      <c r="M59" s="263">
        <f t="shared" si="3"/>
        <v>-3.4482758620689655E-2</v>
      </c>
    </row>
    <row r="60" spans="1:16" ht="28.8" x14ac:dyDescent="0.3">
      <c r="A60" s="117">
        <v>83</v>
      </c>
      <c r="B60" s="116" t="s">
        <v>298</v>
      </c>
      <c r="C60" s="20">
        <v>2489</v>
      </c>
      <c r="D60" s="3">
        <v>6.7293914077919265E-2</v>
      </c>
      <c r="E60" s="20">
        <v>0</v>
      </c>
      <c r="F60" s="20">
        <v>2489</v>
      </c>
      <c r="G60" s="4">
        <v>6.7282999486389314E-2</v>
      </c>
      <c r="H60" s="20">
        <v>2292</v>
      </c>
      <c r="I60" s="346">
        <f t="shared" si="1"/>
        <v>6.2861687830832944E-2</v>
      </c>
      <c r="J60" s="20">
        <v>1</v>
      </c>
      <c r="K60" s="123">
        <f t="shared" si="2"/>
        <v>2293</v>
      </c>
      <c r="L60" s="346">
        <f t="shared" si="0"/>
        <v>6.287704288691455E-2</v>
      </c>
      <c r="M60" s="263">
        <f t="shared" si="3"/>
        <v>-7.8746484531940539E-2</v>
      </c>
      <c r="O60" s="245"/>
      <c r="P60" s="245"/>
    </row>
    <row r="61" spans="1:16" x14ac:dyDescent="0.3">
      <c r="A61" s="117">
        <v>84</v>
      </c>
      <c r="B61" s="20" t="s">
        <v>299</v>
      </c>
      <c r="C61" s="20">
        <v>396</v>
      </c>
      <c r="D61" s="3">
        <v>1.0706464433449591E-2</v>
      </c>
      <c r="E61" s="20">
        <v>0</v>
      </c>
      <c r="F61" s="20">
        <v>396</v>
      </c>
      <c r="G61" s="4">
        <v>1.0704727921498661E-2</v>
      </c>
      <c r="H61" s="20">
        <v>394</v>
      </c>
      <c r="I61" s="346">
        <f t="shared" si="1"/>
        <v>1.0806066756260113E-2</v>
      </c>
      <c r="J61" s="20">
        <v>0</v>
      </c>
      <c r="K61" s="123">
        <f t="shared" si="2"/>
        <v>394</v>
      </c>
      <c r="L61" s="346">
        <f t="shared" si="0"/>
        <v>1.0803992541406165E-2</v>
      </c>
      <c r="M61" s="263">
        <f t="shared" si="3"/>
        <v>-5.0505050505050509E-3</v>
      </c>
    </row>
    <row r="62" spans="1:16" ht="28.8" x14ac:dyDescent="0.3">
      <c r="A62" s="117">
        <v>85</v>
      </c>
      <c r="B62" s="116" t="s">
        <v>300</v>
      </c>
      <c r="C62" s="20">
        <v>237</v>
      </c>
      <c r="D62" s="3">
        <v>6.4076567442614973E-3</v>
      </c>
      <c r="E62" s="20">
        <v>1</v>
      </c>
      <c r="F62" s="20">
        <v>238</v>
      </c>
      <c r="G62" s="4">
        <v>6.4336496093855599E-3</v>
      </c>
      <c r="H62" s="20">
        <v>245</v>
      </c>
      <c r="I62" s="346">
        <f t="shared" si="1"/>
        <v>6.7195085159485477E-3</v>
      </c>
      <c r="J62" s="20">
        <v>0</v>
      </c>
      <c r="K62" s="123">
        <f t="shared" si="2"/>
        <v>245</v>
      </c>
      <c r="L62" s="346">
        <f t="shared" si="0"/>
        <v>6.7182187122957109E-3</v>
      </c>
      <c r="M62" s="263">
        <f t="shared" si="3"/>
        <v>2.9411764705882353E-2</v>
      </c>
    </row>
    <row r="63" spans="1:16" x14ac:dyDescent="0.3">
      <c r="A63" s="117">
        <v>89</v>
      </c>
      <c r="B63" s="20" t="s">
        <v>301</v>
      </c>
      <c r="C63" s="20">
        <v>191</v>
      </c>
      <c r="D63" s="3">
        <v>5.1639765322951305E-3</v>
      </c>
      <c r="E63" s="20">
        <v>0</v>
      </c>
      <c r="F63" s="20">
        <v>191</v>
      </c>
      <c r="G63" s="4">
        <v>5.1631389722379909E-3</v>
      </c>
      <c r="H63" s="20">
        <v>216</v>
      </c>
      <c r="I63" s="346">
        <f t="shared" si="1"/>
        <v>5.9241381201832095E-3</v>
      </c>
      <c r="J63" s="20">
        <v>0</v>
      </c>
      <c r="K63" s="123">
        <f t="shared" si="2"/>
        <v>216</v>
      </c>
      <c r="L63" s="346">
        <f t="shared" si="0"/>
        <v>5.9230009871668312E-3</v>
      </c>
      <c r="M63" s="263">
        <f t="shared" si="3"/>
        <v>0.13089005235602094</v>
      </c>
    </row>
    <row r="64" spans="1:16" ht="15" thickBot="1" x14ac:dyDescent="0.35">
      <c r="A64" s="119">
        <v>99</v>
      </c>
      <c r="B64" s="88" t="s">
        <v>302</v>
      </c>
      <c r="C64" s="88">
        <v>1831</v>
      </c>
      <c r="D64" s="89">
        <v>4.950387974153081E-2</v>
      </c>
      <c r="E64" s="88">
        <v>1</v>
      </c>
      <c r="F64" s="88">
        <v>1832</v>
      </c>
      <c r="G64" s="120">
        <v>4.9522882707539267E-2</v>
      </c>
      <c r="H64" s="88">
        <v>1696</v>
      </c>
      <c r="I64" s="150">
        <f t="shared" si="1"/>
        <v>4.6515454869586685E-2</v>
      </c>
      <c r="J64" s="88">
        <v>0</v>
      </c>
      <c r="K64" s="149">
        <f t="shared" si="2"/>
        <v>1696</v>
      </c>
      <c r="L64" s="150">
        <f t="shared" si="0"/>
        <v>4.6506526269606233E-2</v>
      </c>
      <c r="M64" s="342">
        <f t="shared" si="3"/>
        <v>-7.4235807860262015E-2</v>
      </c>
      <c r="O64" s="245"/>
      <c r="P64" s="245"/>
    </row>
    <row r="65" spans="1:13" s="23" customFormat="1" ht="15" thickBot="1" x14ac:dyDescent="0.35">
      <c r="A65" s="518" t="s">
        <v>9</v>
      </c>
      <c r="B65" s="519"/>
      <c r="C65" s="262">
        <v>36987</v>
      </c>
      <c r="D65" s="347">
        <v>1</v>
      </c>
      <c r="E65" s="262">
        <v>6</v>
      </c>
      <c r="F65" s="262">
        <v>36993</v>
      </c>
      <c r="G65" s="258">
        <v>1</v>
      </c>
      <c r="H65" s="348">
        <f>H64+H56+H48+H41+H36+H28+H20+H13+H6+H5</f>
        <v>36461</v>
      </c>
      <c r="I65" s="347">
        <f t="shared" si="1"/>
        <v>1</v>
      </c>
      <c r="J65" s="349">
        <f>J64+J56+J48+J41+J36+J28+J20+J13+J6+J5</f>
        <v>7</v>
      </c>
      <c r="K65" s="262">
        <f t="shared" si="2"/>
        <v>36468</v>
      </c>
      <c r="L65" s="258">
        <f t="shared" si="0"/>
        <v>1</v>
      </c>
      <c r="M65" s="351">
        <f t="shared" si="3"/>
        <v>-1.4191874138350498E-2</v>
      </c>
    </row>
  </sheetData>
  <mergeCells count="11">
    <mergeCell ref="A1:M1"/>
    <mergeCell ref="C2:G2"/>
    <mergeCell ref="A65:B65"/>
    <mergeCell ref="B2:B4"/>
    <mergeCell ref="A2:A4"/>
    <mergeCell ref="H2:L2"/>
    <mergeCell ref="M2:M4"/>
    <mergeCell ref="H3:I3"/>
    <mergeCell ref="K3:L3"/>
    <mergeCell ref="C3:D3"/>
    <mergeCell ref="F3:G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>
      <selection activeCell="H5" sqref="H5:M27"/>
    </sheetView>
  </sheetViews>
  <sheetFormatPr defaultColWidth="9.109375" defaultRowHeight="14.4" x14ac:dyDescent="0.3"/>
  <cols>
    <col min="1" max="1" width="6.6640625" style="22" customWidth="1"/>
    <col min="2" max="2" width="67.44140625" style="22" customWidth="1"/>
    <col min="3" max="3" width="11.44140625" style="22" customWidth="1"/>
    <col min="4" max="12" width="6.6640625" style="22" customWidth="1"/>
    <col min="13" max="13" width="8.6640625" style="22" customWidth="1"/>
    <col min="14" max="14" width="26.5546875" style="22" customWidth="1"/>
    <col min="15" max="16384" width="9.109375" style="22"/>
  </cols>
  <sheetData>
    <row r="1" spans="1:16" ht="15" thickBot="1" x14ac:dyDescent="0.35">
      <c r="A1" s="545" t="s">
        <v>680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  <c r="L1" s="546"/>
      <c r="M1" s="546"/>
      <c r="N1" s="133"/>
    </row>
    <row r="2" spans="1:16" ht="14.4" customHeight="1" x14ac:dyDescent="0.3">
      <c r="A2" s="542" t="s">
        <v>241</v>
      </c>
      <c r="B2" s="547" t="s">
        <v>303</v>
      </c>
      <c r="C2" s="485">
        <v>2014</v>
      </c>
      <c r="D2" s="487"/>
      <c r="E2" s="487"/>
      <c r="F2" s="487"/>
      <c r="G2" s="487"/>
      <c r="H2" s="485">
        <v>2015</v>
      </c>
      <c r="I2" s="487"/>
      <c r="J2" s="487"/>
      <c r="K2" s="487"/>
      <c r="L2" s="487"/>
      <c r="M2" s="501" t="s">
        <v>675</v>
      </c>
    </row>
    <row r="3" spans="1:16" ht="14.4" customHeight="1" x14ac:dyDescent="0.3">
      <c r="A3" s="543"/>
      <c r="B3" s="548"/>
      <c r="C3" s="528" t="s">
        <v>1</v>
      </c>
      <c r="D3" s="529"/>
      <c r="E3" s="98" t="s">
        <v>2</v>
      </c>
      <c r="F3" s="528" t="s">
        <v>3</v>
      </c>
      <c r="G3" s="550"/>
      <c r="H3" s="453" t="s">
        <v>1</v>
      </c>
      <c r="I3" s="515"/>
      <c r="J3" s="104" t="s">
        <v>2</v>
      </c>
      <c r="K3" s="453" t="s">
        <v>3</v>
      </c>
      <c r="L3" s="454"/>
      <c r="M3" s="502"/>
    </row>
    <row r="4" spans="1:16" ht="15" thickBot="1" x14ac:dyDescent="0.35">
      <c r="A4" s="544"/>
      <c r="B4" s="549"/>
      <c r="C4" s="96" t="s">
        <v>4</v>
      </c>
      <c r="D4" s="96" t="s">
        <v>5</v>
      </c>
      <c r="E4" s="96" t="s">
        <v>6</v>
      </c>
      <c r="F4" s="96" t="s">
        <v>6</v>
      </c>
      <c r="G4" s="103" t="s">
        <v>5</v>
      </c>
      <c r="H4" s="96" t="s">
        <v>4</v>
      </c>
      <c r="I4" s="96" t="s">
        <v>5</v>
      </c>
      <c r="J4" s="96" t="s">
        <v>6</v>
      </c>
      <c r="K4" s="96" t="s">
        <v>6</v>
      </c>
      <c r="L4" s="103" t="s">
        <v>5</v>
      </c>
      <c r="M4" s="514"/>
      <c r="O4" s="245"/>
      <c r="P4" s="245"/>
    </row>
    <row r="5" spans="1:16" x14ac:dyDescent="0.3">
      <c r="A5" s="127" t="s">
        <v>304</v>
      </c>
      <c r="B5" s="128" t="s">
        <v>305</v>
      </c>
      <c r="C5" s="123">
        <v>4220</v>
      </c>
      <c r="D5" s="129">
        <v>0.11409414118474058</v>
      </c>
      <c r="E5" s="123">
        <v>0</v>
      </c>
      <c r="F5" s="123">
        <v>4220</v>
      </c>
      <c r="G5" s="131">
        <v>0.1140756359311221</v>
      </c>
      <c r="H5" s="132">
        <v>3922</v>
      </c>
      <c r="I5" s="282">
        <f>H5/$H$27</f>
        <v>0.1075669893859192</v>
      </c>
      <c r="J5" s="123">
        <v>3</v>
      </c>
      <c r="K5" s="123">
        <f>J5+H5</f>
        <v>3925</v>
      </c>
      <c r="L5" s="282">
        <f>K5/$K$27</f>
        <v>0.10762860590106395</v>
      </c>
      <c r="M5" s="241">
        <f>(K5-F5)/F5</f>
        <v>-6.990521327014218E-2</v>
      </c>
      <c r="O5" s="245"/>
      <c r="P5" s="245"/>
    </row>
    <row r="6" spans="1:16" x14ac:dyDescent="0.3">
      <c r="A6" s="117" t="s">
        <v>306</v>
      </c>
      <c r="B6" s="20" t="s">
        <v>307</v>
      </c>
      <c r="C6" s="20">
        <v>5867</v>
      </c>
      <c r="D6" s="3">
        <v>0.15862330007840592</v>
      </c>
      <c r="E6" s="20">
        <v>0</v>
      </c>
      <c r="F6" s="20">
        <v>5867</v>
      </c>
      <c r="G6" s="47">
        <v>0.15859757251371881</v>
      </c>
      <c r="H6" s="20">
        <v>5802</v>
      </c>
      <c r="I6" s="282">
        <f t="shared" ref="I6:I26" si="0">H6/$H$27</f>
        <v>0.15912893228381009</v>
      </c>
      <c r="J6" s="20">
        <v>1</v>
      </c>
      <c r="K6" s="123">
        <f t="shared" ref="K6:K26" si="1">J6+H6</f>
        <v>5803</v>
      </c>
      <c r="L6" s="282">
        <f t="shared" ref="L6:L26" si="2">K6/$K$27</f>
        <v>0.15912580892837555</v>
      </c>
      <c r="M6" s="241">
        <f t="shared" ref="M6:M27" si="3">(K6-F6)/F6</f>
        <v>-1.0908471109596045E-2</v>
      </c>
      <c r="O6" s="245"/>
      <c r="P6" s="245"/>
    </row>
    <row r="7" spans="1:16" x14ac:dyDescent="0.3">
      <c r="A7" s="117" t="s">
        <v>308</v>
      </c>
      <c r="B7" s="20" t="s">
        <v>309</v>
      </c>
      <c r="C7" s="20">
        <v>1945</v>
      </c>
      <c r="D7" s="3">
        <v>5.2586043745099627E-2</v>
      </c>
      <c r="E7" s="20">
        <v>0</v>
      </c>
      <c r="F7" s="20">
        <v>1945</v>
      </c>
      <c r="G7" s="47">
        <v>5.2577514664936612E-2</v>
      </c>
      <c r="H7" s="20">
        <v>2007</v>
      </c>
      <c r="I7" s="282">
        <f t="shared" si="0"/>
        <v>5.5045116700035653E-2</v>
      </c>
      <c r="J7" s="20">
        <v>1</v>
      </c>
      <c r="K7" s="123">
        <f t="shared" si="1"/>
        <v>2008</v>
      </c>
      <c r="L7" s="282">
        <f t="shared" si="2"/>
        <v>5.5061972139958316E-2</v>
      </c>
      <c r="M7" s="241">
        <f t="shared" si="3"/>
        <v>3.2390745501285345E-2</v>
      </c>
      <c r="O7" s="245"/>
      <c r="P7" s="245"/>
    </row>
    <row r="8" spans="1:16" x14ac:dyDescent="0.3">
      <c r="A8" s="117" t="s">
        <v>310</v>
      </c>
      <c r="B8" s="20" t="s">
        <v>311</v>
      </c>
      <c r="C8" s="20">
        <v>251</v>
      </c>
      <c r="D8" s="3">
        <v>6.7861681131208265E-3</v>
      </c>
      <c r="E8" s="20">
        <v>2</v>
      </c>
      <c r="F8" s="20">
        <v>253</v>
      </c>
      <c r="G8" s="47">
        <v>6.839131727624145E-3</v>
      </c>
      <c r="H8" s="20">
        <v>238</v>
      </c>
      <c r="I8" s="282">
        <f t="shared" si="0"/>
        <v>6.5275225583500181E-3</v>
      </c>
      <c r="J8" s="20">
        <v>0</v>
      </c>
      <c r="K8" s="123">
        <f t="shared" si="1"/>
        <v>238</v>
      </c>
      <c r="L8" s="282">
        <f t="shared" si="2"/>
        <v>6.5262696062301194E-3</v>
      </c>
      <c r="M8" s="241">
        <f t="shared" si="3"/>
        <v>-5.9288537549407112E-2</v>
      </c>
    </row>
    <row r="9" spans="1:16" x14ac:dyDescent="0.3">
      <c r="A9" s="117" t="s">
        <v>312</v>
      </c>
      <c r="B9" s="20" t="s">
        <v>313</v>
      </c>
      <c r="C9" s="20">
        <v>257</v>
      </c>
      <c r="D9" s="3">
        <v>6.948387271203396E-3</v>
      </c>
      <c r="E9" s="20">
        <v>0</v>
      </c>
      <c r="F9" s="20">
        <v>257</v>
      </c>
      <c r="G9" s="47">
        <v>6.9472602924877678E-3</v>
      </c>
      <c r="H9" s="20">
        <v>220</v>
      </c>
      <c r="I9" s="282">
        <f t="shared" si="0"/>
        <v>6.0338443816680834E-3</v>
      </c>
      <c r="J9" s="20">
        <v>0</v>
      </c>
      <c r="K9" s="123">
        <f t="shared" si="1"/>
        <v>220</v>
      </c>
      <c r="L9" s="282">
        <f t="shared" si="2"/>
        <v>6.0326861906328834E-3</v>
      </c>
      <c r="M9" s="241">
        <f t="shared" si="3"/>
        <v>-0.14396887159533073</v>
      </c>
    </row>
    <row r="10" spans="1:16" x14ac:dyDescent="0.3">
      <c r="A10" s="117" t="s">
        <v>314</v>
      </c>
      <c r="B10" s="20" t="s">
        <v>315</v>
      </c>
      <c r="C10" s="20">
        <v>70</v>
      </c>
      <c r="D10" s="3">
        <v>1.8925568442966448E-3</v>
      </c>
      <c r="E10" s="20">
        <v>0</v>
      </c>
      <c r="F10" s="20">
        <v>70</v>
      </c>
      <c r="G10" s="47">
        <v>1.8922498851133998E-3</v>
      </c>
      <c r="H10" s="20">
        <v>54</v>
      </c>
      <c r="I10" s="282">
        <f t="shared" si="0"/>
        <v>1.4810345300458024E-3</v>
      </c>
      <c r="J10" s="20">
        <v>0</v>
      </c>
      <c r="K10" s="123">
        <f t="shared" si="1"/>
        <v>54</v>
      </c>
      <c r="L10" s="282">
        <f t="shared" si="2"/>
        <v>1.4807502467917078E-3</v>
      </c>
      <c r="M10" s="241">
        <f t="shared" si="3"/>
        <v>-0.22857142857142856</v>
      </c>
    </row>
    <row r="11" spans="1:16" x14ac:dyDescent="0.3">
      <c r="A11" s="117" t="s">
        <v>316</v>
      </c>
      <c r="B11" s="20" t="s">
        <v>317</v>
      </c>
      <c r="C11" s="20">
        <v>2695</v>
      </c>
      <c r="D11" s="3">
        <v>7.2863438505420819E-2</v>
      </c>
      <c r="E11" s="20">
        <v>0</v>
      </c>
      <c r="F11" s="20">
        <v>2695</v>
      </c>
      <c r="G11" s="47">
        <v>7.2851620576865894E-2</v>
      </c>
      <c r="H11" s="20">
        <v>2593</v>
      </c>
      <c r="I11" s="282">
        <f t="shared" si="0"/>
        <v>7.1117084007569734E-2</v>
      </c>
      <c r="J11" s="20">
        <v>0</v>
      </c>
      <c r="K11" s="123">
        <f t="shared" si="1"/>
        <v>2593</v>
      </c>
      <c r="L11" s="282">
        <f t="shared" si="2"/>
        <v>7.1103433146868483E-2</v>
      </c>
      <c r="M11" s="241">
        <f t="shared" si="3"/>
        <v>-3.7847866419294988E-2</v>
      </c>
      <c r="O11" s="245"/>
      <c r="P11" s="245"/>
    </row>
    <row r="12" spans="1:16" x14ac:dyDescent="0.3">
      <c r="A12" s="117" t="s">
        <v>318</v>
      </c>
      <c r="B12" s="20" t="s">
        <v>319</v>
      </c>
      <c r="C12" s="20">
        <v>695</v>
      </c>
      <c r="D12" s="3">
        <v>1.8790385811230974E-2</v>
      </c>
      <c r="E12" s="20">
        <v>0</v>
      </c>
      <c r="F12" s="20">
        <v>695</v>
      </c>
      <c r="G12" s="47">
        <v>1.8787338145054469E-2</v>
      </c>
      <c r="H12" s="20">
        <v>585</v>
      </c>
      <c r="I12" s="282">
        <f t="shared" si="0"/>
        <v>1.6044540742162858E-2</v>
      </c>
      <c r="J12" s="20">
        <v>0</v>
      </c>
      <c r="K12" s="123">
        <f t="shared" si="1"/>
        <v>585</v>
      </c>
      <c r="L12" s="282">
        <f t="shared" si="2"/>
        <v>1.6041461006910167E-2</v>
      </c>
      <c r="M12" s="241">
        <f t="shared" si="3"/>
        <v>-0.15827338129496402</v>
      </c>
    </row>
    <row r="13" spans="1:16" x14ac:dyDescent="0.3">
      <c r="A13" s="117" t="s">
        <v>320</v>
      </c>
      <c r="B13" s="20" t="s">
        <v>321</v>
      </c>
      <c r="C13" s="20">
        <v>189</v>
      </c>
      <c r="D13" s="3">
        <v>5.1099034796009413E-3</v>
      </c>
      <c r="E13" s="20">
        <v>0</v>
      </c>
      <c r="F13" s="20">
        <v>189</v>
      </c>
      <c r="G13" s="47">
        <v>5.10907468980618E-3</v>
      </c>
      <c r="H13" s="20">
        <v>225</v>
      </c>
      <c r="I13" s="282">
        <f t="shared" si="0"/>
        <v>6.1709772085241765E-3</v>
      </c>
      <c r="J13" s="20">
        <v>0</v>
      </c>
      <c r="K13" s="123">
        <f t="shared" si="1"/>
        <v>225</v>
      </c>
      <c r="L13" s="282">
        <f t="shared" si="2"/>
        <v>6.1697926949654492E-3</v>
      </c>
      <c r="M13" s="241">
        <f t="shared" si="3"/>
        <v>0.19047619047619047</v>
      </c>
    </row>
    <row r="14" spans="1:16" x14ac:dyDescent="0.3">
      <c r="A14" s="117" t="s">
        <v>322</v>
      </c>
      <c r="B14" s="20" t="s">
        <v>323</v>
      </c>
      <c r="C14" s="20">
        <v>483</v>
      </c>
      <c r="D14" s="3">
        <v>1.3058642225646849E-2</v>
      </c>
      <c r="E14" s="20">
        <v>0</v>
      </c>
      <c r="F14" s="20">
        <v>483</v>
      </c>
      <c r="G14" s="47">
        <v>1.3056524207282458E-2</v>
      </c>
      <c r="H14" s="20">
        <v>518</v>
      </c>
      <c r="I14" s="282">
        <f t="shared" si="0"/>
        <v>1.4206960862291215E-2</v>
      </c>
      <c r="J14" s="20">
        <v>0</v>
      </c>
      <c r="K14" s="123">
        <f t="shared" si="1"/>
        <v>518</v>
      </c>
      <c r="L14" s="282">
        <f t="shared" si="2"/>
        <v>1.4204233848853789E-2</v>
      </c>
      <c r="M14" s="241">
        <f t="shared" si="3"/>
        <v>7.2463768115942032E-2</v>
      </c>
    </row>
    <row r="15" spans="1:16" x14ac:dyDescent="0.3">
      <c r="A15" s="117" t="s">
        <v>324</v>
      </c>
      <c r="B15" s="20" t="s">
        <v>325</v>
      </c>
      <c r="C15" s="20">
        <v>251</v>
      </c>
      <c r="D15" s="3">
        <v>6.7861681131208265E-3</v>
      </c>
      <c r="E15" s="20">
        <v>0</v>
      </c>
      <c r="F15" s="20">
        <v>251</v>
      </c>
      <c r="G15" s="47">
        <v>6.785067445192334E-3</v>
      </c>
      <c r="H15" s="20">
        <v>241</v>
      </c>
      <c r="I15" s="282">
        <f t="shared" si="0"/>
        <v>6.6098022544636738E-3</v>
      </c>
      <c r="J15" s="20">
        <v>0</v>
      </c>
      <c r="K15" s="123">
        <f t="shared" si="1"/>
        <v>241</v>
      </c>
      <c r="L15" s="282">
        <f t="shared" si="2"/>
        <v>6.6085335088296587E-3</v>
      </c>
      <c r="M15" s="241">
        <f t="shared" si="3"/>
        <v>-3.9840637450199202E-2</v>
      </c>
    </row>
    <row r="16" spans="1:16" ht="14.4" customHeight="1" x14ac:dyDescent="0.25">
      <c r="A16" s="117" t="s">
        <v>326</v>
      </c>
      <c r="B16" s="20" t="s">
        <v>327</v>
      </c>
      <c r="C16" s="20">
        <v>1158</v>
      </c>
      <c r="D16" s="3">
        <v>3.1308297509935926E-2</v>
      </c>
      <c r="E16" s="20">
        <v>0</v>
      </c>
      <c r="F16" s="20">
        <v>1158</v>
      </c>
      <c r="G16" s="47">
        <v>3.1303219528018816E-2</v>
      </c>
      <c r="H16" s="20">
        <v>1152</v>
      </c>
      <c r="I16" s="282">
        <f t="shared" si="0"/>
        <v>3.1595403307643787E-2</v>
      </c>
      <c r="J16" s="20">
        <v>0</v>
      </c>
      <c r="K16" s="123">
        <f t="shared" si="1"/>
        <v>1152</v>
      </c>
      <c r="L16" s="282">
        <f t="shared" si="2"/>
        <v>3.1589338598223098E-2</v>
      </c>
      <c r="M16" s="241">
        <f t="shared" si="3"/>
        <v>-5.1813471502590676E-3</v>
      </c>
      <c r="O16" s="245"/>
      <c r="P16" s="245"/>
    </row>
    <row r="17" spans="1:16" x14ac:dyDescent="0.3">
      <c r="A17" s="117" t="s">
        <v>328</v>
      </c>
      <c r="B17" s="20" t="s">
        <v>329</v>
      </c>
      <c r="C17" s="20">
        <v>2247</v>
      </c>
      <c r="D17" s="3">
        <v>6.07510747019223E-2</v>
      </c>
      <c r="E17" s="20">
        <v>1</v>
      </c>
      <c r="F17" s="20">
        <v>2248</v>
      </c>
      <c r="G17" s="47">
        <v>6.0768253453356041E-2</v>
      </c>
      <c r="H17" s="20">
        <v>2501</v>
      </c>
      <c r="I17" s="282">
        <f t="shared" si="0"/>
        <v>6.859383999341763E-2</v>
      </c>
      <c r="J17" s="20">
        <v>1</v>
      </c>
      <c r="K17" s="123">
        <f t="shared" si="1"/>
        <v>2502</v>
      </c>
      <c r="L17" s="282">
        <f t="shared" si="2"/>
        <v>6.8608094768015798E-2</v>
      </c>
      <c r="M17" s="241">
        <f t="shared" si="3"/>
        <v>0.11298932384341637</v>
      </c>
      <c r="O17" s="245"/>
      <c r="P17" s="245"/>
    </row>
    <row r="18" spans="1:16" x14ac:dyDescent="0.3">
      <c r="A18" s="117" t="s">
        <v>330</v>
      </c>
      <c r="B18" s="20" t="s">
        <v>331</v>
      </c>
      <c r="C18" s="20">
        <v>551</v>
      </c>
      <c r="D18" s="3">
        <v>1.4897126017249305E-2</v>
      </c>
      <c r="E18" s="20">
        <v>1</v>
      </c>
      <c r="F18" s="20">
        <v>552</v>
      </c>
      <c r="G18" s="47">
        <v>1.4921741951179953E-2</v>
      </c>
      <c r="H18" s="20">
        <v>501</v>
      </c>
      <c r="I18" s="282">
        <f t="shared" si="0"/>
        <v>1.3740709250980501E-2</v>
      </c>
      <c r="J18" s="20">
        <v>0</v>
      </c>
      <c r="K18" s="123">
        <f t="shared" si="1"/>
        <v>501</v>
      </c>
      <c r="L18" s="282">
        <f t="shared" si="2"/>
        <v>1.3738071734123067E-2</v>
      </c>
      <c r="M18" s="241">
        <f t="shared" si="3"/>
        <v>-9.2391304347826081E-2</v>
      </c>
    </row>
    <row r="19" spans="1:16" x14ac:dyDescent="0.3">
      <c r="A19" s="117" t="s">
        <v>332</v>
      </c>
      <c r="B19" s="116" t="s">
        <v>333</v>
      </c>
      <c r="C19" s="20">
        <v>2406</v>
      </c>
      <c r="D19" s="3">
        <v>6.5049882391110384E-2</v>
      </c>
      <c r="E19" s="20">
        <v>0</v>
      </c>
      <c r="F19" s="20">
        <v>2406</v>
      </c>
      <c r="G19" s="47">
        <v>6.5039331765469138E-2</v>
      </c>
      <c r="H19" s="20">
        <v>2245</v>
      </c>
      <c r="I19" s="282">
        <f t="shared" si="0"/>
        <v>6.1572639258385672E-2</v>
      </c>
      <c r="J19" s="20">
        <v>0</v>
      </c>
      <c r="K19" s="123">
        <f t="shared" si="1"/>
        <v>2245</v>
      </c>
      <c r="L19" s="282">
        <f t="shared" si="2"/>
        <v>6.1560820445321927E-2</v>
      </c>
      <c r="M19" s="241">
        <f t="shared" si="3"/>
        <v>-6.6916043225270158E-2</v>
      </c>
      <c r="O19" s="245"/>
      <c r="P19" s="245"/>
    </row>
    <row r="20" spans="1:16" ht="14.4" customHeight="1" x14ac:dyDescent="0.25">
      <c r="A20" s="117" t="s">
        <v>334</v>
      </c>
      <c r="B20" s="20" t="s">
        <v>335</v>
      </c>
      <c r="C20" s="20">
        <v>581</v>
      </c>
      <c r="D20" s="3">
        <v>1.570822180766215E-2</v>
      </c>
      <c r="E20" s="20">
        <v>1</v>
      </c>
      <c r="F20" s="20">
        <v>582</v>
      </c>
      <c r="G20" s="47">
        <v>1.5732706187657125E-2</v>
      </c>
      <c r="H20" s="20">
        <v>579</v>
      </c>
      <c r="I20" s="282">
        <f t="shared" si="0"/>
        <v>1.5879981349935547E-2</v>
      </c>
      <c r="J20" s="20">
        <v>0</v>
      </c>
      <c r="K20" s="123">
        <f t="shared" si="1"/>
        <v>579</v>
      </c>
      <c r="L20" s="282">
        <f t="shared" si="2"/>
        <v>1.5876933201711088E-2</v>
      </c>
      <c r="M20" s="241">
        <f t="shared" si="3"/>
        <v>-5.1546391752577319E-3</v>
      </c>
    </row>
    <row r="21" spans="1:16" x14ac:dyDescent="0.3">
      <c r="A21" s="117" t="s">
        <v>336</v>
      </c>
      <c r="B21" s="20" t="s">
        <v>337</v>
      </c>
      <c r="C21" s="20">
        <v>241</v>
      </c>
      <c r="D21" s="3">
        <v>6.5158028496498767E-3</v>
      </c>
      <c r="E21" s="20">
        <v>0</v>
      </c>
      <c r="F21" s="20">
        <v>241</v>
      </c>
      <c r="G21" s="47">
        <v>6.5147460330332767E-3</v>
      </c>
      <c r="H21" s="20">
        <v>257</v>
      </c>
      <c r="I21" s="282">
        <f t="shared" si="0"/>
        <v>7.0486273004031702E-3</v>
      </c>
      <c r="J21" s="20">
        <v>0</v>
      </c>
      <c r="K21" s="123">
        <f t="shared" si="1"/>
        <v>257</v>
      </c>
      <c r="L21" s="282">
        <f t="shared" si="2"/>
        <v>7.0472743226938682E-3</v>
      </c>
      <c r="M21" s="241">
        <f t="shared" si="3"/>
        <v>6.6390041493775934E-2</v>
      </c>
    </row>
    <row r="22" spans="1:16" ht="28.8" x14ac:dyDescent="0.3">
      <c r="A22" s="117" t="s">
        <v>338</v>
      </c>
      <c r="B22" s="116" t="s">
        <v>339</v>
      </c>
      <c r="C22" s="20">
        <v>4387</v>
      </c>
      <c r="D22" s="3">
        <v>0.11860924108470544</v>
      </c>
      <c r="E22" s="20">
        <v>1</v>
      </c>
      <c r="F22" s="20">
        <v>4388</v>
      </c>
      <c r="G22" s="47">
        <v>0.11861703565539426</v>
      </c>
      <c r="H22" s="20">
        <v>4382</v>
      </c>
      <c r="I22" s="282">
        <f t="shared" si="0"/>
        <v>0.12018320945667973</v>
      </c>
      <c r="J22" s="20">
        <v>1</v>
      </c>
      <c r="K22" s="123">
        <f t="shared" si="1"/>
        <v>4383</v>
      </c>
      <c r="L22" s="282">
        <f t="shared" si="2"/>
        <v>0.12018756169792695</v>
      </c>
      <c r="M22" s="241">
        <f t="shared" si="3"/>
        <v>-1.1394712853236098E-3</v>
      </c>
      <c r="O22" s="245"/>
      <c r="P22" s="245"/>
    </row>
    <row r="23" spans="1:16" x14ac:dyDescent="0.3">
      <c r="A23" s="117" t="s">
        <v>340</v>
      </c>
      <c r="B23" s="20" t="s">
        <v>341</v>
      </c>
      <c r="C23" s="20">
        <v>6400</v>
      </c>
      <c r="D23" s="3">
        <v>0.17303376862140751</v>
      </c>
      <c r="E23" s="20">
        <v>0</v>
      </c>
      <c r="F23" s="20">
        <v>6400</v>
      </c>
      <c r="G23" s="47">
        <v>0.17300570378179655</v>
      </c>
      <c r="H23" s="20">
        <v>6285</v>
      </c>
      <c r="I23" s="282">
        <f t="shared" si="0"/>
        <v>0.17237596335810867</v>
      </c>
      <c r="J23" s="20">
        <v>0</v>
      </c>
      <c r="K23" s="123">
        <f t="shared" si="1"/>
        <v>6285</v>
      </c>
      <c r="L23" s="282">
        <f t="shared" si="2"/>
        <v>0.17234287594603487</v>
      </c>
      <c r="M23" s="241">
        <f t="shared" si="3"/>
        <v>-1.7968749999999999E-2</v>
      </c>
      <c r="O23" s="245"/>
      <c r="P23" s="245"/>
    </row>
    <row r="24" spans="1:16" x14ac:dyDescent="0.3">
      <c r="A24" s="117" t="s">
        <v>342</v>
      </c>
      <c r="B24" s="20" t="s">
        <v>343</v>
      </c>
      <c r="C24" s="20">
        <v>385</v>
      </c>
      <c r="D24" s="3">
        <v>1.0409062643631546E-2</v>
      </c>
      <c r="E24" s="20">
        <v>0</v>
      </c>
      <c r="F24" s="20">
        <v>385</v>
      </c>
      <c r="G24" s="47">
        <v>1.0407374368123699E-2</v>
      </c>
      <c r="H24" s="20">
        <v>392</v>
      </c>
      <c r="I24" s="282">
        <f t="shared" si="0"/>
        <v>1.0751213625517677E-2</v>
      </c>
      <c r="J24" s="20">
        <v>0</v>
      </c>
      <c r="K24" s="123">
        <f t="shared" si="1"/>
        <v>392</v>
      </c>
      <c r="L24" s="282">
        <f t="shared" si="2"/>
        <v>1.0749149939673137E-2</v>
      </c>
      <c r="M24" s="241">
        <f t="shared" si="3"/>
        <v>1.8181818181818181E-2</v>
      </c>
    </row>
    <row r="25" spans="1:16" x14ac:dyDescent="0.3">
      <c r="A25" s="117" t="s">
        <v>344</v>
      </c>
      <c r="B25" s="20" t="s">
        <v>345</v>
      </c>
      <c r="C25" s="20">
        <v>362</v>
      </c>
      <c r="D25" s="3">
        <v>9.7872225376483633E-3</v>
      </c>
      <c r="E25" s="20">
        <v>0</v>
      </c>
      <c r="F25" s="20">
        <v>362</v>
      </c>
      <c r="G25" s="47">
        <v>9.7856351201578672E-3</v>
      </c>
      <c r="H25" s="20">
        <v>427</v>
      </c>
      <c r="I25" s="282">
        <f t="shared" si="0"/>
        <v>1.1711143413510327E-2</v>
      </c>
      <c r="J25" s="20">
        <v>0</v>
      </c>
      <c r="K25" s="123">
        <f t="shared" si="1"/>
        <v>427</v>
      </c>
      <c r="L25" s="282">
        <f t="shared" si="2"/>
        <v>1.1708895470001097E-2</v>
      </c>
      <c r="M25" s="241">
        <f t="shared" si="3"/>
        <v>0.17955801104972377</v>
      </c>
    </row>
    <row r="26" spans="1:16" ht="15" thickBot="1" x14ac:dyDescent="0.35">
      <c r="A26" s="130" t="s">
        <v>346</v>
      </c>
      <c r="B26" s="125" t="s">
        <v>347</v>
      </c>
      <c r="C26" s="125">
        <v>1346</v>
      </c>
      <c r="D26" s="76">
        <v>3.6391164463189768E-2</v>
      </c>
      <c r="E26" s="125">
        <v>0</v>
      </c>
      <c r="F26" s="125">
        <v>1346</v>
      </c>
      <c r="G26" s="77">
        <v>3.6385262076609089E-2</v>
      </c>
      <c r="H26" s="125">
        <v>1335</v>
      </c>
      <c r="I26" s="282">
        <f t="shared" si="0"/>
        <v>3.6614464770576782E-2</v>
      </c>
      <c r="J26" s="125">
        <v>0</v>
      </c>
      <c r="K26" s="123">
        <f t="shared" si="1"/>
        <v>1335</v>
      </c>
      <c r="L26" s="282">
        <f t="shared" si="2"/>
        <v>3.6607436656795E-2</v>
      </c>
      <c r="M26" s="242">
        <f t="shared" si="3"/>
        <v>-8.1723625557206542E-3</v>
      </c>
      <c r="O26" s="245"/>
      <c r="P26" s="245"/>
    </row>
    <row r="27" spans="1:16" s="7" customFormat="1" ht="15" customHeight="1" thickBot="1" x14ac:dyDescent="0.3">
      <c r="A27" s="518" t="s">
        <v>9</v>
      </c>
      <c r="B27" s="519"/>
      <c r="C27" s="262">
        <v>36987</v>
      </c>
      <c r="D27" s="347">
        <v>1</v>
      </c>
      <c r="E27" s="262">
        <v>6</v>
      </c>
      <c r="F27" s="262">
        <v>36993</v>
      </c>
      <c r="G27" s="370">
        <v>1</v>
      </c>
      <c r="H27" s="262">
        <f>SUM(H5:H26)</f>
        <v>36461</v>
      </c>
      <c r="I27" s="366">
        <f>SUM(I5:I26)</f>
        <v>0.99999999999999978</v>
      </c>
      <c r="J27" s="262">
        <f>SUM(J5:J26)</f>
        <v>7</v>
      </c>
      <c r="K27" s="262">
        <f>SUM(K5:K26)</f>
        <v>36468</v>
      </c>
      <c r="L27" s="366">
        <f>SUM(L5:L26)</f>
        <v>1</v>
      </c>
      <c r="M27" s="384">
        <f t="shared" si="3"/>
        <v>-1.4191874138350498E-2</v>
      </c>
    </row>
  </sheetData>
  <mergeCells count="11">
    <mergeCell ref="M2:M4"/>
    <mergeCell ref="H2:L2"/>
    <mergeCell ref="A1:M1"/>
    <mergeCell ref="A27:B27"/>
    <mergeCell ref="H3:I3"/>
    <mergeCell ref="K3:L3"/>
    <mergeCell ref="B2:B4"/>
    <mergeCell ref="A2:A4"/>
    <mergeCell ref="C2:G2"/>
    <mergeCell ref="C3:D3"/>
    <mergeCell ref="F3:G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workbookViewId="0">
      <selection sqref="A1:M1"/>
    </sheetView>
  </sheetViews>
  <sheetFormatPr defaultColWidth="9.109375" defaultRowHeight="14.4" x14ac:dyDescent="0.3"/>
  <cols>
    <col min="1" max="1" width="6.6640625" style="22" customWidth="1"/>
    <col min="2" max="2" width="69" style="22" bestFit="1" customWidth="1"/>
    <col min="3" max="12" width="6.6640625" style="22" customWidth="1"/>
    <col min="13" max="13" width="9.109375" style="22"/>
    <col min="14" max="14" width="42" style="22" customWidth="1"/>
    <col min="15" max="16384" width="9.109375" style="22"/>
  </cols>
  <sheetData>
    <row r="1" spans="1:16" ht="15" thickBot="1" x14ac:dyDescent="0.35">
      <c r="A1" s="473" t="s">
        <v>684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5"/>
    </row>
    <row r="2" spans="1:16" x14ac:dyDescent="0.3">
      <c r="A2" s="555" t="s">
        <v>241</v>
      </c>
      <c r="B2" s="471" t="s">
        <v>348</v>
      </c>
      <c r="C2" s="485">
        <v>2014</v>
      </c>
      <c r="D2" s="487"/>
      <c r="E2" s="487"/>
      <c r="F2" s="487"/>
      <c r="G2" s="487"/>
      <c r="H2" s="485">
        <v>2015</v>
      </c>
      <c r="I2" s="487"/>
      <c r="J2" s="487"/>
      <c r="K2" s="487"/>
      <c r="L2" s="505"/>
      <c r="M2" s="501" t="s">
        <v>675</v>
      </c>
    </row>
    <row r="3" spans="1:16" s="31" customFormat="1" x14ac:dyDescent="0.3">
      <c r="A3" s="556"/>
      <c r="B3" s="530"/>
      <c r="C3" s="553" t="s">
        <v>1</v>
      </c>
      <c r="D3" s="553"/>
      <c r="E3" s="98" t="s">
        <v>2</v>
      </c>
      <c r="F3" s="553" t="s">
        <v>3</v>
      </c>
      <c r="G3" s="553"/>
      <c r="H3" s="553" t="s">
        <v>1</v>
      </c>
      <c r="I3" s="553"/>
      <c r="J3" s="134" t="s">
        <v>2</v>
      </c>
      <c r="K3" s="553" t="s">
        <v>3</v>
      </c>
      <c r="L3" s="554"/>
      <c r="M3" s="502"/>
    </row>
    <row r="4" spans="1:16" s="31" customFormat="1" ht="15" thickBot="1" x14ac:dyDescent="0.35">
      <c r="A4" s="557"/>
      <c r="B4" s="531"/>
      <c r="C4" s="96" t="s">
        <v>4</v>
      </c>
      <c r="D4" s="96" t="s">
        <v>5</v>
      </c>
      <c r="E4" s="96" t="s">
        <v>6</v>
      </c>
      <c r="F4" s="96" t="s">
        <v>6</v>
      </c>
      <c r="G4" s="96" t="s">
        <v>5</v>
      </c>
      <c r="H4" s="96" t="s">
        <v>4</v>
      </c>
      <c r="I4" s="96" t="s">
        <v>5</v>
      </c>
      <c r="J4" s="96" t="s">
        <v>6</v>
      </c>
      <c r="K4" s="96" t="s">
        <v>6</v>
      </c>
      <c r="L4" s="97" t="s">
        <v>5</v>
      </c>
      <c r="M4" s="514"/>
    </row>
    <row r="5" spans="1:16" x14ac:dyDescent="0.3">
      <c r="A5" s="142">
        <v>1</v>
      </c>
      <c r="B5" s="140" t="s">
        <v>349</v>
      </c>
      <c r="C5" s="100">
        <v>1626</v>
      </c>
      <c r="D5" s="101">
        <v>4.6314230374843342E-2</v>
      </c>
      <c r="E5" s="100">
        <v>0</v>
      </c>
      <c r="F5" s="100">
        <v>1626</v>
      </c>
      <c r="G5" s="101">
        <v>4.6306316568889901E-2</v>
      </c>
      <c r="H5" s="135">
        <f>SUM(H6:H14)</f>
        <v>1641</v>
      </c>
      <c r="I5" s="101">
        <f>H5/$H$60</f>
        <v>4.6678993030863321E-2</v>
      </c>
      <c r="J5" s="135">
        <f>SUM(J6:J14)</f>
        <v>0</v>
      </c>
      <c r="K5" s="135">
        <f>J5+H5</f>
        <v>1641</v>
      </c>
      <c r="L5" s="101">
        <f>K5/$K$60</f>
        <v>4.6672354948805464E-2</v>
      </c>
      <c r="M5" s="345">
        <f>(K5-F5)/F5</f>
        <v>9.2250922509225092E-3</v>
      </c>
      <c r="O5" s="245"/>
      <c r="P5" s="245"/>
    </row>
    <row r="6" spans="1:16" ht="28.8" x14ac:dyDescent="0.3">
      <c r="A6" s="143">
        <v>10</v>
      </c>
      <c r="B6" s="116" t="s">
        <v>350</v>
      </c>
      <c r="C6" s="20">
        <v>39</v>
      </c>
      <c r="D6" s="3">
        <v>1.1108579241198588E-3</v>
      </c>
      <c r="E6" s="20">
        <v>0</v>
      </c>
      <c r="F6" s="20">
        <v>39</v>
      </c>
      <c r="G6" s="3">
        <v>1.1106681095859202E-3</v>
      </c>
      <c r="H6" s="136">
        <v>36</v>
      </c>
      <c r="I6" s="265">
        <f t="shared" ref="I6:I59" si="0">H6/$H$60</f>
        <v>1.0240364101834732E-3</v>
      </c>
      <c r="J6" s="20">
        <v>0</v>
      </c>
      <c r="K6" s="341">
        <f t="shared" ref="K6:K62" si="1">J6+H6</f>
        <v>36</v>
      </c>
      <c r="L6" s="265">
        <f t="shared" ref="L6:L60" si="2">K6/$K$60</f>
        <v>1.0238907849829352E-3</v>
      </c>
      <c r="M6" s="246">
        <f t="shared" ref="M6:M62" si="3">(K6-F6)/F6</f>
        <v>-7.6923076923076927E-2</v>
      </c>
    </row>
    <row r="7" spans="1:16" x14ac:dyDescent="0.3">
      <c r="A7" s="143">
        <v>11</v>
      </c>
      <c r="B7" s="116" t="s">
        <v>351</v>
      </c>
      <c r="C7" s="20">
        <v>26</v>
      </c>
      <c r="D7" s="3">
        <v>7.405719494132392E-4</v>
      </c>
      <c r="E7" s="20">
        <v>0</v>
      </c>
      <c r="F7" s="20">
        <v>26</v>
      </c>
      <c r="G7" s="3">
        <v>7.4044540639061338E-4</v>
      </c>
      <c r="H7" s="136">
        <v>21</v>
      </c>
      <c r="I7" s="265">
        <f t="shared" si="0"/>
        <v>5.9735457260702606E-4</v>
      </c>
      <c r="J7" s="20">
        <v>0</v>
      </c>
      <c r="K7" s="341">
        <f t="shared" si="1"/>
        <v>21</v>
      </c>
      <c r="L7" s="265">
        <f t="shared" si="2"/>
        <v>5.9726962457337879E-4</v>
      </c>
      <c r="M7" s="246">
        <f t="shared" si="3"/>
        <v>-0.19230769230769232</v>
      </c>
    </row>
    <row r="8" spans="1:16" x14ac:dyDescent="0.3">
      <c r="A8" s="143">
        <v>12</v>
      </c>
      <c r="B8" s="116" t="s">
        <v>352</v>
      </c>
      <c r="C8" s="20">
        <v>26</v>
      </c>
      <c r="D8" s="3">
        <v>7.405719494132392E-4</v>
      </c>
      <c r="E8" s="20">
        <v>0</v>
      </c>
      <c r="F8" s="20">
        <v>26</v>
      </c>
      <c r="G8" s="3">
        <v>7.4044540639061338E-4</v>
      </c>
      <c r="H8" s="136">
        <v>29</v>
      </c>
      <c r="I8" s="265">
        <f t="shared" si="0"/>
        <v>8.2491821931446449E-4</v>
      </c>
      <c r="J8" s="20">
        <v>0</v>
      </c>
      <c r="K8" s="341">
        <f t="shared" si="1"/>
        <v>29</v>
      </c>
      <c r="L8" s="265">
        <f t="shared" si="2"/>
        <v>8.2480091012514223E-4</v>
      </c>
      <c r="M8" s="246">
        <f t="shared" si="3"/>
        <v>0.11538461538461539</v>
      </c>
    </row>
    <row r="9" spans="1:16" ht="14.4" customHeight="1" x14ac:dyDescent="0.25">
      <c r="A9" s="143">
        <v>13</v>
      </c>
      <c r="B9" s="116" t="s">
        <v>353</v>
      </c>
      <c r="C9" s="20">
        <v>251</v>
      </c>
      <c r="D9" s="3">
        <v>7.149367665489347E-3</v>
      </c>
      <c r="E9" s="20">
        <v>0</v>
      </c>
      <c r="F9" s="20">
        <v>251</v>
      </c>
      <c r="G9" s="3">
        <v>7.1481460386170759E-3</v>
      </c>
      <c r="H9" s="136">
        <v>291</v>
      </c>
      <c r="I9" s="265">
        <f t="shared" si="0"/>
        <v>8.2776276489830748E-3</v>
      </c>
      <c r="J9" s="20">
        <v>0</v>
      </c>
      <c r="K9" s="341">
        <f t="shared" si="1"/>
        <v>291</v>
      </c>
      <c r="L9" s="265">
        <f t="shared" si="2"/>
        <v>8.2764505119453918E-3</v>
      </c>
      <c r="M9" s="246">
        <f t="shared" si="3"/>
        <v>0.15936254980079681</v>
      </c>
    </row>
    <row r="10" spans="1:16" x14ac:dyDescent="0.3">
      <c r="A10" s="143">
        <v>14</v>
      </c>
      <c r="B10" s="116" t="s">
        <v>354</v>
      </c>
      <c r="C10" s="20">
        <v>213</v>
      </c>
      <c r="D10" s="3">
        <v>6.0669932778853819E-3</v>
      </c>
      <c r="E10" s="20">
        <v>0</v>
      </c>
      <c r="F10" s="20">
        <v>213</v>
      </c>
      <c r="G10" s="3">
        <v>6.0659565985077173E-3</v>
      </c>
      <c r="H10" s="136">
        <v>181</v>
      </c>
      <c r="I10" s="265">
        <f t="shared" si="0"/>
        <v>5.1486275067557956E-3</v>
      </c>
      <c r="J10" s="20">
        <v>0</v>
      </c>
      <c r="K10" s="341">
        <f t="shared" si="1"/>
        <v>181</v>
      </c>
      <c r="L10" s="265">
        <f t="shared" si="2"/>
        <v>5.1478953356086463E-3</v>
      </c>
      <c r="M10" s="246">
        <f t="shared" si="3"/>
        <v>-0.15023474178403756</v>
      </c>
    </row>
    <row r="11" spans="1:16" ht="14.4" customHeight="1" x14ac:dyDescent="0.25">
      <c r="A11" s="143">
        <v>15</v>
      </c>
      <c r="B11" s="116" t="s">
        <v>355</v>
      </c>
      <c r="C11" s="20">
        <v>158</v>
      </c>
      <c r="D11" s="3">
        <v>4.5003987695112222E-3</v>
      </c>
      <c r="E11" s="20">
        <v>0</v>
      </c>
      <c r="F11" s="20">
        <v>158</v>
      </c>
      <c r="G11" s="3">
        <v>4.4996297772968048E-3</v>
      </c>
      <c r="H11" s="136">
        <v>160</v>
      </c>
      <c r="I11" s="265">
        <f t="shared" si="0"/>
        <v>4.5512729341487699E-3</v>
      </c>
      <c r="J11" s="20">
        <v>0</v>
      </c>
      <c r="K11" s="341">
        <f t="shared" si="1"/>
        <v>160</v>
      </c>
      <c r="L11" s="265">
        <f t="shared" si="2"/>
        <v>4.5506257110352671E-3</v>
      </c>
      <c r="M11" s="246">
        <f t="shared" si="3"/>
        <v>1.2658227848101266E-2</v>
      </c>
    </row>
    <row r="12" spans="1:16" ht="28.95" customHeight="1" x14ac:dyDescent="0.25">
      <c r="A12" s="143">
        <v>16</v>
      </c>
      <c r="B12" s="116" t="s">
        <v>356</v>
      </c>
      <c r="C12" s="20">
        <v>644</v>
      </c>
      <c r="D12" s="3">
        <v>1.8343397516235614E-2</v>
      </c>
      <c r="E12" s="20">
        <v>0</v>
      </c>
      <c r="F12" s="20">
        <v>644</v>
      </c>
      <c r="G12" s="3">
        <v>1.8340263142905964E-2</v>
      </c>
      <c r="H12" s="136">
        <v>688</v>
      </c>
      <c r="I12" s="265">
        <f t="shared" si="0"/>
        <v>1.9570473616839709E-2</v>
      </c>
      <c r="J12" s="20">
        <v>0</v>
      </c>
      <c r="K12" s="341">
        <f t="shared" si="1"/>
        <v>688</v>
      </c>
      <c r="L12" s="265">
        <f t="shared" si="2"/>
        <v>1.956769055745165E-2</v>
      </c>
      <c r="M12" s="246">
        <f t="shared" si="3"/>
        <v>6.8322981366459631E-2</v>
      </c>
    </row>
    <row r="13" spans="1:16" ht="28.8" x14ac:dyDescent="0.3">
      <c r="A13" s="143">
        <v>17</v>
      </c>
      <c r="B13" s="116" t="s">
        <v>357</v>
      </c>
      <c r="C13" s="20">
        <v>12</v>
      </c>
      <c r="D13" s="3">
        <v>3.4180243819072577E-4</v>
      </c>
      <c r="E13" s="20">
        <v>0</v>
      </c>
      <c r="F13" s="20">
        <v>12</v>
      </c>
      <c r="G13" s="3">
        <v>3.4174403371874465E-4</v>
      </c>
      <c r="H13" s="136">
        <v>5</v>
      </c>
      <c r="I13" s="265">
        <f t="shared" si="0"/>
        <v>1.4222727919214906E-4</v>
      </c>
      <c r="J13" s="20">
        <v>0</v>
      </c>
      <c r="K13" s="341">
        <f t="shared" si="1"/>
        <v>5</v>
      </c>
      <c r="L13" s="265">
        <f t="shared" si="2"/>
        <v>1.422070534698521E-4</v>
      </c>
      <c r="M13" s="246">
        <f t="shared" si="3"/>
        <v>-0.58333333333333337</v>
      </c>
    </row>
    <row r="14" spans="1:16" ht="28.8" x14ac:dyDescent="0.3">
      <c r="A14" s="143">
        <v>19</v>
      </c>
      <c r="B14" s="116" t="s">
        <v>358</v>
      </c>
      <c r="C14" s="20">
        <v>257</v>
      </c>
      <c r="D14" s="3">
        <v>7.3202688845847097E-3</v>
      </c>
      <c r="E14" s="20">
        <v>0</v>
      </c>
      <c r="F14" s="20">
        <v>257</v>
      </c>
      <c r="G14" s="3">
        <v>7.3190180554764481E-3</v>
      </c>
      <c r="H14" s="136">
        <v>230</v>
      </c>
      <c r="I14" s="265">
        <f t="shared" si="0"/>
        <v>6.5424548428388565E-3</v>
      </c>
      <c r="J14" s="20">
        <v>0</v>
      </c>
      <c r="K14" s="341">
        <f t="shared" si="1"/>
        <v>230</v>
      </c>
      <c r="L14" s="265">
        <f t="shared" si="2"/>
        <v>6.5415244596131964E-3</v>
      </c>
      <c r="M14" s="246">
        <f t="shared" si="3"/>
        <v>-0.10505836575875487</v>
      </c>
    </row>
    <row r="15" spans="1:16" ht="14.4" customHeight="1" x14ac:dyDescent="0.25">
      <c r="A15" s="144">
        <v>2</v>
      </c>
      <c r="B15" s="32" t="s">
        <v>359</v>
      </c>
      <c r="C15" s="14">
        <v>64</v>
      </c>
      <c r="D15" s="15">
        <v>1.8229463370172041E-3</v>
      </c>
      <c r="E15" s="14">
        <v>2</v>
      </c>
      <c r="F15" s="14">
        <v>66</v>
      </c>
      <c r="G15" s="15">
        <v>1.8795921854530956E-3</v>
      </c>
      <c r="H15" s="137">
        <f>SUM(H16:H20)</f>
        <v>63</v>
      </c>
      <c r="I15" s="101">
        <f t="shared" si="0"/>
        <v>1.7920637178210782E-3</v>
      </c>
      <c r="J15" s="137">
        <f>SUM(J16:J20)</f>
        <v>0</v>
      </c>
      <c r="K15" s="135">
        <f t="shared" si="1"/>
        <v>63</v>
      </c>
      <c r="L15" s="101">
        <f t="shared" si="2"/>
        <v>1.7918088737201366E-3</v>
      </c>
      <c r="M15" s="344">
        <f t="shared" si="3"/>
        <v>-4.5454545454545456E-2</v>
      </c>
    </row>
    <row r="16" spans="1:16" x14ac:dyDescent="0.3">
      <c r="A16" s="143">
        <v>20</v>
      </c>
      <c r="B16" s="116" t="s">
        <v>360</v>
      </c>
      <c r="C16" s="20">
        <v>2</v>
      </c>
      <c r="D16" s="21">
        <v>5.6967073031787627E-5</v>
      </c>
      <c r="E16" s="20">
        <v>0</v>
      </c>
      <c r="F16" s="20">
        <v>2</v>
      </c>
      <c r="G16" s="21">
        <v>5.695733895312411E-5</v>
      </c>
      <c r="H16" s="136">
        <v>5</v>
      </c>
      <c r="I16" s="265">
        <f t="shared" si="0"/>
        <v>1.4222727919214906E-4</v>
      </c>
      <c r="J16" s="20">
        <v>0</v>
      </c>
      <c r="K16" s="341">
        <f t="shared" si="1"/>
        <v>5</v>
      </c>
      <c r="L16" s="265">
        <f t="shared" si="2"/>
        <v>1.422070534698521E-4</v>
      </c>
      <c r="M16" s="246">
        <f t="shared" si="3"/>
        <v>1.5</v>
      </c>
    </row>
    <row r="17" spans="1:16" ht="14.4" customHeight="1" x14ac:dyDescent="0.25">
      <c r="A17" s="143">
        <v>21</v>
      </c>
      <c r="B17" s="116" t="s">
        <v>361</v>
      </c>
      <c r="C17" s="20">
        <v>0</v>
      </c>
      <c r="D17" s="21">
        <v>0</v>
      </c>
      <c r="E17" s="20">
        <v>2</v>
      </c>
      <c r="F17" s="20">
        <v>2</v>
      </c>
      <c r="G17" s="21">
        <v>5.695733895312411E-5</v>
      </c>
      <c r="H17" s="136">
        <v>2</v>
      </c>
      <c r="I17" s="265">
        <f t="shared" si="0"/>
        <v>5.6890911676859621E-5</v>
      </c>
      <c r="J17" s="20">
        <v>0</v>
      </c>
      <c r="K17" s="341">
        <f t="shared" si="1"/>
        <v>2</v>
      </c>
      <c r="L17" s="265">
        <f t="shared" si="2"/>
        <v>5.688282138794084E-5</v>
      </c>
      <c r="M17" s="246">
        <f t="shared" si="3"/>
        <v>0</v>
      </c>
    </row>
    <row r="18" spans="1:16" ht="14.4" customHeight="1" x14ac:dyDescent="0.25">
      <c r="A18" s="143">
        <v>22</v>
      </c>
      <c r="B18" s="116" t="s">
        <v>362</v>
      </c>
      <c r="C18" s="20">
        <v>4</v>
      </c>
      <c r="D18" s="21">
        <v>1.1393414606357525E-4</v>
      </c>
      <c r="E18" s="20">
        <v>0</v>
      </c>
      <c r="F18" s="20">
        <v>4</v>
      </c>
      <c r="G18" s="21">
        <v>1.1391467790624822E-4</v>
      </c>
      <c r="H18" s="136">
        <v>1</v>
      </c>
      <c r="I18" s="265">
        <f t="shared" si="0"/>
        <v>2.8445455838429811E-5</v>
      </c>
      <c r="J18" s="20">
        <v>0</v>
      </c>
      <c r="K18" s="341">
        <f t="shared" si="1"/>
        <v>1</v>
      </c>
      <c r="L18" s="265">
        <f t="shared" si="2"/>
        <v>2.844141069397042E-5</v>
      </c>
      <c r="M18" s="246">
        <f t="shared" si="3"/>
        <v>-0.75</v>
      </c>
    </row>
    <row r="19" spans="1:16" x14ac:dyDescent="0.3">
      <c r="A19" s="143">
        <v>23</v>
      </c>
      <c r="B19" s="116" t="s">
        <v>363</v>
      </c>
      <c r="C19" s="20">
        <v>24</v>
      </c>
      <c r="D19" s="21">
        <v>6.8360487638145155E-4</v>
      </c>
      <c r="E19" s="20">
        <v>0</v>
      </c>
      <c r="F19" s="20">
        <v>24</v>
      </c>
      <c r="G19" s="21">
        <v>6.8348806743748929E-4</v>
      </c>
      <c r="H19" s="136">
        <v>32</v>
      </c>
      <c r="I19" s="265">
        <f t="shared" si="0"/>
        <v>9.1025458682975394E-4</v>
      </c>
      <c r="J19" s="20">
        <v>0</v>
      </c>
      <c r="K19" s="341">
        <f t="shared" si="1"/>
        <v>32</v>
      </c>
      <c r="L19" s="265">
        <f t="shared" si="2"/>
        <v>9.1012514220705344E-4</v>
      </c>
      <c r="M19" s="246">
        <f t="shared" si="3"/>
        <v>0.33333333333333331</v>
      </c>
    </row>
    <row r="20" spans="1:16" ht="28.8" x14ac:dyDescent="0.3">
      <c r="A20" s="143">
        <v>29</v>
      </c>
      <c r="B20" s="116" t="s">
        <v>364</v>
      </c>
      <c r="C20" s="20">
        <v>34</v>
      </c>
      <c r="D20" s="21">
        <v>9.6844024154038968E-4</v>
      </c>
      <c r="E20" s="20">
        <v>0</v>
      </c>
      <c r="F20" s="20">
        <v>34</v>
      </c>
      <c r="G20" s="21">
        <v>9.6827476220310985E-4</v>
      </c>
      <c r="H20" s="136">
        <v>23</v>
      </c>
      <c r="I20" s="265">
        <f t="shared" si="0"/>
        <v>6.5424548428388569E-4</v>
      </c>
      <c r="J20" s="20">
        <v>0</v>
      </c>
      <c r="K20" s="341">
        <f t="shared" si="1"/>
        <v>23</v>
      </c>
      <c r="L20" s="265">
        <f t="shared" si="2"/>
        <v>6.5415244596131971E-4</v>
      </c>
      <c r="M20" s="246">
        <f t="shared" si="3"/>
        <v>-0.3235294117647059</v>
      </c>
    </row>
    <row r="21" spans="1:16" ht="28.8" x14ac:dyDescent="0.3">
      <c r="A21" s="144">
        <v>3</v>
      </c>
      <c r="B21" s="32" t="s">
        <v>365</v>
      </c>
      <c r="C21" s="14">
        <v>6539</v>
      </c>
      <c r="D21" s="15">
        <v>0.18625384527742964</v>
      </c>
      <c r="E21" s="14">
        <v>0</v>
      </c>
      <c r="F21" s="14">
        <v>6539</v>
      </c>
      <c r="G21" s="15">
        <v>0.18622201970723928</v>
      </c>
      <c r="H21" s="137">
        <f>SUM(H22:H25)</f>
        <v>6839</v>
      </c>
      <c r="I21" s="101">
        <f t="shared" si="0"/>
        <v>0.19453847247902148</v>
      </c>
      <c r="J21" s="137">
        <f>SUM(J22:J25)</f>
        <v>3</v>
      </c>
      <c r="K21" s="135">
        <f t="shared" si="1"/>
        <v>6842</v>
      </c>
      <c r="L21" s="101">
        <f t="shared" si="2"/>
        <v>0.19459613196814562</v>
      </c>
      <c r="M21" s="344">
        <f t="shared" si="3"/>
        <v>4.6337360452668605E-2</v>
      </c>
    </row>
    <row r="22" spans="1:16" ht="28.8" x14ac:dyDescent="0.3">
      <c r="A22" s="143">
        <v>30</v>
      </c>
      <c r="B22" s="116" t="s">
        <v>366</v>
      </c>
      <c r="C22" s="20">
        <v>721</v>
      </c>
      <c r="D22" s="21">
        <v>2.0536629827959438E-2</v>
      </c>
      <c r="E22" s="20">
        <v>0</v>
      </c>
      <c r="F22" s="20">
        <v>721</v>
      </c>
      <c r="G22" s="21">
        <v>2.0533120692601242E-2</v>
      </c>
      <c r="H22" s="136">
        <v>662</v>
      </c>
      <c r="I22" s="265">
        <f t="shared" si="0"/>
        <v>1.8830891765040533E-2</v>
      </c>
      <c r="J22" s="20">
        <v>0</v>
      </c>
      <c r="K22" s="341">
        <f t="shared" si="1"/>
        <v>662</v>
      </c>
      <c r="L22" s="265">
        <f t="shared" si="2"/>
        <v>1.8828213879408418E-2</v>
      </c>
      <c r="M22" s="246">
        <f t="shared" si="3"/>
        <v>-8.1830790568654652E-2</v>
      </c>
    </row>
    <row r="23" spans="1:16" x14ac:dyDescent="0.3">
      <c r="A23" s="143">
        <v>31</v>
      </c>
      <c r="B23" s="116" t="s">
        <v>367</v>
      </c>
      <c r="C23" s="20">
        <v>4262</v>
      </c>
      <c r="D23" s="21">
        <v>0.12139683263073943</v>
      </c>
      <c r="E23" s="20">
        <v>0</v>
      </c>
      <c r="F23" s="20">
        <v>4262</v>
      </c>
      <c r="G23" s="21">
        <v>0.12137608930910748</v>
      </c>
      <c r="H23" s="136">
        <v>4675</v>
      </c>
      <c r="I23" s="265">
        <f t="shared" si="0"/>
        <v>0.13298250604465936</v>
      </c>
      <c r="J23" s="20">
        <v>3</v>
      </c>
      <c r="K23" s="341">
        <f t="shared" si="1"/>
        <v>4678</v>
      </c>
      <c r="L23" s="265">
        <f t="shared" si="2"/>
        <v>0.13304891922639364</v>
      </c>
      <c r="M23" s="246">
        <f t="shared" si="3"/>
        <v>9.760675739089629E-2</v>
      </c>
      <c r="O23" s="245"/>
      <c r="P23" s="245"/>
    </row>
    <row r="24" spans="1:16" x14ac:dyDescent="0.3">
      <c r="A24" s="143">
        <v>32</v>
      </c>
      <c r="B24" s="116" t="s">
        <v>368</v>
      </c>
      <c r="C24" s="20">
        <v>1148</v>
      </c>
      <c r="D24" s="21">
        <v>3.2699099920246097E-2</v>
      </c>
      <c r="E24" s="20">
        <v>0</v>
      </c>
      <c r="F24" s="20">
        <v>1148</v>
      </c>
      <c r="G24" s="21">
        <v>3.2693512559093238E-2</v>
      </c>
      <c r="H24" s="136">
        <v>1163</v>
      </c>
      <c r="I24" s="265">
        <f t="shared" si="0"/>
        <v>3.3082065140093868E-2</v>
      </c>
      <c r="J24" s="20">
        <v>0</v>
      </c>
      <c r="K24" s="341">
        <f t="shared" si="1"/>
        <v>1163</v>
      </c>
      <c r="L24" s="265">
        <f t="shared" si="2"/>
        <v>3.3077360637087598E-2</v>
      </c>
      <c r="M24" s="246">
        <f t="shared" si="3"/>
        <v>1.3066202090592335E-2</v>
      </c>
      <c r="O24" s="245"/>
      <c r="P24" s="245"/>
    </row>
    <row r="25" spans="1:16" ht="28.8" x14ac:dyDescent="0.3">
      <c r="A25" s="143">
        <v>39</v>
      </c>
      <c r="B25" s="116" t="s">
        <v>369</v>
      </c>
      <c r="C25" s="20">
        <v>408</v>
      </c>
      <c r="D25" s="21">
        <v>1.1621282898484676E-2</v>
      </c>
      <c r="E25" s="20">
        <v>0</v>
      </c>
      <c r="F25" s="20">
        <v>408</v>
      </c>
      <c r="G25" s="21">
        <v>1.1619297146437318E-2</v>
      </c>
      <c r="H25" s="136">
        <v>339</v>
      </c>
      <c r="I25" s="265">
        <f t="shared" si="0"/>
        <v>9.6430095292277061E-3</v>
      </c>
      <c r="J25" s="20">
        <v>0</v>
      </c>
      <c r="K25" s="341">
        <f t="shared" si="1"/>
        <v>339</v>
      </c>
      <c r="L25" s="265">
        <f t="shared" si="2"/>
        <v>9.6416382252559728E-3</v>
      </c>
      <c r="M25" s="246">
        <f t="shared" si="3"/>
        <v>-0.16911764705882354</v>
      </c>
    </row>
    <row r="26" spans="1:16" x14ac:dyDescent="0.3">
      <c r="A26" s="144">
        <v>4</v>
      </c>
      <c r="B26" s="32" t="s">
        <v>370</v>
      </c>
      <c r="C26" s="14">
        <v>4664</v>
      </c>
      <c r="D26" s="15">
        <v>0.13284721431012875</v>
      </c>
      <c r="E26" s="14">
        <v>2</v>
      </c>
      <c r="F26" s="14">
        <v>4666</v>
      </c>
      <c r="G26" s="15">
        <v>0.13288147177763854</v>
      </c>
      <c r="H26" s="137">
        <f>SUM(H27:H33)</f>
        <v>4713</v>
      </c>
      <c r="I26" s="101">
        <f t="shared" si="0"/>
        <v>0.13406343336651969</v>
      </c>
      <c r="J26" s="137">
        <f>SUM(J27:J33)</f>
        <v>1</v>
      </c>
      <c r="K26" s="135">
        <f t="shared" si="1"/>
        <v>4714</v>
      </c>
      <c r="L26" s="101">
        <f t="shared" si="2"/>
        <v>0.13407281001137655</v>
      </c>
      <c r="M26" s="344">
        <f t="shared" si="3"/>
        <v>1.0287183883411917E-2</v>
      </c>
    </row>
    <row r="27" spans="1:16" x14ac:dyDescent="0.3">
      <c r="A27" s="143">
        <v>40</v>
      </c>
      <c r="B27" s="116" t="s">
        <v>371</v>
      </c>
      <c r="C27" s="20">
        <v>806</v>
      </c>
      <c r="D27" s="21">
        <v>2.2957730431810413E-2</v>
      </c>
      <c r="E27" s="20">
        <v>1</v>
      </c>
      <c r="F27" s="20">
        <v>807</v>
      </c>
      <c r="G27" s="21">
        <v>2.298228626758558E-2</v>
      </c>
      <c r="H27" s="136">
        <v>815</v>
      </c>
      <c r="I27" s="265">
        <f t="shared" si="0"/>
        <v>2.3183046508320294E-2</v>
      </c>
      <c r="J27" s="20">
        <v>1</v>
      </c>
      <c r="K27" s="341">
        <f t="shared" si="1"/>
        <v>816</v>
      </c>
      <c r="L27" s="265">
        <f t="shared" si="2"/>
        <v>2.3208191126279865E-2</v>
      </c>
      <c r="M27" s="246">
        <f t="shared" si="3"/>
        <v>1.1152416356877323E-2</v>
      </c>
    </row>
    <row r="28" spans="1:16" x14ac:dyDescent="0.3">
      <c r="A28" s="143">
        <v>41</v>
      </c>
      <c r="B28" s="116" t="s">
        <v>372</v>
      </c>
      <c r="C28" s="20">
        <v>618</v>
      </c>
      <c r="D28" s="21">
        <v>1.7602825566822376E-2</v>
      </c>
      <c r="E28" s="20">
        <v>0</v>
      </c>
      <c r="F28" s="20">
        <v>618</v>
      </c>
      <c r="G28" s="21">
        <v>1.7599817736515349E-2</v>
      </c>
      <c r="H28" s="136">
        <v>603</v>
      </c>
      <c r="I28" s="265">
        <f t="shared" si="0"/>
        <v>1.7152609870573175E-2</v>
      </c>
      <c r="J28" s="20">
        <v>0</v>
      </c>
      <c r="K28" s="341">
        <f t="shared" si="1"/>
        <v>603</v>
      </c>
      <c r="L28" s="265">
        <f t="shared" si="2"/>
        <v>1.7150170648464164E-2</v>
      </c>
      <c r="M28" s="246">
        <f t="shared" si="3"/>
        <v>-2.4271844660194174E-2</v>
      </c>
    </row>
    <row r="29" spans="1:16" x14ac:dyDescent="0.3">
      <c r="A29" s="143">
        <v>42</v>
      </c>
      <c r="B29" s="116" t="s">
        <v>373</v>
      </c>
      <c r="C29" s="20">
        <v>1213</v>
      </c>
      <c r="D29" s="21">
        <v>3.4550529793779199E-2</v>
      </c>
      <c r="E29" s="20">
        <v>0</v>
      </c>
      <c r="F29" s="20">
        <v>1213</v>
      </c>
      <c r="G29" s="21">
        <v>3.4544626075069772E-2</v>
      </c>
      <c r="H29" s="136">
        <v>1164</v>
      </c>
      <c r="I29" s="265">
        <f t="shared" si="0"/>
        <v>3.3110510595932299E-2</v>
      </c>
      <c r="J29" s="20">
        <v>0</v>
      </c>
      <c r="K29" s="341">
        <f t="shared" si="1"/>
        <v>1164</v>
      </c>
      <c r="L29" s="265">
        <f t="shared" si="2"/>
        <v>3.3105802047781567E-2</v>
      </c>
      <c r="M29" s="246">
        <f t="shared" si="3"/>
        <v>-4.0395713107996702E-2</v>
      </c>
      <c r="O29" s="245"/>
      <c r="P29" s="245"/>
    </row>
    <row r="30" spans="1:16" x14ac:dyDescent="0.3">
      <c r="A30" s="143">
        <v>43</v>
      </c>
      <c r="B30" s="116" t="s">
        <v>374</v>
      </c>
      <c r="C30" s="20">
        <v>377</v>
      </c>
      <c r="D30" s="21">
        <v>1.0738293266491967E-2</v>
      </c>
      <c r="E30" s="20">
        <v>0</v>
      </c>
      <c r="F30" s="20">
        <v>377</v>
      </c>
      <c r="G30" s="21">
        <v>1.0736458392663895E-2</v>
      </c>
      <c r="H30" s="136">
        <v>392</v>
      </c>
      <c r="I30" s="265">
        <f t="shared" si="0"/>
        <v>1.1150618688664486E-2</v>
      </c>
      <c r="J30" s="20">
        <v>0</v>
      </c>
      <c r="K30" s="341">
        <f t="shared" si="1"/>
        <v>392</v>
      </c>
      <c r="L30" s="265">
        <f t="shared" si="2"/>
        <v>1.1149032992036406E-2</v>
      </c>
      <c r="M30" s="246">
        <f t="shared" si="3"/>
        <v>3.9787798408488062E-2</v>
      </c>
    </row>
    <row r="31" spans="1:16" x14ac:dyDescent="0.3">
      <c r="A31" s="143">
        <v>44</v>
      </c>
      <c r="B31" s="116" t="s">
        <v>375</v>
      </c>
      <c r="C31" s="20">
        <v>453</v>
      </c>
      <c r="D31" s="21">
        <v>1.2903042041699897E-2</v>
      </c>
      <c r="E31" s="20">
        <v>0</v>
      </c>
      <c r="F31" s="20">
        <v>453</v>
      </c>
      <c r="G31" s="21">
        <v>1.2900837272882611E-2</v>
      </c>
      <c r="H31" s="136">
        <v>489</v>
      </c>
      <c r="I31" s="265">
        <f t="shared" si="0"/>
        <v>1.3909827904992178E-2</v>
      </c>
      <c r="J31" s="20">
        <v>0</v>
      </c>
      <c r="K31" s="341">
        <f t="shared" si="1"/>
        <v>489</v>
      </c>
      <c r="L31" s="265">
        <f t="shared" si="2"/>
        <v>1.3907849829351535E-2</v>
      </c>
      <c r="M31" s="246">
        <f t="shared" si="3"/>
        <v>7.9470198675496692E-2</v>
      </c>
    </row>
    <row r="32" spans="1:16" ht="28.8" x14ac:dyDescent="0.3">
      <c r="A32" s="143">
        <v>45</v>
      </c>
      <c r="B32" s="116" t="s">
        <v>376</v>
      </c>
      <c r="C32" s="20">
        <v>925</v>
      </c>
      <c r="D32" s="21">
        <v>2.6347271277201777E-2</v>
      </c>
      <c r="E32" s="20">
        <v>1</v>
      </c>
      <c r="F32" s="20">
        <v>926</v>
      </c>
      <c r="G32" s="21">
        <v>2.6371247935296462E-2</v>
      </c>
      <c r="H32" s="136">
        <v>956</v>
      </c>
      <c r="I32" s="265">
        <f t="shared" si="0"/>
        <v>2.7193855781538899E-2</v>
      </c>
      <c r="J32" s="20">
        <v>0</v>
      </c>
      <c r="K32" s="341">
        <f t="shared" si="1"/>
        <v>956</v>
      </c>
      <c r="L32" s="265">
        <f t="shared" si="2"/>
        <v>2.7189988623435721E-2</v>
      </c>
      <c r="M32" s="246">
        <f t="shared" si="3"/>
        <v>3.2397408207343416E-2</v>
      </c>
    </row>
    <row r="33" spans="1:16" ht="28.8" x14ac:dyDescent="0.3">
      <c r="A33" s="143">
        <v>49</v>
      </c>
      <c r="B33" s="116" t="s">
        <v>377</v>
      </c>
      <c r="C33" s="20">
        <v>272</v>
      </c>
      <c r="D33" s="21">
        <v>7.7475219323231174E-3</v>
      </c>
      <c r="E33" s="20">
        <v>0</v>
      </c>
      <c r="F33" s="20">
        <v>272</v>
      </c>
      <c r="G33" s="21">
        <v>7.7461980976248788E-3</v>
      </c>
      <c r="H33" s="136">
        <v>294</v>
      </c>
      <c r="I33" s="265">
        <f t="shared" si="0"/>
        <v>8.3629640164983639E-3</v>
      </c>
      <c r="J33" s="20">
        <v>0</v>
      </c>
      <c r="K33" s="341">
        <f t="shared" si="1"/>
        <v>294</v>
      </c>
      <c r="L33" s="265">
        <f t="shared" si="2"/>
        <v>8.3617747440273039E-3</v>
      </c>
      <c r="M33" s="246">
        <f t="shared" si="3"/>
        <v>8.0882352941176475E-2</v>
      </c>
    </row>
    <row r="34" spans="1:16" x14ac:dyDescent="0.3">
      <c r="A34" s="144">
        <v>5</v>
      </c>
      <c r="B34" s="32" t="s">
        <v>378</v>
      </c>
      <c r="C34" s="14">
        <v>7865</v>
      </c>
      <c r="D34" s="15">
        <v>0.22402301469750485</v>
      </c>
      <c r="E34" s="14">
        <v>0</v>
      </c>
      <c r="F34" s="14">
        <v>7865</v>
      </c>
      <c r="G34" s="15">
        <v>0.22398473543316055</v>
      </c>
      <c r="H34" s="137">
        <f>SUM(H35:H39)</f>
        <v>7160</v>
      </c>
      <c r="I34" s="101">
        <f t="shared" si="0"/>
        <v>0.20366946380315745</v>
      </c>
      <c r="J34" s="137">
        <f>SUM(J35:J39)</f>
        <v>1</v>
      </c>
      <c r="K34" s="135">
        <f t="shared" si="1"/>
        <v>7161</v>
      </c>
      <c r="L34" s="101">
        <f t="shared" si="2"/>
        <v>0.20366894197952218</v>
      </c>
      <c r="M34" s="344">
        <f t="shared" si="3"/>
        <v>-8.951048951048951E-2</v>
      </c>
    </row>
    <row r="35" spans="1:16" x14ac:dyDescent="0.3">
      <c r="A35" s="143">
        <v>50</v>
      </c>
      <c r="B35" s="116" t="s">
        <v>379</v>
      </c>
      <c r="C35" s="20">
        <v>894</v>
      </c>
      <c r="D35" s="21">
        <v>2.5464281645209069E-2</v>
      </c>
      <c r="E35" s="20">
        <v>0</v>
      </c>
      <c r="F35" s="20">
        <v>894</v>
      </c>
      <c r="G35" s="21">
        <v>2.5459930512046477E-2</v>
      </c>
      <c r="H35" s="136">
        <v>827</v>
      </c>
      <c r="I35" s="265">
        <f t="shared" si="0"/>
        <v>2.3524391978381454E-2</v>
      </c>
      <c r="J35" s="20">
        <v>1</v>
      </c>
      <c r="K35" s="341">
        <f t="shared" si="1"/>
        <v>828</v>
      </c>
      <c r="L35" s="265">
        <f t="shared" si="2"/>
        <v>2.354948805460751E-2</v>
      </c>
      <c r="M35" s="246">
        <f t="shared" si="3"/>
        <v>-7.3825503355704702E-2</v>
      </c>
    </row>
    <row r="36" spans="1:16" x14ac:dyDescent="0.3">
      <c r="A36" s="143">
        <v>51</v>
      </c>
      <c r="B36" s="116" t="s">
        <v>380</v>
      </c>
      <c r="C36" s="20">
        <v>1179</v>
      </c>
      <c r="D36" s="21">
        <v>3.3582089552238806E-2</v>
      </c>
      <c r="E36" s="20">
        <v>0</v>
      </c>
      <c r="F36" s="20">
        <v>1179</v>
      </c>
      <c r="G36" s="21">
        <v>3.357635131286666E-2</v>
      </c>
      <c r="H36" s="136">
        <v>1111</v>
      </c>
      <c r="I36" s="265">
        <f t="shared" si="0"/>
        <v>3.1602901436495523E-2</v>
      </c>
      <c r="J36" s="20">
        <v>0</v>
      </c>
      <c r="K36" s="341">
        <f t="shared" si="1"/>
        <v>1111</v>
      </c>
      <c r="L36" s="265">
        <f t="shared" si="2"/>
        <v>3.1598407281001141E-2</v>
      </c>
      <c r="M36" s="246">
        <f t="shared" si="3"/>
        <v>-5.7675996607294319E-2</v>
      </c>
      <c r="O36" s="245"/>
      <c r="P36" s="245"/>
    </row>
    <row r="37" spans="1:16" x14ac:dyDescent="0.3">
      <c r="A37" s="143">
        <v>52</v>
      </c>
      <c r="B37" s="116" t="s">
        <v>381</v>
      </c>
      <c r="C37" s="20">
        <v>1343</v>
      </c>
      <c r="D37" s="21">
        <v>3.8253389540845388E-2</v>
      </c>
      <c r="E37" s="20">
        <v>0</v>
      </c>
      <c r="F37" s="20">
        <v>1343</v>
      </c>
      <c r="G37" s="21">
        <v>3.8246853107022839E-2</v>
      </c>
      <c r="H37" s="136">
        <v>1171</v>
      </c>
      <c r="I37" s="265">
        <f t="shared" si="0"/>
        <v>3.3309628786801306E-2</v>
      </c>
      <c r="J37" s="20">
        <v>0</v>
      </c>
      <c r="K37" s="341">
        <f t="shared" si="1"/>
        <v>1171</v>
      </c>
      <c r="L37" s="265">
        <f t="shared" si="2"/>
        <v>3.3304891922639364E-2</v>
      </c>
      <c r="M37" s="246">
        <f t="shared" si="3"/>
        <v>-0.12807148175725985</v>
      </c>
      <c r="O37" s="245"/>
      <c r="P37" s="245"/>
    </row>
    <row r="38" spans="1:16" x14ac:dyDescent="0.3">
      <c r="A38" s="143">
        <v>53</v>
      </c>
      <c r="B38" s="116" t="s">
        <v>382</v>
      </c>
      <c r="C38" s="20">
        <v>4041</v>
      </c>
      <c r="D38" s="21">
        <v>0.11510197106072689</v>
      </c>
      <c r="E38" s="20">
        <v>0</v>
      </c>
      <c r="F38" s="20">
        <v>4041</v>
      </c>
      <c r="G38" s="21">
        <v>0.11508230335478727</v>
      </c>
      <c r="H38" s="136">
        <v>3639</v>
      </c>
      <c r="I38" s="265">
        <f t="shared" si="0"/>
        <v>0.10351301379604608</v>
      </c>
      <c r="J38" s="20">
        <v>0</v>
      </c>
      <c r="K38" s="341">
        <f t="shared" si="1"/>
        <v>3639</v>
      </c>
      <c r="L38" s="265">
        <f t="shared" si="2"/>
        <v>0.10349829351535836</v>
      </c>
      <c r="M38" s="246">
        <f t="shared" si="3"/>
        <v>-9.9480326651818857E-2</v>
      </c>
      <c r="O38" s="245"/>
      <c r="P38" s="245"/>
    </row>
    <row r="39" spans="1:16" ht="28.8" x14ac:dyDescent="0.3">
      <c r="A39" s="143">
        <v>59</v>
      </c>
      <c r="B39" s="116" t="s">
        <v>383</v>
      </c>
      <c r="C39" s="20">
        <v>408</v>
      </c>
      <c r="D39" s="21">
        <v>1.1621282898484676E-2</v>
      </c>
      <c r="E39" s="20">
        <v>0</v>
      </c>
      <c r="F39" s="20">
        <v>408</v>
      </c>
      <c r="G39" s="21">
        <v>1.1619297146437318E-2</v>
      </c>
      <c r="H39" s="136">
        <v>412</v>
      </c>
      <c r="I39" s="265">
        <f t="shared" si="0"/>
        <v>1.1719527805433082E-2</v>
      </c>
      <c r="J39" s="20">
        <v>0</v>
      </c>
      <c r="K39" s="341">
        <f t="shared" si="1"/>
        <v>412</v>
      </c>
      <c r="L39" s="265">
        <f t="shared" si="2"/>
        <v>1.1717861205915813E-2</v>
      </c>
      <c r="M39" s="246">
        <f t="shared" si="3"/>
        <v>9.8039215686274508E-3</v>
      </c>
    </row>
    <row r="40" spans="1:16" x14ac:dyDescent="0.3">
      <c r="A40" s="144">
        <v>6</v>
      </c>
      <c r="B40" s="32" t="s">
        <v>384</v>
      </c>
      <c r="C40" s="14">
        <v>1948</v>
      </c>
      <c r="D40" s="15">
        <v>5.5485929132961145E-2</v>
      </c>
      <c r="E40" s="14">
        <v>0</v>
      </c>
      <c r="F40" s="14">
        <v>1948</v>
      </c>
      <c r="G40" s="15">
        <v>5.5476448140342881E-2</v>
      </c>
      <c r="H40" s="137">
        <f>SUM(H41:H46)</f>
        <v>1899</v>
      </c>
      <c r="I40" s="101">
        <f t="shared" si="0"/>
        <v>5.401792063717821E-2</v>
      </c>
      <c r="J40" s="137">
        <f>SUM(J41:J46)</f>
        <v>0</v>
      </c>
      <c r="K40" s="135">
        <f t="shared" si="1"/>
        <v>1899</v>
      </c>
      <c r="L40" s="101">
        <f t="shared" si="2"/>
        <v>5.4010238907849832E-2</v>
      </c>
      <c r="M40" s="344">
        <f t="shared" si="3"/>
        <v>-2.5154004106776182E-2</v>
      </c>
    </row>
    <row r="41" spans="1:16" x14ac:dyDescent="0.3">
      <c r="A41" s="143">
        <v>60</v>
      </c>
      <c r="B41" s="116" t="s">
        <v>385</v>
      </c>
      <c r="C41" s="20">
        <v>362</v>
      </c>
      <c r="D41" s="21">
        <v>1.0311040218753561E-2</v>
      </c>
      <c r="E41" s="20">
        <v>0</v>
      </c>
      <c r="F41" s="20">
        <v>362</v>
      </c>
      <c r="G41" s="21">
        <v>1.0309278350515464E-2</v>
      </c>
      <c r="H41" s="136">
        <v>386</v>
      </c>
      <c r="I41" s="265">
        <f t="shared" si="0"/>
        <v>1.0979945953633908E-2</v>
      </c>
      <c r="J41" s="20">
        <v>0</v>
      </c>
      <c r="K41" s="341">
        <f t="shared" si="1"/>
        <v>386</v>
      </c>
      <c r="L41" s="265">
        <f t="shared" si="2"/>
        <v>1.0978384527872583E-2</v>
      </c>
      <c r="M41" s="246">
        <f t="shared" si="3"/>
        <v>6.6298342541436461E-2</v>
      </c>
    </row>
    <row r="42" spans="1:16" x14ac:dyDescent="0.3">
      <c r="A42" s="143">
        <v>61</v>
      </c>
      <c r="B42" s="116" t="s">
        <v>386</v>
      </c>
      <c r="C42" s="20">
        <v>110</v>
      </c>
      <c r="D42" s="21">
        <v>3.1331890167483195E-3</v>
      </c>
      <c r="E42" s="20">
        <v>0</v>
      </c>
      <c r="F42" s="20">
        <v>110</v>
      </c>
      <c r="G42" s="21">
        <v>3.1326536424218262E-3</v>
      </c>
      <c r="H42" s="136">
        <v>113</v>
      </c>
      <c r="I42" s="265">
        <f t="shared" si="0"/>
        <v>3.2143365097425688E-3</v>
      </c>
      <c r="J42" s="20">
        <v>0</v>
      </c>
      <c r="K42" s="341">
        <f t="shared" si="1"/>
        <v>113</v>
      </c>
      <c r="L42" s="265">
        <f t="shared" si="2"/>
        <v>3.2138794084186576E-3</v>
      </c>
      <c r="M42" s="246">
        <f t="shared" si="3"/>
        <v>2.7272727272727271E-2</v>
      </c>
    </row>
    <row r="43" spans="1:16" x14ac:dyDescent="0.3">
      <c r="A43" s="143">
        <v>62</v>
      </c>
      <c r="B43" s="116" t="s">
        <v>387</v>
      </c>
      <c r="C43" s="20">
        <v>357</v>
      </c>
      <c r="D43" s="21">
        <v>1.0168622536174092E-2</v>
      </c>
      <c r="E43" s="20">
        <v>0</v>
      </c>
      <c r="F43" s="20">
        <v>357</v>
      </c>
      <c r="G43" s="21">
        <v>1.0166885003132654E-2</v>
      </c>
      <c r="H43" s="136">
        <v>377</v>
      </c>
      <c r="I43" s="265">
        <f t="shared" si="0"/>
        <v>1.0723936851088038E-2</v>
      </c>
      <c r="J43" s="20">
        <v>0</v>
      </c>
      <c r="K43" s="341">
        <f t="shared" si="1"/>
        <v>377</v>
      </c>
      <c r="L43" s="265">
        <f t="shared" si="2"/>
        <v>1.0722411831626848E-2</v>
      </c>
      <c r="M43" s="246">
        <f t="shared" si="3"/>
        <v>5.6022408963585436E-2</v>
      </c>
    </row>
    <row r="44" spans="1:16" x14ac:dyDescent="0.3">
      <c r="A44" s="143">
        <v>63</v>
      </c>
      <c r="B44" s="116" t="s">
        <v>388</v>
      </c>
      <c r="C44" s="20">
        <v>989</v>
      </c>
      <c r="D44" s="21">
        <v>2.8170217614218982E-2</v>
      </c>
      <c r="E44" s="20">
        <v>0</v>
      </c>
      <c r="F44" s="20">
        <v>989</v>
      </c>
      <c r="G44" s="21">
        <v>2.8165404112319874E-2</v>
      </c>
      <c r="H44" s="136">
        <v>898</v>
      </c>
      <c r="I44" s="265">
        <f t="shared" si="0"/>
        <v>2.5544019342909969E-2</v>
      </c>
      <c r="J44" s="20">
        <v>0</v>
      </c>
      <c r="K44" s="341">
        <f t="shared" si="1"/>
        <v>898</v>
      </c>
      <c r="L44" s="265">
        <f t="shared" si="2"/>
        <v>2.5540386803185437E-2</v>
      </c>
      <c r="M44" s="246">
        <f t="shared" si="3"/>
        <v>-9.201213346814964E-2</v>
      </c>
    </row>
    <row r="45" spans="1:16" x14ac:dyDescent="0.3">
      <c r="A45" s="143">
        <v>64</v>
      </c>
      <c r="B45" s="116" t="s">
        <v>389</v>
      </c>
      <c r="C45" s="20">
        <v>26</v>
      </c>
      <c r="D45" s="21">
        <v>7.405719494132392E-4</v>
      </c>
      <c r="E45" s="20">
        <v>0</v>
      </c>
      <c r="F45" s="20">
        <v>26</v>
      </c>
      <c r="G45" s="21">
        <v>7.4044540639061338E-4</v>
      </c>
      <c r="H45" s="136">
        <v>22</v>
      </c>
      <c r="I45" s="265">
        <f t="shared" si="0"/>
        <v>6.2580002844545588E-4</v>
      </c>
      <c r="J45" s="20">
        <v>0</v>
      </c>
      <c r="K45" s="341">
        <f t="shared" si="1"/>
        <v>22</v>
      </c>
      <c r="L45" s="265">
        <f t="shared" si="2"/>
        <v>6.257110352673493E-4</v>
      </c>
      <c r="M45" s="246">
        <f t="shared" si="3"/>
        <v>-0.15384615384615385</v>
      </c>
    </row>
    <row r="46" spans="1:16" ht="28.8" x14ac:dyDescent="0.3">
      <c r="A46" s="143">
        <v>69</v>
      </c>
      <c r="B46" s="116" t="s">
        <v>390</v>
      </c>
      <c r="C46" s="20">
        <v>104</v>
      </c>
      <c r="D46" s="21">
        <v>2.9622877976529568E-3</v>
      </c>
      <c r="E46" s="20">
        <v>0</v>
      </c>
      <c r="F46" s="20">
        <v>104</v>
      </c>
      <c r="G46" s="21">
        <v>2.9617816255624535E-3</v>
      </c>
      <c r="H46" s="136">
        <v>103</v>
      </c>
      <c r="I46" s="265">
        <f t="shared" si="0"/>
        <v>2.9298819513582704E-3</v>
      </c>
      <c r="J46" s="20">
        <v>0</v>
      </c>
      <c r="K46" s="341">
        <f t="shared" si="1"/>
        <v>103</v>
      </c>
      <c r="L46" s="265">
        <f t="shared" si="2"/>
        <v>2.9294653014789534E-3</v>
      </c>
      <c r="M46" s="246">
        <f t="shared" si="3"/>
        <v>-9.6153846153846159E-3</v>
      </c>
    </row>
    <row r="47" spans="1:16" x14ac:dyDescent="0.3">
      <c r="A47" s="144">
        <v>7</v>
      </c>
      <c r="B47" s="32" t="s">
        <v>391</v>
      </c>
      <c r="C47" s="14">
        <v>7190</v>
      </c>
      <c r="D47" s="15">
        <v>0.20479662754927652</v>
      </c>
      <c r="E47" s="14">
        <v>0</v>
      </c>
      <c r="F47" s="14">
        <v>7190</v>
      </c>
      <c r="G47" s="15">
        <v>0.20476163353648116</v>
      </c>
      <c r="H47" s="137">
        <f>SUM(H48:H52)</f>
        <v>7822</v>
      </c>
      <c r="I47" s="101">
        <f t="shared" si="0"/>
        <v>0.22250035556819797</v>
      </c>
      <c r="J47" s="137">
        <f>SUM(J48:J52)</f>
        <v>0</v>
      </c>
      <c r="K47" s="135">
        <f t="shared" si="1"/>
        <v>7822</v>
      </c>
      <c r="L47" s="101">
        <f t="shared" si="2"/>
        <v>0.22246871444823663</v>
      </c>
      <c r="M47" s="344">
        <f t="shared" si="3"/>
        <v>8.789986091794158E-2</v>
      </c>
    </row>
    <row r="48" spans="1:16" x14ac:dyDescent="0.3">
      <c r="A48" s="143">
        <v>70</v>
      </c>
      <c r="B48" s="116" t="s">
        <v>392</v>
      </c>
      <c r="C48" s="20">
        <v>1367</v>
      </c>
      <c r="D48" s="21">
        <v>3.8936994417226846E-2</v>
      </c>
      <c r="E48" s="20">
        <v>0</v>
      </c>
      <c r="F48" s="20">
        <v>1367</v>
      </c>
      <c r="G48" s="21">
        <v>3.8930341174460328E-2</v>
      </c>
      <c r="H48" s="136">
        <v>1464</v>
      </c>
      <c r="I48" s="265">
        <f t="shared" si="0"/>
        <v>4.164414734746124E-2</v>
      </c>
      <c r="J48" s="20">
        <v>0</v>
      </c>
      <c r="K48" s="341">
        <f t="shared" si="1"/>
        <v>1464</v>
      </c>
      <c r="L48" s="265">
        <f t="shared" si="2"/>
        <v>4.1638225255972695E-2</v>
      </c>
      <c r="M48" s="246">
        <f t="shared" si="3"/>
        <v>7.0958302852962687E-2</v>
      </c>
      <c r="O48" s="245"/>
      <c r="P48" s="245"/>
    </row>
    <row r="49" spans="1:16" x14ac:dyDescent="0.3">
      <c r="A49" s="143">
        <v>71</v>
      </c>
      <c r="B49" s="116" t="s">
        <v>393</v>
      </c>
      <c r="C49" s="20">
        <v>4806</v>
      </c>
      <c r="D49" s="21">
        <v>0.13689187649538567</v>
      </c>
      <c r="E49" s="20">
        <v>0</v>
      </c>
      <c r="F49" s="20">
        <v>4806</v>
      </c>
      <c r="G49" s="21">
        <v>0.13686848550435723</v>
      </c>
      <c r="H49" s="136">
        <v>5364</v>
      </c>
      <c r="I49" s="265">
        <f t="shared" si="0"/>
        <v>0.15258142511733749</v>
      </c>
      <c r="J49" s="20">
        <v>0</v>
      </c>
      <c r="K49" s="341">
        <f t="shared" si="1"/>
        <v>5364</v>
      </c>
      <c r="L49" s="265">
        <f t="shared" si="2"/>
        <v>0.15255972696245734</v>
      </c>
      <c r="M49" s="246">
        <f t="shared" si="3"/>
        <v>0.11610486891385768</v>
      </c>
      <c r="O49" s="245"/>
      <c r="P49" s="245"/>
    </row>
    <row r="50" spans="1:16" x14ac:dyDescent="0.3">
      <c r="A50" s="143">
        <v>72</v>
      </c>
      <c r="B50" s="116" t="s">
        <v>394</v>
      </c>
      <c r="C50" s="20">
        <v>94</v>
      </c>
      <c r="D50" s="21">
        <v>2.6774524324940183E-3</v>
      </c>
      <c r="E50" s="20">
        <v>0</v>
      </c>
      <c r="F50" s="20">
        <v>94</v>
      </c>
      <c r="G50" s="21">
        <v>2.6769949307968331E-3</v>
      </c>
      <c r="H50" s="136">
        <v>116</v>
      </c>
      <c r="I50" s="265">
        <f t="shared" si="0"/>
        <v>3.299672877257858E-3</v>
      </c>
      <c r="J50" s="20">
        <v>0</v>
      </c>
      <c r="K50" s="341">
        <f t="shared" si="1"/>
        <v>116</v>
      </c>
      <c r="L50" s="265">
        <f t="shared" si="2"/>
        <v>3.2992036405005689E-3</v>
      </c>
      <c r="M50" s="246">
        <f t="shared" si="3"/>
        <v>0.23404255319148937</v>
      </c>
    </row>
    <row r="51" spans="1:16" x14ac:dyDescent="0.3">
      <c r="A51" s="143">
        <v>73</v>
      </c>
      <c r="B51" s="116" t="s">
        <v>395</v>
      </c>
      <c r="C51" s="20">
        <v>703</v>
      </c>
      <c r="D51" s="21">
        <v>2.0023926170673351E-2</v>
      </c>
      <c r="E51" s="20">
        <v>0</v>
      </c>
      <c r="F51" s="20">
        <v>703</v>
      </c>
      <c r="G51" s="21">
        <v>2.0020504642023124E-2</v>
      </c>
      <c r="H51" s="136">
        <v>616</v>
      </c>
      <c r="I51" s="265">
        <f t="shared" si="0"/>
        <v>1.7522400796472763E-2</v>
      </c>
      <c r="J51" s="20">
        <v>0</v>
      </c>
      <c r="K51" s="341">
        <f t="shared" si="1"/>
        <v>616</v>
      </c>
      <c r="L51" s="265">
        <f t="shared" si="2"/>
        <v>1.7519908987485778E-2</v>
      </c>
      <c r="M51" s="246">
        <f t="shared" si="3"/>
        <v>-0.12375533428165007</v>
      </c>
    </row>
    <row r="52" spans="1:16" ht="28.8" x14ac:dyDescent="0.3">
      <c r="A52" s="143">
        <v>79</v>
      </c>
      <c r="B52" s="116" t="s">
        <v>396</v>
      </c>
      <c r="C52" s="20">
        <v>220</v>
      </c>
      <c r="D52" s="21">
        <v>6.266378033496639E-3</v>
      </c>
      <c r="E52" s="20">
        <v>0</v>
      </c>
      <c r="F52" s="20">
        <v>220</v>
      </c>
      <c r="G52" s="21">
        <v>6.2653072848436525E-3</v>
      </c>
      <c r="H52" s="136">
        <v>262</v>
      </c>
      <c r="I52" s="265">
        <f t="shared" si="0"/>
        <v>7.4527094296686107E-3</v>
      </c>
      <c r="J52" s="20">
        <v>0</v>
      </c>
      <c r="K52" s="341">
        <f t="shared" si="1"/>
        <v>262</v>
      </c>
      <c r="L52" s="265">
        <f t="shared" si="2"/>
        <v>7.4516496018202502E-3</v>
      </c>
      <c r="M52" s="246">
        <f t="shared" si="3"/>
        <v>0.19090909090909092</v>
      </c>
    </row>
    <row r="53" spans="1:16" x14ac:dyDescent="0.3">
      <c r="A53" s="144">
        <v>8</v>
      </c>
      <c r="B53" s="32" t="s">
        <v>397</v>
      </c>
      <c r="C53" s="14">
        <v>3181</v>
      </c>
      <c r="D53" s="15">
        <v>9.0606129657058221E-2</v>
      </c>
      <c r="E53" s="14">
        <v>1</v>
      </c>
      <c r="F53" s="14">
        <v>3182</v>
      </c>
      <c r="G53" s="15">
        <v>9.0619126274420453E-2</v>
      </c>
      <c r="H53" s="137">
        <f>SUM(H54:H58)</f>
        <v>3184</v>
      </c>
      <c r="I53" s="101">
        <f t="shared" si="0"/>
        <v>9.0570331389560513E-2</v>
      </c>
      <c r="J53" s="137">
        <f>SUM(J54:J58)</f>
        <v>0</v>
      </c>
      <c r="K53" s="135">
        <f t="shared" si="1"/>
        <v>3184</v>
      </c>
      <c r="L53" s="101">
        <f t="shared" si="2"/>
        <v>9.0557451649601814E-2</v>
      </c>
      <c r="M53" s="344">
        <f t="shared" si="3"/>
        <v>6.285355122564425E-4</v>
      </c>
    </row>
    <row r="54" spans="1:16" x14ac:dyDescent="0.3">
      <c r="A54" s="143">
        <v>80</v>
      </c>
      <c r="B54" s="116" t="s">
        <v>398</v>
      </c>
      <c r="C54" s="20">
        <v>326</v>
      </c>
      <c r="D54" s="21">
        <v>9.2856329041813828E-3</v>
      </c>
      <c r="E54" s="20">
        <v>0</v>
      </c>
      <c r="F54" s="20">
        <v>326</v>
      </c>
      <c r="G54" s="21">
        <v>9.2840462493592301E-3</v>
      </c>
      <c r="H54" s="136">
        <v>301</v>
      </c>
      <c r="I54" s="265">
        <f t="shared" si="0"/>
        <v>8.5620822073673736E-3</v>
      </c>
      <c r="J54" s="20">
        <v>0</v>
      </c>
      <c r="K54" s="341">
        <f t="shared" si="1"/>
        <v>301</v>
      </c>
      <c r="L54" s="265">
        <f t="shared" si="2"/>
        <v>8.5608646188850973E-3</v>
      </c>
      <c r="M54" s="246">
        <f t="shared" si="3"/>
        <v>-7.6687116564417179E-2</v>
      </c>
    </row>
    <row r="55" spans="1:16" x14ac:dyDescent="0.3">
      <c r="A55" s="143">
        <v>81</v>
      </c>
      <c r="B55" s="116" t="s">
        <v>399</v>
      </c>
      <c r="C55" s="20">
        <v>272</v>
      </c>
      <c r="D55" s="21">
        <v>7.7475219323231174E-3</v>
      </c>
      <c r="E55" s="20">
        <v>0</v>
      </c>
      <c r="F55" s="20">
        <v>272</v>
      </c>
      <c r="G55" s="21">
        <v>7.7461980976248788E-3</v>
      </c>
      <c r="H55" s="136">
        <v>268</v>
      </c>
      <c r="I55" s="265">
        <f t="shared" si="0"/>
        <v>7.6233821646991889E-3</v>
      </c>
      <c r="J55" s="20">
        <v>0</v>
      </c>
      <c r="K55" s="341">
        <f t="shared" si="1"/>
        <v>268</v>
      </c>
      <c r="L55" s="265">
        <f t="shared" si="2"/>
        <v>7.6222980659840728E-3</v>
      </c>
      <c r="M55" s="246">
        <f t="shared" si="3"/>
        <v>-1.4705882352941176E-2</v>
      </c>
    </row>
    <row r="56" spans="1:16" x14ac:dyDescent="0.3">
      <c r="A56" s="143">
        <v>82</v>
      </c>
      <c r="B56" s="116" t="s">
        <v>400</v>
      </c>
      <c r="C56" s="20">
        <v>273</v>
      </c>
      <c r="D56" s="21">
        <v>7.7760054688390109E-3</v>
      </c>
      <c r="E56" s="20">
        <v>0</v>
      </c>
      <c r="F56" s="20">
        <v>273</v>
      </c>
      <c r="G56" s="21">
        <v>7.7746767671014409E-3</v>
      </c>
      <c r="H56" s="136">
        <v>288</v>
      </c>
      <c r="I56" s="265">
        <f t="shared" si="0"/>
        <v>8.1922912814677857E-3</v>
      </c>
      <c r="J56" s="20">
        <v>0</v>
      </c>
      <c r="K56" s="341">
        <f t="shared" si="1"/>
        <v>288</v>
      </c>
      <c r="L56" s="265">
        <f t="shared" si="2"/>
        <v>8.1911262798634813E-3</v>
      </c>
      <c r="M56" s="246">
        <f t="shared" si="3"/>
        <v>5.4945054945054944E-2</v>
      </c>
    </row>
    <row r="57" spans="1:16" x14ac:dyDescent="0.3">
      <c r="A57" s="143">
        <v>83</v>
      </c>
      <c r="B57" s="116" t="s">
        <v>401</v>
      </c>
      <c r="C57" s="20">
        <v>1898</v>
      </c>
      <c r="D57" s="21">
        <v>5.4061752307166457E-2</v>
      </c>
      <c r="E57" s="20">
        <v>1</v>
      </c>
      <c r="F57" s="20">
        <v>1899</v>
      </c>
      <c r="G57" s="21">
        <v>5.408099333599134E-2</v>
      </c>
      <c r="H57" s="136">
        <v>1867</v>
      </c>
      <c r="I57" s="265">
        <f t="shared" si="0"/>
        <v>5.3107666050348459E-2</v>
      </c>
      <c r="J57" s="20">
        <v>0</v>
      </c>
      <c r="K57" s="341">
        <f t="shared" si="1"/>
        <v>1867</v>
      </c>
      <c r="L57" s="265">
        <f t="shared" si="2"/>
        <v>5.3100113765642776E-2</v>
      </c>
      <c r="M57" s="246">
        <f t="shared" si="3"/>
        <v>-1.685097419694576E-2</v>
      </c>
      <c r="O57" s="245"/>
      <c r="P57" s="245"/>
    </row>
    <row r="58" spans="1:16" ht="28.8" x14ac:dyDescent="0.3">
      <c r="A58" s="143">
        <v>89</v>
      </c>
      <c r="B58" s="116" t="s">
        <v>402</v>
      </c>
      <c r="C58" s="20">
        <v>412</v>
      </c>
      <c r="D58" s="21">
        <v>1.1735217044548251E-2</v>
      </c>
      <c r="E58" s="20">
        <v>0</v>
      </c>
      <c r="F58" s="20">
        <v>412</v>
      </c>
      <c r="G58" s="21">
        <v>1.1733211824343566E-2</v>
      </c>
      <c r="H58" s="136">
        <v>460</v>
      </c>
      <c r="I58" s="265">
        <f t="shared" si="0"/>
        <v>1.3084909685677713E-2</v>
      </c>
      <c r="J58" s="20">
        <v>0</v>
      </c>
      <c r="K58" s="341">
        <f t="shared" si="1"/>
        <v>460</v>
      </c>
      <c r="L58" s="265">
        <f t="shared" si="2"/>
        <v>1.3083048919226393E-2</v>
      </c>
      <c r="M58" s="246">
        <f t="shared" si="3"/>
        <v>0.11650485436893204</v>
      </c>
    </row>
    <row r="59" spans="1:16" ht="15" thickBot="1" x14ac:dyDescent="0.35">
      <c r="A59" s="145">
        <v>99</v>
      </c>
      <c r="B59" s="146" t="s">
        <v>403</v>
      </c>
      <c r="C59" s="88">
        <v>2031</v>
      </c>
      <c r="D59" s="89">
        <v>5.7850062663780337E-2</v>
      </c>
      <c r="E59" s="88">
        <v>1</v>
      </c>
      <c r="F59" s="88">
        <v>2032</v>
      </c>
      <c r="G59" s="89">
        <v>5.7868656376374096E-2</v>
      </c>
      <c r="H59" s="138">
        <v>1834</v>
      </c>
      <c r="I59" s="101">
        <f t="shared" si="0"/>
        <v>5.216896600768027E-2</v>
      </c>
      <c r="J59" s="88">
        <v>0</v>
      </c>
      <c r="K59" s="135">
        <f t="shared" si="1"/>
        <v>1834</v>
      </c>
      <c r="L59" s="150">
        <f t="shared" si="2"/>
        <v>5.216154721274175E-2</v>
      </c>
      <c r="M59" s="343">
        <f t="shared" si="3"/>
        <v>-9.7440944881889757E-2</v>
      </c>
      <c r="O59" s="245"/>
      <c r="P59" s="245"/>
    </row>
    <row r="60" spans="1:16" ht="15" thickBot="1" x14ac:dyDescent="0.35">
      <c r="A60" s="153"/>
      <c r="B60" s="154" t="s">
        <v>239</v>
      </c>
      <c r="C60" s="108">
        <v>35108</v>
      </c>
      <c r="D60" s="313">
        <v>1</v>
      </c>
      <c r="E60" s="108">
        <v>6</v>
      </c>
      <c r="F60" s="108">
        <v>35114</v>
      </c>
      <c r="G60" s="313">
        <v>1</v>
      </c>
      <c r="H60" s="139">
        <f>H59+H53+H47+H40+H34+H26+H21+H15+H5</f>
        <v>35155</v>
      </c>
      <c r="I60" s="289">
        <f>I59+I53+I47+I40+I34+I26+I21+I15+I5</f>
        <v>0.99999999999999989</v>
      </c>
      <c r="J60" s="139">
        <f>J59+J53+J47+J40+J34+J26+J21+J15+J5</f>
        <v>5</v>
      </c>
      <c r="K60" s="139">
        <f>K59+K53+K47+K40+K34+K26+K21+K15+K5</f>
        <v>35160</v>
      </c>
      <c r="L60" s="178">
        <f t="shared" si="2"/>
        <v>1</v>
      </c>
      <c r="M60" s="312">
        <f t="shared" si="3"/>
        <v>1.3100187959218545E-3</v>
      </c>
    </row>
    <row r="61" spans="1:16" ht="15" thickBot="1" x14ac:dyDescent="0.35">
      <c r="A61" s="147" t="s">
        <v>42</v>
      </c>
      <c r="B61" s="148" t="s">
        <v>404</v>
      </c>
      <c r="C61" s="149">
        <v>1879</v>
      </c>
      <c r="D61" s="150"/>
      <c r="E61" s="149">
        <v>0</v>
      </c>
      <c r="F61" s="149">
        <v>1879</v>
      </c>
      <c r="G61" s="150"/>
      <c r="H61" s="151">
        <v>1306</v>
      </c>
      <c r="I61" s="150"/>
      <c r="J61" s="149">
        <v>2</v>
      </c>
      <c r="K61" s="151">
        <f t="shared" si="1"/>
        <v>1308</v>
      </c>
      <c r="L61" s="258"/>
      <c r="M61" s="342">
        <f t="shared" si="3"/>
        <v>-0.30388504523682808</v>
      </c>
      <c r="O61" s="245"/>
      <c r="P61" s="245"/>
    </row>
    <row r="62" spans="1:16" s="23" customFormat="1" ht="15" thickBot="1" x14ac:dyDescent="0.35">
      <c r="A62" s="551" t="s">
        <v>9</v>
      </c>
      <c r="B62" s="552"/>
      <c r="C62" s="262">
        <v>36987</v>
      </c>
      <c r="D62" s="347"/>
      <c r="E62" s="262">
        <v>6</v>
      </c>
      <c r="F62" s="262">
        <v>36993</v>
      </c>
      <c r="G62" s="347"/>
      <c r="H62" s="385">
        <f>H60+H61</f>
        <v>36461</v>
      </c>
      <c r="I62" s="347"/>
      <c r="J62" s="385">
        <f>J60+J61</f>
        <v>7</v>
      </c>
      <c r="K62" s="385">
        <f t="shared" si="1"/>
        <v>36468</v>
      </c>
      <c r="L62" s="258"/>
      <c r="M62" s="351">
        <f t="shared" si="3"/>
        <v>-1.4191874138350498E-2</v>
      </c>
    </row>
    <row r="63" spans="1:16" x14ac:dyDescent="0.3">
      <c r="K63" s="245"/>
    </row>
  </sheetData>
  <mergeCells count="11">
    <mergeCell ref="A1:M1"/>
    <mergeCell ref="A62:B62"/>
    <mergeCell ref="H2:L2"/>
    <mergeCell ref="M2:M4"/>
    <mergeCell ref="H3:I3"/>
    <mergeCell ref="K3:L3"/>
    <mergeCell ref="B2:B4"/>
    <mergeCell ref="A2:A4"/>
    <mergeCell ref="C2:G2"/>
    <mergeCell ref="C3:D3"/>
    <mergeCell ref="F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21</vt:i4>
      </vt:variant>
    </vt:vector>
  </HeadingPairs>
  <TitlesOfParts>
    <vt:vector size="21" baseType="lpstr">
      <vt:lpstr>table</vt:lpstr>
      <vt:lpstr>1-2</vt:lpstr>
      <vt:lpstr>3-4-5-6</vt:lpstr>
      <vt:lpstr>7</vt:lpstr>
      <vt:lpstr>8</vt:lpstr>
      <vt:lpstr>9</vt:lpstr>
      <vt:lpstr>10</vt:lpstr>
      <vt:lpstr>11</vt:lpstr>
      <vt:lpstr>12</vt:lpstr>
      <vt:lpstr>13</vt:lpstr>
      <vt:lpstr>14-15</vt:lpstr>
      <vt:lpstr>16</vt:lpstr>
      <vt:lpstr>17</vt:lpstr>
      <vt:lpstr>18-19-20-21</vt:lpstr>
      <vt:lpstr>22</vt:lpstr>
      <vt:lpstr>23</vt:lpstr>
      <vt:lpstr>24</vt:lpstr>
      <vt:lpstr>25</vt:lpstr>
      <vt:lpstr>26</vt:lpstr>
      <vt:lpstr>27</vt:lpstr>
      <vt:lpstr>28-29</vt:lpstr>
    </vt:vector>
  </TitlesOfParts>
  <Company>FAO-FAT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Lutgard Dedeyne</dc:creator>
  <cp:lastModifiedBy>Nele Vanderwegen</cp:lastModifiedBy>
  <cp:lastPrinted>2016-11-22T08:30:03Z</cp:lastPrinted>
  <dcterms:created xsi:type="dcterms:W3CDTF">2015-11-06T12:20:47Z</dcterms:created>
  <dcterms:modified xsi:type="dcterms:W3CDTF">2017-02-03T09:50:01Z</dcterms:modified>
</cp:coreProperties>
</file>