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apport statistique secteur public\2020\Tabellen\FR\"/>
    </mc:Choice>
  </mc:AlternateContent>
  <xr:revisionPtr revIDLastSave="0" documentId="13_ncr:1_{E13E98F7-E167-4E55-A2F8-F88A72B7DC96}" xr6:coauthVersionLast="36" xr6:coauthVersionMax="36" xr10:uidLastSave="{00000000-0000-0000-0000-000000000000}"/>
  <bookViews>
    <workbookView xWindow="9585" yWindow="-15" windowWidth="9630" windowHeight="11760" tabRatio="941" xr2:uid="{00000000-000D-0000-FFFF-FFFF00000000}"/>
  </bookViews>
  <sheets>
    <sheet name="Inhoudsopgave" sheetId="1" r:id="rId1"/>
    <sheet name="25.1.1" sheetId="2" r:id="rId2"/>
    <sheet name="25.1.2" sheetId="3" r:id="rId3"/>
    <sheet name="25.1.3" sheetId="4" r:id="rId4"/>
    <sheet name="25.1.4" sheetId="5" r:id="rId5"/>
    <sheet name="25.1.5" sheetId="6" r:id="rId6"/>
    <sheet name="25.1.6" sheetId="7" r:id="rId7"/>
    <sheet name="25.1.7" sheetId="8" r:id="rId8"/>
    <sheet name="25.1.8" sheetId="9" r:id="rId9"/>
    <sheet name="6.1.9" sheetId="10" state="hidden" r:id="rId10"/>
    <sheet name="25.2.1" sheetId="11" r:id="rId11"/>
    <sheet name="25.2.2" sheetId="12" r:id="rId12"/>
    <sheet name="25.2.3" sheetId="13" r:id="rId13"/>
    <sheet name="25.2.4" sheetId="14" r:id="rId14"/>
    <sheet name="25.2.5" sheetId="15" r:id="rId15"/>
    <sheet name="25.2.6" sheetId="16" r:id="rId16"/>
    <sheet name="25.2.7" sheetId="17" r:id="rId17"/>
    <sheet name="25.2.8" sheetId="18" r:id="rId18"/>
    <sheet name="6.2.9" sheetId="19" state="hidden" r:id="rId19"/>
    <sheet name="25.3.1" sheetId="20" r:id="rId20"/>
    <sheet name="25.3.2" sheetId="21" r:id="rId21"/>
    <sheet name="25.3.3" sheetId="22" r:id="rId22"/>
    <sheet name="25.3.4" sheetId="23" r:id="rId23"/>
    <sheet name="25.3.5" sheetId="24" r:id="rId24"/>
    <sheet name="25.3.6" sheetId="25" r:id="rId25"/>
    <sheet name="25.3.7" sheetId="26" r:id="rId26"/>
    <sheet name="6.3.8" sheetId="27" state="hidden" r:id="rId27"/>
    <sheet name="25.4.1" sheetId="28" r:id="rId28"/>
    <sheet name="25.4.2" sheetId="29" r:id="rId29"/>
    <sheet name="25.4.3" sheetId="30" r:id="rId30"/>
    <sheet name="25.4.4" sheetId="31" r:id="rId31"/>
    <sheet name="25.4.5" sheetId="32" r:id="rId32"/>
    <sheet name="25.4.6" sheetId="33" r:id="rId33"/>
    <sheet name="25.4.7" sheetId="34" r:id="rId34"/>
    <sheet name="25.4.8" sheetId="35" r:id="rId35"/>
    <sheet name="6.4.9" sheetId="36" state="hidden" r:id="rId36"/>
  </sheets>
  <externalReferences>
    <externalReference r:id="rId37"/>
  </externalReferences>
  <definedNames>
    <definedName name="_xlnm.Print_Titles" localSheetId="1">'25.1.1'!$2:$6</definedName>
    <definedName name="_xlnm.Print_Titles" localSheetId="2">'25.1.2'!$2:$5</definedName>
    <definedName name="_xlnm.Print_Titles" localSheetId="10">'25.2.1'!$2:$6</definedName>
    <definedName name="_xlnm.Print_Titles" localSheetId="11">'25.2.2'!$2:$5</definedName>
    <definedName name="_xlnm.Print_Titles" localSheetId="27">'25.4.1'!$2:$6</definedName>
    <definedName name="_xlnm.Print_Titles" localSheetId="28">'25.4.2'!$2:$5</definedName>
  </definedNames>
  <calcPr calcId="191029"/>
</workbook>
</file>

<file path=xl/calcChain.xml><?xml version="1.0" encoding="utf-8"?>
<calcChain xmlns="http://schemas.openxmlformats.org/spreadsheetml/2006/main">
  <c r="P48" i="5" l="1"/>
  <c r="O48" i="5"/>
  <c r="N48" i="5"/>
  <c r="R48" i="5" s="1"/>
  <c r="L48" i="5"/>
  <c r="K48" i="5"/>
  <c r="J48" i="5"/>
  <c r="I48" i="5"/>
  <c r="M48" i="5" s="1"/>
  <c r="F48" i="5"/>
  <c r="E48" i="5"/>
  <c r="H48" i="5" s="1"/>
  <c r="S48" i="5" s="1"/>
  <c r="D48" i="5"/>
  <c r="P47" i="5"/>
  <c r="O47" i="5"/>
  <c r="N47" i="5"/>
  <c r="R47" i="5" s="1"/>
  <c r="L47" i="5"/>
  <c r="K47" i="5"/>
  <c r="J47" i="5"/>
  <c r="I47" i="5"/>
  <c r="M47" i="5" s="1"/>
  <c r="H47" i="5"/>
  <c r="S47" i="5" s="1"/>
  <c r="F47" i="5"/>
  <c r="E47" i="5"/>
  <c r="D47" i="5"/>
  <c r="P46" i="5"/>
  <c r="O46" i="5"/>
  <c r="N46" i="5"/>
  <c r="R46" i="5" s="1"/>
  <c r="L46" i="5"/>
  <c r="K46" i="5"/>
  <c r="J46" i="5"/>
  <c r="I46" i="5"/>
  <c r="M46" i="5" s="1"/>
  <c r="F46" i="5"/>
  <c r="E46" i="5"/>
  <c r="H46" i="5" s="1"/>
  <c r="S46" i="5" s="1"/>
  <c r="D46" i="5"/>
  <c r="P45" i="5"/>
  <c r="O45" i="5"/>
  <c r="N45" i="5"/>
  <c r="R45" i="5" s="1"/>
  <c r="L45" i="5"/>
  <c r="K45" i="5"/>
  <c r="J45" i="5"/>
  <c r="I45" i="5"/>
  <c r="M45" i="5" s="1"/>
  <c r="H45" i="5"/>
  <c r="F45" i="5"/>
  <c r="E45" i="5"/>
  <c r="D45" i="5"/>
  <c r="P44" i="5"/>
  <c r="O44" i="5"/>
  <c r="N44" i="5"/>
  <c r="R44" i="5" s="1"/>
  <c r="L44" i="5"/>
  <c r="K44" i="5"/>
  <c r="J44" i="5"/>
  <c r="I44" i="5"/>
  <c r="M44" i="5" s="1"/>
  <c r="F44" i="5"/>
  <c r="E44" i="5"/>
  <c r="H44" i="5" s="1"/>
  <c r="D44" i="5"/>
  <c r="P43" i="5"/>
  <c r="P42" i="5" s="1"/>
  <c r="O43" i="5"/>
  <c r="O42" i="5" s="1"/>
  <c r="N43" i="5"/>
  <c r="R43" i="5" s="1"/>
  <c r="L43" i="5"/>
  <c r="L42" i="5" s="1"/>
  <c r="K43" i="5"/>
  <c r="K42" i="5" s="1"/>
  <c r="J43" i="5"/>
  <c r="I43" i="5"/>
  <c r="M43" i="5" s="1"/>
  <c r="H43" i="5"/>
  <c r="S43" i="5" s="1"/>
  <c r="F43" i="5"/>
  <c r="E43" i="5"/>
  <c r="E42" i="5" s="1"/>
  <c r="D43" i="5"/>
  <c r="N42" i="5"/>
  <c r="J42" i="5"/>
  <c r="I42" i="5"/>
  <c r="G42" i="5"/>
  <c r="F42" i="5"/>
  <c r="D42" i="5"/>
  <c r="R41" i="5"/>
  <c r="P41" i="5"/>
  <c r="O41" i="5"/>
  <c r="N41" i="5"/>
  <c r="L41" i="5"/>
  <c r="K41" i="5"/>
  <c r="J41" i="5"/>
  <c r="I41" i="5"/>
  <c r="M41" i="5" s="1"/>
  <c r="F41" i="5"/>
  <c r="E41" i="5"/>
  <c r="D41" i="5"/>
  <c r="H41" i="5" s="1"/>
  <c r="P40" i="5"/>
  <c r="O40" i="5"/>
  <c r="R40" i="5" s="1"/>
  <c r="N40" i="5"/>
  <c r="L40" i="5"/>
  <c r="K40" i="5"/>
  <c r="J40" i="5"/>
  <c r="I40" i="5"/>
  <c r="M40" i="5" s="1"/>
  <c r="F40" i="5"/>
  <c r="E40" i="5"/>
  <c r="D40" i="5"/>
  <c r="H40" i="5" s="1"/>
  <c r="S40" i="5" s="1"/>
  <c r="R39" i="5"/>
  <c r="P39" i="5"/>
  <c r="O39" i="5"/>
  <c r="N39" i="5"/>
  <c r="L39" i="5"/>
  <c r="K39" i="5"/>
  <c r="J39" i="5"/>
  <c r="I39" i="5"/>
  <c r="M39" i="5" s="1"/>
  <c r="F39" i="5"/>
  <c r="E39" i="5"/>
  <c r="D39" i="5"/>
  <c r="H39" i="5" s="1"/>
  <c r="P38" i="5"/>
  <c r="O38" i="5"/>
  <c r="R38" i="5" s="1"/>
  <c r="N38" i="5"/>
  <c r="L38" i="5"/>
  <c r="K38" i="5"/>
  <c r="J38" i="5"/>
  <c r="I38" i="5"/>
  <c r="M38" i="5" s="1"/>
  <c r="F38" i="5"/>
  <c r="E38" i="5"/>
  <c r="D38" i="5"/>
  <c r="H38" i="5" s="1"/>
  <c r="R37" i="5"/>
  <c r="P37" i="5"/>
  <c r="O37" i="5"/>
  <c r="N37" i="5"/>
  <c r="L37" i="5"/>
  <c r="K37" i="5"/>
  <c r="J37" i="5"/>
  <c r="I37" i="5"/>
  <c r="M37" i="5" s="1"/>
  <c r="F37" i="5"/>
  <c r="E37" i="5"/>
  <c r="D37" i="5"/>
  <c r="H37" i="5" s="1"/>
  <c r="S37" i="5" s="1"/>
  <c r="P36" i="5"/>
  <c r="O36" i="5"/>
  <c r="R36" i="5" s="1"/>
  <c r="N36" i="5"/>
  <c r="L36" i="5"/>
  <c r="K36" i="5"/>
  <c r="J36" i="5"/>
  <c r="I36" i="5"/>
  <c r="M36" i="5" s="1"/>
  <c r="F36" i="5"/>
  <c r="E36" i="5"/>
  <c r="D36" i="5"/>
  <c r="H36" i="5" s="1"/>
  <c r="R35" i="5"/>
  <c r="P35" i="5"/>
  <c r="P34" i="5" s="1"/>
  <c r="O35" i="5"/>
  <c r="N35" i="5"/>
  <c r="L35" i="5"/>
  <c r="L34" i="5" s="1"/>
  <c r="K35" i="5"/>
  <c r="J35" i="5"/>
  <c r="I35" i="5"/>
  <c r="I34" i="5" s="1"/>
  <c r="F35" i="5"/>
  <c r="F34" i="5" s="1"/>
  <c r="E35" i="5"/>
  <c r="D35" i="5"/>
  <c r="H35" i="5" s="1"/>
  <c r="O34" i="5"/>
  <c r="N34" i="5"/>
  <c r="K34" i="5"/>
  <c r="J34" i="5"/>
  <c r="G34" i="5"/>
  <c r="E34" i="5"/>
  <c r="P33" i="5"/>
  <c r="O33" i="5"/>
  <c r="N33" i="5"/>
  <c r="R33" i="5" s="1"/>
  <c r="L33" i="5"/>
  <c r="K33" i="5"/>
  <c r="J33" i="5"/>
  <c r="I33" i="5"/>
  <c r="M33" i="5" s="1"/>
  <c r="F33" i="5"/>
  <c r="E33" i="5"/>
  <c r="H33" i="5" s="1"/>
  <c r="S33" i="5" s="1"/>
  <c r="D33" i="5"/>
  <c r="P32" i="5"/>
  <c r="O32" i="5"/>
  <c r="N32" i="5"/>
  <c r="R32" i="5" s="1"/>
  <c r="L32" i="5"/>
  <c r="K32" i="5"/>
  <c r="J32" i="5"/>
  <c r="I32" i="5"/>
  <c r="M32" i="5" s="1"/>
  <c r="H32" i="5"/>
  <c r="F32" i="5"/>
  <c r="E32" i="5"/>
  <c r="D32" i="5"/>
  <c r="P31" i="5"/>
  <c r="O31" i="5"/>
  <c r="N31" i="5"/>
  <c r="R31" i="5" s="1"/>
  <c r="L31" i="5"/>
  <c r="K31" i="5"/>
  <c r="J31" i="5"/>
  <c r="I31" i="5"/>
  <c r="M31" i="5" s="1"/>
  <c r="F31" i="5"/>
  <c r="E31" i="5"/>
  <c r="H31" i="5" s="1"/>
  <c r="D31" i="5"/>
  <c r="P30" i="5"/>
  <c r="O30" i="5"/>
  <c r="N30" i="5"/>
  <c r="R30" i="5" s="1"/>
  <c r="L30" i="5"/>
  <c r="K30" i="5"/>
  <c r="J30" i="5"/>
  <c r="I30" i="5"/>
  <c r="M30" i="5" s="1"/>
  <c r="H30" i="5"/>
  <c r="S30" i="5" s="1"/>
  <c r="F30" i="5"/>
  <c r="E30" i="5"/>
  <c r="D30" i="5"/>
  <c r="P29" i="5"/>
  <c r="O29" i="5"/>
  <c r="N29" i="5"/>
  <c r="R29" i="5" s="1"/>
  <c r="R28" i="5" s="1"/>
  <c r="L29" i="5"/>
  <c r="K29" i="5"/>
  <c r="J29" i="5"/>
  <c r="J28" i="5" s="1"/>
  <c r="I29" i="5"/>
  <c r="M29" i="5" s="1"/>
  <c r="M28" i="5" s="1"/>
  <c r="F29" i="5"/>
  <c r="E29" i="5"/>
  <c r="H29" i="5" s="1"/>
  <c r="D29" i="5"/>
  <c r="P28" i="5"/>
  <c r="O28" i="5"/>
  <c r="L28" i="5"/>
  <c r="K28" i="5"/>
  <c r="I28" i="5"/>
  <c r="G28" i="5"/>
  <c r="F28" i="5"/>
  <c r="D28" i="5"/>
  <c r="P27" i="5"/>
  <c r="O27" i="5"/>
  <c r="R27" i="5" s="1"/>
  <c r="N27" i="5"/>
  <c r="L27" i="5"/>
  <c r="K27" i="5"/>
  <c r="J27" i="5"/>
  <c r="I27" i="5"/>
  <c r="M27" i="5" s="1"/>
  <c r="F27" i="5"/>
  <c r="E27" i="5"/>
  <c r="D27" i="5"/>
  <c r="H27" i="5" s="1"/>
  <c r="R26" i="5"/>
  <c r="P26" i="5"/>
  <c r="O26" i="5"/>
  <c r="N26" i="5"/>
  <c r="L26" i="5"/>
  <c r="K26" i="5"/>
  <c r="J26" i="5"/>
  <c r="I26" i="5"/>
  <c r="M26" i="5" s="1"/>
  <c r="G26" i="5"/>
  <c r="F26" i="5"/>
  <c r="E26" i="5"/>
  <c r="D26" i="5"/>
  <c r="H26" i="5" s="1"/>
  <c r="S26" i="5" s="1"/>
  <c r="P25" i="5"/>
  <c r="O25" i="5"/>
  <c r="N25" i="5"/>
  <c r="R25" i="5" s="1"/>
  <c r="L25" i="5"/>
  <c r="K25" i="5"/>
  <c r="J25" i="5"/>
  <c r="I25" i="5"/>
  <c r="M25" i="5" s="1"/>
  <c r="H25" i="5"/>
  <c r="F25" i="5"/>
  <c r="E25" i="5"/>
  <c r="D25" i="5"/>
  <c r="P24" i="5"/>
  <c r="O24" i="5"/>
  <c r="N24" i="5"/>
  <c r="R24" i="5" s="1"/>
  <c r="L24" i="5"/>
  <c r="K24" i="5"/>
  <c r="J24" i="5"/>
  <c r="I24" i="5"/>
  <c r="M24" i="5" s="1"/>
  <c r="G24" i="5"/>
  <c r="F24" i="5"/>
  <c r="E24" i="5"/>
  <c r="D24" i="5"/>
  <c r="H24" i="5" s="1"/>
  <c r="R23" i="5"/>
  <c r="P23" i="5"/>
  <c r="O23" i="5"/>
  <c r="N23" i="5"/>
  <c r="L23" i="5"/>
  <c r="K23" i="5"/>
  <c r="J23" i="5"/>
  <c r="I23" i="5"/>
  <c r="M23" i="5" s="1"/>
  <c r="G23" i="5"/>
  <c r="F23" i="5"/>
  <c r="E23" i="5"/>
  <c r="D23" i="5"/>
  <c r="H23" i="5" s="1"/>
  <c r="S23" i="5" s="1"/>
  <c r="P22" i="5"/>
  <c r="P20" i="5" s="1"/>
  <c r="O22" i="5"/>
  <c r="N22" i="5"/>
  <c r="R22" i="5" s="1"/>
  <c r="L22" i="5"/>
  <c r="L20" i="5" s="1"/>
  <c r="K22" i="5"/>
  <c r="J22" i="5"/>
  <c r="I22" i="5"/>
  <c r="M22" i="5" s="1"/>
  <c r="G22" i="5"/>
  <c r="F22" i="5"/>
  <c r="E22" i="5"/>
  <c r="D22" i="5"/>
  <c r="D20" i="5" s="1"/>
  <c r="P21" i="5"/>
  <c r="O21" i="5"/>
  <c r="R21" i="5" s="1"/>
  <c r="R20" i="5" s="1"/>
  <c r="N21" i="5"/>
  <c r="L21" i="5"/>
  <c r="K21" i="5"/>
  <c r="K20" i="5" s="1"/>
  <c r="J21" i="5"/>
  <c r="I21" i="5"/>
  <c r="I20" i="5" s="1"/>
  <c r="G21" i="5"/>
  <c r="G20" i="5" s="1"/>
  <c r="F21" i="5"/>
  <c r="E21" i="5"/>
  <c r="E20" i="5" s="1"/>
  <c r="D21" i="5"/>
  <c r="H21" i="5" s="1"/>
  <c r="N20" i="5"/>
  <c r="J20" i="5"/>
  <c r="F20" i="5"/>
  <c r="R19" i="5"/>
  <c r="P19" i="5"/>
  <c r="O19" i="5"/>
  <c r="N19" i="5"/>
  <c r="L19" i="5"/>
  <c r="K19" i="5"/>
  <c r="J19" i="5"/>
  <c r="I19" i="5"/>
  <c r="M19" i="5" s="1"/>
  <c r="G19" i="5"/>
  <c r="F19" i="5"/>
  <c r="E19" i="5"/>
  <c r="D19" i="5"/>
  <c r="H19" i="5" s="1"/>
  <c r="S19" i="5" s="1"/>
  <c r="P18" i="5"/>
  <c r="O18" i="5"/>
  <c r="N18" i="5"/>
  <c r="R18" i="5" s="1"/>
  <c r="L18" i="5"/>
  <c r="K18" i="5"/>
  <c r="J18" i="5"/>
  <c r="I18" i="5"/>
  <c r="M18" i="5" s="1"/>
  <c r="G18" i="5"/>
  <c r="F18" i="5"/>
  <c r="E18" i="5"/>
  <c r="D18" i="5"/>
  <c r="H18" i="5" s="1"/>
  <c r="S18" i="5" s="1"/>
  <c r="P17" i="5"/>
  <c r="O17" i="5"/>
  <c r="R17" i="5" s="1"/>
  <c r="N17" i="5"/>
  <c r="L17" i="5"/>
  <c r="K17" i="5"/>
  <c r="J17" i="5"/>
  <c r="I17" i="5"/>
  <c r="M17" i="5" s="1"/>
  <c r="F17" i="5"/>
  <c r="F12" i="5" s="1"/>
  <c r="E17" i="5"/>
  <c r="D17" i="5"/>
  <c r="H17" i="5" s="1"/>
  <c r="R16" i="5"/>
  <c r="P16" i="5"/>
  <c r="O16" i="5"/>
  <c r="N16" i="5"/>
  <c r="L16" i="5"/>
  <c r="K16" i="5"/>
  <c r="J16" i="5"/>
  <c r="I16" i="5"/>
  <c r="M16" i="5" s="1"/>
  <c r="G16" i="5"/>
  <c r="F16" i="5"/>
  <c r="E16" i="5"/>
  <c r="D16" i="5"/>
  <c r="H16" i="5" s="1"/>
  <c r="S16" i="5" s="1"/>
  <c r="P15" i="5"/>
  <c r="O15" i="5"/>
  <c r="N15" i="5"/>
  <c r="R15" i="5" s="1"/>
  <c r="L15" i="5"/>
  <c r="K15" i="5"/>
  <c r="J15" i="5"/>
  <c r="I15" i="5"/>
  <c r="M15" i="5" s="1"/>
  <c r="G15" i="5"/>
  <c r="F15" i="5"/>
  <c r="E15" i="5"/>
  <c r="D15" i="5"/>
  <c r="H15" i="5" s="1"/>
  <c r="S15" i="5" s="1"/>
  <c r="P14" i="5"/>
  <c r="O14" i="5"/>
  <c r="O12" i="5" s="1"/>
  <c r="N14" i="5"/>
  <c r="L14" i="5"/>
  <c r="K14" i="5"/>
  <c r="K12" i="5" s="1"/>
  <c r="J14" i="5"/>
  <c r="I14" i="5"/>
  <c r="M14" i="5" s="1"/>
  <c r="G14" i="5"/>
  <c r="G12" i="5" s="1"/>
  <c r="F14" i="5"/>
  <c r="E14" i="5"/>
  <c r="D14" i="5"/>
  <c r="H14" i="5" s="1"/>
  <c r="P13" i="5"/>
  <c r="O13" i="5"/>
  <c r="N13" i="5"/>
  <c r="R13" i="5" s="1"/>
  <c r="L13" i="5"/>
  <c r="K13" i="5"/>
  <c r="J13" i="5"/>
  <c r="J12" i="5" s="1"/>
  <c r="I13" i="5"/>
  <c r="M13" i="5" s="1"/>
  <c r="F13" i="5"/>
  <c r="E13" i="5"/>
  <c r="H13" i="5" s="1"/>
  <c r="D13" i="5"/>
  <c r="P12" i="5"/>
  <c r="L12" i="5"/>
  <c r="D12" i="5"/>
  <c r="P11" i="5"/>
  <c r="O11" i="5"/>
  <c r="O7" i="5" s="1"/>
  <c r="N11" i="5"/>
  <c r="L11" i="5"/>
  <c r="K11" i="5"/>
  <c r="K7" i="5" s="1"/>
  <c r="J11" i="5"/>
  <c r="I11" i="5"/>
  <c r="M11" i="5" s="1"/>
  <c r="F11" i="5"/>
  <c r="F7" i="5" s="1"/>
  <c r="F49" i="5" s="1"/>
  <c r="E11" i="5"/>
  <c r="D11" i="5"/>
  <c r="H11" i="5" s="1"/>
  <c r="R10" i="5"/>
  <c r="P10" i="5"/>
  <c r="O10" i="5"/>
  <c r="N10" i="5"/>
  <c r="L10" i="5"/>
  <c r="K10" i="5"/>
  <c r="J10" i="5"/>
  <c r="I10" i="5"/>
  <c r="M10" i="5" s="1"/>
  <c r="G10" i="5"/>
  <c r="G7" i="5" s="1"/>
  <c r="F10" i="5"/>
  <c r="E10" i="5"/>
  <c r="D10" i="5"/>
  <c r="H10" i="5" s="1"/>
  <c r="S10" i="5" s="1"/>
  <c r="P9" i="5"/>
  <c r="O9" i="5"/>
  <c r="N9" i="5"/>
  <c r="R9" i="5" s="1"/>
  <c r="L9" i="5"/>
  <c r="K9" i="5"/>
  <c r="J9" i="5"/>
  <c r="I9" i="5"/>
  <c r="M9" i="5" s="1"/>
  <c r="H9" i="5"/>
  <c r="S9" i="5" s="1"/>
  <c r="F9" i="5"/>
  <c r="E9" i="5"/>
  <c r="D9" i="5"/>
  <c r="P8" i="5"/>
  <c r="O8" i="5"/>
  <c r="N8" i="5"/>
  <c r="R8" i="5" s="1"/>
  <c r="L8" i="5"/>
  <c r="K8" i="5"/>
  <c r="J8" i="5"/>
  <c r="J7" i="5" s="1"/>
  <c r="J49" i="5" s="1"/>
  <c r="I8" i="5"/>
  <c r="M8" i="5" s="1"/>
  <c r="M7" i="5" s="1"/>
  <c r="F8" i="5"/>
  <c r="E8" i="5"/>
  <c r="H8" i="5" s="1"/>
  <c r="D8" i="5"/>
  <c r="P7" i="5"/>
  <c r="P49" i="5" s="1"/>
  <c r="L7" i="5"/>
  <c r="D7" i="5"/>
  <c r="G49" i="5" l="1"/>
  <c r="S24" i="5"/>
  <c r="R34" i="5"/>
  <c r="S8" i="5"/>
  <c r="H7" i="5"/>
  <c r="O49" i="5"/>
  <c r="M12" i="5"/>
  <c r="R12" i="5"/>
  <c r="S29" i="5"/>
  <c r="H28" i="5"/>
  <c r="S36" i="5"/>
  <c r="S41" i="5"/>
  <c r="L49" i="5"/>
  <c r="K49" i="5"/>
  <c r="S17" i="5"/>
  <c r="S25" i="5"/>
  <c r="S27" i="5"/>
  <c r="S31" i="5"/>
  <c r="S32" i="5"/>
  <c r="H34" i="5"/>
  <c r="S38" i="5"/>
  <c r="M42" i="5"/>
  <c r="R42" i="5"/>
  <c r="S44" i="5"/>
  <c r="S42" i="5" s="1"/>
  <c r="S45" i="5"/>
  <c r="R7" i="5"/>
  <c r="H12" i="5"/>
  <c r="S13" i="5"/>
  <c r="S39" i="5"/>
  <c r="M35" i="5"/>
  <c r="M34" i="5" s="1"/>
  <c r="E7" i="5"/>
  <c r="I7" i="5"/>
  <c r="E12" i="5"/>
  <c r="I12" i="5"/>
  <c r="O20" i="5"/>
  <c r="E28" i="5"/>
  <c r="D34" i="5"/>
  <c r="D49" i="5" s="1"/>
  <c r="H22" i="5"/>
  <c r="S22" i="5" s="1"/>
  <c r="R11" i="5"/>
  <c r="S11" i="5" s="1"/>
  <c r="N12" i="5"/>
  <c r="R14" i="5"/>
  <c r="S14" i="5" s="1"/>
  <c r="M21" i="5"/>
  <c r="M20" i="5" s="1"/>
  <c r="M49" i="5" s="1"/>
  <c r="N28" i="5"/>
  <c r="H42" i="5"/>
  <c r="N7" i="5"/>
  <c r="N49" i="5" s="1"/>
  <c r="I49" i="5" l="1"/>
  <c r="H20" i="5"/>
  <c r="H49" i="5" s="1"/>
  <c r="E49" i="5"/>
  <c r="S12" i="5"/>
  <c r="S21" i="5"/>
  <c r="S20" i="5" s="1"/>
  <c r="S28" i="5"/>
  <c r="R49" i="5"/>
  <c r="S35" i="5"/>
  <c r="S34" i="5" s="1"/>
  <c r="S7" i="5"/>
  <c r="S49" i="5" s="1"/>
  <c r="AC42" i="14" l="1"/>
  <c r="AB42" i="14"/>
  <c r="AA42" i="14"/>
  <c r="Z42" i="14"/>
  <c r="S10" i="2" l="1"/>
  <c r="E53" i="36"/>
  <c r="I53" i="36"/>
  <c r="K47" i="36"/>
  <c r="C47" i="36"/>
  <c r="U47" i="36"/>
  <c r="O47" i="36"/>
  <c r="O40" i="36"/>
  <c r="K40" i="36"/>
  <c r="Q34" i="36"/>
  <c r="I34" i="36"/>
  <c r="M34" i="36"/>
  <c r="S34" i="36"/>
  <c r="E26" i="36"/>
  <c r="C26" i="36"/>
  <c r="O26" i="36"/>
  <c r="I26" i="36"/>
  <c r="U21" i="36"/>
  <c r="O21" i="36"/>
  <c r="G21" i="36"/>
  <c r="E21" i="36"/>
  <c r="K21" i="36"/>
  <c r="I21" i="36"/>
  <c r="E15" i="36"/>
  <c r="S15" i="36"/>
  <c r="I15" i="36"/>
  <c r="C15" i="36"/>
  <c r="U15" i="36"/>
  <c r="O15" i="36"/>
  <c r="M15" i="36"/>
  <c r="G15" i="36"/>
  <c r="O5" i="36"/>
  <c r="I5" i="36"/>
  <c r="G5" i="36"/>
  <c r="S5" i="36"/>
  <c r="M5" i="36"/>
  <c r="K5" i="36"/>
  <c r="C5" i="36"/>
  <c r="R56" i="19"/>
  <c r="F56" i="19"/>
  <c r="P56" i="19"/>
  <c r="M56" i="19"/>
  <c r="I56" i="19"/>
  <c r="U56" i="19"/>
  <c r="T56" i="19"/>
  <c r="Q56" i="19"/>
  <c r="N56" i="19"/>
  <c r="K56" i="19"/>
  <c r="E56" i="19"/>
  <c r="U48" i="19"/>
  <c r="Q48" i="19"/>
  <c r="K48" i="19"/>
  <c r="V48" i="19"/>
  <c r="T48" i="19"/>
  <c r="P48" i="19"/>
  <c r="N48" i="19"/>
  <c r="F48" i="19"/>
  <c r="D48" i="19"/>
  <c r="P41" i="19"/>
  <c r="M41" i="19"/>
  <c r="V41" i="19"/>
  <c r="S41" i="19"/>
  <c r="R41" i="19"/>
  <c r="Q41" i="19"/>
  <c r="L41" i="19"/>
  <c r="J41" i="19"/>
  <c r="I41" i="19"/>
  <c r="G41" i="19"/>
  <c r="F41" i="19"/>
  <c r="C41" i="19"/>
  <c r="H36" i="19"/>
  <c r="Q36" i="19"/>
  <c r="V36" i="19"/>
  <c r="T36" i="19"/>
  <c r="S36" i="19"/>
  <c r="R36" i="19"/>
  <c r="N36" i="19"/>
  <c r="J36" i="19"/>
  <c r="F36" i="19"/>
  <c r="I28" i="19"/>
  <c r="G28" i="19"/>
  <c r="D28" i="19"/>
  <c r="C28" i="19"/>
  <c r="V28" i="19"/>
  <c r="U28" i="19"/>
  <c r="T28" i="19"/>
  <c r="R28" i="19"/>
  <c r="N28" i="19"/>
  <c r="J28" i="19"/>
  <c r="F28" i="19"/>
  <c r="E28" i="19"/>
  <c r="J20" i="19"/>
  <c r="O20" i="19"/>
  <c r="S20" i="19"/>
  <c r="R20" i="19"/>
  <c r="P20" i="19"/>
  <c r="N20" i="19"/>
  <c r="M20" i="19"/>
  <c r="E20" i="19"/>
  <c r="E13" i="19"/>
  <c r="Q13" i="19"/>
  <c r="M13" i="19"/>
  <c r="F13" i="19"/>
  <c r="V13" i="19"/>
  <c r="R13" i="19"/>
  <c r="O13" i="19"/>
  <c r="K13" i="19"/>
  <c r="G13" i="19"/>
  <c r="C13" i="19"/>
  <c r="T13" i="19"/>
  <c r="L13" i="19"/>
  <c r="D13" i="19"/>
  <c r="T6" i="19"/>
  <c r="Q6" i="19"/>
  <c r="V6" i="19"/>
  <c r="R6" i="19"/>
  <c r="P6" i="19"/>
  <c r="O6" i="19"/>
  <c r="N6" i="19"/>
  <c r="M6" i="19"/>
  <c r="J6" i="19"/>
  <c r="I6" i="19"/>
  <c r="F6" i="19"/>
  <c r="M40" i="10"/>
  <c r="E40" i="10"/>
  <c r="S40" i="10"/>
  <c r="C40" i="10"/>
  <c r="S32" i="10"/>
  <c r="K32" i="10"/>
  <c r="U32" i="10"/>
  <c r="Q32" i="10"/>
  <c r="U26" i="10"/>
  <c r="M26" i="10"/>
  <c r="S26" i="10"/>
  <c r="G26" i="10"/>
  <c r="O18" i="10"/>
  <c r="U18" i="10"/>
  <c r="M18" i="10"/>
  <c r="E18" i="10"/>
  <c r="Q10" i="10"/>
  <c r="O10" i="10"/>
  <c r="U10" i="10"/>
  <c r="S10" i="10"/>
  <c r="K10" i="10"/>
  <c r="E10" i="10"/>
  <c r="I5" i="10"/>
  <c r="O5" i="10"/>
  <c r="K5" i="10"/>
  <c r="M5" i="10"/>
  <c r="G5" i="10"/>
  <c r="U26" i="36"/>
  <c r="Q26" i="36"/>
  <c r="M26" i="36"/>
  <c r="U5" i="36"/>
  <c r="G47" i="36"/>
  <c r="O34" i="36"/>
  <c r="G56" i="19"/>
  <c r="S6" i="19"/>
  <c r="C6" i="19"/>
  <c r="S48" i="19"/>
  <c r="P36" i="19"/>
  <c r="L36" i="19"/>
  <c r="H28" i="19"/>
  <c r="S13" i="19"/>
  <c r="G6" i="19"/>
  <c r="W56" i="19"/>
  <c r="W48" i="19"/>
  <c r="W41" i="19"/>
  <c r="W36" i="19"/>
  <c r="W28" i="19"/>
  <c r="W20" i="19"/>
  <c r="W13" i="19"/>
  <c r="W6" i="19"/>
  <c r="O56" i="19"/>
  <c r="O48" i="19"/>
  <c r="G48" i="19"/>
  <c r="K6" i="19"/>
  <c r="V57" i="18"/>
  <c r="V49" i="18"/>
  <c r="V42" i="18"/>
  <c r="V37" i="18"/>
  <c r="V29" i="18"/>
  <c r="V21" i="18"/>
  <c r="V14" i="18"/>
  <c r="V7" i="18"/>
  <c r="K57" i="17"/>
  <c r="K49" i="17"/>
  <c r="K42" i="17"/>
  <c r="K37" i="17"/>
  <c r="K29" i="17"/>
  <c r="K21" i="17"/>
  <c r="K14" i="17"/>
  <c r="K7" i="17"/>
  <c r="K57" i="16"/>
  <c r="K49" i="16"/>
  <c r="K42" i="16"/>
  <c r="K37" i="16"/>
  <c r="K29" i="16"/>
  <c r="K21" i="16"/>
  <c r="K14" i="16"/>
  <c r="K7" i="16"/>
  <c r="T58" i="15"/>
  <c r="T50" i="15"/>
  <c r="T43" i="15"/>
  <c r="T38" i="15"/>
  <c r="T30" i="15"/>
  <c r="T22" i="15"/>
  <c r="T15" i="15"/>
  <c r="T8" i="15"/>
  <c r="X58" i="14"/>
  <c r="W58" i="14"/>
  <c r="V58" i="14"/>
  <c r="U58" i="14"/>
  <c r="T58" i="14"/>
  <c r="X50" i="14"/>
  <c r="W50" i="14"/>
  <c r="V50" i="14"/>
  <c r="U50" i="14"/>
  <c r="T50" i="14"/>
  <c r="X43" i="14"/>
  <c r="W43" i="14"/>
  <c r="V43" i="14"/>
  <c r="U43" i="14"/>
  <c r="T43" i="14"/>
  <c r="X38" i="14"/>
  <c r="W38" i="14"/>
  <c r="V38" i="14"/>
  <c r="U38" i="14"/>
  <c r="T38" i="14"/>
  <c r="X30" i="14"/>
  <c r="W30" i="14"/>
  <c r="V30" i="14"/>
  <c r="U30" i="14"/>
  <c r="T30" i="14"/>
  <c r="X22" i="14"/>
  <c r="W22" i="14"/>
  <c r="V22" i="14"/>
  <c r="U22" i="14"/>
  <c r="T22" i="14"/>
  <c r="X15" i="14"/>
  <c r="W15" i="14"/>
  <c r="V15" i="14"/>
  <c r="U15" i="14"/>
  <c r="T15" i="14"/>
  <c r="X8" i="14"/>
  <c r="W8" i="14"/>
  <c r="V8" i="14"/>
  <c r="U8" i="14"/>
  <c r="T8" i="14"/>
  <c r="S8" i="2"/>
  <c r="S47" i="2"/>
  <c r="S46" i="2"/>
  <c r="S45" i="2"/>
  <c r="S44" i="2"/>
  <c r="S43" i="2"/>
  <c r="S41" i="2"/>
  <c r="S40" i="2"/>
  <c r="S39" i="2"/>
  <c r="S38" i="2"/>
  <c r="S37" i="2"/>
  <c r="S36" i="2"/>
  <c r="S35" i="2"/>
  <c r="S33" i="2"/>
  <c r="S32" i="2"/>
  <c r="S31" i="2"/>
  <c r="S30" i="2"/>
  <c r="S29" i="2"/>
  <c r="S27" i="2"/>
  <c r="S26" i="2"/>
  <c r="S25" i="2"/>
  <c r="S24" i="2"/>
  <c r="S23" i="2"/>
  <c r="S22" i="2"/>
  <c r="S21" i="2"/>
  <c r="S19" i="2"/>
  <c r="S18" i="2"/>
  <c r="S17" i="2"/>
  <c r="S16" i="2"/>
  <c r="S15" i="2"/>
  <c r="S14" i="2"/>
  <c r="S13" i="2"/>
  <c r="S11" i="2"/>
  <c r="S9" i="2"/>
  <c r="G40" i="36"/>
  <c r="C40" i="36"/>
  <c r="S40" i="36"/>
  <c r="C21" i="36"/>
  <c r="G34" i="36"/>
  <c r="G53" i="36"/>
  <c r="K15" i="36"/>
  <c r="C53" i="36"/>
  <c r="K53" i="36"/>
  <c r="S53" i="36"/>
  <c r="U40" i="36"/>
  <c r="I40" i="36"/>
  <c r="I60" i="36" s="1"/>
  <c r="Q40" i="36"/>
  <c r="M40" i="36"/>
  <c r="O53" i="36"/>
  <c r="E5" i="36"/>
  <c r="S47" i="36"/>
  <c r="K20" i="19"/>
  <c r="G20" i="19"/>
  <c r="H20" i="19"/>
  <c r="P28" i="19"/>
  <c r="D6" i="19"/>
  <c r="H6" i="19"/>
  <c r="H13" i="19"/>
  <c r="P13" i="19"/>
  <c r="D20" i="19"/>
  <c r="S28" i="19"/>
  <c r="O28" i="19"/>
  <c r="K28" i="19"/>
  <c r="L28" i="19"/>
  <c r="L20" i="19"/>
  <c r="T20" i="19"/>
  <c r="O36" i="19"/>
  <c r="K36" i="19"/>
  <c r="G36" i="19"/>
  <c r="C36" i="19"/>
  <c r="O41" i="19"/>
  <c r="K41" i="19"/>
  <c r="L48" i="19"/>
  <c r="H48" i="19"/>
  <c r="C56" i="19"/>
  <c r="L56" i="19"/>
  <c r="H56" i="19"/>
  <c r="D56" i="19"/>
  <c r="T41" i="19"/>
  <c r="H41" i="19"/>
  <c r="D41" i="19"/>
  <c r="E6" i="19"/>
  <c r="U6" i="19"/>
  <c r="U20" i="19"/>
  <c r="E48" i="19"/>
  <c r="E36" i="19"/>
  <c r="M36" i="19"/>
  <c r="U36" i="19"/>
  <c r="E32" i="10"/>
  <c r="K18" i="10"/>
  <c r="C5" i="10"/>
  <c r="K40" i="10"/>
  <c r="O26" i="10"/>
  <c r="J48" i="19"/>
  <c r="S21" i="36"/>
  <c r="R48" i="19"/>
  <c r="G18" i="10"/>
  <c r="I18" i="10"/>
  <c r="Q18" i="10"/>
  <c r="C18" i="10"/>
  <c r="O40" i="10"/>
  <c r="S5" i="10"/>
  <c r="G10" i="10"/>
  <c r="I36" i="19"/>
  <c r="C20" i="19"/>
  <c r="Q20" i="19"/>
  <c r="N41" i="19"/>
  <c r="J13" i="19"/>
  <c r="N13" i="19"/>
  <c r="I20" i="19"/>
  <c r="E5" i="10"/>
  <c r="U5" i="10"/>
  <c r="M10" i="10"/>
  <c r="G26" i="36"/>
  <c r="S26" i="36"/>
  <c r="C34" i="36"/>
  <c r="K34" i="36"/>
  <c r="E47" i="36"/>
  <c r="Q47" i="36"/>
  <c r="Q53" i="36"/>
  <c r="M53" i="36"/>
  <c r="I26" i="10"/>
  <c r="I10" i="10"/>
  <c r="Q40" i="10"/>
  <c r="O60" i="36"/>
  <c r="K26" i="36"/>
  <c r="K60" i="36" s="1"/>
  <c r="E34" i="36"/>
  <c r="U34" i="36"/>
  <c r="E40" i="36"/>
  <c r="M47" i="36"/>
  <c r="I47" i="36"/>
  <c r="U53" i="36"/>
  <c r="I32" i="10"/>
  <c r="Q15" i="36"/>
  <c r="Q21" i="36"/>
  <c r="M21" i="36"/>
  <c r="E26" i="10"/>
  <c r="E46" i="10" s="1"/>
  <c r="C48" i="19"/>
  <c r="J56" i="19"/>
  <c r="G32" i="10"/>
  <c r="O32" i="10"/>
  <c r="O46" i="10" s="1"/>
  <c r="P9" i="10" s="1"/>
  <c r="C32" i="10"/>
  <c r="Q5" i="36"/>
  <c r="Q5" i="10"/>
  <c r="I48" i="19"/>
  <c r="M48" i="19"/>
  <c r="S18" i="10"/>
  <c r="Q26" i="10"/>
  <c r="K26" i="10"/>
  <c r="L6" i="19"/>
  <c r="F20" i="19"/>
  <c r="Q28" i="19"/>
  <c r="C10" i="10"/>
  <c r="C26" i="10"/>
  <c r="M32" i="10"/>
  <c r="M46" i="10" s="1"/>
  <c r="N31" i="10" s="1"/>
  <c r="I40" i="10"/>
  <c r="G40" i="10"/>
  <c r="G46" i="10" s="1"/>
  <c r="I13" i="19"/>
  <c r="V20" i="19"/>
  <c r="E41" i="19"/>
  <c r="D36" i="19"/>
  <c r="U41" i="19"/>
  <c r="S56" i="19"/>
  <c r="U40" i="10"/>
  <c r="U46" i="10" s="1"/>
  <c r="U13" i="19"/>
  <c r="M28" i="19"/>
  <c r="V56" i="19"/>
  <c r="N36" i="10"/>
  <c r="P14" i="36"/>
  <c r="P20" i="36"/>
  <c r="P6" i="36"/>
  <c r="P48" i="36"/>
  <c r="P28" i="36"/>
  <c r="P32" i="36"/>
  <c r="P44" i="36"/>
  <c r="P17" i="36"/>
  <c r="P61" i="36"/>
  <c r="P34" i="36"/>
  <c r="P24" i="36"/>
  <c r="P55" i="36"/>
  <c r="P16" i="36"/>
  <c r="P46" i="36"/>
  <c r="P60" i="36"/>
  <c r="P10" i="36"/>
  <c r="P51" i="36"/>
  <c r="P57" i="36"/>
  <c r="P22" i="36"/>
  <c r="P45" i="36"/>
  <c r="P56" i="36"/>
  <c r="P38" i="36"/>
  <c r="P18" i="36"/>
  <c r="P9" i="36"/>
  <c r="P23" i="36"/>
  <c r="P42" i="36"/>
  <c r="P52" i="36"/>
  <c r="P54" i="36"/>
  <c r="P11" i="36"/>
  <c r="P59" i="36"/>
  <c r="P5" i="36"/>
  <c r="P7" i="36"/>
  <c r="P58" i="36"/>
  <c r="P37" i="36"/>
  <c r="P19" i="36"/>
  <c r="P35" i="36"/>
  <c r="P8" i="36"/>
  <c r="P15" i="36"/>
  <c r="P43" i="36"/>
  <c r="P21" i="36"/>
  <c r="P13" i="36"/>
  <c r="P53" i="36"/>
  <c r="P25" i="36"/>
  <c r="P12" i="36"/>
  <c r="P36" i="36"/>
  <c r="P47" i="36"/>
  <c r="P49" i="36"/>
  <c r="P30" i="36"/>
  <c r="P39" i="36"/>
  <c r="P41" i="36"/>
  <c r="P50" i="36"/>
  <c r="P40" i="36"/>
  <c r="P29" i="36"/>
  <c r="U60" i="36"/>
  <c r="V53" i="36" s="1"/>
  <c r="Q60" i="36"/>
  <c r="R15" i="36" s="1"/>
  <c r="I46" i="10"/>
  <c r="J14" i="10" s="1"/>
  <c r="P33" i="36"/>
  <c r="P17" i="10"/>
  <c r="P15" i="10"/>
  <c r="P28" i="10"/>
  <c r="E60" i="36"/>
  <c r="F40" i="36" s="1"/>
  <c r="P26" i="36"/>
  <c r="F34" i="10"/>
  <c r="F43" i="10"/>
  <c r="F16" i="10"/>
  <c r="F15" i="10"/>
  <c r="F21" i="10"/>
  <c r="F27" i="10"/>
  <c r="F45" i="10"/>
  <c r="F33" i="10"/>
  <c r="F25" i="10"/>
  <c r="F36" i="10"/>
  <c r="F8" i="10"/>
  <c r="F37" i="10"/>
  <c r="F30" i="10"/>
  <c r="F17" i="10"/>
  <c r="F13" i="10"/>
  <c r="F24" i="10"/>
  <c r="F41" i="10"/>
  <c r="F22" i="10"/>
  <c r="F23" i="10"/>
  <c r="F29" i="10"/>
  <c r="F7" i="10"/>
  <c r="F42" i="10"/>
  <c r="F14" i="10"/>
  <c r="F20" i="10"/>
  <c r="F39" i="10"/>
  <c r="F44" i="10"/>
  <c r="F38" i="10"/>
  <c r="F19" i="10"/>
  <c r="F12" i="10"/>
  <c r="F28" i="10"/>
  <c r="F35" i="10"/>
  <c r="F9" i="10"/>
  <c r="F47" i="10"/>
  <c r="R21" i="36"/>
  <c r="F34" i="36"/>
  <c r="P31" i="36"/>
  <c r="P27" i="36"/>
  <c r="J31" i="10"/>
  <c r="J44" i="10"/>
  <c r="J23" i="10"/>
  <c r="J13" i="10"/>
  <c r="J47" i="10"/>
  <c r="J6" i="10"/>
  <c r="J42" i="10"/>
  <c r="J19" i="10"/>
  <c r="J16" i="10"/>
  <c r="J35" i="10"/>
  <c r="J43" i="10"/>
  <c r="J25" i="10"/>
  <c r="J11" i="10"/>
  <c r="J9" i="10"/>
  <c r="J12" i="10"/>
  <c r="J30" i="10"/>
  <c r="J33" i="10"/>
  <c r="V7" i="36"/>
  <c r="V11" i="36"/>
  <c r="V43" i="36"/>
  <c r="V26" i="36"/>
  <c r="V54" i="36"/>
  <c r="V13" i="36"/>
  <c r="V60" i="36"/>
  <c r="V61" i="36"/>
  <c r="V17" i="36"/>
  <c r="V42" i="36"/>
  <c r="V41" i="36"/>
  <c r="V24" i="36"/>
  <c r="V33" i="36"/>
  <c r="V35" i="36"/>
  <c r="V16" i="36"/>
  <c r="V56" i="36"/>
  <c r="V23" i="36"/>
  <c r="V39" i="36"/>
  <c r="V20" i="36"/>
  <c r="V10" i="36"/>
  <c r="V12" i="36"/>
  <c r="V15" i="36"/>
  <c r="V5" i="36"/>
  <c r="V25" i="36"/>
  <c r="V51" i="36"/>
  <c r="V6" i="36"/>
  <c r="V9" i="36"/>
  <c r="V27" i="36"/>
  <c r="V50" i="36"/>
  <c r="V14" i="36"/>
  <c r="V46" i="36"/>
  <c r="V30" i="36"/>
  <c r="V45" i="36"/>
  <c r="V8" i="36"/>
  <c r="V22" i="36"/>
  <c r="V37" i="36"/>
  <c r="V32" i="36"/>
  <c r="V44" i="36"/>
  <c r="V49" i="36"/>
  <c r="V58" i="36"/>
  <c r="V28" i="36"/>
  <c r="V31" i="36"/>
  <c r="V29" i="36"/>
  <c r="V19" i="36"/>
  <c r="V40" i="36"/>
  <c r="V38" i="36"/>
  <c r="V48" i="36"/>
  <c r="V57" i="36"/>
  <c r="V55" i="36"/>
  <c r="V47" i="36"/>
  <c r="V52" i="36"/>
  <c r="V21" i="36"/>
  <c r="V36" i="36"/>
  <c r="V59" i="36"/>
  <c r="V18" i="36"/>
  <c r="F18" i="10"/>
  <c r="F22" i="36"/>
  <c r="F44" i="36"/>
  <c r="F9" i="36"/>
  <c r="F54" i="36"/>
  <c r="F43" i="36"/>
  <c r="F26" i="36"/>
  <c r="F13" i="36"/>
  <c r="F28" i="36"/>
  <c r="F49" i="36"/>
  <c r="F24" i="36"/>
  <c r="F60" i="36"/>
  <c r="F33" i="36"/>
  <c r="F29" i="36"/>
  <c r="F46" i="36"/>
  <c r="F35" i="36"/>
  <c r="F14" i="36"/>
  <c r="F58" i="36"/>
  <c r="F45" i="36"/>
  <c r="F19" i="36"/>
  <c r="F11" i="36"/>
  <c r="F10" i="36"/>
  <c r="F56" i="36"/>
  <c r="F17" i="36"/>
  <c r="F5" i="36"/>
  <c r="F16" i="36"/>
  <c r="F37" i="36"/>
  <c r="F25" i="36"/>
  <c r="F23" i="36"/>
  <c r="F7" i="36"/>
  <c r="F61" i="36"/>
  <c r="F32" i="36"/>
  <c r="F31" i="36"/>
  <c r="F15" i="36"/>
  <c r="F21" i="36"/>
  <c r="F8" i="36"/>
  <c r="F6" i="36"/>
  <c r="F30" i="36"/>
  <c r="F18" i="36"/>
  <c r="F55" i="36"/>
  <c r="F51" i="36"/>
  <c r="F42" i="36"/>
  <c r="F39" i="36"/>
  <c r="F27" i="36"/>
  <c r="F57" i="36"/>
  <c r="F50" i="36"/>
  <c r="F53" i="36"/>
  <c r="F52" i="36"/>
  <c r="F36" i="36"/>
  <c r="F41" i="36"/>
  <c r="F59" i="36"/>
  <c r="F38" i="36"/>
  <c r="F48" i="36"/>
  <c r="F12" i="36"/>
  <c r="F20" i="36"/>
  <c r="F47" i="36"/>
  <c r="R18" i="36"/>
  <c r="R48" i="36"/>
  <c r="R30" i="36"/>
  <c r="R12" i="36"/>
  <c r="R32" i="36"/>
  <c r="R35" i="36"/>
  <c r="R25" i="36"/>
  <c r="R57" i="36"/>
  <c r="R52" i="36"/>
  <c r="R41" i="36"/>
  <c r="R60" i="36"/>
  <c r="R44" i="36"/>
  <c r="R43" i="36"/>
  <c r="R10" i="36"/>
  <c r="R42" i="36"/>
  <c r="R8" i="36"/>
  <c r="R31" i="36"/>
  <c r="R36" i="36"/>
  <c r="R6" i="36"/>
  <c r="R38" i="36"/>
  <c r="R20" i="36"/>
  <c r="R23" i="36"/>
  <c r="R16" i="36"/>
  <c r="R50" i="36"/>
  <c r="R29" i="36"/>
  <c r="R14" i="36"/>
  <c r="R33" i="36"/>
  <c r="R28" i="36"/>
  <c r="R59" i="36"/>
  <c r="R40" i="36"/>
  <c r="R13" i="36"/>
  <c r="R46" i="36"/>
  <c r="R45" i="36"/>
  <c r="R55" i="36"/>
  <c r="R27" i="36"/>
  <c r="R54" i="36"/>
  <c r="R34" i="36"/>
  <c r="R24" i="36"/>
  <c r="R26" i="36"/>
  <c r="R49" i="36"/>
  <c r="R19" i="36"/>
  <c r="R58" i="36"/>
  <c r="R61" i="36"/>
  <c r="R11" i="36"/>
  <c r="R56" i="36"/>
  <c r="R37" i="36"/>
  <c r="R17" i="36"/>
  <c r="R7" i="36"/>
  <c r="R9" i="36"/>
  <c r="R39" i="36"/>
  <c r="R51" i="36"/>
  <c r="R22" i="36"/>
  <c r="R5" i="36"/>
  <c r="V34" i="36"/>
  <c r="F40" i="10"/>
  <c r="O48" i="6" l="1"/>
  <c r="V41" i="10"/>
  <c r="V31" i="10"/>
  <c r="V37" i="10"/>
  <c r="V34" i="10"/>
  <c r="V25" i="10"/>
  <c r="H28" i="10"/>
  <c r="H41" i="10"/>
  <c r="H37" i="10"/>
  <c r="H34" i="10"/>
  <c r="H8" i="10"/>
  <c r="H13" i="10"/>
  <c r="H14" i="10"/>
  <c r="H16" i="10"/>
  <c r="H19" i="10"/>
  <c r="H38" i="10"/>
  <c r="H39" i="10"/>
  <c r="H12" i="10"/>
  <c r="H23" i="10"/>
  <c r="H7" i="10"/>
  <c r="H22" i="10"/>
  <c r="H15" i="10"/>
  <c r="H31" i="10"/>
  <c r="H20" i="10"/>
  <c r="H33" i="10"/>
  <c r="L34" i="36"/>
  <c r="L48" i="36"/>
  <c r="L49" i="36"/>
  <c r="L59" i="36"/>
  <c r="L33" i="36"/>
  <c r="L31" i="36"/>
  <c r="L61" i="36"/>
  <c r="L43" i="36"/>
  <c r="L25" i="36"/>
  <c r="L45" i="36"/>
  <c r="L6" i="36"/>
  <c r="L41" i="36"/>
  <c r="L10" i="36"/>
  <c r="L35" i="36"/>
  <c r="L32" i="36"/>
  <c r="L44" i="36"/>
  <c r="L23" i="36"/>
  <c r="L18" i="36"/>
  <c r="L53" i="36"/>
  <c r="L50" i="36"/>
  <c r="L13" i="36"/>
  <c r="L30" i="36"/>
  <c r="L36" i="36"/>
  <c r="L52" i="36"/>
  <c r="L9" i="36"/>
  <c r="L56" i="36"/>
  <c r="L39" i="36"/>
  <c r="L60" i="36"/>
  <c r="L21" i="36"/>
  <c r="L47" i="36"/>
  <c r="L57" i="36"/>
  <c r="L29" i="36"/>
  <c r="L22" i="36"/>
  <c r="L17" i="36"/>
  <c r="L8" i="36"/>
  <c r="L19" i="36"/>
  <c r="L58" i="36"/>
  <c r="L7" i="36"/>
  <c r="L14" i="36"/>
  <c r="L11" i="36"/>
  <c r="L37" i="36"/>
  <c r="L54" i="36"/>
  <c r="L46" i="36"/>
  <c r="L38" i="36"/>
  <c r="L20" i="36"/>
  <c r="L51" i="36"/>
  <c r="L42" i="36"/>
  <c r="L40" i="36"/>
  <c r="L27" i="36"/>
  <c r="L28" i="36"/>
  <c r="L12" i="36"/>
  <c r="L24" i="36"/>
  <c r="L55" i="36"/>
  <c r="L16" i="36"/>
  <c r="L15" i="36"/>
  <c r="L5" i="36"/>
  <c r="J18" i="36"/>
  <c r="J21" i="36"/>
  <c r="J15" i="36"/>
  <c r="J43" i="36"/>
  <c r="J37" i="36"/>
  <c r="J61" i="36"/>
  <c r="J44" i="36"/>
  <c r="J49" i="36"/>
  <c r="J56" i="36"/>
  <c r="J58" i="36"/>
  <c r="J32" i="36"/>
  <c r="J54" i="36"/>
  <c r="J51" i="36"/>
  <c r="J20" i="10"/>
  <c r="J34" i="10"/>
  <c r="J15" i="10"/>
  <c r="J10" i="10" s="1"/>
  <c r="J17" i="10"/>
  <c r="F32" i="10"/>
  <c r="P11" i="10"/>
  <c r="P42" i="10"/>
  <c r="P12" i="10"/>
  <c r="S46" i="10"/>
  <c r="Q46" i="10"/>
  <c r="R53" i="36"/>
  <c r="C60" i="36"/>
  <c r="K46" i="10"/>
  <c r="M60" i="36"/>
  <c r="N47" i="36" s="1"/>
  <c r="S60" i="36"/>
  <c r="G60" i="36"/>
  <c r="J22" i="10"/>
  <c r="J21" i="10"/>
  <c r="J28" i="10"/>
  <c r="J37" i="10"/>
  <c r="P36" i="10"/>
  <c r="P14" i="10"/>
  <c r="P16" i="10"/>
  <c r="N25" i="10"/>
  <c r="C46" i="10"/>
  <c r="J27" i="10"/>
  <c r="J39" i="10"/>
  <c r="J45" i="10"/>
  <c r="J38" i="10"/>
  <c r="J29" i="10"/>
  <c r="P41" i="10"/>
  <c r="P19" i="10"/>
  <c r="P29" i="10"/>
  <c r="P44" i="10"/>
  <c r="L26" i="36"/>
  <c r="F45" i="6"/>
  <c r="J45" i="6"/>
  <c r="R26" i="6"/>
  <c r="D48" i="6"/>
  <c r="L47" i="6"/>
  <c r="P13" i="32"/>
  <c r="L62" i="32"/>
  <c r="I22" i="6"/>
  <c r="S45" i="6"/>
  <c r="M44" i="6"/>
  <c r="T41" i="10"/>
  <c r="T19" i="10"/>
  <c r="T14" i="10"/>
  <c r="T28" i="10"/>
  <c r="T13" i="10"/>
  <c r="T23" i="10"/>
  <c r="T35" i="10"/>
  <c r="T39" i="10"/>
  <c r="T21" i="10"/>
  <c r="T17" i="10"/>
  <c r="T47" i="10"/>
  <c r="T20" i="10"/>
  <c r="T24" i="10"/>
  <c r="T33" i="10"/>
  <c r="T37" i="10"/>
  <c r="T29" i="10"/>
  <c r="T8" i="10"/>
  <c r="T15" i="10"/>
  <c r="T22" i="10"/>
  <c r="T27" i="10"/>
  <c r="T43" i="10"/>
  <c r="T11" i="10"/>
  <c r="T34" i="10"/>
  <c r="T12" i="10"/>
  <c r="T45" i="10"/>
  <c r="T25" i="10"/>
  <c r="T42" i="10"/>
  <c r="T16" i="10"/>
  <c r="T30" i="10"/>
  <c r="T31" i="10"/>
  <c r="T26" i="10" s="1"/>
  <c r="T9" i="10"/>
  <c r="T7" i="10"/>
  <c r="T44" i="10"/>
  <c r="T6" i="10"/>
  <c r="T5" i="10" s="1"/>
  <c r="T38" i="10"/>
  <c r="T36" i="10"/>
  <c r="R47" i="10"/>
  <c r="R29" i="10"/>
  <c r="R20" i="10"/>
  <c r="R34" i="10"/>
  <c r="R33" i="10"/>
  <c r="R39" i="10"/>
  <c r="R28" i="10"/>
  <c r="R11" i="10"/>
  <c r="R42" i="10"/>
  <c r="R8" i="10"/>
  <c r="R21" i="10"/>
  <c r="R6" i="10"/>
  <c r="R43" i="10"/>
  <c r="R7" i="10"/>
  <c r="R17" i="10"/>
  <c r="R44" i="10"/>
  <c r="R12" i="10"/>
  <c r="R14" i="10"/>
  <c r="R31" i="10"/>
  <c r="R24" i="10"/>
  <c r="R25" i="10"/>
  <c r="R23" i="10"/>
  <c r="R9" i="10"/>
  <c r="R15" i="10"/>
  <c r="R19" i="10"/>
  <c r="R22" i="10"/>
  <c r="R30" i="10"/>
  <c r="R41" i="10"/>
  <c r="R40" i="10" s="1"/>
  <c r="R37" i="10"/>
  <c r="R38" i="10"/>
  <c r="R36" i="10"/>
  <c r="R13" i="10"/>
  <c r="R45" i="10"/>
  <c r="R27" i="10"/>
  <c r="R26" i="10" s="1"/>
  <c r="R16" i="10"/>
  <c r="R35" i="10"/>
  <c r="D16" i="36"/>
  <c r="D20" i="36"/>
  <c r="D51" i="36"/>
  <c r="D61" i="36"/>
  <c r="D12" i="36"/>
  <c r="D47" i="36"/>
  <c r="D42" i="36"/>
  <c r="D23" i="36"/>
  <c r="D44" i="36"/>
  <c r="D33" i="36"/>
  <c r="D43" i="36"/>
  <c r="D57" i="36"/>
  <c r="D35" i="36"/>
  <c r="D28" i="36"/>
  <c r="D27" i="36"/>
  <c r="D9" i="36"/>
  <c r="D24" i="36"/>
  <c r="D19" i="36"/>
  <c r="D46" i="36"/>
  <c r="D60" i="36"/>
  <c r="D32" i="36"/>
  <c r="D39" i="36"/>
  <c r="D50" i="36"/>
  <c r="D41" i="36"/>
  <c r="D36" i="36"/>
  <c r="D8" i="36"/>
  <c r="D29" i="36"/>
  <c r="D38" i="36"/>
  <c r="D56" i="36"/>
  <c r="D13" i="36"/>
  <c r="D37" i="36"/>
  <c r="D59" i="36"/>
  <c r="D49" i="36"/>
  <c r="D15" i="36"/>
  <c r="D21" i="36"/>
  <c r="D48" i="36"/>
  <c r="D5" i="36"/>
  <c r="D52" i="36"/>
  <c r="D25" i="36"/>
  <c r="D18" i="36"/>
  <c r="D7" i="36"/>
  <c r="D10" i="36"/>
  <c r="D6" i="36"/>
  <c r="D30" i="36"/>
  <c r="D45" i="36"/>
  <c r="D54" i="36"/>
  <c r="D17" i="36"/>
  <c r="D53" i="36"/>
  <c r="D58" i="36"/>
  <c r="D22" i="36"/>
  <c r="D31" i="36"/>
  <c r="D11" i="36"/>
  <c r="D14" i="36"/>
  <c r="D40" i="36"/>
  <c r="D55" i="36"/>
  <c r="D26" i="36"/>
  <c r="D34" i="36"/>
  <c r="V20" i="10"/>
  <c r="V29" i="10"/>
  <c r="V33" i="10"/>
  <c r="J50" i="36"/>
  <c r="J31" i="36"/>
  <c r="F14" i="24"/>
  <c r="F26" i="24"/>
  <c r="F22" i="24"/>
  <c r="F20" i="24"/>
  <c r="F15" i="24"/>
  <c r="F7" i="24"/>
  <c r="F27" i="24"/>
  <c r="F12" i="24"/>
  <c r="F9" i="24"/>
  <c r="F23" i="24"/>
  <c r="F18" i="24"/>
  <c r="F13" i="24"/>
  <c r="F25" i="24"/>
  <c r="F10" i="24"/>
  <c r="F21" i="24"/>
  <c r="F19" i="24"/>
  <c r="F16" i="24"/>
  <c r="F28" i="24"/>
  <c r="F11" i="24"/>
  <c r="F8" i="24"/>
  <c r="F24" i="24"/>
  <c r="F17" i="24"/>
  <c r="J15" i="24"/>
  <c r="J13" i="24"/>
  <c r="J20" i="24"/>
  <c r="J18" i="24"/>
  <c r="J28" i="24"/>
  <c r="J26" i="24"/>
  <c r="J19" i="24"/>
  <c r="J17" i="24"/>
  <c r="J27" i="24"/>
  <c r="J25" i="24"/>
  <c r="J12" i="24"/>
  <c r="J10" i="24"/>
  <c r="J24" i="24"/>
  <c r="J22" i="24"/>
  <c r="J7" i="24"/>
  <c r="J16" i="24"/>
  <c r="J14" i="24"/>
  <c r="J11" i="24"/>
  <c r="J8" i="24"/>
  <c r="J23" i="24"/>
  <c r="J21" i="24"/>
  <c r="J9" i="24"/>
  <c r="N20" i="24"/>
  <c r="N18" i="24"/>
  <c r="N28" i="24"/>
  <c r="N15" i="24"/>
  <c r="N27" i="24"/>
  <c r="N9" i="24"/>
  <c r="N21" i="24"/>
  <c r="N19" i="24"/>
  <c r="N12" i="24"/>
  <c r="N24" i="24"/>
  <c r="N10" i="24"/>
  <c r="N22" i="24"/>
  <c r="N16" i="24"/>
  <c r="N13" i="24"/>
  <c r="N25" i="24"/>
  <c r="N11" i="24"/>
  <c r="N23" i="24"/>
  <c r="N17" i="24"/>
  <c r="N14" i="24"/>
  <c r="N7" i="24"/>
  <c r="N26" i="24"/>
  <c r="N8" i="24"/>
  <c r="R28" i="24"/>
  <c r="R20" i="24"/>
  <c r="R16" i="24"/>
  <c r="R12" i="24"/>
  <c r="R24" i="24"/>
  <c r="R19" i="24"/>
  <c r="R9" i="24"/>
  <c r="R25" i="24"/>
  <c r="R14" i="24"/>
  <c r="R11" i="24"/>
  <c r="R27" i="24"/>
  <c r="R17" i="24"/>
  <c r="R10" i="24"/>
  <c r="R8" i="24"/>
  <c r="R22" i="24"/>
  <c r="R15" i="24"/>
  <c r="R21" i="24"/>
  <c r="R7" i="24"/>
  <c r="R18" i="24"/>
  <c r="R13" i="24"/>
  <c r="R26" i="24"/>
  <c r="R23" i="24"/>
  <c r="E19" i="32"/>
  <c r="E24" i="32"/>
  <c r="E29" i="32"/>
  <c r="E33" i="32"/>
  <c r="E38" i="32"/>
  <c r="E43" i="32"/>
  <c r="E11" i="32"/>
  <c r="E46" i="32"/>
  <c r="E51" i="32"/>
  <c r="E56" i="32"/>
  <c r="E60" i="32"/>
  <c r="E10" i="32"/>
  <c r="E18" i="32"/>
  <c r="E22" i="32"/>
  <c r="E27" i="32"/>
  <c r="E32" i="32"/>
  <c r="E37" i="32"/>
  <c r="E41" i="32"/>
  <c r="E15" i="32"/>
  <c r="E20" i="32"/>
  <c r="E30" i="32"/>
  <c r="E39" i="32"/>
  <c r="E48" i="32"/>
  <c r="E57" i="32"/>
  <c r="E59" i="32"/>
  <c r="E62" i="32"/>
  <c r="E25" i="32"/>
  <c r="E34" i="32"/>
  <c r="E44" i="32"/>
  <c r="E13" i="32"/>
  <c r="E9" i="32"/>
  <c r="E16" i="32"/>
  <c r="E12" i="32"/>
  <c r="E47" i="32"/>
  <c r="E50" i="32"/>
  <c r="E58" i="32"/>
  <c r="E8" i="32"/>
  <c r="E31" i="32"/>
  <c r="E14" i="32"/>
  <c r="E26" i="32"/>
  <c r="E52" i="32"/>
  <c r="E45" i="32"/>
  <c r="E53" i="32"/>
  <c r="E35" i="32"/>
  <c r="E54" i="32"/>
  <c r="E21" i="32"/>
  <c r="E40" i="32"/>
  <c r="E61" i="32"/>
  <c r="I10" i="32"/>
  <c r="I13" i="32"/>
  <c r="I19" i="32"/>
  <c r="I21" i="32"/>
  <c r="I24" i="32"/>
  <c r="I26" i="32"/>
  <c r="I29" i="32"/>
  <c r="I31" i="32"/>
  <c r="I33" i="32"/>
  <c r="I35" i="32"/>
  <c r="I38" i="32"/>
  <c r="I40" i="32"/>
  <c r="I43" i="32"/>
  <c r="I45" i="32"/>
  <c r="I47" i="32"/>
  <c r="I15" i="32"/>
  <c r="I14" i="32"/>
  <c r="I9" i="32"/>
  <c r="I16" i="32"/>
  <c r="I12" i="32"/>
  <c r="I22" i="32"/>
  <c r="I32" i="32"/>
  <c r="I41" i="32"/>
  <c r="I50" i="32"/>
  <c r="I52" i="32"/>
  <c r="I54" i="32"/>
  <c r="I57" i="32"/>
  <c r="I59" i="32"/>
  <c r="I61" i="32"/>
  <c r="I62" i="32"/>
  <c r="I8" i="32"/>
  <c r="I18" i="32"/>
  <c r="I27" i="32"/>
  <c r="I37" i="32"/>
  <c r="I46" i="32"/>
  <c r="I51" i="32"/>
  <c r="I53" i="32"/>
  <c r="I56" i="32"/>
  <c r="I58" i="32"/>
  <c r="I60" i="32"/>
  <c r="I20" i="32"/>
  <c r="I39" i="32"/>
  <c r="I34" i="32"/>
  <c r="I11" i="32"/>
  <c r="I25" i="32"/>
  <c r="I44" i="32"/>
  <c r="I30" i="32"/>
  <c r="I48" i="32"/>
  <c r="M60" i="32"/>
  <c r="M56" i="32"/>
  <c r="M51" i="32"/>
  <c r="M40" i="32"/>
  <c r="M21" i="32"/>
  <c r="M10" i="32"/>
  <c r="M62" i="32"/>
  <c r="M31" i="32"/>
  <c r="M45" i="32"/>
  <c r="M43" i="32"/>
  <c r="M33" i="32"/>
  <c r="M24" i="32"/>
  <c r="M48" i="32"/>
  <c r="M46" i="32"/>
  <c r="M44" i="32"/>
  <c r="M41" i="32"/>
  <c r="M39" i="32"/>
  <c r="M37" i="32"/>
  <c r="M34" i="32"/>
  <c r="M32" i="32"/>
  <c r="M30" i="32"/>
  <c r="M27" i="32"/>
  <c r="M25" i="32"/>
  <c r="M22" i="32"/>
  <c r="M20" i="32"/>
  <c r="M18" i="32"/>
  <c r="M14" i="32"/>
  <c r="M26" i="32"/>
  <c r="M11" i="32"/>
  <c r="M8" i="32"/>
  <c r="M58" i="32"/>
  <c r="M53" i="32"/>
  <c r="M35" i="32"/>
  <c r="M47" i="32"/>
  <c r="M38" i="32"/>
  <c r="M29" i="32"/>
  <c r="M19" i="32"/>
  <c r="M9" i="32"/>
  <c r="M61" i="32"/>
  <c r="M59" i="32"/>
  <c r="M57" i="32"/>
  <c r="M54" i="32"/>
  <c r="M52" i="32"/>
  <c r="M50" i="32"/>
  <c r="M13" i="32"/>
  <c r="M15" i="32"/>
  <c r="M12" i="32"/>
  <c r="M16" i="32"/>
  <c r="R47" i="36"/>
  <c r="D27" i="10"/>
  <c r="D47" i="10"/>
  <c r="H25" i="10"/>
  <c r="H9" i="10"/>
  <c r="H47" i="10"/>
  <c r="H44" i="10"/>
  <c r="H36" i="10"/>
  <c r="H30" i="10"/>
  <c r="H35" i="10"/>
  <c r="H45" i="10"/>
  <c r="H11" i="10"/>
  <c r="V6" i="10"/>
  <c r="V19" i="10"/>
  <c r="V47" i="10"/>
  <c r="J39" i="36"/>
  <c r="J7" i="36"/>
  <c r="J29" i="36"/>
  <c r="J20" i="36"/>
  <c r="K8" i="24"/>
  <c r="K11" i="24"/>
  <c r="K12" i="24"/>
  <c r="K13" i="24"/>
  <c r="K15" i="24"/>
  <c r="K16" i="24"/>
  <c r="K17" i="24"/>
  <c r="K19" i="24"/>
  <c r="K20" i="24"/>
  <c r="K21" i="24"/>
  <c r="K23" i="24"/>
  <c r="K24" i="24"/>
  <c r="K25" i="24"/>
  <c r="K27" i="24"/>
  <c r="K28" i="24"/>
  <c r="K9" i="24"/>
  <c r="K18" i="24"/>
  <c r="K14" i="24"/>
  <c r="K7" i="24"/>
  <c r="K26" i="24"/>
  <c r="K10" i="24"/>
  <c r="K22" i="24"/>
  <c r="O8" i="24"/>
  <c r="O9" i="24"/>
  <c r="O11" i="24"/>
  <c r="O12" i="24"/>
  <c r="O13" i="24"/>
  <c r="O15" i="24"/>
  <c r="O16" i="24"/>
  <c r="O17" i="24"/>
  <c r="O19" i="24"/>
  <c r="O20" i="24"/>
  <c r="O21" i="24"/>
  <c r="O23" i="24"/>
  <c r="O24" i="24"/>
  <c r="O25" i="24"/>
  <c r="O27" i="24"/>
  <c r="O28" i="24"/>
  <c r="O7" i="24"/>
  <c r="O18" i="24"/>
  <c r="O26" i="24"/>
  <c r="O10" i="24"/>
  <c r="O22" i="24"/>
  <c r="O14" i="24"/>
  <c r="S7" i="24"/>
  <c r="S27" i="24"/>
  <c r="S19" i="24"/>
  <c r="S26" i="24"/>
  <c r="S23" i="24"/>
  <c r="S11" i="24"/>
  <c r="S15" i="24"/>
  <c r="S9" i="24"/>
  <c r="S20" i="24"/>
  <c r="S24" i="24"/>
  <c r="S10" i="24"/>
  <c r="S8" i="24"/>
  <c r="S28" i="24"/>
  <c r="S18" i="24"/>
  <c r="S21" i="24"/>
  <c r="S13" i="24"/>
  <c r="S12" i="24"/>
  <c r="S17" i="24"/>
  <c r="S14" i="24"/>
  <c r="S22" i="24"/>
  <c r="S16" i="24"/>
  <c r="S25" i="24"/>
  <c r="N15" i="32"/>
  <c r="N14" i="32"/>
  <c r="N8" i="32"/>
  <c r="N18" i="32"/>
  <c r="N20" i="32"/>
  <c r="N22" i="32"/>
  <c r="N25" i="32"/>
  <c r="N27" i="32"/>
  <c r="N30" i="32"/>
  <c r="N32" i="32"/>
  <c r="N34" i="32"/>
  <c r="N37" i="32"/>
  <c r="N39" i="32"/>
  <c r="N41" i="32"/>
  <c r="N44" i="32"/>
  <c r="N46" i="32"/>
  <c r="N12" i="32"/>
  <c r="N19" i="32"/>
  <c r="N29" i="32"/>
  <c r="N38" i="32"/>
  <c r="N47" i="32"/>
  <c r="N48" i="32"/>
  <c r="N51" i="32"/>
  <c r="N53" i="32"/>
  <c r="N56" i="32"/>
  <c r="N58" i="32"/>
  <c r="N60" i="32"/>
  <c r="N11" i="32"/>
  <c r="N10" i="32"/>
  <c r="N13" i="32"/>
  <c r="N24" i="32"/>
  <c r="N33" i="32"/>
  <c r="N43" i="32"/>
  <c r="N50" i="32"/>
  <c r="N52" i="32"/>
  <c r="N54" i="32"/>
  <c r="N57" i="32"/>
  <c r="N59" i="32"/>
  <c r="N61" i="32"/>
  <c r="N62" i="32"/>
  <c r="N16" i="32"/>
  <c r="N26" i="32"/>
  <c r="N45" i="32"/>
  <c r="N21" i="32"/>
  <c r="N40" i="32"/>
  <c r="N35" i="32"/>
  <c r="N9" i="32"/>
  <c r="N31" i="32"/>
  <c r="R15" i="32"/>
  <c r="R12" i="32"/>
  <c r="R11" i="32"/>
  <c r="R16" i="32"/>
  <c r="R44" i="32"/>
  <c r="R34" i="32"/>
  <c r="R25" i="32"/>
  <c r="R60" i="32"/>
  <c r="R58" i="32"/>
  <c r="R56" i="32"/>
  <c r="R53" i="32"/>
  <c r="R51" i="32"/>
  <c r="R48" i="32"/>
  <c r="R54" i="32"/>
  <c r="R13" i="32"/>
  <c r="R39" i="32"/>
  <c r="R47" i="32"/>
  <c r="R40" i="32"/>
  <c r="R33" i="32"/>
  <c r="R29" i="32"/>
  <c r="R21" i="32"/>
  <c r="R37" i="32"/>
  <c r="R18" i="32"/>
  <c r="R32" i="32"/>
  <c r="R8" i="32"/>
  <c r="R22" i="32"/>
  <c r="R59" i="32"/>
  <c r="R50" i="32"/>
  <c r="R62" i="32"/>
  <c r="R20" i="32"/>
  <c r="R45" i="32"/>
  <c r="R35" i="32"/>
  <c r="R26" i="32"/>
  <c r="R61" i="32"/>
  <c r="R57" i="32"/>
  <c r="R52" i="32"/>
  <c r="R46" i="32"/>
  <c r="R27" i="32"/>
  <c r="R10" i="32"/>
  <c r="R14" i="32"/>
  <c r="R9" i="32"/>
  <c r="R41" i="32"/>
  <c r="R30" i="32"/>
  <c r="R43" i="32"/>
  <c r="R38" i="32"/>
  <c r="R31" i="32"/>
  <c r="R24" i="32"/>
  <c r="R19" i="32"/>
  <c r="F9" i="32"/>
  <c r="F21" i="32"/>
  <c r="F26" i="32"/>
  <c r="F31" i="32"/>
  <c r="F35" i="32"/>
  <c r="F40" i="32"/>
  <c r="F14" i="32"/>
  <c r="F20" i="32"/>
  <c r="F25" i="32"/>
  <c r="F30" i="32"/>
  <c r="F34" i="32"/>
  <c r="F39" i="32"/>
  <c r="F44" i="32"/>
  <c r="F11" i="32"/>
  <c r="F13" i="32"/>
  <c r="F8" i="32"/>
  <c r="F19" i="32"/>
  <c r="F29" i="32"/>
  <c r="F38" i="32"/>
  <c r="F46" i="32"/>
  <c r="F51" i="32"/>
  <c r="F56" i="32"/>
  <c r="F60" i="32"/>
  <c r="F24" i="32"/>
  <c r="F33" i="32"/>
  <c r="F43" i="32"/>
  <c r="F10" i="32"/>
  <c r="F48" i="32"/>
  <c r="F53" i="32"/>
  <c r="F58" i="32"/>
  <c r="F62" i="32"/>
  <c r="F12" i="32"/>
  <c r="F22" i="32"/>
  <c r="F41" i="32"/>
  <c r="F50" i="32"/>
  <c r="F59" i="32"/>
  <c r="F32" i="32"/>
  <c r="F18" i="32"/>
  <c r="F37" i="32"/>
  <c r="F47" i="32"/>
  <c r="F57" i="32"/>
  <c r="F45" i="32"/>
  <c r="F54" i="32"/>
  <c r="F16" i="32"/>
  <c r="F27" i="32"/>
  <c r="F15" i="32"/>
  <c r="F52" i="32"/>
  <c r="F61" i="32"/>
  <c r="J20" i="32"/>
  <c r="J25" i="32"/>
  <c r="J30" i="32"/>
  <c r="J34" i="32"/>
  <c r="J39" i="32"/>
  <c r="J44" i="32"/>
  <c r="J9" i="32"/>
  <c r="J12" i="32"/>
  <c r="J47" i="32"/>
  <c r="J52" i="32"/>
  <c r="J57" i="32"/>
  <c r="J14" i="32"/>
  <c r="J19" i="32"/>
  <c r="J24" i="32"/>
  <c r="J29" i="32"/>
  <c r="J33" i="32"/>
  <c r="J38" i="32"/>
  <c r="J43" i="32"/>
  <c r="J13" i="32"/>
  <c r="J16" i="32"/>
  <c r="J8" i="32"/>
  <c r="J26" i="32"/>
  <c r="J35" i="32"/>
  <c r="J46" i="32"/>
  <c r="J54" i="32"/>
  <c r="J21" i="32"/>
  <c r="J31" i="32"/>
  <c r="J40" i="32"/>
  <c r="J15" i="32"/>
  <c r="J45" i="32"/>
  <c r="J53" i="32"/>
  <c r="J56" i="32"/>
  <c r="J61" i="32"/>
  <c r="J18" i="32"/>
  <c r="J37" i="32"/>
  <c r="J51" i="32"/>
  <c r="J59" i="32"/>
  <c r="J62" i="32"/>
  <c r="J27" i="32"/>
  <c r="J10" i="32"/>
  <c r="J32" i="32"/>
  <c r="J60" i="32"/>
  <c r="J22" i="32"/>
  <c r="J41" i="32"/>
  <c r="J11" i="32"/>
  <c r="J50" i="32"/>
  <c r="J58" i="32"/>
  <c r="J48" i="32"/>
  <c r="D22" i="24"/>
  <c r="D20" i="24"/>
  <c r="D13" i="24"/>
  <c r="D25" i="24"/>
  <c r="D11" i="24"/>
  <c r="D8" i="24"/>
  <c r="D23" i="24"/>
  <c r="D17" i="24"/>
  <c r="D14" i="24"/>
  <c r="D7" i="24"/>
  <c r="D26" i="24"/>
  <c r="D12" i="24"/>
  <c r="D24" i="24"/>
  <c r="D18" i="24"/>
  <c r="D15" i="24"/>
  <c r="D27" i="24"/>
  <c r="D9" i="24"/>
  <c r="D21" i="24"/>
  <c r="D19" i="24"/>
  <c r="D16" i="24"/>
  <c r="D28" i="24"/>
  <c r="D10" i="24"/>
  <c r="H11" i="24"/>
  <c r="H23" i="24"/>
  <c r="H15" i="24"/>
  <c r="H19" i="24"/>
  <c r="H27" i="24"/>
  <c r="H22" i="24"/>
  <c r="H12" i="24"/>
  <c r="H28" i="24"/>
  <c r="H9" i="24"/>
  <c r="H7" i="24"/>
  <c r="H20" i="24"/>
  <c r="H13" i="24"/>
  <c r="H8" i="24"/>
  <c r="H25" i="24"/>
  <c r="H14" i="24"/>
  <c r="H26" i="24"/>
  <c r="H21" i="24"/>
  <c r="H10" i="24"/>
  <c r="H16" i="24"/>
  <c r="H17" i="24"/>
  <c r="H18" i="24"/>
  <c r="H24" i="24"/>
  <c r="L7" i="24"/>
  <c r="L26" i="24"/>
  <c r="L12" i="24"/>
  <c r="L8" i="24"/>
  <c r="L24" i="24"/>
  <c r="L20" i="24"/>
  <c r="L13" i="24"/>
  <c r="L25" i="24"/>
  <c r="L11" i="24"/>
  <c r="L23" i="24"/>
  <c r="L19" i="24"/>
  <c r="L16" i="24"/>
  <c r="L28" i="24"/>
  <c r="L10" i="24"/>
  <c r="L22" i="24"/>
  <c r="L18" i="24"/>
  <c r="L15" i="24"/>
  <c r="L27" i="24"/>
  <c r="L9" i="24"/>
  <c r="L21" i="24"/>
  <c r="L17" i="24"/>
  <c r="L14" i="24"/>
  <c r="P7" i="24"/>
  <c r="P15" i="24"/>
  <c r="P27" i="24"/>
  <c r="P10" i="24"/>
  <c r="P23" i="24"/>
  <c r="P16" i="24"/>
  <c r="P28" i="24"/>
  <c r="P13" i="24"/>
  <c r="P25" i="24"/>
  <c r="P21" i="24"/>
  <c r="P19" i="24"/>
  <c r="P14" i="24"/>
  <c r="P26" i="24"/>
  <c r="P11" i="24"/>
  <c r="P8" i="24"/>
  <c r="P22" i="24"/>
  <c r="P17" i="24"/>
  <c r="P12" i="24"/>
  <c r="P24" i="24"/>
  <c r="P9" i="24"/>
  <c r="P20" i="24"/>
  <c r="P18" i="24"/>
  <c r="O8" i="32"/>
  <c r="O21" i="32"/>
  <c r="O26" i="32"/>
  <c r="O31" i="32"/>
  <c r="O35" i="32"/>
  <c r="O40" i="32"/>
  <c r="O11" i="32"/>
  <c r="O44" i="32"/>
  <c r="O48" i="32"/>
  <c r="O53" i="32"/>
  <c r="O58" i="32"/>
  <c r="O10" i="32"/>
  <c r="O20" i="32"/>
  <c r="O25" i="32"/>
  <c r="O30" i="32"/>
  <c r="O34" i="32"/>
  <c r="O39" i="32"/>
  <c r="O15" i="32"/>
  <c r="O14" i="32"/>
  <c r="O22" i="32"/>
  <c r="O32" i="32"/>
  <c r="O41" i="32"/>
  <c r="O50" i="32"/>
  <c r="O52" i="32"/>
  <c r="O60" i="32"/>
  <c r="O18" i="32"/>
  <c r="O27" i="32"/>
  <c r="O37" i="32"/>
  <c r="O51" i="32"/>
  <c r="O59" i="32"/>
  <c r="O62" i="32"/>
  <c r="O24" i="32"/>
  <c r="O43" i="32"/>
  <c r="O16" i="32"/>
  <c r="O46" i="32"/>
  <c r="O54" i="32"/>
  <c r="O9" i="32"/>
  <c r="O57" i="32"/>
  <c r="O19" i="32"/>
  <c r="O38" i="32"/>
  <c r="O13" i="32"/>
  <c r="O12" i="32"/>
  <c r="O47" i="32"/>
  <c r="O56" i="32"/>
  <c r="O33" i="32"/>
  <c r="O29" i="32"/>
  <c r="O45" i="32"/>
  <c r="O61" i="32"/>
  <c r="S9" i="32"/>
  <c r="S16" i="32"/>
  <c r="S10" i="32"/>
  <c r="S14" i="32"/>
  <c r="S12" i="32"/>
  <c r="S11" i="32"/>
  <c r="S13" i="32"/>
  <c r="S30" i="32"/>
  <c r="S15" i="32"/>
  <c r="S19" i="32"/>
  <c r="S29" i="32"/>
  <c r="S38" i="32"/>
  <c r="S47" i="32"/>
  <c r="S46" i="32"/>
  <c r="S39" i="32"/>
  <c r="S58" i="32"/>
  <c r="S41" i="32"/>
  <c r="S59" i="32"/>
  <c r="S57" i="32"/>
  <c r="S21" i="32"/>
  <c r="S31" i="32"/>
  <c r="S40" i="32"/>
  <c r="S18" i="32"/>
  <c r="S62" i="32"/>
  <c r="S51" i="32"/>
  <c r="S60" i="32"/>
  <c r="S34" i="32"/>
  <c r="S20" i="32"/>
  <c r="S61" i="32"/>
  <c r="S24" i="32"/>
  <c r="S33" i="32"/>
  <c r="S43" i="32"/>
  <c r="S27" i="32"/>
  <c r="S25" i="32"/>
  <c r="S53" i="32"/>
  <c r="S22" i="32"/>
  <c r="S50" i="32"/>
  <c r="S48" i="32"/>
  <c r="S8" i="32"/>
  <c r="S26" i="32"/>
  <c r="S35" i="32"/>
  <c r="S45" i="32"/>
  <c r="S37" i="32"/>
  <c r="S44" i="32"/>
  <c r="S56" i="32"/>
  <c r="S32" i="32"/>
  <c r="S54" i="32"/>
  <c r="S52" i="32"/>
  <c r="K18" i="32"/>
  <c r="K22" i="32"/>
  <c r="K27" i="32"/>
  <c r="K32" i="32"/>
  <c r="K37" i="32"/>
  <c r="K41" i="32"/>
  <c r="K11" i="32"/>
  <c r="K13" i="32"/>
  <c r="K12" i="32"/>
  <c r="K21" i="32"/>
  <c r="K26" i="32"/>
  <c r="K31" i="32"/>
  <c r="K35" i="32"/>
  <c r="K40" i="32"/>
  <c r="K15" i="32"/>
  <c r="K9" i="32"/>
  <c r="K25" i="32"/>
  <c r="K34" i="32"/>
  <c r="K47" i="32"/>
  <c r="K52" i="32"/>
  <c r="K57" i="32"/>
  <c r="K61" i="32"/>
  <c r="K16" i="32"/>
  <c r="K20" i="32"/>
  <c r="K30" i="32"/>
  <c r="K39" i="32"/>
  <c r="K45" i="32"/>
  <c r="K50" i="32"/>
  <c r="K54" i="32"/>
  <c r="K59" i="32"/>
  <c r="K29" i="32"/>
  <c r="K46" i="32"/>
  <c r="K56" i="32"/>
  <c r="K24" i="32"/>
  <c r="K43" i="32"/>
  <c r="K10" i="32"/>
  <c r="K44" i="32"/>
  <c r="K53" i="32"/>
  <c r="K62" i="32"/>
  <c r="K19" i="32"/>
  <c r="K38" i="32"/>
  <c r="K33" i="32"/>
  <c r="K14" i="32"/>
  <c r="K48" i="32"/>
  <c r="K58" i="32"/>
  <c r="K8" i="32"/>
  <c r="K51" i="32"/>
  <c r="K60" i="32"/>
  <c r="J41" i="10"/>
  <c r="J40" i="10" s="1"/>
  <c r="J8" i="10"/>
  <c r="J24" i="10"/>
  <c r="J18" i="10" s="1"/>
  <c r="J36" i="10"/>
  <c r="J7" i="10"/>
  <c r="V11" i="10"/>
  <c r="J47" i="36"/>
  <c r="D33" i="10"/>
  <c r="D14" i="10"/>
  <c r="J53" i="36"/>
  <c r="H17" i="10"/>
  <c r="H6" i="10"/>
  <c r="H43" i="10"/>
  <c r="H21" i="10"/>
  <c r="H27" i="10"/>
  <c r="H24" i="10"/>
  <c r="H42" i="10"/>
  <c r="H29" i="10"/>
  <c r="V30" i="10"/>
  <c r="V38" i="10"/>
  <c r="V12" i="10"/>
  <c r="J34" i="36"/>
  <c r="J8" i="36"/>
  <c r="J52" i="36"/>
  <c r="J46" i="36"/>
  <c r="E9" i="24"/>
  <c r="E27" i="24"/>
  <c r="E25" i="24"/>
  <c r="E23" i="24"/>
  <c r="E21" i="24"/>
  <c r="E19" i="24"/>
  <c r="E17" i="24"/>
  <c r="E15" i="24"/>
  <c r="E13" i="24"/>
  <c r="E11" i="24"/>
  <c r="E8" i="24"/>
  <c r="E7" i="24"/>
  <c r="E28" i="24"/>
  <c r="E26" i="24"/>
  <c r="E24" i="24"/>
  <c r="E22" i="24"/>
  <c r="E20" i="24"/>
  <c r="E18" i="24"/>
  <c r="E16" i="24"/>
  <c r="E14" i="24"/>
  <c r="E12" i="24"/>
  <c r="E10" i="24"/>
  <c r="I8" i="24"/>
  <c r="I23" i="24"/>
  <c r="I17" i="24"/>
  <c r="I14" i="24"/>
  <c r="I26" i="24"/>
  <c r="I12" i="24"/>
  <c r="I24" i="24"/>
  <c r="I18" i="24"/>
  <c r="I15" i="24"/>
  <c r="I27" i="24"/>
  <c r="I9" i="24"/>
  <c r="I21" i="24"/>
  <c r="I19" i="24"/>
  <c r="I16" i="24"/>
  <c r="I7" i="24"/>
  <c r="I28" i="24"/>
  <c r="I10" i="24"/>
  <c r="I22" i="24"/>
  <c r="I20" i="24"/>
  <c r="I13" i="24"/>
  <c r="I25" i="24"/>
  <c r="I11" i="24"/>
  <c r="M24" i="24"/>
  <c r="M18" i="24"/>
  <c r="M10" i="24"/>
  <c r="M28" i="24"/>
  <c r="M20" i="24"/>
  <c r="M14" i="24"/>
  <c r="M26" i="24"/>
  <c r="M22" i="24"/>
  <c r="M16" i="24"/>
  <c r="M12" i="24"/>
  <c r="M15" i="24"/>
  <c r="M21" i="24"/>
  <c r="M23" i="24"/>
  <c r="M13" i="24"/>
  <c r="M11" i="24"/>
  <c r="M27" i="24"/>
  <c r="M17" i="24"/>
  <c r="M25" i="24"/>
  <c r="M19" i="24"/>
  <c r="M7" i="24"/>
  <c r="M8" i="24"/>
  <c r="M9" i="24"/>
  <c r="P19" i="32"/>
  <c r="P31" i="32"/>
  <c r="P52" i="32"/>
  <c r="D11" i="32"/>
  <c r="D9" i="32"/>
  <c r="D16" i="32"/>
  <c r="D18" i="32"/>
  <c r="D20" i="32"/>
  <c r="D22" i="32"/>
  <c r="D25" i="32"/>
  <c r="D27" i="32"/>
  <c r="D30" i="32"/>
  <c r="D32" i="32"/>
  <c r="D34" i="32"/>
  <c r="D37" i="32"/>
  <c r="D39" i="32"/>
  <c r="D41" i="32"/>
  <c r="D44" i="32"/>
  <c r="D46" i="32"/>
  <c r="D48" i="32"/>
  <c r="D10" i="32"/>
  <c r="D13" i="32"/>
  <c r="D26" i="32"/>
  <c r="D35" i="32"/>
  <c r="D45" i="32"/>
  <c r="D51" i="32"/>
  <c r="D53" i="32"/>
  <c r="D56" i="32"/>
  <c r="D58" i="32"/>
  <c r="D60" i="32"/>
  <c r="D14" i="32"/>
  <c r="D21" i="32"/>
  <c r="D31" i="32"/>
  <c r="D40" i="32"/>
  <c r="D50" i="32"/>
  <c r="D52" i="32"/>
  <c r="D54" i="32"/>
  <c r="D57" i="32"/>
  <c r="D59" i="32"/>
  <c r="D61" i="32"/>
  <c r="D62" i="32"/>
  <c r="D33" i="32"/>
  <c r="D15" i="32"/>
  <c r="D43" i="32"/>
  <c r="D12" i="32"/>
  <c r="D29" i="32"/>
  <c r="D47" i="32"/>
  <c r="D8" i="32"/>
  <c r="D19" i="32"/>
  <c r="D38" i="32"/>
  <c r="D24" i="32"/>
  <c r="H44" i="32"/>
  <c r="H25" i="32"/>
  <c r="H62" i="32"/>
  <c r="H16" i="32"/>
  <c r="H30" i="32"/>
  <c r="H14" i="32"/>
  <c r="H46" i="32"/>
  <c r="H37" i="32"/>
  <c r="H27" i="32"/>
  <c r="H18" i="32"/>
  <c r="H47" i="32"/>
  <c r="H45" i="32"/>
  <c r="H43" i="32"/>
  <c r="H40" i="32"/>
  <c r="H38" i="32"/>
  <c r="H35" i="32"/>
  <c r="H33" i="32"/>
  <c r="H31" i="32"/>
  <c r="H29" i="32"/>
  <c r="H26" i="32"/>
  <c r="H24" i="32"/>
  <c r="H21" i="32"/>
  <c r="H19" i="32"/>
  <c r="H12" i="32"/>
  <c r="H10" i="32"/>
  <c r="H15" i="32"/>
  <c r="H54" i="32"/>
  <c r="H50" i="32"/>
  <c r="H53" i="32"/>
  <c r="H8" i="32"/>
  <c r="H13" i="32"/>
  <c r="H61" i="32"/>
  <c r="H57" i="32"/>
  <c r="H52" i="32"/>
  <c r="H48" i="32"/>
  <c r="H11" i="32"/>
  <c r="H9" i="32"/>
  <c r="H59" i="32"/>
  <c r="H34" i="32"/>
  <c r="H41" i="32"/>
  <c r="H22" i="32"/>
  <c r="H58" i="32"/>
  <c r="H51" i="32"/>
  <c r="H39" i="32"/>
  <c r="H20" i="32"/>
  <c r="H32" i="32"/>
  <c r="H60" i="32"/>
  <c r="H56" i="32"/>
  <c r="L11" i="32"/>
  <c r="L33" i="32"/>
  <c r="L56" i="32"/>
  <c r="I24" i="6"/>
  <c r="I45" i="6"/>
  <c r="I26" i="6"/>
  <c r="I11" i="6"/>
  <c r="M37" i="6"/>
  <c r="M9" i="6"/>
  <c r="E48" i="6"/>
  <c r="E44" i="6"/>
  <c r="E39" i="6"/>
  <c r="E25" i="6"/>
  <c r="E15" i="6"/>
  <c r="E10" i="6"/>
  <c r="N48" i="6"/>
  <c r="N47" i="6"/>
  <c r="N46" i="6"/>
  <c r="N45" i="6"/>
  <c r="N44" i="6"/>
  <c r="N43" i="6"/>
  <c r="N41" i="6"/>
  <c r="N40" i="6"/>
  <c r="N39" i="6"/>
  <c r="N38" i="6"/>
  <c r="N37" i="6"/>
  <c r="N36" i="6"/>
  <c r="N35" i="6"/>
  <c r="N33" i="6"/>
  <c r="N32" i="6"/>
  <c r="N31" i="6"/>
  <c r="N30" i="6"/>
  <c r="N29" i="6"/>
  <c r="N27" i="6"/>
  <c r="N26" i="6"/>
  <c r="N25" i="6"/>
  <c r="N24" i="6"/>
  <c r="N23" i="6"/>
  <c r="N22" i="6"/>
  <c r="N21" i="6"/>
  <c r="N19" i="6"/>
  <c r="N18" i="6"/>
  <c r="N17" i="6"/>
  <c r="N16" i="6"/>
  <c r="N15" i="6"/>
  <c r="N14" i="6"/>
  <c r="N13" i="6"/>
  <c r="N11" i="6"/>
  <c r="N10" i="6"/>
  <c r="N9" i="6"/>
  <c r="N8" i="6"/>
  <c r="R36" i="6"/>
  <c r="F47" i="6"/>
  <c r="F46" i="6"/>
  <c r="F43" i="6"/>
  <c r="F41" i="6"/>
  <c r="F24" i="6"/>
  <c r="F23" i="6"/>
  <c r="F19" i="6"/>
  <c r="F18" i="6"/>
  <c r="F15" i="6"/>
  <c r="F14" i="6"/>
  <c r="F10" i="6"/>
  <c r="F9" i="6"/>
  <c r="F35" i="6"/>
  <c r="F32" i="6"/>
  <c r="F25" i="6"/>
  <c r="F37" i="6"/>
  <c r="F31" i="6"/>
  <c r="F29" i="6"/>
  <c r="K48" i="6"/>
  <c r="K47" i="6"/>
  <c r="K46" i="6"/>
  <c r="K45" i="6"/>
  <c r="K44" i="6"/>
  <c r="K43" i="6"/>
  <c r="K41" i="6"/>
  <c r="K40" i="6"/>
  <c r="K39" i="6"/>
  <c r="K37" i="6"/>
  <c r="K33" i="6"/>
  <c r="K31" i="6"/>
  <c r="K29" i="6"/>
  <c r="K26" i="6"/>
  <c r="K38" i="6"/>
  <c r="K24" i="6"/>
  <c r="K23" i="6"/>
  <c r="K22" i="6"/>
  <c r="K21" i="6"/>
  <c r="K19" i="6"/>
  <c r="K18" i="6"/>
  <c r="K17" i="6"/>
  <c r="K16" i="6"/>
  <c r="K15" i="6"/>
  <c r="K14" i="6"/>
  <c r="K13" i="6"/>
  <c r="K11" i="6"/>
  <c r="K10" i="6"/>
  <c r="K9" i="6"/>
  <c r="K35" i="6"/>
  <c r="K32" i="6"/>
  <c r="K30" i="6"/>
  <c r="K27" i="6"/>
  <c r="K25" i="6"/>
  <c r="K36" i="6"/>
  <c r="K8" i="6"/>
  <c r="O45" i="6"/>
  <c r="O40" i="6"/>
  <c r="O36" i="6"/>
  <c r="O15" i="6"/>
  <c r="O10" i="6"/>
  <c r="O31" i="6"/>
  <c r="O18" i="6"/>
  <c r="S19" i="6"/>
  <c r="L48" i="6"/>
  <c r="L30" i="6"/>
  <c r="L11" i="6"/>
  <c r="P46" i="6"/>
  <c r="P41" i="6"/>
  <c r="P37" i="6"/>
  <c r="P27" i="6"/>
  <c r="P17" i="6"/>
  <c r="P13" i="6"/>
  <c r="P18" i="6"/>
  <c r="D31" i="6"/>
  <c r="D13" i="6"/>
  <c r="P7" i="10"/>
  <c r="P39" i="10"/>
  <c r="P30" i="10"/>
  <c r="P8" i="10"/>
  <c r="P33" i="10"/>
  <c r="P34" i="10"/>
  <c r="P24" i="10"/>
  <c r="P23" i="10"/>
  <c r="P31" i="10"/>
  <c r="P13" i="10"/>
  <c r="P10" i="10" s="1"/>
  <c r="P6" i="10"/>
  <c r="P47" i="10"/>
  <c r="P43" i="10"/>
  <c r="P20" i="10"/>
  <c r="P37" i="10"/>
  <c r="P21" i="10"/>
  <c r="P45" i="10"/>
  <c r="P35" i="10"/>
  <c r="P38" i="10"/>
  <c r="P25" i="10"/>
  <c r="P27" i="10"/>
  <c r="P26" i="10" s="1"/>
  <c r="P22" i="10"/>
  <c r="F11" i="10"/>
  <c r="F10" i="10" s="1"/>
  <c r="F6" i="10"/>
  <c r="F5" i="10" s="1"/>
  <c r="F31" i="10"/>
  <c r="F26" i="10" s="1"/>
  <c r="F46" i="10" s="1"/>
  <c r="N43" i="10"/>
  <c r="N44" i="10"/>
  <c r="N28" i="10"/>
  <c r="N12" i="10"/>
  <c r="N22" i="10"/>
  <c r="N27" i="10"/>
  <c r="N6" i="10"/>
  <c r="N37" i="10"/>
  <c r="N9" i="10"/>
  <c r="N47" i="10"/>
  <c r="N30" i="10"/>
  <c r="N41" i="10"/>
  <c r="N42" i="10"/>
  <c r="N13" i="10"/>
  <c r="N24" i="10"/>
  <c r="N34" i="10"/>
  <c r="N38" i="10"/>
  <c r="N39" i="10"/>
  <c r="N29" i="10"/>
  <c r="N16" i="10"/>
  <c r="N14" i="10"/>
  <c r="N17" i="10"/>
  <c r="N45" i="10"/>
  <c r="N33" i="10"/>
  <c r="N8" i="10"/>
  <c r="N7" i="10"/>
  <c r="N20" i="10"/>
  <c r="N19" i="10"/>
  <c r="N21" i="10"/>
  <c r="N35" i="10"/>
  <c r="N15" i="10"/>
  <c r="N23" i="10"/>
  <c r="N11" i="10"/>
  <c r="D16" i="10"/>
  <c r="D6" i="10"/>
  <c r="D28" i="10"/>
  <c r="D35" i="10"/>
  <c r="D38" i="10"/>
  <c r="D41" i="10"/>
  <c r="D43" i="10"/>
  <c r="D13" i="10"/>
  <c r="D20" i="10"/>
  <c r="D42" i="10"/>
  <c r="D30" i="10"/>
  <c r="D31" i="10"/>
  <c r="D17" i="10"/>
  <c r="D24" i="10"/>
  <c r="D34" i="10"/>
  <c r="D39" i="10"/>
  <c r="D7" i="10"/>
  <c r="D36" i="10"/>
  <c r="D44" i="10"/>
  <c r="D15" i="10"/>
  <c r="D22" i="10"/>
  <c r="D8" i="10"/>
  <c r="D23" i="10"/>
  <c r="D21" i="10"/>
  <c r="D9" i="10"/>
  <c r="D11" i="10"/>
  <c r="D29" i="10"/>
  <c r="L20" i="10"/>
  <c r="L42" i="10"/>
  <c r="L43" i="10"/>
  <c r="L39" i="10"/>
  <c r="L34" i="10"/>
  <c r="L33" i="10"/>
  <c r="L14" i="10"/>
  <c r="L36" i="10"/>
  <c r="L41" i="10"/>
  <c r="L23" i="10"/>
  <c r="L11" i="10"/>
  <c r="L28" i="10"/>
  <c r="L47" i="10"/>
  <c r="L29" i="10"/>
  <c r="L24" i="10"/>
  <c r="L44" i="10"/>
  <c r="L17" i="10"/>
  <c r="L38" i="10"/>
  <c r="L25" i="10"/>
  <c r="L7" i="10"/>
  <c r="L12" i="10"/>
  <c r="L35" i="10"/>
  <c r="L21" i="10"/>
  <c r="L9" i="10"/>
  <c r="L27" i="10"/>
  <c r="L15" i="10"/>
  <c r="L37" i="10"/>
  <c r="L31" i="10"/>
  <c r="L16" i="10"/>
  <c r="L6" i="10"/>
  <c r="L19" i="10"/>
  <c r="L8" i="10"/>
  <c r="L45" i="10"/>
  <c r="L13" i="10"/>
  <c r="L22" i="10"/>
  <c r="L30" i="10"/>
  <c r="N54" i="36"/>
  <c r="N46" i="36"/>
  <c r="N9" i="36"/>
  <c r="N49" i="36"/>
  <c r="N58" i="36"/>
  <c r="N19" i="36"/>
  <c r="N33" i="36"/>
  <c r="N8" i="36"/>
  <c r="N6" i="36"/>
  <c r="N45" i="36"/>
  <c r="N36" i="36"/>
  <c r="N52" i="36"/>
  <c r="N14" i="36"/>
  <c r="N21" i="36"/>
  <c r="N35" i="36"/>
  <c r="N22" i="36"/>
  <c r="N43" i="36"/>
  <c r="N37" i="36"/>
  <c r="N44" i="36"/>
  <c r="N61" i="36"/>
  <c r="N30" i="36"/>
  <c r="N16" i="36"/>
  <c r="N17" i="36"/>
  <c r="N48" i="36"/>
  <c r="N34" i="36"/>
  <c r="N15" i="36"/>
  <c r="N38" i="36"/>
  <c r="N53" i="36"/>
  <c r="N27" i="36"/>
  <c r="N24" i="36"/>
  <c r="N56" i="36"/>
  <c r="N31" i="36"/>
  <c r="N13" i="36"/>
  <c r="N28" i="36"/>
  <c r="N7" i="36"/>
  <c r="N32" i="36"/>
  <c r="N26" i="36"/>
  <c r="N11" i="36"/>
  <c r="N57" i="36"/>
  <c r="N25" i="36"/>
  <c r="N20" i="36"/>
  <c r="N50" i="36"/>
  <c r="N60" i="36"/>
  <c r="N51" i="36"/>
  <c r="N5" i="36"/>
  <c r="N42" i="36"/>
  <c r="N39" i="36"/>
  <c r="N12" i="36"/>
  <c r="N29" i="36"/>
  <c r="N18" i="36"/>
  <c r="N41" i="36"/>
  <c r="N59" i="36"/>
  <c r="N10" i="36"/>
  <c r="N23" i="36"/>
  <c r="N55" i="36"/>
  <c r="T28" i="36"/>
  <c r="T30" i="36"/>
  <c r="T5" i="36"/>
  <c r="H13" i="36"/>
  <c r="H27" i="36"/>
  <c r="H33" i="36"/>
  <c r="H34" i="36"/>
  <c r="H5" i="36"/>
  <c r="H15" i="36"/>
  <c r="H26" i="36"/>
  <c r="V43" i="10"/>
  <c r="V36" i="10"/>
  <c r="V24" i="10"/>
  <c r="V42" i="10"/>
  <c r="V16" i="10"/>
  <c r="V13" i="10"/>
  <c r="V7" i="10"/>
  <c r="V14" i="10"/>
  <c r="J55" i="36"/>
  <c r="J12" i="36"/>
  <c r="J36" i="36"/>
  <c r="J23" i="36"/>
  <c r="J9" i="36"/>
  <c r="J57" i="36"/>
  <c r="J22" i="36"/>
  <c r="J27" i="36"/>
  <c r="J25" i="36"/>
  <c r="J6" i="36"/>
  <c r="J60" i="36"/>
  <c r="N40" i="36"/>
  <c r="V8" i="10"/>
  <c r="V39" i="10"/>
  <c r="V35" i="10"/>
  <c r="V45" i="10"/>
  <c r="V23" i="10"/>
  <c r="V9" i="10"/>
  <c r="V44" i="10"/>
  <c r="V15" i="10"/>
  <c r="V22" i="10"/>
  <c r="J41" i="36"/>
  <c r="J38" i="36"/>
  <c r="J5" i="36"/>
  <c r="J24" i="36"/>
  <c r="J14" i="36"/>
  <c r="J11" i="36"/>
  <c r="J42" i="36"/>
  <c r="J26" i="36"/>
  <c r="J45" i="36"/>
  <c r="J35" i="36"/>
  <c r="J16" i="36"/>
  <c r="V27" i="10"/>
  <c r="V21" i="10"/>
  <c r="V17" i="10"/>
  <c r="V28" i="10"/>
  <c r="J19" i="36"/>
  <c r="J33" i="36"/>
  <c r="J13" i="36"/>
  <c r="J10" i="36"/>
  <c r="J59" i="36"/>
  <c r="J48" i="36"/>
  <c r="J30" i="36"/>
  <c r="J17" i="36"/>
  <c r="J40" i="36"/>
  <c r="J28" i="36"/>
  <c r="L16" i="6" l="1"/>
  <c r="L35" i="6"/>
  <c r="M15" i="6"/>
  <c r="M46" i="6"/>
  <c r="L21" i="6"/>
  <c r="L39" i="6"/>
  <c r="M21" i="6"/>
  <c r="L25" i="6"/>
  <c r="L44" i="6"/>
  <c r="M27" i="6"/>
  <c r="L13" i="6"/>
  <c r="L22" i="6"/>
  <c r="L36" i="6"/>
  <c r="M39" i="6"/>
  <c r="M32" i="6"/>
  <c r="L8" i="6"/>
  <c r="L17" i="6"/>
  <c r="L26" i="6"/>
  <c r="L31" i="6"/>
  <c r="L40" i="6"/>
  <c r="L45" i="6"/>
  <c r="J8" i="6"/>
  <c r="M10" i="6"/>
  <c r="M17" i="6"/>
  <c r="M22" i="6"/>
  <c r="M30" i="6"/>
  <c r="L9" i="6"/>
  <c r="L14" i="6"/>
  <c r="L18" i="6"/>
  <c r="L23" i="6"/>
  <c r="L27" i="6"/>
  <c r="L32" i="6"/>
  <c r="L37" i="6"/>
  <c r="L41" i="6"/>
  <c r="L46" i="6"/>
  <c r="F33" i="6"/>
  <c r="F28" i="6" s="1"/>
  <c r="F27" i="6"/>
  <c r="F36" i="6"/>
  <c r="F11" i="6"/>
  <c r="F16" i="6"/>
  <c r="F21" i="6"/>
  <c r="F39" i="6"/>
  <c r="F44" i="6"/>
  <c r="F48" i="6"/>
  <c r="J37" i="6"/>
  <c r="M13" i="6"/>
  <c r="M8" i="6"/>
  <c r="M23" i="6"/>
  <c r="M41" i="6"/>
  <c r="L10" i="6"/>
  <c r="L15" i="6"/>
  <c r="L19" i="6"/>
  <c r="L24" i="6"/>
  <c r="L29" i="6"/>
  <c r="L33" i="6"/>
  <c r="L38" i="6"/>
  <c r="L34" i="6" s="1"/>
  <c r="L43" i="6"/>
  <c r="O23" i="6"/>
  <c r="O27" i="6"/>
  <c r="F26" i="6"/>
  <c r="F20" i="6" s="1"/>
  <c r="F38" i="6"/>
  <c r="F30" i="6"/>
  <c r="F8" i="6"/>
  <c r="F13" i="6"/>
  <c r="F12" i="6" s="1"/>
  <c r="F17" i="6"/>
  <c r="F22" i="6"/>
  <c r="F40" i="6"/>
  <c r="R8" i="6"/>
  <c r="M47" i="6"/>
  <c r="M14" i="6"/>
  <c r="M18" i="6"/>
  <c r="M25" i="6"/>
  <c r="M35" i="6"/>
  <c r="I36" i="6"/>
  <c r="O19" i="6"/>
  <c r="O24" i="6"/>
  <c r="O33" i="6"/>
  <c r="O11" i="6"/>
  <c r="O16" i="6"/>
  <c r="O30" i="6"/>
  <c r="O37" i="6"/>
  <c r="O41" i="6"/>
  <c r="O46" i="6"/>
  <c r="R17" i="6"/>
  <c r="R40" i="6"/>
  <c r="I14" i="6"/>
  <c r="I29" i="6"/>
  <c r="I38" i="6"/>
  <c r="I47" i="6"/>
  <c r="O21" i="6"/>
  <c r="O26" i="6"/>
  <c r="O8" i="6"/>
  <c r="O13" i="6"/>
  <c r="O17" i="6"/>
  <c r="O32" i="6"/>
  <c r="O38" i="6"/>
  <c r="O43" i="6"/>
  <c r="O47" i="6"/>
  <c r="R22" i="6"/>
  <c r="R45" i="6"/>
  <c r="I16" i="6"/>
  <c r="I31" i="6"/>
  <c r="I40" i="6"/>
  <c r="I19" i="6"/>
  <c r="O22" i="6"/>
  <c r="O29" i="6"/>
  <c r="O9" i="6"/>
  <c r="O14" i="6"/>
  <c r="O12" i="6" s="1"/>
  <c r="O25" i="6"/>
  <c r="O35" i="6"/>
  <c r="O39" i="6"/>
  <c r="O44" i="6"/>
  <c r="O42" i="6" s="1"/>
  <c r="I9" i="6"/>
  <c r="I18" i="6"/>
  <c r="I33" i="6"/>
  <c r="I43" i="6"/>
  <c r="I42" i="6" s="1"/>
  <c r="D17" i="6"/>
  <c r="D36" i="6"/>
  <c r="S29" i="6"/>
  <c r="J13" i="6"/>
  <c r="J41" i="6"/>
  <c r="L40" i="32"/>
  <c r="L31" i="32"/>
  <c r="L8" i="32"/>
  <c r="P25" i="32"/>
  <c r="P56" i="32"/>
  <c r="P37" i="32"/>
  <c r="D22" i="6"/>
  <c r="D40" i="6"/>
  <c r="S38" i="6"/>
  <c r="J27" i="6"/>
  <c r="J17" i="6"/>
  <c r="J46" i="6"/>
  <c r="L48" i="32"/>
  <c r="L26" i="32"/>
  <c r="L54" i="32"/>
  <c r="P20" i="32"/>
  <c r="P26" i="32"/>
  <c r="P18" i="32"/>
  <c r="D8" i="6"/>
  <c r="D26" i="6"/>
  <c r="D45" i="6"/>
  <c r="S11" i="6"/>
  <c r="J26" i="6"/>
  <c r="J22" i="6"/>
  <c r="L16" i="32"/>
  <c r="L9" i="32"/>
  <c r="L30" i="32"/>
  <c r="P30" i="32"/>
  <c r="P48" i="32"/>
  <c r="P38" i="32"/>
  <c r="D9" i="6"/>
  <c r="D14" i="6"/>
  <c r="D18" i="6"/>
  <c r="D23" i="6"/>
  <c r="D27" i="6"/>
  <c r="D32" i="6"/>
  <c r="D37" i="6"/>
  <c r="D41" i="6"/>
  <c r="D46" i="6"/>
  <c r="S15" i="6"/>
  <c r="S23" i="6"/>
  <c r="S32" i="6"/>
  <c r="S41" i="6"/>
  <c r="J30" i="6"/>
  <c r="J29" i="6"/>
  <c r="J9" i="6"/>
  <c r="J14" i="6"/>
  <c r="J18" i="6"/>
  <c r="J23" i="6"/>
  <c r="J38" i="6"/>
  <c r="J43" i="6"/>
  <c r="J47" i="6"/>
  <c r="L27" i="32"/>
  <c r="L50" i="32"/>
  <c r="L58" i="32"/>
  <c r="L13" i="32"/>
  <c r="L21" i="32"/>
  <c r="L60" i="32"/>
  <c r="L52" i="32"/>
  <c r="L29" i="32"/>
  <c r="L15" i="32"/>
  <c r="L45" i="32"/>
  <c r="L25" i="32"/>
  <c r="L12" i="32"/>
  <c r="P54" i="32"/>
  <c r="P9" i="32"/>
  <c r="P57" i="32"/>
  <c r="P11" i="32"/>
  <c r="P51" i="32"/>
  <c r="P49" i="32" s="1"/>
  <c r="P62" i="32"/>
  <c r="P44" i="32"/>
  <c r="P21" i="32"/>
  <c r="P32" i="32"/>
  <c r="P16" i="32"/>
  <c r="P33" i="32"/>
  <c r="P12" i="32"/>
  <c r="D10" i="6"/>
  <c r="D15" i="6"/>
  <c r="D19" i="6"/>
  <c r="D24" i="6"/>
  <c r="D29" i="6"/>
  <c r="D33" i="6"/>
  <c r="D38" i="6"/>
  <c r="D43" i="6"/>
  <c r="D47" i="6"/>
  <c r="S16" i="6"/>
  <c r="S24" i="6"/>
  <c r="S33" i="6"/>
  <c r="S43" i="6"/>
  <c r="J32" i="6"/>
  <c r="J31" i="6"/>
  <c r="J10" i="6"/>
  <c r="J15" i="6"/>
  <c r="J19" i="6"/>
  <c r="J24" i="6"/>
  <c r="J39" i="6"/>
  <c r="J44" i="6"/>
  <c r="J48" i="6"/>
  <c r="L57" i="32"/>
  <c r="L32" i="32"/>
  <c r="L37" i="32"/>
  <c r="L61" i="32"/>
  <c r="L46" i="32"/>
  <c r="L51" i="32"/>
  <c r="L43" i="32"/>
  <c r="L24" i="32"/>
  <c r="L53" i="32"/>
  <c r="L39" i="32"/>
  <c r="L20" i="32"/>
  <c r="L59" i="32"/>
  <c r="P45" i="32"/>
  <c r="P59" i="32"/>
  <c r="P47" i="32"/>
  <c r="P34" i="32"/>
  <c r="P46" i="32"/>
  <c r="P58" i="32"/>
  <c r="P14" i="32"/>
  <c r="P10" i="32"/>
  <c r="P27" i="32"/>
  <c r="P15" i="32"/>
  <c r="P29" i="32"/>
  <c r="P8" i="32"/>
  <c r="D11" i="6"/>
  <c r="D16" i="6"/>
  <c r="D21" i="6"/>
  <c r="D25" i="6"/>
  <c r="D30" i="6"/>
  <c r="D35" i="6"/>
  <c r="D39" i="6"/>
  <c r="D44" i="6"/>
  <c r="S10" i="6"/>
  <c r="S18" i="6"/>
  <c r="S27" i="6"/>
  <c r="S37" i="6"/>
  <c r="S46" i="6"/>
  <c r="J25" i="6"/>
  <c r="J35" i="6"/>
  <c r="J33" i="6"/>
  <c r="J11" i="6"/>
  <c r="J16" i="6"/>
  <c r="J21" i="6"/>
  <c r="J36" i="6"/>
  <c r="J40" i="6"/>
  <c r="L22" i="32"/>
  <c r="L10" i="32"/>
  <c r="L18" i="32"/>
  <c r="L47" i="32"/>
  <c r="L35" i="32"/>
  <c r="L41" i="32"/>
  <c r="L38" i="32"/>
  <c r="L19" i="32"/>
  <c r="L44" i="32"/>
  <c r="L34" i="32"/>
  <c r="L14" i="32"/>
  <c r="P39" i="32"/>
  <c r="P50" i="32"/>
  <c r="P61" i="32"/>
  <c r="P60" i="32"/>
  <c r="P35" i="32"/>
  <c r="P53" i="32"/>
  <c r="P40" i="32"/>
  <c r="P41" i="32"/>
  <c r="P22" i="32"/>
  <c r="P43" i="32"/>
  <c r="P42" i="32" s="1"/>
  <c r="P24" i="32"/>
  <c r="S48" i="6"/>
  <c r="S47" i="6"/>
  <c r="S13" i="6"/>
  <c r="S17" i="6"/>
  <c r="S21" i="6"/>
  <c r="S25" i="6"/>
  <c r="S30" i="6"/>
  <c r="S35" i="6"/>
  <c r="S39" i="6"/>
  <c r="S44" i="6"/>
  <c r="S9" i="6"/>
  <c r="S14" i="6"/>
  <c r="S8" i="6"/>
  <c r="S22" i="6"/>
  <c r="S26" i="6"/>
  <c r="S31" i="6"/>
  <c r="S36" i="6"/>
  <c r="S40" i="6"/>
  <c r="M45" i="6"/>
  <c r="M40" i="6"/>
  <c r="M36" i="6"/>
  <c r="M31" i="6"/>
  <c r="M26" i="6"/>
  <c r="M43" i="6"/>
  <c r="M38" i="6"/>
  <c r="M33" i="6"/>
  <c r="M29" i="6"/>
  <c r="M24" i="6"/>
  <c r="M19" i="6"/>
  <c r="M16" i="6"/>
  <c r="M11" i="6"/>
  <c r="M7" i="6" s="1"/>
  <c r="M48" i="6"/>
  <c r="I23" i="6"/>
  <c r="I48" i="6"/>
  <c r="I44" i="6"/>
  <c r="I39" i="6"/>
  <c r="I35" i="6"/>
  <c r="I30" i="6"/>
  <c r="I25" i="6"/>
  <c r="I15" i="6"/>
  <c r="I10" i="6"/>
  <c r="I21" i="6"/>
  <c r="I46" i="6"/>
  <c r="I41" i="6"/>
  <c r="I37" i="6"/>
  <c r="I32" i="6"/>
  <c r="I27" i="6"/>
  <c r="I17" i="6"/>
  <c r="I13" i="6"/>
  <c r="I8" i="6"/>
  <c r="E22" i="6"/>
  <c r="E47" i="6"/>
  <c r="E43" i="6"/>
  <c r="E38" i="6"/>
  <c r="E32" i="6"/>
  <c r="E18" i="6"/>
  <c r="E14" i="6"/>
  <c r="E9" i="6"/>
  <c r="E26" i="6"/>
  <c r="E21" i="6"/>
  <c r="E46" i="6"/>
  <c r="E41" i="6"/>
  <c r="E37" i="6"/>
  <c r="E30" i="6"/>
  <c r="E17" i="6"/>
  <c r="E13" i="6"/>
  <c r="E33" i="6"/>
  <c r="E8" i="6"/>
  <c r="E24" i="6"/>
  <c r="E19" i="6"/>
  <c r="E45" i="6"/>
  <c r="E40" i="6"/>
  <c r="E36" i="6"/>
  <c r="E27" i="6"/>
  <c r="E16" i="6"/>
  <c r="E11" i="6"/>
  <c r="E31" i="6"/>
  <c r="P45" i="6"/>
  <c r="P40" i="6"/>
  <c r="P36" i="6"/>
  <c r="P31" i="6"/>
  <c r="P26" i="6"/>
  <c r="P16" i="6"/>
  <c r="P11" i="6"/>
  <c r="P22" i="6"/>
  <c r="P8" i="6"/>
  <c r="P48" i="6"/>
  <c r="P44" i="6"/>
  <c r="P39" i="6"/>
  <c r="P35" i="6"/>
  <c r="P30" i="6"/>
  <c r="P25" i="6"/>
  <c r="P15" i="6"/>
  <c r="P10" i="6"/>
  <c r="P21" i="6"/>
  <c r="P47" i="6"/>
  <c r="P43" i="6"/>
  <c r="P38" i="6"/>
  <c r="P33" i="6"/>
  <c r="P29" i="6"/>
  <c r="P24" i="6"/>
  <c r="P14" i="6"/>
  <c r="P9" i="6"/>
  <c r="P19" i="6"/>
  <c r="R44" i="6"/>
  <c r="R39" i="6"/>
  <c r="R35" i="6"/>
  <c r="R30" i="6"/>
  <c r="R25" i="6"/>
  <c r="R21" i="6"/>
  <c r="R16" i="6"/>
  <c r="R11" i="6"/>
  <c r="R47" i="6"/>
  <c r="R43" i="6"/>
  <c r="R38" i="6"/>
  <c r="R33" i="6"/>
  <c r="R29" i="6"/>
  <c r="R24" i="6"/>
  <c r="R19" i="6"/>
  <c r="R15" i="6"/>
  <c r="R10" i="6"/>
  <c r="R48" i="6"/>
  <c r="R46" i="6"/>
  <c r="R41" i="6"/>
  <c r="R37" i="6"/>
  <c r="R32" i="6"/>
  <c r="R27" i="6"/>
  <c r="R23" i="6"/>
  <c r="R18" i="6"/>
  <c r="R14" i="6"/>
  <c r="R9" i="6"/>
  <c r="T18" i="36"/>
  <c r="T46" i="36"/>
  <c r="T41" i="36"/>
  <c r="T52" i="36"/>
  <c r="T15" i="36"/>
  <c r="T31" i="36"/>
  <c r="T7" i="36"/>
  <c r="T50" i="36"/>
  <c r="T61" i="36"/>
  <c r="T57" i="36"/>
  <c r="T45" i="36"/>
  <c r="T35" i="36"/>
  <c r="T20" i="36"/>
  <c r="T36" i="36"/>
  <c r="T40" i="36"/>
  <c r="T60" i="36"/>
  <c r="T16" i="36"/>
  <c r="T10" i="36"/>
  <c r="T17" i="36"/>
  <c r="T39" i="36"/>
  <c r="T9" i="36"/>
  <c r="T27" i="36"/>
  <c r="T26" i="36"/>
  <c r="T13" i="36"/>
  <c r="T33" i="36"/>
  <c r="T42" i="36"/>
  <c r="T25" i="36"/>
  <c r="T51" i="36"/>
  <c r="T22" i="36"/>
  <c r="T29" i="36"/>
  <c r="T55" i="36"/>
  <c r="T54" i="36"/>
  <c r="T38" i="36"/>
  <c r="T58" i="36"/>
  <c r="T6" i="36"/>
  <c r="T11" i="36"/>
  <c r="T59" i="36"/>
  <c r="T48" i="36"/>
  <c r="T56" i="36"/>
  <c r="T49" i="36"/>
  <c r="T43" i="36"/>
  <c r="T44" i="36"/>
  <c r="T53" i="36"/>
  <c r="T37" i="36"/>
  <c r="T19" i="36"/>
  <c r="T23" i="36"/>
  <c r="T47" i="36"/>
  <c r="T12" i="36"/>
  <c r="T21" i="36"/>
  <c r="T24" i="36"/>
  <c r="T34" i="36"/>
  <c r="T8" i="36"/>
  <c r="T14" i="36"/>
  <c r="T32" i="36"/>
  <c r="P23" i="6"/>
  <c r="P32" i="6"/>
  <c r="R13" i="6"/>
  <c r="R31" i="6"/>
  <c r="E29" i="6"/>
  <c r="E35" i="6"/>
  <c r="E23" i="6"/>
  <c r="L10" i="10"/>
  <c r="D10" i="10"/>
  <c r="N5" i="10"/>
  <c r="P40" i="10"/>
  <c r="H40" i="10"/>
  <c r="J5" i="10"/>
  <c r="H32" i="10"/>
  <c r="J26" i="10"/>
  <c r="J32" i="10"/>
  <c r="D45" i="10"/>
  <c r="D25" i="10"/>
  <c r="D19" i="10"/>
  <c r="D12" i="10"/>
  <c r="D37" i="10"/>
  <c r="D32" i="10" s="1"/>
  <c r="H26" i="10"/>
  <c r="H42" i="36"/>
  <c r="H17" i="36"/>
  <c r="H30" i="36"/>
  <c r="H46" i="36"/>
  <c r="H22" i="36"/>
  <c r="H21" i="36"/>
  <c r="H20" i="36"/>
  <c r="H47" i="36"/>
  <c r="H18" i="36"/>
  <c r="H57" i="36"/>
  <c r="H40" i="36"/>
  <c r="H9" i="36"/>
  <c r="H31" i="36"/>
  <c r="H35" i="36"/>
  <c r="H55" i="36"/>
  <c r="H45" i="36"/>
  <c r="H23" i="36"/>
  <c r="H51" i="36"/>
  <c r="H59" i="36"/>
  <c r="H7" i="36"/>
  <c r="H25" i="36"/>
  <c r="H39" i="36"/>
  <c r="H44" i="36"/>
  <c r="H49" i="36"/>
  <c r="H16" i="36"/>
  <c r="H52" i="36"/>
  <c r="H54" i="36"/>
  <c r="H12" i="36"/>
  <c r="H14" i="36"/>
  <c r="H41" i="36"/>
  <c r="H43" i="36"/>
  <c r="H36" i="36"/>
  <c r="H38" i="36"/>
  <c r="H61" i="36"/>
  <c r="H8" i="36"/>
  <c r="H11" i="36"/>
  <c r="H28" i="36"/>
  <c r="H29" i="36"/>
  <c r="H19" i="36"/>
  <c r="H32" i="36"/>
  <c r="H53" i="36"/>
  <c r="H58" i="36"/>
  <c r="H50" i="36"/>
  <c r="H24" i="36"/>
  <c r="H10" i="36"/>
  <c r="H60" i="36"/>
  <c r="H6" i="36"/>
  <c r="H56" i="36"/>
  <c r="H37" i="36"/>
  <c r="H48" i="36"/>
  <c r="I7" i="32"/>
  <c r="J36" i="32"/>
  <c r="K49" i="32"/>
  <c r="O55" i="32"/>
  <c r="O23" i="32"/>
  <c r="H23" i="32"/>
  <c r="D7" i="32"/>
  <c r="D42" i="32"/>
  <c r="E17" i="32"/>
  <c r="K20" i="6"/>
  <c r="D28" i="32"/>
  <c r="F36" i="32"/>
  <c r="R23" i="32"/>
  <c r="R17" i="32"/>
  <c r="N23" i="32"/>
  <c r="N28" i="32"/>
  <c r="H42" i="32"/>
  <c r="D55" i="32"/>
  <c r="I29" i="24"/>
  <c r="K55" i="32"/>
  <c r="K36" i="32"/>
  <c r="K17" i="32"/>
  <c r="S55" i="32"/>
  <c r="S49" i="32"/>
  <c r="O42" i="32"/>
  <c r="O7" i="32"/>
  <c r="L29" i="24"/>
  <c r="J28" i="32"/>
  <c r="F49" i="32"/>
  <c r="N7" i="32"/>
  <c r="S29" i="24"/>
  <c r="I28" i="32"/>
  <c r="E49" i="32"/>
  <c r="E28" i="32"/>
  <c r="R5" i="10"/>
  <c r="R10" i="10"/>
  <c r="H55" i="32"/>
  <c r="H49" i="32"/>
  <c r="H36" i="32"/>
  <c r="D23" i="32"/>
  <c r="D49" i="32"/>
  <c r="D36" i="32"/>
  <c r="D17" i="32"/>
  <c r="M29" i="24"/>
  <c r="E29" i="24"/>
  <c r="S42" i="32"/>
  <c r="O36" i="32"/>
  <c r="H29" i="24"/>
  <c r="J49" i="32"/>
  <c r="J17" i="32"/>
  <c r="J42" i="32"/>
  <c r="J23" i="32"/>
  <c r="F17" i="32"/>
  <c r="F42" i="32"/>
  <c r="F55" i="32"/>
  <c r="F28" i="32"/>
  <c r="R36" i="32"/>
  <c r="R55" i="32"/>
  <c r="N49" i="32"/>
  <c r="M7" i="32"/>
  <c r="M17" i="32"/>
  <c r="M36" i="32"/>
  <c r="M42" i="32"/>
  <c r="M55" i="32"/>
  <c r="I55" i="32"/>
  <c r="I36" i="32"/>
  <c r="E55" i="32"/>
  <c r="E42" i="32"/>
  <c r="E23" i="32"/>
  <c r="F29" i="24"/>
  <c r="V18" i="10"/>
  <c r="H28" i="32"/>
  <c r="K42" i="32"/>
  <c r="K28" i="32"/>
  <c r="S36" i="32"/>
  <c r="S7" i="32"/>
  <c r="S17" i="32"/>
  <c r="S28" i="32"/>
  <c r="O49" i="32"/>
  <c r="P29" i="24"/>
  <c r="J7" i="32"/>
  <c r="R7" i="32"/>
  <c r="N42" i="32"/>
  <c r="N55" i="32"/>
  <c r="O29" i="24"/>
  <c r="K29" i="24"/>
  <c r="H5" i="10"/>
  <c r="I42" i="32"/>
  <c r="I23" i="32"/>
  <c r="E7" i="32"/>
  <c r="E36" i="32"/>
  <c r="J29" i="24"/>
  <c r="T10" i="10"/>
  <c r="T32" i="10"/>
  <c r="T18" i="10"/>
  <c r="V26" i="10"/>
  <c r="V40" i="10"/>
  <c r="N32" i="10"/>
  <c r="N40" i="10"/>
  <c r="L42" i="32"/>
  <c r="H7" i="32"/>
  <c r="H17" i="32"/>
  <c r="H18" i="10"/>
  <c r="K7" i="32"/>
  <c r="K23" i="32"/>
  <c r="S23" i="32"/>
  <c r="O28" i="32"/>
  <c r="O17" i="32"/>
  <c r="D29" i="24"/>
  <c r="J55" i="32"/>
  <c r="F23" i="32"/>
  <c r="F7" i="32"/>
  <c r="R42" i="32"/>
  <c r="R49" i="32"/>
  <c r="R28" i="32"/>
  <c r="N36" i="32"/>
  <c r="N17" i="32"/>
  <c r="H10" i="10"/>
  <c r="M49" i="32"/>
  <c r="M28" i="32"/>
  <c r="M23" i="32"/>
  <c r="I17" i="32"/>
  <c r="I49" i="32"/>
  <c r="R29" i="24"/>
  <c r="N29" i="24"/>
  <c r="R18" i="10"/>
  <c r="R46" i="10" s="1"/>
  <c r="R32" i="10"/>
  <c r="T40" i="10"/>
  <c r="K7" i="6"/>
  <c r="F7" i="6"/>
  <c r="N7" i="6"/>
  <c r="N12" i="6"/>
  <c r="K34" i="6"/>
  <c r="K12" i="6"/>
  <c r="K42" i="6"/>
  <c r="F42" i="6"/>
  <c r="N28" i="6"/>
  <c r="N42" i="6"/>
  <c r="H46" i="6"/>
  <c r="H45" i="6"/>
  <c r="H44" i="6"/>
  <c r="H43" i="6"/>
  <c r="H41" i="6"/>
  <c r="H40" i="6"/>
  <c r="H39" i="6"/>
  <c r="H38" i="6"/>
  <c r="H37" i="6"/>
  <c r="H36" i="6"/>
  <c r="H35" i="6"/>
  <c r="H33" i="6"/>
  <c r="H32" i="6"/>
  <c r="H31" i="6"/>
  <c r="H30" i="6"/>
  <c r="H29" i="6"/>
  <c r="H27" i="6"/>
  <c r="H26" i="6"/>
  <c r="H25" i="6"/>
  <c r="H8" i="6"/>
  <c r="H24" i="6"/>
  <c r="H23" i="6"/>
  <c r="H22" i="6"/>
  <c r="H21" i="6"/>
  <c r="H19" i="6"/>
  <c r="H18" i="6"/>
  <c r="H17" i="6"/>
  <c r="H16" i="6"/>
  <c r="H15" i="6"/>
  <c r="H14" i="6"/>
  <c r="H13" i="6"/>
  <c r="H11" i="6"/>
  <c r="H10" i="6"/>
  <c r="H9" i="6"/>
  <c r="H47" i="6"/>
  <c r="H48" i="6"/>
  <c r="L42" i="6"/>
  <c r="K28" i="6"/>
  <c r="N20" i="6"/>
  <c r="N34" i="6"/>
  <c r="V32" i="10"/>
  <c r="L26" i="10"/>
  <c r="L40" i="10"/>
  <c r="N10" i="10"/>
  <c r="P5" i="10"/>
  <c r="D26" i="10"/>
  <c r="N18" i="10"/>
  <c r="P18" i="10"/>
  <c r="P46" i="10" s="1"/>
  <c r="V5" i="10"/>
  <c r="L18" i="10"/>
  <c r="D40" i="10"/>
  <c r="D5" i="10"/>
  <c r="P32" i="10"/>
  <c r="V10" i="10"/>
  <c r="L5" i="10"/>
  <c r="L32" i="10"/>
  <c r="D18" i="10"/>
  <c r="N26" i="10"/>
  <c r="L12" i="6" l="1"/>
  <c r="D7" i="6"/>
  <c r="J42" i="6"/>
  <c r="D28" i="6"/>
  <c r="O34" i="6"/>
  <c r="O28" i="6"/>
  <c r="I28" i="6"/>
  <c r="O20" i="6"/>
  <c r="O7" i="6"/>
  <c r="L28" i="6"/>
  <c r="L7" i="6"/>
  <c r="F34" i="6"/>
  <c r="L20" i="6"/>
  <c r="M20" i="6"/>
  <c r="M42" i="6"/>
  <c r="M12" i="6"/>
  <c r="M49" i="6" s="1"/>
  <c r="S20" i="6"/>
  <c r="S42" i="6"/>
  <c r="I7" i="6"/>
  <c r="L7" i="32"/>
  <c r="L17" i="32"/>
  <c r="I20" i="6"/>
  <c r="J28" i="6"/>
  <c r="D42" i="6"/>
  <c r="J20" i="6"/>
  <c r="J12" i="6"/>
  <c r="P55" i="32"/>
  <c r="J7" i="6"/>
  <c r="P28" i="32"/>
  <c r="L28" i="32"/>
  <c r="L63" i="32" s="1"/>
  <c r="L55" i="32"/>
  <c r="E20" i="6"/>
  <c r="P7" i="6"/>
  <c r="I34" i="6"/>
  <c r="M28" i="6"/>
  <c r="P23" i="32"/>
  <c r="P63" i="32" s="1"/>
  <c r="P36" i="32"/>
  <c r="L36" i="32"/>
  <c r="J34" i="6"/>
  <c r="D20" i="6"/>
  <c r="L49" i="32"/>
  <c r="P17" i="32"/>
  <c r="P42" i="6"/>
  <c r="E28" i="6"/>
  <c r="M34" i="6"/>
  <c r="D34" i="6"/>
  <c r="P7" i="32"/>
  <c r="L23" i="32"/>
  <c r="D12" i="6"/>
  <c r="S34" i="6"/>
  <c r="I12" i="6"/>
  <c r="P12" i="6"/>
  <c r="E42" i="6"/>
  <c r="S7" i="6"/>
  <c r="S28" i="6"/>
  <c r="S12" i="6"/>
  <c r="R12" i="6"/>
  <c r="R7" i="6"/>
  <c r="R20" i="6"/>
  <c r="R28" i="6"/>
  <c r="R42" i="6"/>
  <c r="R34" i="6"/>
  <c r="P20" i="6"/>
  <c r="P28" i="6"/>
  <c r="P34" i="6"/>
  <c r="E12" i="6"/>
  <c r="E7" i="6"/>
  <c r="E34" i="6"/>
  <c r="J46" i="10"/>
  <c r="T46" i="10"/>
  <c r="N46" i="10"/>
  <c r="E63" i="32"/>
  <c r="I63" i="32"/>
  <c r="D63" i="32"/>
  <c r="J63" i="32"/>
  <c r="L46" i="10"/>
  <c r="K63" i="32"/>
  <c r="S63" i="32"/>
  <c r="M63" i="32"/>
  <c r="H46" i="10"/>
  <c r="H63" i="32"/>
  <c r="N63" i="32"/>
  <c r="V46" i="10"/>
  <c r="L49" i="6"/>
  <c r="F63" i="32"/>
  <c r="R63" i="32"/>
  <c r="O63" i="32"/>
  <c r="H7" i="6"/>
  <c r="H12" i="6"/>
  <c r="H34" i="6"/>
  <c r="K49" i="6"/>
  <c r="H20" i="6"/>
  <c r="H28" i="6"/>
  <c r="H42" i="6"/>
  <c r="N49" i="6"/>
  <c r="F49" i="6"/>
  <c r="D46" i="10"/>
  <c r="J49" i="6" l="1"/>
  <c r="E49" i="6"/>
  <c r="O49" i="6"/>
  <c r="S49" i="6"/>
  <c r="D49" i="6"/>
  <c r="I49" i="6"/>
  <c r="R49" i="6"/>
  <c r="P49" i="6"/>
  <c r="H49" i="6"/>
</calcChain>
</file>

<file path=xl/sharedStrings.xml><?xml version="1.0" encoding="utf-8"?>
<sst xmlns="http://schemas.openxmlformats.org/spreadsheetml/2006/main" count="4288" uniqueCount="567">
  <si>
    <t xml:space="preserve">Type de travail </t>
  </si>
  <si>
    <t xml:space="preserve">Déviation </t>
  </si>
  <si>
    <t>Agent matériel lié à la déviation</t>
  </si>
  <si>
    <t>Modalité de la blessure</t>
  </si>
  <si>
    <t>Code SEAT</t>
  </si>
  <si>
    <t>Type de Travail</t>
  </si>
  <si>
    <t>N</t>
  </si>
  <si>
    <t>%</t>
  </si>
  <si>
    <t>Production, transformation, traitement, stockage - Total</t>
  </si>
  <si>
    <t>Production, transformation, traitement, stockage - De tout type - Non précisé</t>
  </si>
  <si>
    <t>Production, transformation, traitement - de tout type</t>
  </si>
  <si>
    <t>Stockage - de tout type</t>
  </si>
  <si>
    <t>Autre Type de travail connu du groupe 10 non listé ci-dessus</t>
  </si>
  <si>
    <t>Terrassement, construction, entretien, démolition - Total</t>
  </si>
  <si>
    <t>Terrassement, construction, entretien, démolition - Non précisé</t>
  </si>
  <si>
    <t>Terrassement</t>
  </si>
  <si>
    <t>Construction nouvelle - bâtiment</t>
  </si>
  <si>
    <t>Construction nouvelle - ouvrages d'art, infrastructure, routes, ponts, barrages, ports</t>
  </si>
  <si>
    <t>Rénovation, réparation, addition, entretien - de tout type de construction</t>
  </si>
  <si>
    <t>Démolition - de tout type de construction</t>
  </si>
  <si>
    <t>Autre Type de travail connu du groupe 20 mais non listé ci-dessus</t>
  </si>
  <si>
    <t>Tâche de type agricole, forestière, horticole, piscicole, avec des animaux vivants - Total</t>
  </si>
  <si>
    <t>Tâche de type agricole, forestière, horticole, piscicole, avec des animaux vivants - Non précisé</t>
  </si>
  <si>
    <t>Tâche de type agricole - travaux du sol</t>
  </si>
  <si>
    <t>Tâche de type agricole - avec des végétaux, horticole</t>
  </si>
  <si>
    <t>Tâche de type agricole - sur/avec des animaux vivants</t>
  </si>
  <si>
    <t>Tâche de type forestier</t>
  </si>
  <si>
    <t>Tâche de type piscicole, pêche</t>
  </si>
  <si>
    <t>Autre Type de travail connu du groupe 30 mais non listé ci-dessus</t>
  </si>
  <si>
    <t>Tâche de service à l'entreprise et/ou à la personne humaine; travail intellectuel - Total</t>
  </si>
  <si>
    <t>Tâche de service à l'entreprise et/ou à la personne humaine; travail intellectuel - Non précisé</t>
  </si>
  <si>
    <t>Tâche de service, soin, assistance, à la personne humaine</t>
  </si>
  <si>
    <t>Tâche intellectuelle - enseignement, formation, traitement de l'information, travail de bureau, d'organisation, de gestion</t>
  </si>
  <si>
    <t>Tâche commerciale - achat, vente, services associés</t>
  </si>
  <si>
    <t>Autre Type de travail connu du groupe 40 mais non listé ci-dessus</t>
  </si>
  <si>
    <t>Travaux connexes aux tâches codées en 10, 20, 30 et 40 - Total</t>
  </si>
  <si>
    <t>Travaux connexes aux tâches codées en 10, 20, 30 et 40 - Non précisé</t>
  </si>
  <si>
    <t>Mise en place, préparation, installation, montage, désassemblage, démontage</t>
  </si>
  <si>
    <t>Maintenance, réparation, réglage, mise au point</t>
  </si>
  <si>
    <t>Nettoyage de locaux, de machines - industriel ou manuel</t>
  </si>
  <si>
    <t>Gestion des déchets, mise au rebut, traitement de déchets de toute nature</t>
  </si>
  <si>
    <t>Surveillance, inspection, de procédé de fabrication, de locaux, de moyens de transport, d'équipements - avec ou sans matériel de contrôle</t>
  </si>
  <si>
    <t>Autre Type de travail connu du groupe 50 mais non listé ci-dessus</t>
  </si>
  <si>
    <t>Circulation, activité sportive, artistique - Total</t>
  </si>
  <si>
    <t>Circulation, activité sportive, artistique - Non précisé</t>
  </si>
  <si>
    <t>Circulation y compris dans les moyens de transport</t>
  </si>
  <si>
    <t>Activité sportive, artistique</t>
  </si>
  <si>
    <t>Autre Type de travail connu du groupe 60 mais non listé ci-dessus</t>
  </si>
  <si>
    <t>Autre Type de travail, non listé dans cette classification</t>
  </si>
  <si>
    <t>SOUS-TOTAL</t>
  </si>
  <si>
    <t>00</t>
  </si>
  <si>
    <t>Pas d'information</t>
  </si>
  <si>
    <t>TOTAL</t>
  </si>
  <si>
    <t>Commentaires</t>
  </si>
  <si>
    <t>Codes SEAT</t>
  </si>
  <si>
    <t>Type de travail</t>
  </si>
  <si>
    <t>Suite de l'accident</t>
  </si>
  <si>
    <t>CSS</t>
  </si>
  <si>
    <t>Mortels</t>
  </si>
  <si>
    <t>Femmes</t>
  </si>
  <si>
    <t>Hommes</t>
  </si>
  <si>
    <t>Inconnus</t>
  </si>
  <si>
    <t>Total Femmes</t>
  </si>
  <si>
    <t>Total Hommes</t>
  </si>
  <si>
    <t>Génération de la victime</t>
  </si>
  <si>
    <t>15-24 ans</t>
  </si>
  <si>
    <t>25-49 ans</t>
  </si>
  <si>
    <t>50 ans et plus</t>
  </si>
  <si>
    <t xml:space="preserve">TOTAL </t>
  </si>
  <si>
    <t>L'information relative à la variable "Type de travail" ne doit pas être communiquée  par l'employeur dans le cas d'une déclaration simplifiée d'accident du travail (déclaration électronique). Les accidents occasionnant  une incapacité temporaire inférieure à 4 jours peuvent faire l'objet d'une déclaration simplifiée à partir de 2005.  Ces accidents sont repris dans la catégorie "Pas d'information".</t>
  </si>
  <si>
    <t>Durée de l'incapacité temporaire</t>
  </si>
  <si>
    <t>IT 0 jour</t>
  </si>
  <si>
    <t>IT 1 à 3 jours</t>
  </si>
  <si>
    <t>IT 4 à 7 jours</t>
  </si>
  <si>
    <t>IT 8 à 15 jours</t>
  </si>
  <si>
    <t>IT 16 à 30 jours</t>
  </si>
  <si>
    <t>IT 1 à 3 mois</t>
  </si>
  <si>
    <t>IT &gt; 3 à 6 mois</t>
  </si>
  <si>
    <t>IT &gt; 6 mois</t>
  </si>
  <si>
    <t>Total</t>
  </si>
  <si>
    <t>Taux d'incapacité permanente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</si>
  <si>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</si>
  <si>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</si>
  <si>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</si>
  <si>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</si>
  <si>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</si>
  <si>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</si>
  <si>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</si>
  <si>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Déviation</t>
  </si>
  <si>
    <t>1</t>
  </si>
  <si>
    <t>Déviation par problème électrique, explosion, feu - Total</t>
  </si>
  <si>
    <t>Déviation par problème électrique, explosion, feu - Non précisé</t>
  </si>
  <si>
    <t>Problème électrique par défaillance dans l'installation - entraînant un contact indirect</t>
  </si>
  <si>
    <t>Problème électrique - entraînant un contact direct</t>
  </si>
  <si>
    <t>Explosion</t>
  </si>
  <si>
    <t>Incendie, embrasement</t>
  </si>
  <si>
    <t>Autre Déviation connue du groupe 10 mais non listée ci-dessus</t>
  </si>
  <si>
    <t>2</t>
  </si>
  <si>
    <t>Déviation par débordement, renversement, fuite, écoulement, vaporisation, dégagement - Total</t>
  </si>
  <si>
    <t>Déviation par débordement, renversement, fuite, écoulement, vaporisation, dégagement - Non précisé</t>
  </si>
  <si>
    <t>A l'état de solide - débordement, renversement</t>
  </si>
  <si>
    <t>A l'état de liquide - fuite, suintement, écoulement, éclaboussure, aspersion</t>
  </si>
  <si>
    <t>A l'état gazeux - vaporisation, formation d'aérosol, formation de gaz</t>
  </si>
  <si>
    <t>Pulvérulent - génération de fumée, émission de poussières, particules</t>
  </si>
  <si>
    <t>Autre Déviation connue du groupe 20 mais non listée ci-dessus</t>
  </si>
  <si>
    <t>3</t>
  </si>
  <si>
    <t>Rupture, bris, éclatement, glissade, chute, effondrement d'Agent matériel - Total</t>
  </si>
  <si>
    <t>Rupture, bris, éclatement, glissade, chute, effondrement d'Agent matériel - Non précisé</t>
  </si>
  <si>
    <t>Rupture de matériel, aux joints, aux connexions</t>
  </si>
  <si>
    <t>Rupture, éclatement, causant des éclats (bois, verre, métal, pierre, plastique, autres)</t>
  </si>
  <si>
    <t>Glissade, chute, effondrement d'Agent matériel - supérieur (tombant sur la victime)</t>
  </si>
  <si>
    <t>Glissade, chute, effondrement d'Agent matériel - inférieur (entraînant la victime)</t>
  </si>
  <si>
    <t>Glissade, chute, effondrement d'Agent matériel - de plain-pied</t>
  </si>
  <si>
    <t>Autre Déviation connue du groupe 30 mais non listée ci-dessus</t>
  </si>
  <si>
    <t>4</t>
  </si>
  <si>
    <t>Perte, totale ou partielle, de contrôle de machine, moyen de transport - Total</t>
  </si>
  <si>
    <t>Perte, totale ou partielle, de contrôle de machine, moyen de transport - équipement de manutention, outil à main, objet, animal - Non précisé</t>
  </si>
  <si>
    <t>Perte, totale ou partielle, de contrôle - de machine (y compris le démarrage intempestif) ainsi que de la matière travaillée par la machine</t>
  </si>
  <si>
    <t>Perte, totale ou partielle, de contrôle de moyen de transport - d'équipement de manutention (motorisé ou non)</t>
  </si>
  <si>
    <t>Perte, totale ou partielle, de contrôle d'outil à main (motorisé ou non) ainsi que de la matière travaillée par l'outil</t>
  </si>
  <si>
    <t>Perte, totale ou partielle, de contrôle d'objet (porté, déplacé, manipulé, etc.)</t>
  </si>
  <si>
    <t>Perte, totale ou partielle, de contrôle d'animal</t>
  </si>
  <si>
    <t>Autre Déviation connue du groupe 40 mais non listée ci-dessus</t>
  </si>
  <si>
    <t>5</t>
  </si>
  <si>
    <t>Glissade ou trébuchement avec chute, chute de personne - Total</t>
  </si>
  <si>
    <t>Glissade ou trébuchement avec chute, chute de personne - Non précisé</t>
  </si>
  <si>
    <t>Chute de personne - de hauteur</t>
  </si>
  <si>
    <t>Glissade ou trébuchement avec chute, chute de personne - de plain-pied</t>
  </si>
  <si>
    <t>Autre Déviation connue du groupe 50 mais non listée ci-dessus</t>
  </si>
  <si>
    <t>6</t>
  </si>
  <si>
    <t>Mouvement du corps sans contrainte physique (conduisant généralement à une blessure externe) - Total</t>
  </si>
  <si>
    <t>Mouvement du corps sans contrainte physique (conduisant généralement à une blessure externe) - Non précisé</t>
  </si>
  <si>
    <t>En marchant sur un objet coupant</t>
  </si>
  <si>
    <t>En s'agenouillant, s'asseyant, s'appuyant contre</t>
  </si>
  <si>
    <t>En étant attrapé, entraîné, par quelque chose ou par son élan</t>
  </si>
  <si>
    <t>Mouvements non coordonnés, gestes intempestifs, inopportuns</t>
  </si>
  <si>
    <t>Autre Déviation connue du groupe 60 mais non listée ci-dessus</t>
  </si>
  <si>
    <t>7</t>
  </si>
  <si>
    <t>Mouvement du corps sous ou avec contrainte physique (conduisant généralement à une blessure interne) - Total</t>
  </si>
  <si>
    <t>Mouvement du corps sous ou avec contrainte physique (conduisant généralement à une blessure interne) - Non précisé</t>
  </si>
  <si>
    <t>En soulevant, en portant, en se levant</t>
  </si>
  <si>
    <t>En poussant, en tractant</t>
  </si>
  <si>
    <t>En déposant, en se baissant</t>
  </si>
  <si>
    <t>En torsion, en rotation, en se tournant</t>
  </si>
  <si>
    <t>En marchant lourdement, faux pas, glissade - sans chute</t>
  </si>
  <si>
    <t>Autre Déviation connue du groupe 70 mais non listée ci-dessus</t>
  </si>
  <si>
    <t>8</t>
  </si>
  <si>
    <t>Surprise, frayeur, violence, agression, menace, présence - Total</t>
  </si>
  <si>
    <t>Surprise, frayeur, violence, agression, menace, présence - Non précisé</t>
  </si>
  <si>
    <t>Surprise, frayeur</t>
  </si>
  <si>
    <t>Violence, agression, menace entre membres de l'entreprise soumis à l'autorité de l'employeur</t>
  </si>
  <si>
    <t>Violence, agression, menace - provenant de personnes externes à l'entreprise envers les victimes dans le cadre de leur fonction (attaque de banque, chauffeurs de bus, etc.)</t>
  </si>
  <si>
    <t>Agression, bousculade - par animal</t>
  </si>
  <si>
    <t>Présence de la victime ou d'un tiers créant en soi un danger pour elle/lui-même et le cas échéant pour autrui</t>
  </si>
  <si>
    <t>Autre Déviation connue du groupe 80 mais non listée ci-dessus</t>
  </si>
  <si>
    <t>Autre Déviation non listée dans cette classification.</t>
  </si>
  <si>
    <t>Suites</t>
  </si>
  <si>
    <t>00.00</t>
  </si>
  <si>
    <t>Pas d’agent matériel ou pas d’information</t>
  </si>
  <si>
    <t>01.00</t>
  </si>
  <si>
    <t xml:space="preserve">Bâtiments, constructions, surfaces - à niveau (intérieur ou extérieur, fixes ou mobiles, temporaires ou non) </t>
  </si>
  <si>
    <t>02.00</t>
  </si>
  <si>
    <t>Bâtiments, constructions, surfaces – en hauteur (intérieur ou extérieur)</t>
  </si>
  <si>
    <t>03.00</t>
  </si>
  <si>
    <t>Bâtiments, constructions, surfaces – en profondeur (intérieur ou extérieur)</t>
  </si>
  <si>
    <t>04.00</t>
  </si>
  <si>
    <t>Dispositifs de distribution de matière, d’alimentation, canalisations</t>
  </si>
  <si>
    <t>05.00</t>
  </si>
  <si>
    <t xml:space="preserve">Moteurs, dispositifs de  transmission et de stockage d’énergie </t>
  </si>
  <si>
    <t>06.00</t>
  </si>
  <si>
    <t>Outils à main, non motorisés</t>
  </si>
  <si>
    <t>07.00</t>
  </si>
  <si>
    <t xml:space="preserve">Outils tenus ou guidés à la main, mécaniques </t>
  </si>
  <si>
    <t>08.00</t>
  </si>
  <si>
    <t xml:space="preserve">Outils à main - sans précision sur la motorisation </t>
  </si>
  <si>
    <t>09.00</t>
  </si>
  <si>
    <t xml:space="preserve">Machines et équipements - portables ou mobiles </t>
  </si>
  <si>
    <t>10.00</t>
  </si>
  <si>
    <t xml:space="preserve">Machines et équipements - fixes </t>
  </si>
  <si>
    <t>11.00</t>
  </si>
  <si>
    <t xml:space="preserve">Dispositifs de convoyage, de transport et de stockage </t>
  </si>
  <si>
    <t>12.00</t>
  </si>
  <si>
    <t xml:space="preserve">Véhicules terrestres </t>
  </si>
  <si>
    <t>13.00</t>
  </si>
  <si>
    <t xml:space="preserve">Autres véhicules de transport </t>
  </si>
  <si>
    <t>14.00</t>
  </si>
  <si>
    <t xml:space="preserve">Matériaux, objets, produits, éléments constitutifs de machine - bris, poussières </t>
  </si>
  <si>
    <t>15.00</t>
  </si>
  <si>
    <t xml:space="preserve">Substances chimiques, explosives, radioactives, biologiques </t>
  </si>
  <si>
    <t>16.00</t>
  </si>
  <si>
    <t xml:space="preserve">Dispositifs et équipements de sécurité </t>
  </si>
  <si>
    <t>17.00</t>
  </si>
  <si>
    <t>Équipements de bureau et personnels, matériel de sport, armes, appareillage domestique</t>
  </si>
  <si>
    <t>18.00</t>
  </si>
  <si>
    <t xml:space="preserve">Organismes vivants et êtres humains </t>
  </si>
  <si>
    <t>19.00</t>
  </si>
  <si>
    <t xml:space="preserve">Déchets en vrac </t>
  </si>
  <si>
    <t>20.00</t>
  </si>
  <si>
    <t>Phénomènes physiques et éléments naturels</t>
  </si>
  <si>
    <t>99.00</t>
  </si>
  <si>
    <t>Autres agents matériels non listés dans cette classification</t>
  </si>
  <si>
    <t>Suites de l'accident</t>
  </si>
  <si>
    <t>Genre de la victime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</si>
  <si>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</si>
  <si>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</si>
  <si>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</si>
  <si>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</si>
  <si>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</si>
  <si>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</si>
  <si>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</si>
  <si>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</si>
  <si>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Contact avec courant électrique, température, substance dangereuse - Total</t>
  </si>
  <si>
    <t>Contact avec courant électrique, température, substance dangereuse - Non précisé</t>
  </si>
  <si>
    <t>Contact indirect avec un arc électrique, foudre (passif)</t>
  </si>
  <si>
    <t>Contact direct avec l'électricité, recevoir une décharge électrique dans le corps</t>
  </si>
  <si>
    <t>Contact avec flamme nue ou objet, environnement - chaud ou en feu</t>
  </si>
  <si>
    <t>Contact avec objet, environnement - froid ou glacé</t>
  </si>
  <si>
    <t>Contact avec des substances dangereuses - via nez, bouche, par inhalation de</t>
  </si>
  <si>
    <t>Contact avec des substances dangereuses - sur ou au travers de la peau et des yeux</t>
  </si>
  <si>
    <t>Contact avec des substances dangereuses - via le système digestif en avalant, mangeant</t>
  </si>
  <si>
    <t>Autre Contact - Modalité de la blessure connu du groupe 10 mais non listé ci-dessus</t>
  </si>
  <si>
    <t>Noyade, ensevelissement, enveloppement - Total</t>
  </si>
  <si>
    <t>Noyade, ensevelissement, enveloppement - Non précisé</t>
  </si>
  <si>
    <t>Noyade dans liquide</t>
  </si>
  <si>
    <t>Ensevelissement sous solide</t>
  </si>
  <si>
    <t>Enveloppement par, entouré de gaz ou de particules en suspension</t>
  </si>
  <si>
    <t>Autre Contact - Modalité de la blessure connu du groupe 20 mais non listé ci-dessus</t>
  </si>
  <si>
    <t>Écrasement en mouvement vertical ou horizontal sur, contre un objet immobile (la victime est en mouvement) - Total</t>
  </si>
  <si>
    <t>Écrasement en mouvement vertical ou horizontal sur, contre un objet immobile (la victime est en mouvement) - Non précisé</t>
  </si>
  <si>
    <t>Mouvement vertical, écrasement sur, contre (résultat d'une chute)</t>
  </si>
  <si>
    <t>Mouvement horizontal, écrasement sur, contre</t>
  </si>
  <si>
    <t>Autre Contact - Modalité de la blessure connu du groupe 30 mais non listé ci-dessus</t>
  </si>
  <si>
    <t>Heurt par objet en mouvement, collision avec - Total</t>
  </si>
  <si>
    <t>Heurt par objet en mouvement, collision avec - Non précisé</t>
  </si>
  <si>
    <t>Heurt - par objet projeté</t>
  </si>
  <si>
    <t>Heurt - par objet qui chute</t>
  </si>
  <si>
    <t>Heurt - par objet en balancement</t>
  </si>
  <si>
    <t>Heurt par objet y compris les véhicules - en rotation, mouvement, déplacement</t>
  </si>
  <si>
    <t>Collision avec un objet y compris les véhicules - collision avec une personne (la victime est en mouvement)</t>
  </si>
  <si>
    <t>Autre Contact - Modalité de la blessure connu du groupe 40 mais non listé ci-dessus</t>
  </si>
  <si>
    <t>Contact avec Agent matériel coupant, pointu, dur, rugueux - Total</t>
  </si>
  <si>
    <t>Contact avec Agent matériel coupant, pointu, dur, rugueux - Non précisé</t>
  </si>
  <si>
    <t>Contact avec Agent matériel coupant (couteau, lame)</t>
  </si>
  <si>
    <t>Contact avec Agent matériel pointu (clou, outil acéré)</t>
  </si>
  <si>
    <t>Contact avec Agent matériel dur ou rugueux</t>
  </si>
  <si>
    <t>Autre Contact - Modalité de la blessure connu du groupe 50 mais non listé ci-dessus</t>
  </si>
  <si>
    <t>Coincement, écrasement, etc. - Total</t>
  </si>
  <si>
    <t>Coincement, écrasement, etc. - Non précisé</t>
  </si>
  <si>
    <t>Coincement, écrasement - dans</t>
  </si>
  <si>
    <t>Coincement, écrasement - sous</t>
  </si>
  <si>
    <t>Coincement, écrasement - entre</t>
  </si>
  <si>
    <t>Arrachement, sectionnement d'un membre, d'une main, d'un doigt</t>
  </si>
  <si>
    <t>Autre Contact - Modalité de la blessure connu du groupe 60 mais non listé ci-dessus</t>
  </si>
  <si>
    <t>Contrainte physique du corps, contrainte psychique - Total</t>
  </si>
  <si>
    <t>Contrainte physique du corps, contrainte psychique - Non précisé</t>
  </si>
  <si>
    <t>Contrainte physique - sur le système musculo-squelettique</t>
  </si>
  <si>
    <t>Contrainte physique - causée par des radiations, par le bruit, la lumière, la pression</t>
  </si>
  <si>
    <t>Contrainte psychique, choc mental</t>
  </si>
  <si>
    <t>Autre Contact - Modalité de la blessure connu du groupe 70 mais non listé ci-dessus</t>
  </si>
  <si>
    <t>Morsure, coup de pied, etc., (animal ou humain) - Total</t>
  </si>
  <si>
    <t>Morsure, coup de pied, etc., (animal ou humain) - Non précisé</t>
  </si>
  <si>
    <t>Morsure par</t>
  </si>
  <si>
    <t>Piqûre par un insecte, un poisson</t>
  </si>
  <si>
    <t>Coup, coup de pied, coup de tête, étranglement</t>
  </si>
  <si>
    <t>Autre Contact - Modalité de la blessure connu du groupe 80 mais non listé ci-dessus</t>
  </si>
  <si>
    <t>Autre Contact - Modalité de la blessure non listé dans cette classification</t>
  </si>
  <si>
    <t>Contact-modalité blessure</t>
  </si>
  <si>
    <t>Contact - modalité de la blessure</t>
  </si>
  <si>
    <t>6.3. Agent matériel lié à la déviation</t>
  </si>
  <si>
    <t>Année</t>
  </si>
  <si>
    <t>Production, transformation, traitement, stockage - de tout type - non précisée</t>
  </si>
  <si>
    <t>11 Production, transformation, traitement - de tout type</t>
  </si>
  <si>
    <t>23 Construction nouvelle - ouvrages d'art, infrastructures, routes, ponts, barrages, ports</t>
  </si>
  <si>
    <t>Construction nouvelle - ouvrages d'art, infrastructures, routes, ponts, barrages, ports</t>
  </si>
  <si>
    <t>24 Rénovation, réparation, addidtion, entretien - de tout type de construction</t>
  </si>
  <si>
    <t>Tâche de type piscicole - pêche</t>
  </si>
  <si>
    <t>Autre Type de travail connu du groupe 30 non listé ci-dessus</t>
  </si>
  <si>
    <t>Autre Type de travail connu du groupe 40 non listé ci-dessus</t>
  </si>
  <si>
    <t>Autre Type de travail connu du groupe 50 non listé ci-dessus</t>
  </si>
  <si>
    <t>Autre Type de travail connu du groupe 20 non listé ci-dessus</t>
  </si>
  <si>
    <t>Tâche de service, soin, assistance à la personne humaine</t>
  </si>
  <si>
    <t>Autre Type de travail connu du groupe 60 non listé ci-dessus</t>
  </si>
  <si>
    <t>Autre type de travail, non listé dans cette classification</t>
  </si>
  <si>
    <t>00 Inconnu</t>
  </si>
  <si>
    <t>10 Production, transformation, traitement, stockage - de tout type - non précisée</t>
  </si>
  <si>
    <t>12 Stockage - de tout type</t>
  </si>
  <si>
    <t>19 Autre Type de travail connu du groupe 10 non listé ci-dessus</t>
  </si>
  <si>
    <t>20 Terrassement, construction, entretien, démolition - Non précisé</t>
  </si>
  <si>
    <t>21 Terrassement</t>
  </si>
  <si>
    <t>22 Construction nouvelle - bâtiment</t>
  </si>
  <si>
    <t>24 Rénovation, réparation, addition, entretien - de tout type de construction</t>
  </si>
  <si>
    <t>25 Démolition - de tout type de construction</t>
  </si>
  <si>
    <t>29 Autre Type de travail connu du groupe 20 non listé ci-dessus</t>
  </si>
  <si>
    <t>30 Tâche de type agricole, forestière, horticole, piscicole, avec des animaux vivants - Non précisé</t>
  </si>
  <si>
    <t>31 Tâche de type agricole - travaux du sol</t>
  </si>
  <si>
    <t>32 Tâche de type agricole - avec des végétaux, horticole</t>
  </si>
  <si>
    <t>33 Tâche de type agricole - sur/avec des animaux vivants</t>
  </si>
  <si>
    <t>34 Tâche de type forestier</t>
  </si>
  <si>
    <t>35 Tâche de type piscicole - pêche</t>
  </si>
  <si>
    <t>39 Autre Type de travail connu du groupe 30 non listé ci-dessus</t>
  </si>
  <si>
    <t>40 Tâche de service à l'entreprise et/ou à la personne humaine; travail intellectuel - Non précisé</t>
  </si>
  <si>
    <t>41 Tâche de service, soin, assistance à la personne humaine</t>
  </si>
  <si>
    <t>42 Tâche intellectuelle - enseignement, formation, traitement de l'information, travail de bureau, d'organisation, de gestion</t>
  </si>
  <si>
    <t>43 Tâche commerciale - achat, vente, services associés</t>
  </si>
  <si>
    <t>49 Autre Type de travail connu du groupe 40 non listé ci-dessus</t>
  </si>
  <si>
    <t>50 Travaux connexes aux tâches codées en 10, 20, 30 et 40 - Non précisé</t>
  </si>
  <si>
    <t>51 Mise en place, préparation, installation, montage, désassemblage, démontage</t>
  </si>
  <si>
    <t>52 Maintenance, réparation, réglage, mise au point</t>
  </si>
  <si>
    <t>53 Nettoyage de locaux, de machines - industriel ou manuel</t>
  </si>
  <si>
    <t>54 Gestion des déchets, mise au rebut, traitement de déchets de toute nature</t>
  </si>
  <si>
    <t>55 Surveillance, inspection, de procédé de fabrication, de locaux, de moyens de transport, d'équipements - avec ou sans matériel de contrôle</t>
  </si>
  <si>
    <t>59 Autre Type de travail connu du groupe 50 non listé ci-dessus</t>
  </si>
  <si>
    <t>60 Circulation, activité sportive, artistique - Non précisé</t>
  </si>
  <si>
    <t>61 Circulation y compris dans les moyens de transport</t>
  </si>
  <si>
    <t>62 Activité sportive, artistique</t>
  </si>
  <si>
    <t>69 Autre Type de travail connu du groupe 60 non listé ci-dessus</t>
  </si>
  <si>
    <t>99 Autre type de travail, non listé dans cette classification</t>
  </si>
  <si>
    <t>Tâche de type agricole, forestière, horticole, piscicole, avec des animaux vivants - non précisé</t>
  </si>
  <si>
    <t>Travaux connexes aux tâches codées en 10, 20, 30 et 40 - non précisé</t>
  </si>
  <si>
    <t>00.00 Pas d'agent matériel ou pas d'information</t>
  </si>
  <si>
    <t>06.00 Outils à main, non motorisés</t>
  </si>
  <si>
    <t>20.00 Phénomènes physiques et éléments naturels</t>
  </si>
  <si>
    <t>99.00 Autres agents matériels non listés dans cette classification</t>
  </si>
  <si>
    <t>01.00 Bâtiments, constructions, surfaces - à niveau</t>
  </si>
  <si>
    <t>02.00 Bâtiments, constructions, surfaces - en hauteur</t>
  </si>
  <si>
    <t>03.00 Bâtiments, constructions, surfaces - en profondeur</t>
  </si>
  <si>
    <t>Bâtiments, constructions, surfaces - en hauteur (intérieur ou extérieur)</t>
  </si>
  <si>
    <t>04.00 Dispositifs de distribution de matière, d'alimentation, canalisations</t>
  </si>
  <si>
    <t>05.00 Moteurs, dispositifs de transmission et de stockage d'énergie</t>
  </si>
  <si>
    <t>07.00 Outils tenus ou guidé à la main, mécaniques</t>
  </si>
  <si>
    <t>08.00 Outils à main sans précision sur la motorisation</t>
  </si>
  <si>
    <t>09.00 Machines et équipements - portables ou mobiles</t>
  </si>
  <si>
    <t>10.00 Machines et équipements - fixes</t>
  </si>
  <si>
    <t>11.00 Dispositifs de convoyage, de transport et de stockage</t>
  </si>
  <si>
    <t>12.00 Véhicules terrestres</t>
  </si>
  <si>
    <t>13.00 Autres véhicules de transport</t>
  </si>
  <si>
    <t>14.00 Matériaux, objets, produits, éléments constitutifs de machines, bris, poussières</t>
  </si>
  <si>
    <t>15.00 Substances chimiques, explosives, radioactives, biologiques</t>
  </si>
  <si>
    <t>16.00 Dispositifs et équipements de sécurité</t>
  </si>
  <si>
    <t>17.00 Equipements de bureau et personnels, matériel de sport, armes, appareillage domestique</t>
  </si>
  <si>
    <t>18.00 Organismes vivants et êtres humains</t>
  </si>
  <si>
    <t>19.00 Déchets en vrac</t>
  </si>
  <si>
    <t>10 Déviation par problème électrique, explosion, feu - non précisé</t>
  </si>
  <si>
    <t>11 Problème électrique par défaillance dans l'installation - entraînant un contact indirect</t>
  </si>
  <si>
    <t>12 Problème électrique - entraînant un contact direct</t>
  </si>
  <si>
    <t>13 Explosion</t>
  </si>
  <si>
    <t>14 Incendie, embrasement</t>
  </si>
  <si>
    <t>19 Autre déviation connue du groupe 10 nlcd</t>
  </si>
  <si>
    <t>20 Déviation par débordement, renversement, fuite, écoulement, vaporisation, dégagement - non précisé</t>
  </si>
  <si>
    <t>21 à l'état de solide - débordement, renversement</t>
  </si>
  <si>
    <t>22 à l'état de liquide - fuite, suintement, écouleemnt, éclaboussure, aspersion</t>
  </si>
  <si>
    <t>23 à l'état gazeux - vaporisation, formation d'aérosol, formation de gaz</t>
  </si>
  <si>
    <t>24 Pulvérulent - génération de fumée, émission de poussières, particules</t>
  </si>
  <si>
    <t>29 Autre déviation connue du groupe 20 nlcd</t>
  </si>
  <si>
    <t>30 Rupture, bris, éclatement, glissade, chute, effondrement d'agent matériel - non précisé</t>
  </si>
  <si>
    <t>31 Rupture de matériel, aux joints, aux connexions</t>
  </si>
  <si>
    <t>32 Rupture, éclatement, causant des éclats</t>
  </si>
  <si>
    <t>33 Glissade, chute, effondrement d'agent matériel - supérieur</t>
  </si>
  <si>
    <t>34 Glissade, chute, effondrement d'agent matériel - inférieur</t>
  </si>
  <si>
    <t>35 Glissade, chute, effondrement d'agent matériel - de plain-pied</t>
  </si>
  <si>
    <t>39 Autre déviation connue du groupe 30 nlcd</t>
  </si>
  <si>
    <t>40 Perte, totale ou partielle de contrôle de machine, moyen de transport - équipement de manutention, outil à main, objet, animal - non précisé</t>
  </si>
  <si>
    <t>41 Perte, totale ou partielle de contrôle de machine ou de la matière travaillée par la machine</t>
  </si>
  <si>
    <t>42 Perte, totale ou partielle de contrôle de moyen de transport - d'équipement de manutention</t>
  </si>
  <si>
    <t>43 Perte, totale ou partielle de contrôle d'outil à main ou de la matière travaillée par l'outil</t>
  </si>
  <si>
    <t>44 Perte, totale ou partielle de contrôle d'objet, porté, déplacé, manipulé etc.</t>
  </si>
  <si>
    <t>45 Perte, totale ou partielle de contrôle d'animal</t>
  </si>
  <si>
    <t>49 Autre déviation connue du groupe 40 nlcd</t>
  </si>
  <si>
    <t>50 Glissade ou trébuchement avec chute, chute de personne - non précisé</t>
  </si>
  <si>
    <t>51 Chute de personne - de hauteur</t>
  </si>
  <si>
    <t>52 Glissade ou trébuchement avec chute, chute de personne - de plain-pied</t>
  </si>
  <si>
    <t>59 Autre déviation connue du groupe 50 nlcd</t>
  </si>
  <si>
    <t>60 Mouvement du corps sans contrainte physique - non précisé</t>
  </si>
  <si>
    <t>61 En marchant sur un objet coupant</t>
  </si>
  <si>
    <t>62 En s'agenouillant, s'asseyant, s'appuyant contre</t>
  </si>
  <si>
    <t>63 En étant attrapé, entraîné, par quelque chose ou par son élan</t>
  </si>
  <si>
    <t>64 Mouvements non coordonnés, gestes intempestifs, inopportuns</t>
  </si>
  <si>
    <t>69 Autre déviation connue du groupe 60 nlcd</t>
  </si>
  <si>
    <t>70 Mouvements du corps sous ou avec contrainte physique</t>
  </si>
  <si>
    <t>71 En soulevant, en portant, en se levant</t>
  </si>
  <si>
    <t>72 En poussant, en tractant</t>
  </si>
  <si>
    <t>73 En déposant, en se baissant</t>
  </si>
  <si>
    <t>74 En torsion, en rotation, en se tournant</t>
  </si>
  <si>
    <t>75 En marchant lourdement, faux pas, glissade - sans chute</t>
  </si>
  <si>
    <t>79 Autre déviation connue du groupe 70 nlcd</t>
  </si>
  <si>
    <t>80 Surprise, frayeur, violence, agression, menace, présence - non précisé</t>
  </si>
  <si>
    <t>81 Surprise, frayeur</t>
  </si>
  <si>
    <t>82 Violence, agression, menaces entre membres de l'entreprise soumis à l'autorité de l'employeur</t>
  </si>
  <si>
    <t>83 Violence, agression, menace - provenant de personnes externes à l'entreprise envers les victimes dans le cadre de leur fonction</t>
  </si>
  <si>
    <t>84 Agression, bousculade - par animal</t>
  </si>
  <si>
    <t>85 Présence de la victime ou d'un tiers créant en soi un danger pour elle/lui-même ou pour autrui</t>
  </si>
  <si>
    <t>89 Autre déviation connue du groupe 80 nlcd</t>
  </si>
  <si>
    <t>99 Autre déviation non listée</t>
  </si>
  <si>
    <t>10 Contact avec courant électrique, température, substance dangereuse - non précisé</t>
  </si>
  <si>
    <t>11 Contact indirect avec un arc électrique, foudre</t>
  </si>
  <si>
    <t>12 Contact direct avec l'électricité, recevoir une décharge électrique dans le corps</t>
  </si>
  <si>
    <t>13 Contact avec flamme nue ou objet, environnement - chaud ou en feu</t>
  </si>
  <si>
    <t>14 Contact avec objet, environnement - froid ou glacé</t>
  </si>
  <si>
    <t>15 Contact avec des substances dangereuses - via nez, bouche, par inhalaltion de</t>
  </si>
  <si>
    <t>16 Contact avec des substances dangereuses - sur ou à travers la peau ou les yeux</t>
  </si>
  <si>
    <t>17 Contact avec des substances dangereuses - via le système digestif en avalant, mangeant</t>
  </si>
  <si>
    <t>19 Autre Contact - Modalité de la blessure connu du groupe 10 nlcd</t>
  </si>
  <si>
    <t>20 Noyade, ensevelissement, enveloppement - non précisé</t>
  </si>
  <si>
    <t>21 Noyade dans liquide</t>
  </si>
  <si>
    <t>22 Ensevelissement sous solide</t>
  </si>
  <si>
    <t>23 Enveloppement par, entouré de gaz ou de particules en suspension</t>
  </si>
  <si>
    <t>29 Autre contact - Modalité blessure connu du groupe 20 nlcd</t>
  </si>
  <si>
    <t>30 Ecrasement en mouvement vertical ou horizontal sur, contre un objet immobile (victime en mouvement)- non précisé</t>
  </si>
  <si>
    <t>31 Mouvement vertical, écrasement sur, contre (résultat d'une chute)</t>
  </si>
  <si>
    <t>32 Mouvement horizontal, écrasement sur, contre</t>
  </si>
  <si>
    <t>39 Autre contact - Modalité blessure connu du groupe 30 nlcd</t>
  </si>
  <si>
    <t>40 Heurt par objet en mouvement, collision avec - non précisé</t>
  </si>
  <si>
    <t>41 Heurt - par objet projeté</t>
  </si>
  <si>
    <t>42 Heurt - par objet qui chute</t>
  </si>
  <si>
    <t>43 Heurt - par objet en balancement</t>
  </si>
  <si>
    <t>44 Heurt - par objet y compris les véhicules - en rotation, mouvement, déplacement</t>
  </si>
  <si>
    <t>45 Collision avec un objet y compris les véhicules - collision avec une personne (la victime est en mouvement)</t>
  </si>
  <si>
    <t>49 Autre contact - Modalité de la blessure connu du groupe 40 nlcd</t>
  </si>
  <si>
    <t>50 Contact avec agent matériel coupant, pointu, dur, rugueux - non précisé</t>
  </si>
  <si>
    <t>51 Contact avec agent matériel coupant</t>
  </si>
  <si>
    <t>52 Contact avec agent matériel pointu</t>
  </si>
  <si>
    <t>53 Contact avec agent matériel dur ou rugueux</t>
  </si>
  <si>
    <t>59 Autre Contact - Modalité de la blessure connu du groupe 40 nlcd</t>
  </si>
  <si>
    <t>60 Coincement, écrasement - non précisé</t>
  </si>
  <si>
    <t>61 Coincement, écrasement - dans</t>
  </si>
  <si>
    <t>62 Coincement, écrasement - sous</t>
  </si>
  <si>
    <t>63 Coincement, écrasement - entre</t>
  </si>
  <si>
    <t>64 Arrachement, sectionnement d'un membre, d'une main, d'un doigt</t>
  </si>
  <si>
    <t>69 Autre contact -Modalité de la blessure connu du groupe 60 nlcd</t>
  </si>
  <si>
    <t>70 Contrainte physique du corps, contrainte psychique - non précisé</t>
  </si>
  <si>
    <t>71 Contrainte physique - sur le système musculo-squelettique</t>
  </si>
  <si>
    <t>72 Contrainte physique- causée par des radiations, par le bruit, la lumière, la pression</t>
  </si>
  <si>
    <t>73 Contrainte psychique, choc mental</t>
  </si>
  <si>
    <t>79 Autre contact - Modalité de la blessure connu du groupe 70 nlcd</t>
  </si>
  <si>
    <t>80 Morsure, coup de pied, etc., animal ou humain - non précisé</t>
  </si>
  <si>
    <t>81 Morsure par</t>
  </si>
  <si>
    <t>82 Piqûre par un insecte, un poisson</t>
  </si>
  <si>
    <t>83 Coup, coup de pied, coup de tête, étranglement</t>
  </si>
  <si>
    <t>89 Autre contact - Modalité de la blessure connu du groupe 80 nlcd</t>
  </si>
  <si>
    <t>99 Autre contact - Modalité de la blessure non listé dans cette classification</t>
  </si>
  <si>
    <t>Inconnu</t>
  </si>
  <si>
    <t>6.1.9. Accidents sur le lieu de travail selon le type de travail : distribution selon le taux prévu d'incapacité permanente - 2017</t>
  </si>
  <si>
    <t>6.2.9. Accidents sur le lieu de travail selon la déviation : distribution selon le taux prévu d'incapacité permanente - 2017</t>
  </si>
  <si>
    <t>6.3.8. Accidents sur le lieu de travail selon l'agent matériel : distribution selon le taux prévu d'incapacité permanente - 2017</t>
  </si>
  <si>
    <t>6.4.9. Accidents sur le lieu de travail selon la modalité de la blessure : distribution selon le taux prévu d'incapacité permanente - 2017</t>
  </si>
  <si>
    <t>Pas d'information (surplus au sous-total)</t>
  </si>
  <si>
    <t>Inconnus / Pas d'information (surplus au SOUS-TOTAL)</t>
  </si>
  <si>
    <t>Stockage de tout type</t>
  </si>
  <si>
    <t>12 Stockage de tout type</t>
  </si>
  <si>
    <t>CSS : cas sans suites,  IT :  incapacité temporaire</t>
  </si>
  <si>
    <t>IT &lt;= 6 mois</t>
  </si>
  <si>
    <t xml:space="preserve">Inconnus / Pas d'information </t>
  </si>
  <si>
    <t>Inconnus / Pas d'information</t>
  </si>
  <si>
    <t>SNCB</t>
  </si>
  <si>
    <t>Statutaires</t>
  </si>
  <si>
    <t>Ouvriers contractuels</t>
  </si>
  <si>
    <t>Employés contractuels</t>
  </si>
  <si>
    <t>Stagiaires</t>
  </si>
  <si>
    <t>Autres</t>
  </si>
  <si>
    <t>25.1.</t>
  </si>
  <si>
    <t>25.1.1.</t>
  </si>
  <si>
    <t>25.1.2.</t>
  </si>
  <si>
    <t>25.1.3.</t>
  </si>
  <si>
    <t>25.1.4.</t>
  </si>
  <si>
    <t>25.1.5.</t>
  </si>
  <si>
    <t>25.1.6.</t>
  </si>
  <si>
    <t>25.1.7.</t>
  </si>
  <si>
    <t>25.1.8.</t>
  </si>
  <si>
    <t>25.2.</t>
  </si>
  <si>
    <t>25.2.1.</t>
  </si>
  <si>
    <t>25.2.2.</t>
  </si>
  <si>
    <t>25.2.3.</t>
  </si>
  <si>
    <t>25.2.4.</t>
  </si>
  <si>
    <t>25.2.5.</t>
  </si>
  <si>
    <t>25.2.6.</t>
  </si>
  <si>
    <t>25.2.7.</t>
  </si>
  <si>
    <t>25.2.8.</t>
  </si>
  <si>
    <t>25.3.</t>
  </si>
  <si>
    <t>25.3.1.</t>
  </si>
  <si>
    <t>25.3.2.</t>
  </si>
  <si>
    <t>25.3.3.</t>
  </si>
  <si>
    <t>25.3.4.</t>
  </si>
  <si>
    <t>25.3.5.</t>
  </si>
  <si>
    <t>25.3.6.</t>
  </si>
  <si>
    <t>25.3.7.</t>
  </si>
  <si>
    <t>25.4.</t>
  </si>
  <si>
    <t>25.4.1.</t>
  </si>
  <si>
    <t>25.4.2.</t>
  </si>
  <si>
    <t>25.4.3.</t>
  </si>
  <si>
    <t>25.4.4.</t>
  </si>
  <si>
    <t>25.4.5.</t>
  </si>
  <si>
    <t>25.4.6.</t>
  </si>
  <si>
    <t>25.4.7.</t>
  </si>
  <si>
    <t>25.4.8.</t>
  </si>
  <si>
    <t>25.1. Type de travail</t>
  </si>
  <si>
    <t>25.2. Déviation</t>
  </si>
  <si>
    <t>25.4. Modalité de la blessure</t>
  </si>
  <si>
    <t>COMMENTAIRES</t>
  </si>
  <si>
    <t>CCS : cas sans suite - IT : incapacité temporaire</t>
  </si>
  <si>
    <t>CSS : cas sans suites - IT : incapacité temporaire</t>
  </si>
  <si>
    <t>Fonctionnaires</t>
  </si>
  <si>
    <t>IT :  incapacité temporaire</t>
  </si>
  <si>
    <t>M</t>
  </si>
  <si>
    <t>25. Caractéristiques du processus accidentel des accidents du travail dans le secteur public - 2020</t>
  </si>
  <si>
    <t>Accidents sur le lieu de travail selon le type de travail : évolution 2014 - 2020</t>
  </si>
  <si>
    <t>Accidents sur le lieu de travail selon le type de travail : distribution selon les conséquences - 2020</t>
  </si>
  <si>
    <t>Accidents sur le lieu de travail selon le type de travail : distribution selon les conséquences et le genre - 2020</t>
  </si>
  <si>
    <t>Accidents sur le lieu de travail selon le type de travail : distribution selon les conséquences et la génération en fréquence absolue - 2020</t>
  </si>
  <si>
    <t>Accidents sur le lieu de travail selon le type de travail : distribution selon les conséquences et la génération en fréquence relative - 2020</t>
  </si>
  <si>
    <t>Accidents sur le lieu de travail selon le type de travail : distribution selon les conséquences et le genre de travail en fréquence absolue - 2020</t>
  </si>
  <si>
    <t>Accidents sur le lieu de travail selon le type de travail : distribution selon les conséquences et le genre de travail en fréquence relative - 2020</t>
  </si>
  <si>
    <t>Accidents sur le lieu de travail selon le type de travail : distribution selon la durée de l’incapacité temporaire - 2020</t>
  </si>
  <si>
    <t>Accidents sur le lieu de travail selon la déviation : évolution 2014 - 2020</t>
  </si>
  <si>
    <t>Accidents sur le lieu de travail selon la déviation : distribution selon les conséquences - 2020</t>
  </si>
  <si>
    <t>Accidents sur le lieu de travail selon la déviation : distribution selon les conséquences et le genre - 2020</t>
  </si>
  <si>
    <t>Accidents sur le lieu de travail selon la déviation : distribution selon les conséquences et la génération en fréquence absolue - 2020</t>
  </si>
  <si>
    <t>Accidents sur le lieu de travail selon la déviation : distribution selon les conséquences et la génération en fréquence relative - 2020</t>
  </si>
  <si>
    <t>Accidents sur le lieu de travail selon la déviation : distribution selon les conséquences et le genre de travail en fréquence absolue - 2020</t>
  </si>
  <si>
    <t>Accidents sur le lieu de travail selon la déviation : distribution selon les conséquences et le genre de travail en fréquence relative - 2020</t>
  </si>
  <si>
    <t>Accidents sur le lieu de travail selon la déviation : distribution selon la durée de l’incapacité temporaire - 2020</t>
  </si>
  <si>
    <t>Accidents sur le lieu de travail selon l'agent matériel : évolution 2014 - 2020</t>
  </si>
  <si>
    <t>Accidents sur le lieu de travail selon l'agent matériel : distribution selon les conséquences - 2020</t>
  </si>
  <si>
    <t>Accidents sur le lieu de travail selon l'agent matériel : distribution selon les conséquences et le genre - 2020</t>
  </si>
  <si>
    <t>Accidents sur le lieu de travail selon l'agent matériel : distribution selon les conséquences et la génération en fréquence absolue - 2020</t>
  </si>
  <si>
    <t>Accidents sur le lieu de travail selon l'agent matériel : distribution selon les conséquences et la génération en fréquence relative - 2020</t>
  </si>
  <si>
    <t>Accidents sur le lieu de travail selon l'agent matériel : distribution selon les conséquences et le genre de travail - 2020</t>
  </si>
  <si>
    <t>Accidents sur le lieu de travail selon l'agent matériel : distribution selon la durée de l’incapacité temporaire - 2020</t>
  </si>
  <si>
    <t>Accidents sur le lieu de travail selon la modalité de la blessure : évolution 2014 - 2020</t>
  </si>
  <si>
    <t>Accidents sur le lieu de travail selon la modalité de la blessure : distribution selon les conséquences - 2020</t>
  </si>
  <si>
    <t>Accidents sur le lieu de travail selon la modalité de la blessure : distribution selon les conséquences et le genre - 2020</t>
  </si>
  <si>
    <t>Accidents sur le lieu de travail selon la modalité de la blessure : distribution selon les conséquences et la génération en fréquence absolue - 2020</t>
  </si>
  <si>
    <t>Accidents sur le lieu de travail selon la modalité de la blessure : distribution selon les conséquences et la génération en fréquence relative - 2020</t>
  </si>
  <si>
    <t>Accidents sur le lieu de travail selon la modalité de la blessure : distribution selon les conséquences et le genre de travail en fréquence absolue - 2020</t>
  </si>
  <si>
    <t>Accidents sur le lieu de travail selon la modalité de la blessure : distribution selon les conséquences et le genre de travail en fréquence relative - 2020</t>
  </si>
  <si>
    <t>Accidents sur le lieu de travail selon la modalité de la blessure : distribution selon la durée de l’incapacité temporaire - 2020</t>
  </si>
  <si>
    <t>25.1.1. Accidents sur le lieu de travail selon le type de travail : évolution 2014 - 2020</t>
  </si>
  <si>
    <t>Variation de 2019 à 2020 en %</t>
  </si>
  <si>
    <t>25.1.2. Accidents sur le lieu de travail selon le type de travail : distribution selon les conséquences - 2020</t>
  </si>
  <si>
    <t>25.1.3. Accidents sur le lieu de travail selon le type de travail : distribution selon les conséquences et le genre - 2020</t>
  </si>
  <si>
    <t>25.1.5. Accidents sur le lieu de travail selon le type de travail : distribution selon les conséquences et la génération en fréquence relative - 2020</t>
  </si>
  <si>
    <t>25.1.6. Accidents sur le lieu de travail selon le type de travail : distribution selon le genre de travail en fréquence absolue - 2020</t>
  </si>
  <si>
    <t>25.1.7. Accidents sur le lieu de travail selon le type de travail : distribution selon le genre de travail en fréquence relative - 2020</t>
  </si>
  <si>
    <t>25.1.8. Accidents sur le lieu de travail selon le type de travail : distribution selon la durée de l’incapacité temporaire - 2020</t>
  </si>
  <si>
    <t>25.2.1. Accidents sur le lieu de travail selon la déviation : évolution 2014 - 2020</t>
  </si>
  <si>
    <t>25.2.2. Accidents sur le lieu de travail selon la déviation : distribution selon les conséquences - 2020</t>
  </si>
  <si>
    <t>25.2.3. Accidents sur le lieu de travail selon la déviation : distribution selon les conséquences et le genre - 2020</t>
  </si>
  <si>
    <t>25.2.4. Accidents sur le lieu de travail selon la déviation : distribution selon les conséquences et la génération en fréquence absolue - 2020</t>
  </si>
  <si>
    <t>25.2.5. Accidents sur le lieu de travail selon la déviation : distribution selon les conséquences et la génération en fréquence relative - 2020</t>
  </si>
  <si>
    <t>25.2.6. Accidents sur le lieu de travail selon la déviation : distribution selon la catégorie professionnelle en fréquence absolue  - 2020</t>
  </si>
  <si>
    <t>25.2.7. Accidents sur le lieu de travail selon la déviation : distribution selon la catégorie professionnelle en fréquence relative- 2020</t>
  </si>
  <si>
    <t>25.2.8. Accidents sur le lieu de travail selon la déviation : distribution selon la durée de l’incapacité temporaire - 2020</t>
  </si>
  <si>
    <t>25.3.1. Accidents sur le lieu de travail selon l'agent matériel : évolution 2014 - 2020</t>
  </si>
  <si>
    <t>25.3.2. Accidents sur le lieu de travail selon l'agent matériel : distribution selon les conséquences - 2020</t>
  </si>
  <si>
    <t>25.3.3. Accidents sur le lieu de travail selon l'agent matériel : distribution selon les conséquences et le genre - 2020</t>
  </si>
  <si>
    <t>25.3.4. Accidents sur le lieu de travail selon l'agent matériel : distribution selon les conséquences et la génération en fréquence absolue - 2020</t>
  </si>
  <si>
    <t>25.3.5. Accidents sur le lieu de travail selon l'agent matériel : distribution selon les conséquences et la génération en fréquence relative - 2020</t>
  </si>
  <si>
    <t>25.3.5. Accidents sur le lieu de travail selon l'agent matériel : distribution selon la catégorie professionnelle - 2020</t>
  </si>
  <si>
    <t>25.3.7. Accidents sur le lieu de travail selon l'agent matériel : distribution selon la durée de l’incapacité temporaire - 2020</t>
  </si>
  <si>
    <t>25.4.1. Accidents sur le lieu de travail selon la modalité de la blessure : évolution 2014 - 2020</t>
  </si>
  <si>
    <t>25.4.2. Accidents sur le lieu de travail selon la modalité de la blessure : distribution selon les conséquences - 2020</t>
  </si>
  <si>
    <t>25.4.3. Accidents sur le lieu de travail selon la modalité de la blessure : distribution selon les conséquences et le genre - 2020</t>
  </si>
  <si>
    <t>25.4.4. Accidents sur le lieu de travail selon la modalité de la blessure : distribution selon les conséquences et la génération en fréquence absolue - 2020</t>
  </si>
  <si>
    <t>25.4.5. Accidents sur le lieu de travail selon la modalité de la blessure : distribution selon les conséquences et la génération en fréquence relative - 2020</t>
  </si>
  <si>
    <t>25.4.5. Accidents sur le lieu de travail selon la modalité de la blessure : distribution selon le genre de travail en fréquence absolue - 2020</t>
  </si>
  <si>
    <t>25.4.6. Accidents sur le lieu de travail selon la modalité de la blessure : distribution selon le genre de travail en fréquence relative - 2020</t>
  </si>
  <si>
    <t>25.4.8. Accidents sur le lieu de travail selon la modalité de la blessure : distribution selon la durée de l’incapacité temporaire - 2020</t>
  </si>
  <si>
    <t>25.1.4. Accidents sur le lieu de travail selon le type de travail : distribution selon les conséquences et la génération en fréquence absolue 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</si>
</sst>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2" x14ac:knownFonts="1">
    <font>
      <sz val="11"/>
      <color theme="1"/>
      <name val="Calibri"/>
      <family val="2"/>
      <scheme val="minor"/>
    </font>
    <font>
      <b/>
      <sz val="11"/>
      <name val="Microsoft Sans Serif"/>
      <family val="2"/>
    </font>
    <font>
      <b/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sz val="11"/>
      <color indexed="8"/>
      <name val="Microsoft Sans Serif"/>
      <family val="2"/>
    </font>
    <font>
      <sz val="11"/>
      <name val="Microsoft Sans Serif"/>
      <family val="2"/>
    </font>
    <font>
      <b/>
      <sz val="11"/>
      <color indexed="8"/>
      <name val="Microsoft Sans Serif"/>
      <family val="2"/>
    </font>
    <font>
      <b/>
      <sz val="12"/>
      <name val="Microsoft Sans Serif"/>
      <family val="2"/>
    </font>
    <font>
      <sz val="12"/>
      <name val="Microsoft Sans Serif"/>
      <family val="2"/>
    </font>
    <font>
      <i/>
      <sz val="11"/>
      <name val="Microsoft Sans Serif"/>
      <family val="2"/>
    </font>
    <font>
      <b/>
      <u/>
      <sz val="11"/>
      <name val="Microsoft Sans Serif"/>
      <family val="2"/>
    </font>
    <font>
      <sz val="11"/>
      <color indexed="10"/>
      <name val="Microsoft Sans Serif"/>
      <family val="2"/>
    </font>
    <font>
      <i/>
      <sz val="11"/>
      <color indexed="8"/>
      <name val="Microsoft Sans Serif"/>
      <family val="2"/>
    </font>
    <font>
      <b/>
      <sz val="11"/>
      <color indexed="10"/>
      <name val="Microsoft Sans Serif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0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1" tint="0.499984740745262"/>
      <name val="Arial"/>
      <family val="2"/>
    </font>
    <font>
      <b/>
      <sz val="11"/>
      <color theme="1" tint="0.499984740745262"/>
      <name val="Calibri"/>
      <family val="2"/>
      <scheme val="minor"/>
    </font>
    <font>
      <b/>
      <i/>
      <sz val="11"/>
      <color theme="1" tint="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</fills>
  <borders count="9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8" fillId="0" borderId="0" applyNumberFormat="0" applyFill="0" applyBorder="0" applyAlignment="0" applyProtection="0"/>
    <xf numFmtId="9" fontId="16" fillId="0" borderId="0" applyFont="0" applyFill="0" applyBorder="0" applyAlignment="0" applyProtection="0"/>
  </cellStyleXfs>
  <cellXfs count="648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3" fontId="3" fillId="2" borderId="7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3" fontId="4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3" fontId="1" fillId="0" borderId="7" xfId="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164" fontId="3" fillId="0" borderId="14" xfId="0" applyNumberFormat="1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>
      <alignment horizontal="center" vertical="center"/>
    </xf>
    <xf numFmtId="3" fontId="4" fillId="0" borderId="3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164" fontId="3" fillId="0" borderId="8" xfId="0" applyNumberFormat="1" applyFont="1" applyFill="1" applyBorder="1" applyAlignment="1">
      <alignment horizontal="center" vertical="center"/>
    </xf>
    <xf numFmtId="164" fontId="3" fillId="0" borderId="9" xfId="0" applyNumberFormat="1" applyFont="1" applyFill="1" applyBorder="1" applyAlignment="1">
      <alignment horizontal="center" vertical="center"/>
    </xf>
    <xf numFmtId="3" fontId="4" fillId="0" borderId="28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Fill="1" applyBorder="1" applyAlignment="1">
      <alignment horizontal="center" vertical="center"/>
    </xf>
    <xf numFmtId="9" fontId="2" fillId="0" borderId="27" xfId="0" applyNumberFormat="1" applyFon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8" xfId="0" applyNumberFormat="1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3" fillId="0" borderId="11" xfId="0" applyNumberFormat="1" applyFont="1" applyFill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9" fontId="2" fillId="0" borderId="9" xfId="0" applyNumberFormat="1" applyFont="1" applyBorder="1" applyAlignment="1">
      <alignment horizontal="center" vertical="center"/>
    </xf>
    <xf numFmtId="3" fontId="2" fillId="2" borderId="7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3" fontId="1" fillId="0" borderId="26" xfId="0" applyNumberFormat="1" applyFont="1" applyBorder="1" applyAlignment="1">
      <alignment horizontal="center" vertical="center"/>
    </xf>
    <xf numFmtId="9" fontId="2" fillId="0" borderId="32" xfId="0" applyNumberFormat="1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" fontId="1" fillId="0" borderId="17" xfId="0" applyNumberFormat="1" applyFont="1" applyBorder="1" applyAlignment="1">
      <alignment horizontal="center" vertical="center" wrapText="1"/>
    </xf>
    <xf numFmtId="3" fontId="5" fillId="0" borderId="24" xfId="0" applyNumberFormat="1" applyFont="1" applyBorder="1" applyAlignment="1">
      <alignment horizontal="center" vertical="center"/>
    </xf>
    <xf numFmtId="164" fontId="2" fillId="0" borderId="39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164" fontId="2" fillId="0" borderId="38" xfId="0" applyNumberFormat="1" applyFont="1" applyBorder="1" applyAlignment="1">
      <alignment horizontal="center" vertical="center"/>
    </xf>
    <xf numFmtId="9" fontId="2" fillId="0" borderId="15" xfId="0" applyNumberFormat="1" applyFont="1" applyBorder="1" applyAlignment="1">
      <alignment horizontal="center" vertical="center"/>
    </xf>
    <xf numFmtId="3" fontId="5" fillId="0" borderId="30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/>
    </xf>
    <xf numFmtId="3" fontId="1" fillId="0" borderId="40" xfId="0" applyNumberFormat="1" applyFont="1" applyBorder="1" applyAlignment="1">
      <alignment horizontal="center" vertical="center"/>
    </xf>
    <xf numFmtId="3" fontId="1" fillId="0" borderId="30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0" fillId="0" borderId="0" xfId="0" applyFont="1"/>
    <xf numFmtId="164" fontId="2" fillId="0" borderId="9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3" fontId="12" fillId="2" borderId="7" xfId="0" applyNumberFormat="1" applyFont="1" applyFill="1" applyBorder="1" applyAlignment="1">
      <alignment horizontal="center" vertical="center"/>
    </xf>
    <xf numFmtId="164" fontId="12" fillId="2" borderId="9" xfId="0" applyNumberFormat="1" applyFont="1" applyFill="1" applyBorder="1" applyAlignment="1">
      <alignment horizontal="center" vertical="center"/>
    </xf>
    <xf numFmtId="3" fontId="12" fillId="2" borderId="28" xfId="0" applyNumberFormat="1" applyFont="1" applyFill="1" applyBorder="1" applyAlignment="1">
      <alignment horizontal="center" vertical="center"/>
    </xf>
    <xf numFmtId="164" fontId="12" fillId="2" borderId="8" xfId="0" applyNumberFormat="1" applyFont="1" applyFill="1" applyBorder="1" applyAlignment="1">
      <alignment horizontal="center" vertical="center"/>
    </xf>
    <xf numFmtId="3" fontId="9" fillId="2" borderId="28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3" fontId="9" fillId="2" borderId="7" xfId="0" applyNumberFormat="1" applyFont="1" applyFill="1" applyBorder="1" applyAlignment="1">
      <alignment horizontal="center" vertical="center"/>
    </xf>
    <xf numFmtId="164" fontId="9" fillId="2" borderId="9" xfId="0" applyNumberFormat="1" applyFont="1" applyFill="1" applyBorder="1" applyAlignment="1">
      <alignment horizontal="center" vertical="center"/>
    </xf>
    <xf numFmtId="164" fontId="12" fillId="0" borderId="15" xfId="0" applyNumberFormat="1" applyFont="1" applyFill="1" applyBorder="1" applyAlignment="1">
      <alignment horizontal="center" vertical="center"/>
    </xf>
    <xf numFmtId="164" fontId="12" fillId="0" borderId="14" xfId="0" applyNumberFormat="1" applyFont="1" applyFill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12" fillId="0" borderId="4" xfId="0" applyNumberFormat="1" applyFont="1" applyFill="1" applyBorder="1" applyAlignment="1">
      <alignment horizontal="center" vertical="center"/>
    </xf>
    <xf numFmtId="164" fontId="12" fillId="0" borderId="16" xfId="0" applyNumberFormat="1" applyFont="1" applyFill="1" applyBorder="1" applyAlignment="1">
      <alignment horizontal="center" vertical="center"/>
    </xf>
    <xf numFmtId="3" fontId="5" fillId="0" borderId="31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horizontal="center" vertical="center"/>
    </xf>
    <xf numFmtId="164" fontId="12" fillId="0" borderId="9" xfId="0" applyNumberFormat="1" applyFont="1" applyFill="1" applyBorder="1" applyAlignment="1">
      <alignment horizontal="center" vertical="center"/>
    </xf>
    <xf numFmtId="164" fontId="12" fillId="0" borderId="8" xfId="0" applyNumberFormat="1" applyFont="1" applyFill="1" applyBorder="1" applyAlignment="1">
      <alignment horizontal="center" vertical="center"/>
    </xf>
    <xf numFmtId="3" fontId="5" fillId="0" borderId="28" xfId="0" applyNumberFormat="1" applyFont="1" applyBorder="1" applyAlignment="1">
      <alignment horizontal="center" vertical="center"/>
    </xf>
    <xf numFmtId="164" fontId="9" fillId="0" borderId="8" xfId="0" applyNumberFormat="1" applyFont="1" applyBorder="1" applyAlignment="1">
      <alignment horizontal="center" vertical="center"/>
    </xf>
    <xf numFmtId="3" fontId="5" fillId="0" borderId="7" xfId="0" applyNumberFormat="1" applyFont="1" applyBorder="1" applyAlignment="1">
      <alignment horizontal="center" vertical="center"/>
    </xf>
    <xf numFmtId="164" fontId="9" fillId="0" borderId="9" xfId="0" applyNumberFormat="1" applyFont="1" applyBorder="1" applyAlignment="1">
      <alignment horizontal="center" vertical="center"/>
    </xf>
    <xf numFmtId="3" fontId="3" fillId="2" borderId="20" xfId="0" applyNumberFormat="1" applyFont="1" applyFill="1" applyBorder="1" applyAlignment="1">
      <alignment horizontal="center" vertical="center"/>
    </xf>
    <xf numFmtId="164" fontId="3" fillId="2" borderId="21" xfId="0" applyNumberFormat="1" applyFont="1" applyFill="1" applyBorder="1" applyAlignment="1">
      <alignment horizontal="center" vertical="center"/>
    </xf>
    <xf numFmtId="164" fontId="3" fillId="2" borderId="22" xfId="0" applyNumberFormat="1" applyFont="1" applyFill="1" applyBorder="1" applyAlignment="1">
      <alignment horizontal="center" vertical="center"/>
    </xf>
    <xf numFmtId="3" fontId="1" fillId="0" borderId="37" xfId="0" applyNumberFormat="1" applyFont="1" applyFill="1" applyBorder="1" applyAlignment="1">
      <alignment horizontal="center" vertical="center"/>
    </xf>
    <xf numFmtId="9" fontId="1" fillId="0" borderId="43" xfId="2" applyNumberFormat="1" applyFont="1" applyFill="1" applyBorder="1" applyAlignment="1">
      <alignment horizontal="center" vertical="center"/>
    </xf>
    <xf numFmtId="9" fontId="1" fillId="0" borderId="44" xfId="2" applyNumberFormat="1" applyFont="1" applyFill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/>
    </xf>
    <xf numFmtId="164" fontId="0" fillId="0" borderId="0" xfId="0" applyNumberFormat="1" applyFont="1"/>
    <xf numFmtId="3" fontId="0" fillId="0" borderId="0" xfId="0" applyNumberFormat="1" applyFont="1"/>
    <xf numFmtId="0" fontId="0" fillId="3" borderId="0" xfId="0" applyFont="1" applyFill="1"/>
    <xf numFmtId="0" fontId="14" fillId="3" borderId="0" xfId="0" applyFont="1" applyFill="1" applyAlignment="1">
      <alignment vertical="top"/>
    </xf>
    <xf numFmtId="0" fontId="1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164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Alignment="1">
      <alignment horizontal="center" vertical="center"/>
    </xf>
    <xf numFmtId="3" fontId="0" fillId="3" borderId="0" xfId="0" applyNumberFormat="1" applyFont="1" applyFill="1"/>
    <xf numFmtId="0" fontId="25" fillId="8" borderId="64" xfId="0" applyFont="1" applyFill="1" applyBorder="1" applyAlignment="1">
      <alignment horizontal="center" vertical="center" wrapText="1"/>
    </xf>
    <xf numFmtId="0" fontId="25" fillId="8" borderId="55" xfId="0" applyFont="1" applyFill="1" applyBorder="1" applyAlignment="1">
      <alignment horizontal="left" vertical="center" wrapText="1"/>
    </xf>
    <xf numFmtId="3" fontId="25" fillId="8" borderId="60" xfId="0" applyNumberFormat="1" applyFont="1" applyFill="1" applyBorder="1" applyAlignment="1">
      <alignment horizontal="center" vertical="center"/>
    </xf>
    <xf numFmtId="164" fontId="25" fillId="8" borderId="60" xfId="0" applyNumberFormat="1" applyFont="1" applyFill="1" applyBorder="1" applyAlignment="1">
      <alignment horizontal="center" vertical="center"/>
    </xf>
    <xf numFmtId="3" fontId="25" fillId="8" borderId="66" xfId="0" applyNumberFormat="1" applyFont="1" applyFill="1" applyBorder="1" applyAlignment="1">
      <alignment horizontal="center" vertical="center"/>
    </xf>
    <xf numFmtId="164" fontId="25" fillId="8" borderId="54" xfId="0" applyNumberFormat="1" applyFont="1" applyFill="1" applyBorder="1" applyAlignment="1">
      <alignment horizontal="center" vertical="center"/>
    </xf>
    <xf numFmtId="164" fontId="25" fillId="8" borderId="55" xfId="0" applyNumberFormat="1" applyFont="1" applyFill="1" applyBorder="1" applyAlignment="1">
      <alignment horizontal="center" vertical="center"/>
    </xf>
    <xf numFmtId="0" fontId="23" fillId="6" borderId="58" xfId="0" applyFont="1" applyFill="1" applyBorder="1" applyAlignment="1">
      <alignment horizontal="center" vertical="center" wrapText="1"/>
    </xf>
    <xf numFmtId="0" fontId="23" fillId="6" borderId="59" xfId="0" applyFont="1" applyFill="1" applyBorder="1" applyAlignment="1">
      <alignment horizontal="left" vertical="center" wrapText="1"/>
    </xf>
    <xf numFmtId="3" fontId="26" fillId="6" borderId="34" xfId="0" applyNumberFormat="1" applyFont="1" applyFill="1" applyBorder="1" applyAlignment="1">
      <alignment horizontal="center" vertical="center"/>
    </xf>
    <xf numFmtId="164" fontId="27" fillId="6" borderId="34" xfId="0" applyNumberFormat="1" applyFont="1" applyFill="1" applyBorder="1" applyAlignment="1">
      <alignment horizontal="center" vertical="center"/>
    </xf>
    <xf numFmtId="3" fontId="26" fillId="6" borderId="33" xfId="0" applyNumberFormat="1" applyFont="1" applyFill="1" applyBorder="1" applyAlignment="1">
      <alignment horizontal="center" vertical="center"/>
    </xf>
    <xf numFmtId="3" fontId="27" fillId="6" borderId="33" xfId="0" applyNumberFormat="1" applyFont="1" applyFill="1" applyBorder="1" applyAlignment="1">
      <alignment horizontal="center" vertical="center"/>
    </xf>
    <xf numFmtId="164" fontId="27" fillId="6" borderId="0" xfId="0" applyNumberFormat="1" applyFont="1" applyFill="1" applyBorder="1" applyAlignment="1">
      <alignment horizontal="center" vertical="center"/>
    </xf>
    <xf numFmtId="164" fontId="27" fillId="6" borderId="59" xfId="0" applyNumberFormat="1" applyFont="1" applyFill="1" applyBorder="1" applyAlignment="1">
      <alignment horizontal="center" vertical="center"/>
    </xf>
    <xf numFmtId="0" fontId="23" fillId="6" borderId="56" xfId="0" applyFont="1" applyFill="1" applyBorder="1" applyAlignment="1">
      <alignment horizontal="center" vertical="center" wrapText="1"/>
    </xf>
    <xf numFmtId="0" fontId="23" fillId="6" borderId="62" xfId="0" applyFont="1" applyFill="1" applyBorder="1" applyAlignment="1">
      <alignment horizontal="center" vertical="center" wrapText="1"/>
    </xf>
    <xf numFmtId="3" fontId="28" fillId="6" borderId="64" xfId="0" applyNumberFormat="1" applyFont="1" applyFill="1" applyBorder="1" applyAlignment="1">
      <alignment horizontal="center" vertical="center"/>
    </xf>
    <xf numFmtId="164" fontId="27" fillId="6" borderId="60" xfId="0" applyNumberFormat="1" applyFont="1" applyFill="1" applyBorder="1" applyAlignment="1">
      <alignment horizontal="center" vertical="center"/>
    </xf>
    <xf numFmtId="3" fontId="28" fillId="6" borderId="66" xfId="0" applyNumberFormat="1" applyFont="1" applyFill="1" applyBorder="1" applyAlignment="1">
      <alignment horizontal="center" vertical="center"/>
    </xf>
    <xf numFmtId="164" fontId="27" fillId="6" borderId="54" xfId="0" applyNumberFormat="1" applyFont="1" applyFill="1" applyBorder="1" applyAlignment="1">
      <alignment horizontal="center" vertical="center"/>
    </xf>
    <xf numFmtId="164" fontId="27" fillId="6" borderId="55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164" fontId="9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3" fontId="5" fillId="3" borderId="0" xfId="0" applyNumberFormat="1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left" vertical="center"/>
    </xf>
    <xf numFmtId="3" fontId="25" fillId="8" borderId="64" xfId="0" applyNumberFormat="1" applyFont="1" applyFill="1" applyBorder="1" applyAlignment="1">
      <alignment horizontal="center" vertical="center"/>
    </xf>
    <xf numFmtId="3" fontId="26" fillId="6" borderId="58" xfId="0" applyNumberFormat="1" applyFont="1" applyFill="1" applyBorder="1" applyAlignment="1">
      <alignment horizontal="center" vertical="center"/>
    </xf>
    <xf numFmtId="164" fontId="29" fillId="6" borderId="34" xfId="0" applyNumberFormat="1" applyFont="1" applyFill="1" applyBorder="1" applyAlignment="1">
      <alignment horizontal="center" vertical="center"/>
    </xf>
    <xf numFmtId="9" fontId="29" fillId="6" borderId="0" xfId="0" applyNumberFormat="1" applyFont="1" applyFill="1" applyBorder="1" applyAlignment="1">
      <alignment horizontal="center" vertical="center"/>
    </xf>
    <xf numFmtId="164" fontId="29" fillId="6" borderId="59" xfId="0" applyNumberFormat="1" applyFont="1" applyFill="1" applyBorder="1" applyAlignment="1">
      <alignment horizontal="center" vertical="center"/>
    </xf>
    <xf numFmtId="3" fontId="17" fillId="8" borderId="58" xfId="0" applyNumberFormat="1" applyFont="1" applyFill="1" applyBorder="1" applyAlignment="1">
      <alignment horizontal="center" vertical="center"/>
    </xf>
    <xf numFmtId="164" fontId="25" fillId="8" borderId="34" xfId="0" applyNumberFormat="1" applyFont="1" applyFill="1" applyBorder="1" applyAlignment="1">
      <alignment horizontal="center" vertical="center"/>
    </xf>
    <xf numFmtId="3" fontId="17" fillId="8" borderId="33" xfId="0" applyNumberFormat="1" applyFont="1" applyFill="1" applyBorder="1" applyAlignment="1">
      <alignment horizontal="center" vertical="center"/>
    </xf>
    <xf numFmtId="9" fontId="25" fillId="8" borderId="0" xfId="0" applyNumberFormat="1" applyFont="1" applyFill="1" applyBorder="1" applyAlignment="1">
      <alignment horizontal="center" vertical="center"/>
    </xf>
    <xf numFmtId="164" fontId="25" fillId="8" borderId="59" xfId="0" applyNumberFormat="1" applyFont="1" applyFill="1" applyBorder="1" applyAlignment="1">
      <alignment horizontal="center" vertical="center"/>
    </xf>
    <xf numFmtId="9" fontId="27" fillId="6" borderId="60" xfId="0" applyNumberFormat="1" applyFont="1" applyFill="1" applyBorder="1" applyAlignment="1">
      <alignment horizontal="center" vertical="center"/>
    </xf>
    <xf numFmtId="9" fontId="27" fillId="6" borderId="54" xfId="0" applyNumberFormat="1" applyFont="1" applyFill="1" applyBorder="1" applyAlignment="1">
      <alignment horizontal="center" vertical="center"/>
    </xf>
    <xf numFmtId="9" fontId="27" fillId="6" borderId="55" xfId="0" applyNumberFormat="1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left" vertical="center"/>
    </xf>
    <xf numFmtId="0" fontId="31" fillId="6" borderId="63" xfId="0" applyFont="1" applyFill="1" applyBorder="1" applyAlignment="1">
      <alignment horizontal="left" vertical="center"/>
    </xf>
    <xf numFmtId="9" fontId="2" fillId="3" borderId="0" xfId="2" applyFont="1" applyFill="1" applyBorder="1" applyAlignment="1">
      <alignment horizontal="center" vertical="center"/>
    </xf>
    <xf numFmtId="0" fontId="10" fillId="3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23" fillId="6" borderId="67" xfId="0" applyFont="1" applyFill="1" applyBorder="1" applyAlignment="1">
      <alignment horizontal="center" vertical="center" wrapText="1"/>
    </xf>
    <xf numFmtId="3" fontId="20" fillId="8" borderId="64" xfId="0" applyNumberFormat="1" applyFont="1" applyFill="1" applyBorder="1" applyAlignment="1">
      <alignment horizontal="center" vertical="center" wrapText="1"/>
    </xf>
    <xf numFmtId="10" fontId="20" fillId="8" borderId="60" xfId="0" applyNumberFormat="1" applyFont="1" applyFill="1" applyBorder="1" applyAlignment="1">
      <alignment horizontal="center" vertical="center" wrapText="1"/>
    </xf>
    <xf numFmtId="0" fontId="20" fillId="8" borderId="66" xfId="0" applyFont="1" applyFill="1" applyBorder="1" applyAlignment="1">
      <alignment horizontal="center" vertical="center" wrapText="1"/>
    </xf>
    <xf numFmtId="0" fontId="20" fillId="8" borderId="54" xfId="0" applyFont="1" applyFill="1" applyBorder="1" applyAlignment="1">
      <alignment horizontal="center" vertical="center" wrapText="1"/>
    </xf>
    <xf numFmtId="0" fontId="20" fillId="8" borderId="64" xfId="0" applyFont="1" applyFill="1" applyBorder="1" applyAlignment="1">
      <alignment horizontal="center" vertical="center" wrapText="1"/>
    </xf>
    <xf numFmtId="10" fontId="20" fillId="8" borderId="55" xfId="0" applyNumberFormat="1" applyFont="1" applyFill="1" applyBorder="1" applyAlignment="1">
      <alignment horizontal="center" vertical="center" wrapText="1"/>
    </xf>
    <xf numFmtId="3" fontId="26" fillId="6" borderId="0" xfId="0" applyNumberFormat="1" applyFont="1" applyFill="1" applyBorder="1" applyAlignment="1">
      <alignment horizontal="center" vertical="center"/>
    </xf>
    <xf numFmtId="3" fontId="28" fillId="6" borderId="58" xfId="0" applyNumberFormat="1" applyFont="1" applyFill="1" applyBorder="1" applyAlignment="1">
      <alignment horizontal="center" vertical="center"/>
    </xf>
    <xf numFmtId="3" fontId="17" fillId="8" borderId="0" xfId="0" applyNumberFormat="1" applyFont="1" applyFill="1" applyBorder="1" applyAlignment="1">
      <alignment horizontal="center" vertical="center"/>
    </xf>
    <xf numFmtId="3" fontId="20" fillId="8" borderId="58" xfId="0" applyNumberFormat="1" applyFont="1" applyFill="1" applyBorder="1" applyAlignment="1">
      <alignment horizontal="center" vertical="center"/>
    </xf>
    <xf numFmtId="9" fontId="27" fillId="6" borderId="60" xfId="2" applyFont="1" applyFill="1" applyBorder="1" applyAlignment="1">
      <alignment horizontal="center" vertical="center"/>
    </xf>
    <xf numFmtId="3" fontId="28" fillId="6" borderId="54" xfId="0" applyNumberFormat="1" applyFont="1" applyFill="1" applyBorder="1" applyAlignment="1">
      <alignment horizontal="center" vertical="center"/>
    </xf>
    <xf numFmtId="9" fontId="27" fillId="6" borderId="55" xfId="2" applyFont="1" applyFill="1" applyBorder="1" applyAlignment="1">
      <alignment horizontal="center" vertical="center"/>
    </xf>
    <xf numFmtId="0" fontId="30" fillId="6" borderId="68" xfId="0" applyFont="1" applyFill="1" applyBorder="1" applyAlignment="1">
      <alignment horizontal="left" vertical="center"/>
    </xf>
    <xf numFmtId="0" fontId="23" fillId="6" borderId="57" xfId="0" applyFont="1" applyFill="1" applyBorder="1" applyAlignment="1">
      <alignment horizontal="left" vertical="center"/>
    </xf>
    <xf numFmtId="0" fontId="31" fillId="6" borderId="69" xfId="0" applyFont="1" applyFill="1" applyBorder="1" applyAlignment="1">
      <alignment horizontal="left" vertical="center"/>
    </xf>
    <xf numFmtId="0" fontId="23" fillId="6" borderId="63" xfId="0" applyFont="1" applyFill="1" applyBorder="1" applyAlignment="1">
      <alignment horizontal="left" vertical="center"/>
    </xf>
    <xf numFmtId="3" fontId="25" fillId="8" borderId="64" xfId="0" applyNumberFormat="1" applyFont="1" applyFill="1" applyBorder="1" applyAlignment="1">
      <alignment horizontal="center" vertical="center" wrapText="1"/>
    </xf>
    <xf numFmtId="3" fontId="25" fillId="8" borderId="66" xfId="0" applyNumberFormat="1" applyFont="1" applyFill="1" applyBorder="1" applyAlignment="1">
      <alignment horizontal="center" vertical="center" wrapText="1"/>
    </xf>
    <xf numFmtId="3" fontId="25" fillId="8" borderId="54" xfId="0" applyNumberFormat="1" applyFont="1" applyFill="1" applyBorder="1" applyAlignment="1">
      <alignment horizontal="center" vertical="center" wrapText="1"/>
    </xf>
    <xf numFmtId="3" fontId="25" fillId="8" borderId="77" xfId="0" applyNumberFormat="1" applyFont="1" applyFill="1" applyBorder="1" applyAlignment="1">
      <alignment horizontal="center" vertical="center" wrapText="1"/>
    </xf>
    <xf numFmtId="3" fontId="28" fillId="6" borderId="74" xfId="0" applyNumberFormat="1" applyFont="1" applyFill="1" applyBorder="1" applyAlignment="1">
      <alignment horizontal="center" vertical="center"/>
    </xf>
    <xf numFmtId="3" fontId="23" fillId="6" borderId="64" xfId="0" applyNumberFormat="1" applyFont="1" applyFill="1" applyBorder="1" applyAlignment="1">
      <alignment horizontal="center" vertical="center"/>
    </xf>
    <xf numFmtId="3" fontId="23" fillId="6" borderId="66" xfId="0" applyNumberFormat="1" applyFont="1" applyFill="1" applyBorder="1" applyAlignment="1">
      <alignment horizontal="center" vertical="center"/>
    </xf>
    <xf numFmtId="3" fontId="23" fillId="6" borderId="54" xfId="0" applyNumberFormat="1" applyFont="1" applyFill="1" applyBorder="1" applyAlignment="1">
      <alignment horizontal="center" vertical="center"/>
    </xf>
    <xf numFmtId="3" fontId="23" fillId="6" borderId="77" xfId="0" applyNumberFormat="1" applyFont="1" applyFill="1" applyBorder="1" applyAlignment="1">
      <alignment horizontal="center" vertical="center"/>
    </xf>
    <xf numFmtId="0" fontId="23" fillId="6" borderId="57" xfId="0" applyFont="1" applyFill="1" applyBorder="1" applyAlignment="1">
      <alignment horizontal="center" vertical="center" wrapText="1"/>
    </xf>
    <xf numFmtId="0" fontId="23" fillId="6" borderId="71" xfId="0" applyFont="1" applyFill="1" applyBorder="1" applyAlignment="1">
      <alignment horizontal="center" vertical="center" wrapText="1"/>
    </xf>
    <xf numFmtId="0" fontId="23" fillId="6" borderId="72" xfId="0" applyFont="1" applyFill="1" applyBorder="1" applyAlignment="1">
      <alignment horizontal="center" vertical="center" wrapText="1"/>
    </xf>
    <xf numFmtId="0" fontId="20" fillId="7" borderId="73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3" fontId="1" fillId="3" borderId="0" xfId="0" applyNumberFormat="1" applyFont="1" applyFill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164" fontId="1" fillId="3" borderId="0" xfId="0" applyNumberFormat="1" applyFont="1" applyFill="1" applyBorder="1" applyAlignment="1">
      <alignment horizontal="left" vertical="center"/>
    </xf>
    <xf numFmtId="164" fontId="5" fillId="3" borderId="0" xfId="0" applyNumberFormat="1" applyFont="1" applyFill="1" applyBorder="1" applyAlignment="1">
      <alignment horizontal="left" vertical="center"/>
    </xf>
    <xf numFmtId="164" fontId="0" fillId="3" borderId="0" xfId="0" applyNumberFormat="1" applyFont="1" applyFill="1"/>
    <xf numFmtId="0" fontId="13" fillId="3" borderId="0" xfId="0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horizontal="center" vertical="center"/>
    </xf>
    <xf numFmtId="164" fontId="5" fillId="3" borderId="0" xfId="0" applyNumberFormat="1" applyFont="1" applyFill="1" applyBorder="1" applyAlignment="1">
      <alignment horizontal="center" vertical="center"/>
    </xf>
    <xf numFmtId="0" fontId="19" fillId="3" borderId="0" xfId="0" applyFont="1" applyFill="1"/>
    <xf numFmtId="3" fontId="1" fillId="3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center" vertical="center"/>
    </xf>
    <xf numFmtId="9" fontId="3" fillId="3" borderId="0" xfId="0" applyNumberFormat="1" applyFont="1" applyFill="1" applyBorder="1" applyAlignment="1">
      <alignment horizontal="center" vertical="center"/>
    </xf>
    <xf numFmtId="3" fontId="1" fillId="3" borderId="0" xfId="0" applyNumberFormat="1" applyFont="1" applyFill="1" applyAlignment="1">
      <alignment horizontal="center" vertical="center"/>
    </xf>
    <xf numFmtId="0" fontId="0" fillId="3" borderId="0" xfId="0" applyFill="1"/>
    <xf numFmtId="9" fontId="2" fillId="3" borderId="0" xfId="0" applyNumberFormat="1" applyFont="1" applyFill="1" applyBorder="1" applyAlignment="1">
      <alignment horizontal="center" vertical="center"/>
    </xf>
    <xf numFmtId="164" fontId="2" fillId="3" borderId="0" xfId="0" applyNumberFormat="1" applyFont="1" applyFill="1" applyAlignment="1">
      <alignment horizontal="center" vertical="center"/>
    </xf>
    <xf numFmtId="9" fontId="1" fillId="3" borderId="0" xfId="0" applyNumberFormat="1" applyFont="1" applyFill="1" applyAlignment="1">
      <alignment horizontal="center" vertical="center"/>
    </xf>
    <xf numFmtId="1" fontId="2" fillId="3" borderId="0" xfId="0" applyNumberFormat="1" applyFont="1" applyFill="1" applyBorder="1" applyAlignment="1">
      <alignment horizontal="center" vertical="center"/>
    </xf>
    <xf numFmtId="1" fontId="0" fillId="3" borderId="0" xfId="0" applyNumberFormat="1" applyFont="1" applyFill="1"/>
    <xf numFmtId="1" fontId="1" fillId="3" borderId="0" xfId="0" applyNumberFormat="1" applyFont="1" applyFill="1" applyAlignment="1">
      <alignment horizontal="left" vertical="center"/>
    </xf>
    <xf numFmtId="1" fontId="1" fillId="3" borderId="0" xfId="0" applyNumberFormat="1" applyFont="1" applyFill="1" applyAlignment="1">
      <alignment horizontal="center" vertical="center"/>
    </xf>
    <xf numFmtId="3" fontId="4" fillId="3" borderId="0" xfId="0" applyNumberFormat="1" applyFont="1" applyFill="1" applyAlignment="1">
      <alignment horizontal="center" vertical="center"/>
    </xf>
    <xf numFmtId="3" fontId="6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 applyBorder="1" applyAlignment="1">
      <alignment horizontal="center" vertical="center"/>
    </xf>
    <xf numFmtId="164" fontId="3" fillId="3" borderId="0" xfId="0" applyNumberFormat="1" applyFont="1" applyFill="1" applyBorder="1" applyAlignment="1">
      <alignment horizontal="center" vertical="center"/>
    </xf>
    <xf numFmtId="3" fontId="4" fillId="3" borderId="0" xfId="0" applyNumberFormat="1" applyFont="1" applyFill="1" applyAlignment="1">
      <alignment horizontal="left" vertical="center"/>
    </xf>
    <xf numFmtId="164" fontId="1" fillId="3" borderId="0" xfId="0" applyNumberFormat="1" applyFont="1" applyFill="1" applyAlignment="1">
      <alignment horizontal="left" vertical="center"/>
    </xf>
    <xf numFmtId="3" fontId="5" fillId="3" borderId="0" xfId="0" applyNumberFormat="1" applyFont="1" applyFill="1" applyAlignment="1">
      <alignment horizontal="left" vertical="center" wrapText="1"/>
    </xf>
    <xf numFmtId="164" fontId="1" fillId="3" borderId="0" xfId="0" applyNumberFormat="1" applyFont="1" applyFill="1" applyAlignment="1">
      <alignment horizontal="center" vertical="center"/>
    </xf>
    <xf numFmtId="164" fontId="25" fillId="8" borderId="64" xfId="0" applyNumberFormat="1" applyFont="1" applyFill="1" applyBorder="1" applyAlignment="1">
      <alignment horizontal="center" vertical="center" wrapText="1"/>
    </xf>
    <xf numFmtId="164" fontId="25" fillId="8" borderId="66" xfId="0" applyNumberFormat="1" applyFont="1" applyFill="1" applyBorder="1" applyAlignment="1">
      <alignment horizontal="center" vertical="center" wrapText="1"/>
    </xf>
    <xf numFmtId="164" fontId="25" fillId="8" borderId="54" xfId="0" applyNumberFormat="1" applyFont="1" applyFill="1" applyBorder="1" applyAlignment="1">
      <alignment horizontal="center" vertical="center" wrapText="1"/>
    </xf>
    <xf numFmtId="164" fontId="25" fillId="8" borderId="77" xfId="0" applyNumberFormat="1" applyFont="1" applyFill="1" applyBorder="1" applyAlignment="1">
      <alignment horizontal="center" vertical="center" wrapText="1"/>
    </xf>
    <xf numFmtId="164" fontId="26" fillId="6" borderId="58" xfId="0" applyNumberFormat="1" applyFont="1" applyFill="1" applyBorder="1" applyAlignment="1">
      <alignment horizontal="center" vertical="center"/>
    </xf>
    <xf numFmtId="164" fontId="26" fillId="6" borderId="33" xfId="0" applyNumberFormat="1" applyFont="1" applyFill="1" applyBorder="1" applyAlignment="1">
      <alignment horizontal="center" vertical="center"/>
    </xf>
    <xf numFmtId="164" fontId="26" fillId="6" borderId="0" xfId="0" applyNumberFormat="1" applyFont="1" applyFill="1" applyBorder="1" applyAlignment="1">
      <alignment horizontal="center" vertical="center"/>
    </xf>
    <xf numFmtId="164" fontId="28" fillId="6" borderId="74" xfId="0" applyNumberFormat="1" applyFont="1" applyFill="1" applyBorder="1" applyAlignment="1">
      <alignment horizontal="center" vertical="center"/>
    </xf>
    <xf numFmtId="9" fontId="23" fillId="6" borderId="64" xfId="0" applyNumberFormat="1" applyFont="1" applyFill="1" applyBorder="1" applyAlignment="1">
      <alignment horizontal="center" vertical="center"/>
    </xf>
    <xf numFmtId="9" fontId="23" fillId="6" borderId="66" xfId="0" applyNumberFormat="1" applyFont="1" applyFill="1" applyBorder="1" applyAlignment="1">
      <alignment horizontal="center" vertical="center"/>
    </xf>
    <xf numFmtId="9" fontId="23" fillId="6" borderId="54" xfId="0" applyNumberFormat="1" applyFont="1" applyFill="1" applyBorder="1" applyAlignment="1">
      <alignment horizontal="center" vertical="center"/>
    </xf>
    <xf numFmtId="9" fontId="23" fillId="6" borderId="77" xfId="0" applyNumberFormat="1" applyFont="1" applyFill="1" applyBorder="1" applyAlignment="1">
      <alignment horizontal="center" vertical="center"/>
    </xf>
    <xf numFmtId="164" fontId="26" fillId="3" borderId="0" xfId="0" applyNumberFormat="1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5" fillId="3" borderId="0" xfId="0" applyFont="1" applyFill="1" applyBorder="1" applyAlignment="1">
      <alignment horizontal="left" vertical="center" wrapText="1"/>
    </xf>
    <xf numFmtId="164" fontId="25" fillId="3" borderId="0" xfId="0" applyNumberFormat="1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left" vertical="center" wrapText="1"/>
    </xf>
    <xf numFmtId="164" fontId="28" fillId="3" borderId="0" xfId="0" applyNumberFormat="1" applyFont="1" applyFill="1" applyBorder="1" applyAlignment="1">
      <alignment horizontal="center" vertical="center"/>
    </xf>
    <xf numFmtId="9" fontId="23" fillId="3" borderId="0" xfId="0" applyNumberFormat="1" applyFont="1" applyFill="1" applyBorder="1" applyAlignment="1">
      <alignment horizontal="center" vertical="center"/>
    </xf>
    <xf numFmtId="0" fontId="0" fillId="3" borderId="0" xfId="0" applyFont="1" applyFill="1" applyBorder="1"/>
    <xf numFmtId="3" fontId="20" fillId="8" borderId="64" xfId="0" applyNumberFormat="1" applyFont="1" applyFill="1" applyBorder="1" applyAlignment="1">
      <alignment horizontal="center" vertical="center"/>
    </xf>
    <xf numFmtId="164" fontId="20" fillId="8" borderId="60" xfId="0" applyNumberFormat="1" applyFont="1" applyFill="1" applyBorder="1" applyAlignment="1">
      <alignment horizontal="center" vertical="center"/>
    </xf>
    <xf numFmtId="3" fontId="20" fillId="8" borderId="66" xfId="0" applyNumberFormat="1" applyFont="1" applyFill="1" applyBorder="1" applyAlignment="1">
      <alignment horizontal="center" vertical="center"/>
    </xf>
    <xf numFmtId="164" fontId="20" fillId="8" borderId="54" xfId="0" applyNumberFormat="1" applyFont="1" applyFill="1" applyBorder="1" applyAlignment="1">
      <alignment horizontal="center" vertical="center"/>
    </xf>
    <xf numFmtId="164" fontId="20" fillId="8" borderId="55" xfId="0" applyNumberFormat="1" applyFont="1" applyFill="1" applyBorder="1" applyAlignment="1">
      <alignment horizontal="center" vertical="center"/>
    </xf>
    <xf numFmtId="164" fontId="29" fillId="6" borderId="0" xfId="0" applyNumberFormat="1" applyFont="1" applyFill="1" applyBorder="1" applyAlignment="1">
      <alignment horizontal="center" vertical="center"/>
    </xf>
    <xf numFmtId="49" fontId="25" fillId="8" borderId="64" xfId="0" applyNumberFormat="1" applyFont="1" applyFill="1" applyBorder="1" applyAlignment="1">
      <alignment horizontal="center" vertical="center" wrapText="1"/>
    </xf>
    <xf numFmtId="164" fontId="25" fillId="8" borderId="77" xfId="0" applyNumberFormat="1" applyFont="1" applyFill="1" applyBorder="1" applyAlignment="1">
      <alignment horizontal="center" vertical="center"/>
    </xf>
    <xf numFmtId="49" fontId="25" fillId="8" borderId="64" xfId="0" quotePrefix="1" applyNumberFormat="1" applyFont="1" applyFill="1" applyBorder="1" applyAlignment="1">
      <alignment horizontal="center" vertical="center" wrapText="1"/>
    </xf>
    <xf numFmtId="164" fontId="27" fillId="6" borderId="74" xfId="0" applyNumberFormat="1" applyFont="1" applyFill="1" applyBorder="1" applyAlignment="1">
      <alignment horizontal="center" vertical="center"/>
    </xf>
    <xf numFmtId="164" fontId="27" fillId="6" borderId="77" xfId="0" applyNumberFormat="1" applyFont="1" applyFill="1" applyBorder="1" applyAlignment="1">
      <alignment horizontal="center" vertical="center"/>
    </xf>
    <xf numFmtId="9" fontId="25" fillId="8" borderId="54" xfId="0" applyNumberFormat="1" applyFont="1" applyFill="1" applyBorder="1" applyAlignment="1">
      <alignment horizontal="center" vertical="center"/>
    </xf>
    <xf numFmtId="3" fontId="25" fillId="8" borderId="62" xfId="0" applyNumberFormat="1" applyFont="1" applyFill="1" applyBorder="1" applyAlignment="1">
      <alignment horizontal="center" vertical="center"/>
    </xf>
    <xf numFmtId="164" fontId="25" fillId="8" borderId="65" xfId="0" applyNumberFormat="1" applyFont="1" applyFill="1" applyBorder="1" applyAlignment="1">
      <alignment horizontal="center" vertical="center"/>
    </xf>
    <xf numFmtId="3" fontId="25" fillId="8" borderId="75" xfId="0" applyNumberFormat="1" applyFont="1" applyFill="1" applyBorder="1" applyAlignment="1">
      <alignment horizontal="center" vertical="center"/>
    </xf>
    <xf numFmtId="9" fontId="25" fillId="8" borderId="67" xfId="0" applyNumberFormat="1" applyFont="1" applyFill="1" applyBorder="1" applyAlignment="1">
      <alignment horizontal="center" vertical="center"/>
    </xf>
    <xf numFmtId="164" fontId="25" fillId="8" borderId="63" xfId="0" applyNumberFormat="1" applyFont="1" applyFill="1" applyBorder="1" applyAlignment="1">
      <alignment horizontal="center" vertical="center"/>
    </xf>
    <xf numFmtId="9" fontId="29" fillId="6" borderId="60" xfId="0" applyNumberFormat="1" applyFont="1" applyFill="1" applyBorder="1" applyAlignment="1">
      <alignment horizontal="center" vertical="center"/>
    </xf>
    <xf numFmtId="9" fontId="29" fillId="6" borderId="54" xfId="0" applyNumberFormat="1" applyFont="1" applyFill="1" applyBorder="1" applyAlignment="1">
      <alignment horizontal="center" vertical="center"/>
    </xf>
    <xf numFmtId="9" fontId="29" fillId="6" borderId="55" xfId="0" applyNumberFormat="1" applyFont="1" applyFill="1" applyBorder="1" applyAlignment="1">
      <alignment horizontal="center" vertical="center"/>
    </xf>
    <xf numFmtId="3" fontId="25" fillId="8" borderId="54" xfId="0" applyNumberFormat="1" applyFont="1" applyFill="1" applyBorder="1" applyAlignment="1">
      <alignment horizontal="center" vertical="center"/>
    </xf>
    <xf numFmtId="164" fontId="25" fillId="8" borderId="66" xfId="0" applyNumberFormat="1" applyFont="1" applyFill="1" applyBorder="1" applyAlignment="1">
      <alignment horizontal="center" vertical="center"/>
    </xf>
    <xf numFmtId="164" fontId="27" fillId="6" borderId="33" xfId="0" applyNumberFormat="1" applyFont="1" applyFill="1" applyBorder="1" applyAlignment="1">
      <alignment horizontal="center" vertical="center"/>
    </xf>
    <xf numFmtId="9" fontId="27" fillId="6" borderId="66" xfId="0" applyNumberFormat="1" applyFont="1" applyFill="1" applyBorder="1" applyAlignment="1">
      <alignment horizontal="center" vertical="center"/>
    </xf>
    <xf numFmtId="3" fontId="25" fillId="8" borderId="77" xfId="0" applyNumberFormat="1" applyFont="1" applyFill="1" applyBorder="1" applyAlignment="1">
      <alignment horizontal="center" vertical="center"/>
    </xf>
    <xf numFmtId="3" fontId="31" fillId="6" borderId="33" xfId="0" applyNumberFormat="1" applyFont="1" applyFill="1" applyBorder="1" applyAlignment="1">
      <alignment horizontal="center" vertical="center"/>
    </xf>
    <xf numFmtId="3" fontId="31" fillId="6" borderId="0" xfId="0" applyNumberFormat="1" applyFont="1" applyFill="1" applyBorder="1" applyAlignment="1">
      <alignment horizontal="center" vertical="center"/>
    </xf>
    <xf numFmtId="164" fontId="25" fillId="8" borderId="64" xfId="0" applyNumberFormat="1" applyFont="1" applyFill="1" applyBorder="1" applyAlignment="1">
      <alignment horizontal="center" vertical="center"/>
    </xf>
    <xf numFmtId="164" fontId="33" fillId="6" borderId="58" xfId="0" applyNumberFormat="1" applyFont="1" applyFill="1" applyBorder="1" applyAlignment="1">
      <alignment horizontal="center" vertical="center"/>
    </xf>
    <xf numFmtId="164" fontId="33" fillId="6" borderId="33" xfId="0" applyNumberFormat="1" applyFont="1" applyFill="1" applyBorder="1" applyAlignment="1">
      <alignment horizontal="center" vertical="center"/>
    </xf>
    <xf numFmtId="9" fontId="33" fillId="6" borderId="0" xfId="0" applyNumberFormat="1" applyFont="1" applyFill="1" applyBorder="1" applyAlignment="1">
      <alignment horizontal="center" vertical="center"/>
    </xf>
    <xf numFmtId="164" fontId="29" fillId="6" borderId="74" xfId="0" applyNumberFormat="1" applyFont="1" applyFill="1" applyBorder="1" applyAlignment="1">
      <alignment horizontal="center" vertical="center"/>
    </xf>
    <xf numFmtId="9" fontId="29" fillId="6" borderId="64" xfId="0" applyNumberFormat="1" applyFont="1" applyFill="1" applyBorder="1" applyAlignment="1">
      <alignment horizontal="center" vertical="center"/>
    </xf>
    <xf numFmtId="9" fontId="29" fillId="6" borderId="66" xfId="0" applyNumberFormat="1" applyFont="1" applyFill="1" applyBorder="1" applyAlignment="1">
      <alignment horizontal="center" vertical="center"/>
    </xf>
    <xf numFmtId="9" fontId="29" fillId="6" borderId="77" xfId="0" applyNumberFormat="1" applyFont="1" applyFill="1" applyBorder="1" applyAlignment="1">
      <alignment horizontal="center" vertical="center"/>
    </xf>
    <xf numFmtId="1" fontId="25" fillId="8" borderId="58" xfId="0" applyNumberFormat="1" applyFont="1" applyFill="1" applyBorder="1" applyAlignment="1">
      <alignment horizontal="center" vertical="center"/>
    </xf>
    <xf numFmtId="1" fontId="25" fillId="8" borderId="33" xfId="0" applyNumberFormat="1" applyFont="1" applyFill="1" applyBorder="1" applyAlignment="1">
      <alignment horizontal="center" vertical="center"/>
    </xf>
    <xf numFmtId="1" fontId="25" fillId="8" borderId="0" xfId="0" applyNumberFormat="1" applyFont="1" applyFill="1" applyBorder="1" applyAlignment="1">
      <alignment horizontal="center" vertical="center"/>
    </xf>
    <xf numFmtId="1" fontId="25" fillId="8" borderId="74" xfId="0" applyNumberFormat="1" applyFont="1" applyFill="1" applyBorder="1" applyAlignment="1">
      <alignment horizontal="center" vertical="center"/>
    </xf>
    <xf numFmtId="1" fontId="25" fillId="8" borderId="64" xfId="0" applyNumberFormat="1" applyFont="1" applyFill="1" applyBorder="1" applyAlignment="1">
      <alignment horizontal="center" vertical="center"/>
    </xf>
    <xf numFmtId="1" fontId="25" fillId="8" borderId="66" xfId="0" applyNumberFormat="1" applyFont="1" applyFill="1" applyBorder="1" applyAlignment="1">
      <alignment horizontal="center" vertical="center"/>
    </xf>
    <xf numFmtId="1" fontId="25" fillId="8" borderId="54" xfId="0" applyNumberFormat="1" applyFont="1" applyFill="1" applyBorder="1" applyAlignment="1">
      <alignment horizontal="center" vertical="center"/>
    </xf>
    <xf numFmtId="1" fontId="25" fillId="8" borderId="77" xfId="0" applyNumberFormat="1" applyFont="1" applyFill="1" applyBorder="1" applyAlignment="1">
      <alignment horizontal="center" vertical="center"/>
    </xf>
    <xf numFmtId="3" fontId="31" fillId="6" borderId="58" xfId="0" applyNumberFormat="1" applyFont="1" applyFill="1" applyBorder="1" applyAlignment="1">
      <alignment horizontal="center" vertical="center"/>
    </xf>
    <xf numFmtId="3" fontId="23" fillId="6" borderId="74" xfId="0" applyNumberFormat="1" applyFont="1" applyFill="1" applyBorder="1" applyAlignment="1">
      <alignment horizontal="center" vertical="center"/>
    </xf>
    <xf numFmtId="164" fontId="25" fillId="8" borderId="58" xfId="0" applyNumberFormat="1" applyFont="1" applyFill="1" applyBorder="1" applyAlignment="1">
      <alignment horizontal="center" vertical="center"/>
    </xf>
    <xf numFmtId="164" fontId="25" fillId="8" borderId="0" xfId="0" applyNumberFormat="1" applyFont="1" applyFill="1" applyBorder="1" applyAlignment="1">
      <alignment horizontal="center" vertical="center"/>
    </xf>
    <xf numFmtId="164" fontId="25" fillId="8" borderId="33" xfId="0" applyNumberFormat="1" applyFont="1" applyFill="1" applyBorder="1" applyAlignment="1">
      <alignment horizontal="center" vertical="center"/>
    </xf>
    <xf numFmtId="164" fontId="25" fillId="8" borderId="74" xfId="0" applyNumberFormat="1" applyFont="1" applyFill="1" applyBorder="1" applyAlignment="1">
      <alignment horizontal="center" vertical="center"/>
    </xf>
    <xf numFmtId="164" fontId="31" fillId="6" borderId="58" xfId="0" applyNumberFormat="1" applyFont="1" applyFill="1" applyBorder="1" applyAlignment="1">
      <alignment horizontal="center" vertical="center"/>
    </xf>
    <xf numFmtId="164" fontId="31" fillId="6" borderId="0" xfId="0" applyNumberFormat="1" applyFont="1" applyFill="1" applyBorder="1" applyAlignment="1">
      <alignment horizontal="center" vertical="center"/>
    </xf>
    <xf numFmtId="164" fontId="31" fillId="6" borderId="33" xfId="0" applyNumberFormat="1" applyFont="1" applyFill="1" applyBorder="1" applyAlignment="1">
      <alignment horizontal="center" vertical="center"/>
    </xf>
    <xf numFmtId="164" fontId="23" fillId="6" borderId="74" xfId="0" applyNumberFormat="1" applyFont="1" applyFill="1" applyBorder="1" applyAlignment="1">
      <alignment horizontal="center" vertical="center"/>
    </xf>
    <xf numFmtId="9" fontId="27" fillId="6" borderId="0" xfId="0" applyNumberFormat="1" applyFont="1" applyFill="1" applyBorder="1" applyAlignment="1">
      <alignment horizontal="center" vertical="center"/>
    </xf>
    <xf numFmtId="3" fontId="23" fillId="6" borderId="58" xfId="0" applyNumberFormat="1" applyFont="1" applyFill="1" applyBorder="1" applyAlignment="1">
      <alignment horizontal="center" vertical="center"/>
    </xf>
    <xf numFmtId="164" fontId="34" fillId="6" borderId="70" xfId="0" applyNumberFormat="1" applyFont="1" applyFill="1" applyBorder="1" applyAlignment="1">
      <alignment horizontal="center" vertical="center"/>
    </xf>
    <xf numFmtId="164" fontId="34" fillId="6" borderId="33" xfId="0" applyNumberFormat="1" applyFont="1" applyFill="1" applyBorder="1" applyAlignment="1">
      <alignment horizontal="center" vertical="center"/>
    </xf>
    <xf numFmtId="9" fontId="34" fillId="6" borderId="0" xfId="0" applyNumberFormat="1" applyFont="1" applyFill="1" applyBorder="1" applyAlignment="1">
      <alignment horizontal="center" vertical="center"/>
    </xf>
    <xf numFmtId="164" fontId="34" fillId="6" borderId="58" xfId="0" applyNumberFormat="1" applyFont="1" applyFill="1" applyBorder="1" applyAlignment="1">
      <alignment horizontal="center" vertical="center"/>
    </xf>
    <xf numFmtId="164" fontId="34" fillId="6" borderId="0" xfId="0" applyNumberFormat="1" applyFont="1" applyFill="1" applyBorder="1" applyAlignment="1">
      <alignment horizontal="center" vertical="center"/>
    </xf>
    <xf numFmtId="9" fontId="27" fillId="6" borderId="53" xfId="0" applyNumberFormat="1" applyFont="1" applyFill="1" applyBorder="1" applyAlignment="1">
      <alignment horizontal="center" vertical="center"/>
    </xf>
    <xf numFmtId="9" fontId="27" fillId="6" borderId="77" xfId="0" applyNumberFormat="1" applyFont="1" applyFill="1" applyBorder="1" applyAlignment="1">
      <alignment horizontal="center" vertical="center"/>
    </xf>
    <xf numFmtId="9" fontId="27" fillId="6" borderId="64" xfId="0" applyNumberFormat="1" applyFont="1" applyFill="1" applyBorder="1" applyAlignment="1">
      <alignment horizontal="center" vertical="center"/>
    </xf>
    <xf numFmtId="164" fontId="34" fillId="6" borderId="34" xfId="0" applyNumberFormat="1" applyFont="1" applyFill="1" applyBorder="1" applyAlignment="1">
      <alignment horizontal="center" vertical="center"/>
    </xf>
    <xf numFmtId="3" fontId="23" fillId="6" borderId="33" xfId="0" applyNumberFormat="1" applyFont="1" applyFill="1" applyBorder="1" applyAlignment="1">
      <alignment horizontal="center" vertical="center"/>
    </xf>
    <xf numFmtId="0" fontId="20" fillId="8" borderId="64" xfId="0" applyFont="1" applyFill="1" applyBorder="1" applyAlignment="1">
      <alignment horizontal="center" vertical="center"/>
    </xf>
    <xf numFmtId="0" fontId="20" fillId="8" borderId="55" xfId="0" applyFont="1" applyFill="1" applyBorder="1" applyAlignment="1">
      <alignment horizontal="left" vertical="center" wrapText="1"/>
    </xf>
    <xf numFmtId="0" fontId="23" fillId="6" borderId="58" xfId="0" applyFont="1" applyFill="1" applyBorder="1" applyAlignment="1">
      <alignment horizontal="center" vertical="center"/>
    </xf>
    <xf numFmtId="3" fontId="28" fillId="6" borderId="60" xfId="0" applyNumberFormat="1" applyFont="1" applyFill="1" applyBorder="1" applyAlignment="1">
      <alignment horizontal="center" vertical="center"/>
    </xf>
    <xf numFmtId="3" fontId="35" fillId="8" borderId="64" xfId="0" applyNumberFormat="1" applyFont="1" applyFill="1" applyBorder="1" applyAlignment="1">
      <alignment horizontal="center" vertical="center"/>
    </xf>
    <xf numFmtId="3" fontId="35" fillId="8" borderId="66" xfId="0" applyNumberFormat="1" applyFont="1" applyFill="1" applyBorder="1" applyAlignment="1">
      <alignment horizontal="center" vertical="center"/>
    </xf>
    <xf numFmtId="3" fontId="35" fillId="8" borderId="54" xfId="0" applyNumberFormat="1" applyFont="1" applyFill="1" applyBorder="1" applyAlignment="1">
      <alignment horizontal="center" vertical="center"/>
    </xf>
    <xf numFmtId="164" fontId="35" fillId="8" borderId="55" xfId="0" applyNumberFormat="1" applyFont="1" applyFill="1" applyBorder="1" applyAlignment="1">
      <alignment horizontal="center" vertical="center"/>
    </xf>
    <xf numFmtId="164" fontId="33" fillId="6" borderId="59" xfId="0" applyNumberFormat="1" applyFont="1" applyFill="1" applyBorder="1" applyAlignment="1">
      <alignment horizontal="center" vertical="center"/>
    </xf>
    <xf numFmtId="3" fontId="25" fillId="8" borderId="53" xfId="0" applyNumberFormat="1" applyFont="1" applyFill="1" applyBorder="1" applyAlignment="1">
      <alignment horizontal="center" vertical="center"/>
    </xf>
    <xf numFmtId="3" fontId="26" fillId="6" borderId="70" xfId="0" applyNumberFormat="1" applyFont="1" applyFill="1" applyBorder="1" applyAlignment="1">
      <alignment horizontal="center" vertical="center"/>
    </xf>
    <xf numFmtId="3" fontId="23" fillId="6" borderId="53" xfId="0" applyNumberFormat="1" applyFont="1" applyFill="1" applyBorder="1" applyAlignment="1">
      <alignment horizontal="center" vertical="center"/>
    </xf>
    <xf numFmtId="0" fontId="20" fillId="8" borderId="62" xfId="0" applyFont="1" applyFill="1" applyBorder="1" applyAlignment="1">
      <alignment horizontal="center" vertical="center"/>
    </xf>
    <xf numFmtId="0" fontId="20" fillId="8" borderId="63" xfId="0" applyFont="1" applyFill="1" applyBorder="1" applyAlignment="1">
      <alignment horizontal="left" vertical="center" wrapText="1"/>
    </xf>
    <xf numFmtId="164" fontId="25" fillId="8" borderId="53" xfId="0" applyNumberFormat="1" applyFont="1" applyFill="1" applyBorder="1" applyAlignment="1">
      <alignment horizontal="center" vertical="center"/>
    </xf>
    <xf numFmtId="164" fontId="33" fillId="6" borderId="70" xfId="0" applyNumberFormat="1" applyFont="1" applyFill="1" applyBorder="1" applyAlignment="1">
      <alignment horizontal="center" vertical="center"/>
    </xf>
    <xf numFmtId="164" fontId="29" fillId="6" borderId="70" xfId="0" applyNumberFormat="1" applyFont="1" applyFill="1" applyBorder="1" applyAlignment="1">
      <alignment horizontal="center" vertical="center"/>
    </xf>
    <xf numFmtId="0" fontId="20" fillId="8" borderId="56" xfId="0" applyFont="1" applyFill="1" applyBorder="1" applyAlignment="1">
      <alignment horizontal="center" vertical="center"/>
    </xf>
    <xf numFmtId="0" fontId="20" fillId="8" borderId="57" xfId="0" applyFont="1" applyFill="1" applyBorder="1" applyAlignment="1">
      <alignment horizontal="left" vertical="center" wrapText="1"/>
    </xf>
    <xf numFmtId="9" fontId="29" fillId="6" borderId="53" xfId="0" applyNumberFormat="1" applyFont="1" applyFill="1" applyBorder="1" applyAlignment="1">
      <alignment horizontal="center" vertical="center"/>
    </xf>
    <xf numFmtId="3" fontId="28" fillId="6" borderId="33" xfId="0" applyNumberFormat="1" applyFont="1" applyFill="1" applyBorder="1" applyAlignment="1">
      <alignment horizontal="center" vertical="center"/>
    </xf>
    <xf numFmtId="0" fontId="23" fillId="6" borderId="58" xfId="0" applyFont="1" applyFill="1" applyBorder="1" applyAlignment="1">
      <alignment horizontal="center" vertical="center" wrapText="1"/>
    </xf>
    <xf numFmtId="0" fontId="23" fillId="6" borderId="6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1" fontId="23" fillId="6" borderId="58" xfId="0" applyNumberFormat="1" applyFont="1" applyFill="1" applyBorder="1" applyAlignment="1">
      <alignment horizontal="center" vertical="center" wrapText="1"/>
    </xf>
    <xf numFmtId="1" fontId="23" fillId="6" borderId="62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 wrapText="1"/>
    </xf>
    <xf numFmtId="9" fontId="1" fillId="3" borderId="0" xfId="0" applyNumberFormat="1" applyFont="1" applyFill="1" applyBorder="1" applyAlignment="1">
      <alignment horizontal="center" vertical="center"/>
    </xf>
    <xf numFmtId="164" fontId="25" fillId="8" borderId="64" xfId="2" applyNumberFormat="1" applyFont="1" applyFill="1" applyBorder="1" applyAlignment="1">
      <alignment horizontal="center" vertical="center"/>
    </xf>
    <xf numFmtId="164" fontId="25" fillId="8" borderId="66" xfId="2" applyNumberFormat="1" applyFont="1" applyFill="1" applyBorder="1" applyAlignment="1">
      <alignment horizontal="center" vertical="center"/>
    </xf>
    <xf numFmtId="164" fontId="25" fillId="8" borderId="54" xfId="2" applyNumberFormat="1" applyFont="1" applyFill="1" applyBorder="1" applyAlignment="1">
      <alignment horizontal="center" vertical="center"/>
    </xf>
    <xf numFmtId="164" fontId="25" fillId="8" borderId="77" xfId="2" applyNumberFormat="1" applyFont="1" applyFill="1" applyBorder="1" applyAlignment="1">
      <alignment horizontal="center" vertical="center"/>
    </xf>
    <xf numFmtId="164" fontId="26" fillId="6" borderId="58" xfId="2" applyNumberFormat="1" applyFont="1" applyFill="1" applyBorder="1" applyAlignment="1">
      <alignment horizontal="center" vertical="center"/>
    </xf>
    <xf numFmtId="164" fontId="26" fillId="6" borderId="33" xfId="2" applyNumberFormat="1" applyFont="1" applyFill="1" applyBorder="1" applyAlignment="1">
      <alignment horizontal="center" vertical="center"/>
    </xf>
    <xf numFmtId="164" fontId="31" fillId="6" borderId="33" xfId="2" applyNumberFormat="1" applyFont="1" applyFill="1" applyBorder="1" applyAlignment="1">
      <alignment horizontal="center" vertical="center"/>
    </xf>
    <xf numFmtId="164" fontId="31" fillId="6" borderId="0" xfId="2" applyNumberFormat="1" applyFont="1" applyFill="1" applyBorder="1" applyAlignment="1">
      <alignment horizontal="center" vertical="center"/>
    </xf>
    <xf numFmtId="164" fontId="28" fillId="6" borderId="74" xfId="2" applyNumberFormat="1" applyFont="1" applyFill="1" applyBorder="1" applyAlignment="1">
      <alignment horizontal="center" vertical="center"/>
    </xf>
    <xf numFmtId="164" fontId="23" fillId="6" borderId="64" xfId="2" applyNumberFormat="1" applyFont="1" applyFill="1" applyBorder="1" applyAlignment="1">
      <alignment horizontal="center" vertical="center"/>
    </xf>
    <xf numFmtId="164" fontId="23" fillId="6" borderId="66" xfId="2" applyNumberFormat="1" applyFont="1" applyFill="1" applyBorder="1" applyAlignment="1">
      <alignment horizontal="center" vertical="center"/>
    </xf>
    <xf numFmtId="164" fontId="23" fillId="6" borderId="54" xfId="2" applyNumberFormat="1" applyFont="1" applyFill="1" applyBorder="1" applyAlignment="1">
      <alignment horizontal="center" vertical="center"/>
    </xf>
    <xf numFmtId="164" fontId="23" fillId="6" borderId="77" xfId="2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vertical="center" wrapText="1"/>
    </xf>
    <xf numFmtId="10" fontId="25" fillId="8" borderId="55" xfId="0" applyNumberFormat="1" applyFont="1" applyFill="1" applyBorder="1" applyAlignment="1">
      <alignment horizontal="center" vertical="center"/>
    </xf>
    <xf numFmtId="164" fontId="20" fillId="8" borderId="64" xfId="2" applyNumberFormat="1" applyFont="1" applyFill="1" applyBorder="1" applyAlignment="1">
      <alignment horizontal="center" vertical="center" wrapText="1"/>
    </xf>
    <xf numFmtId="164" fontId="20" fillId="8" borderId="60" xfId="2" applyNumberFormat="1" applyFont="1" applyFill="1" applyBorder="1" applyAlignment="1">
      <alignment horizontal="center" vertical="center" wrapText="1"/>
    </xf>
    <xf numFmtId="164" fontId="20" fillId="8" borderId="66" xfId="2" applyNumberFormat="1" applyFont="1" applyFill="1" applyBorder="1" applyAlignment="1">
      <alignment horizontal="center" vertical="center" wrapText="1"/>
    </xf>
    <xf numFmtId="164" fontId="20" fillId="8" borderId="54" xfId="2" applyNumberFormat="1" applyFont="1" applyFill="1" applyBorder="1" applyAlignment="1">
      <alignment horizontal="center" vertical="center" wrapText="1"/>
    </xf>
    <xf numFmtId="164" fontId="20" fillId="8" borderId="55" xfId="2" applyNumberFormat="1" applyFont="1" applyFill="1" applyBorder="1" applyAlignment="1">
      <alignment horizontal="center" vertical="center" wrapText="1"/>
    </xf>
    <xf numFmtId="164" fontId="17" fillId="8" borderId="58" xfId="2" applyNumberFormat="1" applyFont="1" applyFill="1" applyBorder="1" applyAlignment="1">
      <alignment horizontal="center" vertical="center"/>
    </xf>
    <xf numFmtId="164" fontId="25" fillId="8" borderId="34" xfId="2" applyNumberFormat="1" applyFont="1" applyFill="1" applyBorder="1" applyAlignment="1">
      <alignment horizontal="center" vertical="center"/>
    </xf>
    <xf numFmtId="164" fontId="17" fillId="8" borderId="33" xfId="2" applyNumberFormat="1" applyFont="1" applyFill="1" applyBorder="1" applyAlignment="1">
      <alignment horizontal="center" vertical="center"/>
    </xf>
    <xf numFmtId="164" fontId="25" fillId="8" borderId="59" xfId="2" applyNumberFormat="1" applyFont="1" applyFill="1" applyBorder="1" applyAlignment="1">
      <alignment horizontal="center" vertical="center"/>
    </xf>
    <xf numFmtId="0" fontId="0" fillId="3" borderId="0" xfId="0" applyFont="1" applyFill="1" applyBorder="1" applyAlignment="1">
      <alignment horizontal="left" vertical="center"/>
    </xf>
    <xf numFmtId="0" fontId="31" fillId="3" borderId="0" xfId="0" applyFont="1" applyFill="1" applyBorder="1" applyAlignment="1">
      <alignment horizontal="left" vertical="center"/>
    </xf>
    <xf numFmtId="0" fontId="20" fillId="4" borderId="77" xfId="0" applyFont="1" applyFill="1" applyBorder="1" applyAlignment="1">
      <alignment vertical="center"/>
    </xf>
    <xf numFmtId="0" fontId="25" fillId="5" borderId="53" xfId="0" applyFont="1" applyFill="1" applyBorder="1" applyAlignment="1">
      <alignment vertical="center"/>
    </xf>
    <xf numFmtId="0" fontId="25" fillId="5" borderId="55" xfId="0" applyFont="1" applyFill="1" applyBorder="1" applyAlignment="1">
      <alignment vertical="center"/>
    </xf>
    <xf numFmtId="0" fontId="36" fillId="6" borderId="70" xfId="0" applyFont="1" applyFill="1" applyBorder="1" applyAlignment="1">
      <alignment vertical="center"/>
    </xf>
    <xf numFmtId="0" fontId="37" fillId="6" borderId="59" xfId="1" applyFont="1" applyFill="1" applyBorder="1" applyAlignment="1">
      <alignment vertical="center"/>
    </xf>
    <xf numFmtId="0" fontId="36" fillId="6" borderId="69" xfId="0" applyFont="1" applyFill="1" applyBorder="1" applyAlignment="1">
      <alignment vertical="center"/>
    </xf>
    <xf numFmtId="0" fontId="37" fillId="6" borderId="63" xfId="1" applyFont="1" applyFill="1" applyBorder="1" applyAlignment="1">
      <alignment vertical="center"/>
    </xf>
    <xf numFmtId="1" fontId="20" fillId="8" borderId="64" xfId="0" applyNumberFormat="1" applyFont="1" applyFill="1" applyBorder="1" applyAlignment="1">
      <alignment horizontal="center" vertical="center" wrapText="1"/>
    </xf>
    <xf numFmtId="1" fontId="20" fillId="8" borderId="60" xfId="0" applyNumberFormat="1" applyFont="1" applyFill="1" applyBorder="1" applyAlignment="1">
      <alignment horizontal="center" vertical="center" wrapText="1"/>
    </xf>
    <xf numFmtId="1" fontId="20" fillId="8" borderId="66" xfId="0" applyNumberFormat="1" applyFont="1" applyFill="1" applyBorder="1" applyAlignment="1">
      <alignment horizontal="center" vertical="center" wrapText="1"/>
    </xf>
    <xf numFmtId="1" fontId="20" fillId="8" borderId="54" xfId="0" applyNumberFormat="1" applyFont="1" applyFill="1" applyBorder="1" applyAlignment="1">
      <alignment horizontal="center" vertical="center" wrapText="1"/>
    </xf>
    <xf numFmtId="1" fontId="17" fillId="8" borderId="58" xfId="0" applyNumberFormat="1" applyFont="1" applyFill="1" applyBorder="1" applyAlignment="1">
      <alignment horizontal="center" vertical="center"/>
    </xf>
    <xf numFmtId="1" fontId="25" fillId="8" borderId="34" xfId="0" applyNumberFormat="1" applyFont="1" applyFill="1" applyBorder="1" applyAlignment="1">
      <alignment horizontal="center" vertical="center"/>
    </xf>
    <xf numFmtId="1" fontId="17" fillId="8" borderId="33" xfId="0" applyNumberFormat="1" applyFont="1" applyFill="1" applyBorder="1" applyAlignment="1">
      <alignment horizontal="center" vertical="center"/>
    </xf>
    <xf numFmtId="1" fontId="20" fillId="8" borderId="77" xfId="0" applyNumberFormat="1" applyFont="1" applyFill="1" applyBorder="1" applyAlignment="1">
      <alignment horizontal="center" vertical="center" wrapText="1"/>
    </xf>
    <xf numFmtId="1" fontId="17" fillId="8" borderId="76" xfId="0" applyNumberFormat="1" applyFont="1" applyFill="1" applyBorder="1" applyAlignment="1">
      <alignment horizontal="center" vertical="center"/>
    </xf>
    <xf numFmtId="1" fontId="20" fillId="8" borderId="34" xfId="0" applyNumberFormat="1" applyFont="1" applyFill="1" applyBorder="1" applyAlignment="1">
      <alignment horizontal="center" vertical="center"/>
    </xf>
    <xf numFmtId="1" fontId="17" fillId="8" borderId="75" xfId="0" applyNumberFormat="1" applyFont="1" applyFill="1" applyBorder="1" applyAlignment="1">
      <alignment horizontal="center" vertical="center"/>
    </xf>
    <xf numFmtId="1" fontId="20" fillId="8" borderId="61" xfId="0" applyNumberFormat="1" applyFont="1" applyFill="1" applyBorder="1" applyAlignment="1">
      <alignment horizontal="center" vertical="center" wrapText="1"/>
    </xf>
    <xf numFmtId="1" fontId="17" fillId="8" borderId="21" xfId="0" applyNumberFormat="1" applyFont="1" applyFill="1" applyBorder="1" applyAlignment="1">
      <alignment horizontal="center" vertical="center"/>
    </xf>
    <xf numFmtId="1" fontId="20" fillId="8" borderId="53" xfId="0" applyNumberFormat="1" applyFont="1" applyFill="1" applyBorder="1" applyAlignment="1">
      <alignment horizontal="center" vertical="center" wrapText="1"/>
    </xf>
    <xf numFmtId="1" fontId="25" fillId="8" borderId="69" xfId="0" applyNumberFormat="1" applyFont="1" applyFill="1" applyBorder="1" applyAlignment="1">
      <alignment horizontal="center" vertical="center"/>
    </xf>
    <xf numFmtId="3" fontId="25" fillId="8" borderId="83" xfId="0" applyNumberFormat="1" applyFont="1" applyFill="1" applyBorder="1" applyAlignment="1">
      <alignment horizontal="center" vertical="center"/>
    </xf>
    <xf numFmtId="0" fontId="23" fillId="6" borderId="62" xfId="0" applyFont="1" applyFill="1" applyBorder="1" applyAlignment="1">
      <alignment horizontal="center" vertical="center" wrapText="1"/>
    </xf>
    <xf numFmtId="0" fontId="23" fillId="6" borderId="57" xfId="0" applyFont="1" applyFill="1" applyBorder="1" applyAlignment="1">
      <alignment horizontal="center" vertical="center" wrapText="1"/>
    </xf>
    <xf numFmtId="0" fontId="23" fillId="6" borderId="75" xfId="0" applyFont="1" applyFill="1" applyBorder="1" applyAlignment="1">
      <alignment horizontal="center" vertical="center" wrapText="1"/>
    </xf>
    <xf numFmtId="0" fontId="23" fillId="6" borderId="65" xfId="0" applyFont="1" applyFill="1" applyBorder="1" applyAlignment="1">
      <alignment horizontal="center" vertical="center" wrapText="1"/>
    </xf>
    <xf numFmtId="0" fontId="0" fillId="3" borderId="0" xfId="0" applyFill="1" applyBorder="1"/>
    <xf numFmtId="3" fontId="27" fillId="6" borderId="34" xfId="0" applyNumberFormat="1" applyFont="1" applyFill="1" applyBorder="1" applyAlignment="1">
      <alignment horizontal="center" vertical="center"/>
    </xf>
    <xf numFmtId="0" fontId="23" fillId="6" borderId="84" xfId="0" applyFont="1" applyFill="1" applyBorder="1" applyAlignment="1">
      <alignment horizontal="center" vertical="center" wrapText="1"/>
    </xf>
    <xf numFmtId="164" fontId="23" fillId="6" borderId="85" xfId="0" applyNumberFormat="1" applyFont="1" applyFill="1" applyBorder="1" applyAlignment="1">
      <alignment horizontal="center" vertical="center" wrapText="1"/>
    </xf>
    <xf numFmtId="0" fontId="23" fillId="6" borderId="86" xfId="0" applyFont="1" applyFill="1" applyBorder="1" applyAlignment="1">
      <alignment horizontal="center" vertical="center" wrapText="1"/>
    </xf>
    <xf numFmtId="3" fontId="23" fillId="6" borderId="86" xfId="0" applyNumberFormat="1" applyFont="1" applyFill="1" applyBorder="1" applyAlignment="1">
      <alignment horizontal="center" vertical="center" wrapText="1"/>
    </xf>
    <xf numFmtId="164" fontId="23" fillId="6" borderId="87" xfId="0" applyNumberFormat="1" applyFont="1" applyFill="1" applyBorder="1" applyAlignment="1">
      <alignment horizontal="center" vertical="center" wrapText="1"/>
    </xf>
    <xf numFmtId="3" fontId="23" fillId="6" borderId="85" xfId="0" applyNumberFormat="1" applyFont="1" applyFill="1" applyBorder="1" applyAlignment="1">
      <alignment horizontal="center" vertical="center" wrapText="1"/>
    </xf>
    <xf numFmtId="164" fontId="23" fillId="6" borderId="88" xfId="0" applyNumberFormat="1" applyFont="1" applyFill="1" applyBorder="1" applyAlignment="1">
      <alignment horizontal="center" vertical="center" wrapText="1"/>
    </xf>
    <xf numFmtId="164" fontId="27" fillId="6" borderId="66" xfId="0" applyNumberFormat="1" applyFont="1" applyFill="1" applyBorder="1" applyAlignment="1">
      <alignment horizontal="center" vertical="center"/>
    </xf>
    <xf numFmtId="3" fontId="23" fillId="6" borderId="84" xfId="0" applyNumberFormat="1" applyFont="1" applyFill="1" applyBorder="1" applyAlignment="1">
      <alignment horizontal="center" vertical="center" wrapText="1"/>
    </xf>
    <xf numFmtId="0" fontId="23" fillId="6" borderId="85" xfId="0" applyFont="1" applyFill="1" applyBorder="1" applyAlignment="1">
      <alignment horizontal="center" vertical="center" wrapText="1"/>
    </xf>
    <xf numFmtId="0" fontId="23" fillId="6" borderId="87" xfId="0" applyFont="1" applyFill="1" applyBorder="1" applyAlignment="1">
      <alignment horizontal="center" vertical="center" wrapText="1"/>
    </xf>
    <xf numFmtId="0" fontId="23" fillId="6" borderId="88" xfId="0" applyFont="1" applyFill="1" applyBorder="1" applyAlignment="1">
      <alignment horizontal="center" vertical="center" wrapText="1"/>
    </xf>
    <xf numFmtId="164" fontId="25" fillId="8" borderId="0" xfId="2" applyNumberFormat="1" applyFont="1" applyFill="1" applyBorder="1" applyAlignment="1">
      <alignment horizontal="center" vertical="center"/>
    </xf>
    <xf numFmtId="164" fontId="20" fillId="8" borderId="77" xfId="2" applyNumberFormat="1" applyFont="1" applyFill="1" applyBorder="1" applyAlignment="1">
      <alignment horizontal="center" vertical="center" wrapText="1"/>
    </xf>
    <xf numFmtId="164" fontId="17" fillId="8" borderId="76" xfId="2" applyNumberFormat="1" applyFont="1" applyFill="1" applyBorder="1" applyAlignment="1">
      <alignment horizontal="center" vertical="center"/>
    </xf>
    <xf numFmtId="164" fontId="20" fillId="8" borderId="34" xfId="2" applyNumberFormat="1" applyFont="1" applyFill="1" applyBorder="1" applyAlignment="1">
      <alignment horizontal="center" vertical="center"/>
    </xf>
    <xf numFmtId="164" fontId="17" fillId="8" borderId="75" xfId="2" applyNumberFormat="1" applyFont="1" applyFill="1" applyBorder="1" applyAlignment="1">
      <alignment horizontal="center" vertical="center"/>
    </xf>
    <xf numFmtId="164" fontId="20" fillId="8" borderId="61" xfId="2" applyNumberFormat="1" applyFont="1" applyFill="1" applyBorder="1" applyAlignment="1">
      <alignment horizontal="center" vertical="center" wrapText="1"/>
    </xf>
    <xf numFmtId="164" fontId="17" fillId="8" borderId="21" xfId="2" applyNumberFormat="1" applyFont="1" applyFill="1" applyBorder="1" applyAlignment="1">
      <alignment horizontal="center" vertical="center"/>
    </xf>
    <xf numFmtId="164" fontId="17" fillId="8" borderId="77" xfId="2" applyNumberFormat="1" applyFont="1" applyFill="1" applyBorder="1" applyAlignment="1">
      <alignment horizontal="center" vertical="center"/>
    </xf>
    <xf numFmtId="0" fontId="23" fillId="6" borderId="84" xfId="0" applyFont="1" applyFill="1" applyBorder="1" applyAlignment="1">
      <alignment horizontal="center" vertical="center"/>
    </xf>
    <xf numFmtId="0" fontId="23" fillId="6" borderId="85" xfId="0" applyFont="1" applyFill="1" applyBorder="1" applyAlignment="1">
      <alignment horizontal="center" vertical="center"/>
    </xf>
    <xf numFmtId="0" fontId="23" fillId="6" borderId="86" xfId="0" applyFont="1" applyFill="1" applyBorder="1" applyAlignment="1">
      <alignment horizontal="center" vertical="center"/>
    </xf>
    <xf numFmtId="0" fontId="23" fillId="6" borderId="87" xfId="0" applyFont="1" applyFill="1" applyBorder="1" applyAlignment="1">
      <alignment horizontal="center" vertical="center"/>
    </xf>
    <xf numFmtId="0" fontId="23" fillId="6" borderId="88" xfId="0" applyFont="1" applyFill="1" applyBorder="1" applyAlignment="1">
      <alignment horizontal="center" vertical="center"/>
    </xf>
    <xf numFmtId="164" fontId="27" fillId="6" borderId="85" xfId="0" applyNumberFormat="1" applyFont="1" applyFill="1" applyBorder="1" applyAlignment="1">
      <alignment horizontal="center" vertical="center" wrapText="1"/>
    </xf>
    <xf numFmtId="0" fontId="23" fillId="6" borderId="92" xfId="0" applyFont="1" applyFill="1" applyBorder="1" applyAlignment="1">
      <alignment horizontal="center" vertical="center" wrapText="1"/>
    </xf>
    <xf numFmtId="3" fontId="23" fillId="6" borderId="87" xfId="0" applyNumberFormat="1" applyFont="1" applyFill="1" applyBorder="1" applyAlignment="1">
      <alignment horizontal="center" vertical="center" wrapText="1"/>
    </xf>
    <xf numFmtId="0" fontId="38" fillId="3" borderId="0" xfId="0" applyFont="1" applyFill="1"/>
    <xf numFmtId="0" fontId="39" fillId="3" borderId="0" xfId="0" applyFont="1" applyFill="1" applyAlignment="1">
      <alignment vertical="top"/>
    </xf>
    <xf numFmtId="164" fontId="41" fillId="3" borderId="0" xfId="0" applyNumberFormat="1" applyFont="1" applyFill="1" applyBorder="1" applyAlignment="1">
      <alignment horizontal="center" vertical="center" wrapText="1"/>
    </xf>
    <xf numFmtId="164" fontId="38" fillId="3" borderId="0" xfId="0" applyNumberFormat="1" applyFont="1" applyFill="1" applyBorder="1" applyAlignment="1">
      <alignment horizontal="center" vertical="center"/>
    </xf>
    <xf numFmtId="9" fontId="40" fillId="3" borderId="0" xfId="0" applyNumberFormat="1" applyFont="1" applyFill="1" applyBorder="1" applyAlignment="1">
      <alignment horizontal="center" vertical="center"/>
    </xf>
    <xf numFmtId="0" fontId="38" fillId="3" borderId="0" xfId="0" applyFont="1" applyFill="1" applyBorder="1"/>
    <xf numFmtId="0" fontId="38" fillId="3" borderId="0" xfId="0" applyFont="1" applyFill="1" applyAlignment="1">
      <alignment vertical="top"/>
    </xf>
    <xf numFmtId="0" fontId="18" fillId="6" borderId="59" xfId="1" applyFill="1" applyBorder="1" applyAlignment="1">
      <alignment vertical="center"/>
    </xf>
    <xf numFmtId="0" fontId="23" fillId="6" borderId="58" xfId="0" applyFont="1" applyFill="1" applyBorder="1" applyAlignment="1">
      <alignment horizontal="center" vertical="center" wrapText="1"/>
    </xf>
    <xf numFmtId="0" fontId="23" fillId="6" borderId="62" xfId="0" applyFont="1" applyFill="1" applyBorder="1" applyAlignment="1">
      <alignment horizontal="center" vertical="center" wrapText="1"/>
    </xf>
    <xf numFmtId="0" fontId="23" fillId="6" borderId="75" xfId="0" applyFont="1" applyFill="1" applyBorder="1" applyAlignment="1">
      <alignment horizontal="center" vertical="center" wrapText="1"/>
    </xf>
    <xf numFmtId="0" fontId="23" fillId="6" borderId="67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/>
    </xf>
    <xf numFmtId="0" fontId="21" fillId="4" borderId="53" xfId="0" applyFont="1" applyFill="1" applyBorder="1" applyAlignment="1">
      <alignment horizontal="center" vertical="center" wrapText="1"/>
    </xf>
    <xf numFmtId="0" fontId="21" fillId="4" borderId="54" xfId="0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/>
    </xf>
    <xf numFmtId="0" fontId="22" fillId="5" borderId="53" xfId="0" applyFont="1" applyFill="1" applyBorder="1" applyAlignment="1">
      <alignment horizontal="center" vertical="center" wrapText="1"/>
    </xf>
    <xf numFmtId="0" fontId="22" fillId="5" borderId="54" xfId="0" applyFont="1" applyFill="1" applyBorder="1" applyAlignment="1">
      <alignment horizontal="center" vertical="center" wrapText="1"/>
    </xf>
    <xf numFmtId="0" fontId="22" fillId="5" borderId="55" xfId="0" applyFont="1" applyFill="1" applyBorder="1" applyAlignment="1">
      <alignment horizontal="center" vertical="center"/>
    </xf>
    <xf numFmtId="0" fontId="23" fillId="6" borderId="79" xfId="0" applyFont="1" applyFill="1" applyBorder="1" applyAlignment="1">
      <alignment horizontal="center" vertical="center" wrapText="1"/>
    </xf>
    <xf numFmtId="0" fontId="23" fillId="6" borderId="78" xfId="0" applyFont="1" applyFill="1" applyBorder="1" applyAlignment="1">
      <alignment horizontal="center" vertical="center" wrapText="1"/>
    </xf>
    <xf numFmtId="0" fontId="23" fillId="6" borderId="72" xfId="0" applyFont="1" applyFill="1" applyBorder="1" applyAlignment="1">
      <alignment horizontal="center" vertical="center" wrapText="1"/>
    </xf>
    <xf numFmtId="0" fontId="23" fillId="6" borderId="57" xfId="0" applyFont="1" applyFill="1" applyBorder="1" applyAlignment="1">
      <alignment horizontal="center" vertical="center" wrapText="1"/>
    </xf>
    <xf numFmtId="0" fontId="23" fillId="6" borderId="68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/>
    </xf>
    <xf numFmtId="164" fontId="20" fillId="7" borderId="57" xfId="0" applyNumberFormat="1" applyFont="1" applyFill="1" applyBorder="1" applyAlignment="1">
      <alignment horizontal="center" vertical="center" wrapText="1"/>
    </xf>
    <xf numFmtId="164" fontId="20" fillId="7" borderId="59" xfId="0" applyNumberFormat="1" applyFont="1" applyFill="1" applyBorder="1" applyAlignment="1">
      <alignment horizontal="center" vertical="center" wrapText="1"/>
    </xf>
    <xf numFmtId="164" fontId="20" fillId="7" borderId="63" xfId="0" applyNumberFormat="1" applyFont="1" applyFill="1" applyBorder="1" applyAlignment="1">
      <alignment horizontal="center" vertical="center" wrapText="1"/>
    </xf>
    <xf numFmtId="0" fontId="23" fillId="6" borderId="56" xfId="0" applyFont="1" applyFill="1" applyBorder="1" applyAlignment="1">
      <alignment horizontal="center" vertical="center" wrapText="1"/>
    </xf>
    <xf numFmtId="0" fontId="23" fillId="6" borderId="58" xfId="0" applyFont="1" applyFill="1" applyBorder="1" applyAlignment="1">
      <alignment horizontal="center" vertical="center" wrapText="1"/>
    </xf>
    <xf numFmtId="0" fontId="23" fillId="6" borderId="62" xfId="0" applyFont="1" applyFill="1" applyBorder="1" applyAlignment="1">
      <alignment horizontal="center" vertical="center" wrapText="1"/>
    </xf>
    <xf numFmtId="0" fontId="23" fillId="6" borderId="59" xfId="0" applyFont="1" applyFill="1" applyBorder="1" applyAlignment="1">
      <alignment horizontal="center" vertical="center" wrapText="1"/>
    </xf>
    <xf numFmtId="0" fontId="23" fillId="6" borderId="63" xfId="0" applyFont="1" applyFill="1" applyBorder="1" applyAlignment="1">
      <alignment horizontal="center" vertical="center" wrapText="1"/>
    </xf>
    <xf numFmtId="0" fontId="24" fillId="6" borderId="53" xfId="0" applyFont="1" applyFill="1" applyBorder="1" applyAlignment="1">
      <alignment horizontal="center" vertical="center" wrapText="1"/>
    </xf>
    <xf numFmtId="0" fontId="24" fillId="6" borderId="54" xfId="0" applyFont="1" applyFill="1" applyBorder="1" applyAlignment="1">
      <alignment horizontal="center" vertical="center" wrapText="1"/>
    </xf>
    <xf numFmtId="0" fontId="24" fillId="6" borderId="55" xfId="0" applyFont="1" applyFill="1" applyBorder="1" applyAlignment="1">
      <alignment horizontal="center" vertical="center" wrapText="1"/>
    </xf>
    <xf numFmtId="0" fontId="30" fillId="6" borderId="68" xfId="0" applyFont="1" applyFill="1" applyBorder="1" applyAlignment="1">
      <alignment horizontal="left" vertical="center" wrapText="1"/>
    </xf>
    <xf numFmtId="0" fontId="30" fillId="6" borderId="57" xfId="0" applyFont="1" applyFill="1" applyBorder="1" applyAlignment="1">
      <alignment horizontal="left" vertical="center" wrapText="1"/>
    </xf>
    <xf numFmtId="0" fontId="22" fillId="5" borderId="55" xfId="0" applyFont="1" applyFill="1" applyBorder="1" applyAlignment="1">
      <alignment horizontal="center" vertical="center" wrapText="1"/>
    </xf>
    <xf numFmtId="0" fontId="23" fillId="6" borderId="53" xfId="0" applyFont="1" applyFill="1" applyBorder="1" applyAlignment="1">
      <alignment horizontal="center" vertical="center" wrapText="1"/>
    </xf>
    <xf numFmtId="0" fontId="23" fillId="6" borderId="54" xfId="0" applyFont="1" applyFill="1" applyBorder="1" applyAlignment="1">
      <alignment horizontal="center" vertical="center" wrapText="1"/>
    </xf>
    <xf numFmtId="0" fontId="20" fillId="7" borderId="68" xfId="0" applyFont="1" applyFill="1" applyBorder="1" applyAlignment="1">
      <alignment horizontal="center" vertical="center" wrapText="1"/>
    </xf>
    <xf numFmtId="0" fontId="20" fillId="7" borderId="57" xfId="0" applyFont="1" applyFill="1" applyBorder="1" applyAlignment="1">
      <alignment horizontal="center" vertical="center" wrapText="1"/>
    </xf>
    <xf numFmtId="0" fontId="20" fillId="7" borderId="70" xfId="0" applyFont="1" applyFill="1" applyBorder="1" applyAlignment="1">
      <alignment horizontal="center" vertical="center" wrapText="1"/>
    </xf>
    <xf numFmtId="0" fontId="20" fillId="7" borderId="59" xfId="0" applyFont="1" applyFill="1" applyBorder="1" applyAlignment="1">
      <alignment horizontal="center" vertical="center" wrapText="1"/>
    </xf>
    <xf numFmtId="0" fontId="31" fillId="6" borderId="57" xfId="0" applyFont="1" applyFill="1" applyBorder="1" applyAlignment="1">
      <alignment horizontal="center" vertical="center"/>
    </xf>
    <xf numFmtId="0" fontId="31" fillId="6" borderId="70" xfId="0" applyFont="1" applyFill="1" applyBorder="1" applyAlignment="1">
      <alignment horizontal="center" vertical="center"/>
    </xf>
    <xf numFmtId="0" fontId="31" fillId="6" borderId="59" xfId="0" applyFont="1" applyFill="1" applyBorder="1" applyAlignment="1">
      <alignment horizontal="center" vertical="center"/>
    </xf>
    <xf numFmtId="0" fontId="23" fillId="6" borderId="55" xfId="0" applyFont="1" applyFill="1" applyBorder="1" applyAlignment="1">
      <alignment horizontal="center" vertical="center" wrapText="1"/>
    </xf>
    <xf numFmtId="0" fontId="31" fillId="6" borderId="54" xfId="0" applyFont="1" applyFill="1" applyBorder="1" applyAlignment="1">
      <alignment horizontal="center" vertical="center"/>
    </xf>
    <xf numFmtId="0" fontId="31" fillId="6" borderId="55" xfId="0" applyFont="1" applyFill="1" applyBorder="1" applyAlignment="1">
      <alignment horizontal="center" vertical="center"/>
    </xf>
    <xf numFmtId="0" fontId="17" fillId="7" borderId="55" xfId="0" applyFont="1" applyFill="1" applyBorder="1" applyAlignment="1">
      <alignment horizontal="center" vertical="center"/>
    </xf>
    <xf numFmtId="0" fontId="20" fillId="7" borderId="73" xfId="0" applyFont="1" applyFill="1" applyBorder="1" applyAlignment="1">
      <alignment horizontal="center" vertical="center" wrapText="1"/>
    </xf>
    <xf numFmtId="0" fontId="20" fillId="7" borderId="74" xfId="0" applyFont="1" applyFill="1" applyBorder="1" applyAlignment="1">
      <alignment horizontal="center" vertical="center" wrapText="1"/>
    </xf>
    <xf numFmtId="0" fontId="20" fillId="7" borderId="76" xfId="0" applyFont="1" applyFill="1" applyBorder="1" applyAlignment="1">
      <alignment horizontal="center" vertical="center" wrapText="1"/>
    </xf>
    <xf numFmtId="0" fontId="23" fillId="6" borderId="89" xfId="0" applyFont="1" applyFill="1" applyBorder="1" applyAlignment="1">
      <alignment horizontal="center" vertical="center" wrapText="1"/>
    </xf>
    <xf numFmtId="0" fontId="23" fillId="6" borderId="90" xfId="0" applyFont="1" applyFill="1" applyBorder="1" applyAlignment="1">
      <alignment horizontal="center" vertical="center" wrapText="1"/>
    </xf>
    <xf numFmtId="0" fontId="23" fillId="6" borderId="91" xfId="0" applyFont="1" applyFill="1" applyBorder="1" applyAlignment="1">
      <alignment horizontal="center" vertical="center" wrapText="1"/>
    </xf>
    <xf numFmtId="0" fontId="23" fillId="6" borderId="73" xfId="0" applyFont="1" applyFill="1" applyBorder="1" applyAlignment="1">
      <alignment horizontal="center" vertical="center" wrapText="1"/>
    </xf>
    <xf numFmtId="0" fontId="23" fillId="6" borderId="7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/>
    </xf>
    <xf numFmtId="0" fontId="23" fillId="6" borderId="71" xfId="0" applyFont="1" applyFill="1" applyBorder="1" applyAlignment="1">
      <alignment horizontal="center" vertical="center" wrapText="1"/>
    </xf>
    <xf numFmtId="0" fontId="23" fillId="6" borderId="33" xfId="0" applyFont="1" applyFill="1" applyBorder="1" applyAlignment="1">
      <alignment horizontal="center" vertical="center" wrapText="1"/>
    </xf>
    <xf numFmtId="0" fontId="23" fillId="6" borderId="75" xfId="0" applyFont="1" applyFill="1" applyBorder="1" applyAlignment="1">
      <alignment horizontal="center" vertical="center" wrapText="1"/>
    </xf>
    <xf numFmtId="0" fontId="23" fillId="6" borderId="0" xfId="0" applyFont="1" applyFill="1" applyBorder="1" applyAlignment="1">
      <alignment horizontal="center" vertical="center" wrapText="1"/>
    </xf>
    <xf numFmtId="0" fontId="23" fillId="6" borderId="67" xfId="0" applyFont="1" applyFill="1" applyBorder="1" applyAlignment="1">
      <alignment horizontal="center" vertical="center" wrapText="1"/>
    </xf>
    <xf numFmtId="0" fontId="20" fillId="7" borderId="55" xfId="0" applyFont="1" applyFill="1" applyBorder="1" applyAlignment="1">
      <alignment horizontal="center" vertical="center" wrapText="1"/>
    </xf>
    <xf numFmtId="0" fontId="17" fillId="7" borderId="57" xfId="0" applyFont="1" applyFill="1" applyBorder="1" applyAlignment="1">
      <alignment horizontal="center" vertical="center"/>
    </xf>
    <xf numFmtId="0" fontId="32" fillId="5" borderId="54" xfId="0" applyFont="1" applyFill="1" applyBorder="1" applyAlignment="1">
      <alignment horizontal="center" vertical="center"/>
    </xf>
    <xf numFmtId="0" fontId="32" fillId="5" borderId="55" xfId="0" applyFont="1" applyFill="1" applyBorder="1" applyAlignment="1">
      <alignment horizontal="center" vertical="center"/>
    </xf>
    <xf numFmtId="0" fontId="31" fillId="6" borderId="78" xfId="0" applyFont="1" applyFill="1" applyBorder="1" applyAlignment="1">
      <alignment horizontal="center" vertical="center"/>
    </xf>
    <xf numFmtId="0" fontId="31" fillId="6" borderId="72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3" fillId="3" borderId="0" xfId="0" applyFont="1" applyFill="1" applyBorder="1" applyAlignment="1">
      <alignment horizontal="center" vertical="center" wrapText="1"/>
    </xf>
    <xf numFmtId="0" fontId="40" fillId="3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9" fontId="1" fillId="0" borderId="25" xfId="0" applyNumberFormat="1" applyFont="1" applyFill="1" applyBorder="1" applyAlignment="1">
      <alignment horizontal="center" vertical="center" wrapText="1"/>
    </xf>
    <xf numFmtId="9" fontId="1" fillId="0" borderId="50" xfId="0" applyNumberFormat="1" applyFont="1" applyFill="1" applyBorder="1" applyAlignment="1">
      <alignment horizontal="center" vertical="center" wrapText="1"/>
    </xf>
    <xf numFmtId="0" fontId="21" fillId="4" borderId="55" xfId="0" applyFont="1" applyFill="1" applyBorder="1" applyAlignment="1">
      <alignment horizontal="center" vertical="center" wrapText="1"/>
    </xf>
    <xf numFmtId="0" fontId="23" fillId="6" borderId="80" xfId="0" applyFont="1" applyFill="1" applyBorder="1" applyAlignment="1">
      <alignment horizontal="center" vertical="center" wrapText="1"/>
    </xf>
    <xf numFmtId="164" fontId="20" fillId="7" borderId="73" xfId="0" applyNumberFormat="1" applyFont="1" applyFill="1" applyBorder="1" applyAlignment="1">
      <alignment horizontal="center" vertical="center" wrapText="1"/>
    </xf>
    <xf numFmtId="164" fontId="20" fillId="7" borderId="74" xfId="0" applyNumberFormat="1" applyFont="1" applyFill="1" applyBorder="1" applyAlignment="1">
      <alignment horizontal="center" vertical="center" wrapText="1"/>
    </xf>
    <xf numFmtId="164" fontId="20" fillId="7" borderId="76" xfId="0" applyNumberFormat="1" applyFont="1" applyFill="1" applyBorder="1" applyAlignment="1">
      <alignment horizontal="center" vertical="center" wrapText="1"/>
    </xf>
    <xf numFmtId="0" fontId="23" fillId="6" borderId="70" xfId="0" applyFont="1" applyFill="1" applyBorder="1" applyAlignment="1">
      <alignment horizontal="center" vertical="center" wrapText="1"/>
    </xf>
    <xf numFmtId="1" fontId="23" fillId="6" borderId="71" xfId="0" applyNumberFormat="1" applyFont="1" applyFill="1" applyBorder="1" applyAlignment="1">
      <alignment horizontal="center" vertical="center" wrapText="1"/>
    </xf>
    <xf numFmtId="1" fontId="23" fillId="6" borderId="33" xfId="0" applyNumberFormat="1" applyFont="1" applyFill="1" applyBorder="1" applyAlignment="1">
      <alignment horizontal="center" vertical="center" wrapText="1"/>
    </xf>
    <xf numFmtId="1" fontId="23" fillId="6" borderId="75" xfId="0" applyNumberFormat="1" applyFont="1" applyFill="1" applyBorder="1" applyAlignment="1">
      <alignment horizontal="center" vertical="center" wrapText="1"/>
    </xf>
    <xf numFmtId="1" fontId="23" fillId="6" borderId="57" xfId="0" applyNumberFormat="1" applyFont="1" applyFill="1" applyBorder="1" applyAlignment="1">
      <alignment horizontal="center" vertical="center" wrapText="1"/>
    </xf>
    <xf numFmtId="1" fontId="23" fillId="6" borderId="59" xfId="0" applyNumberFormat="1" applyFont="1" applyFill="1" applyBorder="1" applyAlignment="1">
      <alignment horizontal="center" vertical="center" wrapText="1"/>
    </xf>
    <xf numFmtId="1" fontId="23" fillId="6" borderId="63" xfId="0" applyNumberFormat="1" applyFont="1" applyFill="1" applyBorder="1" applyAlignment="1">
      <alignment horizontal="center" vertical="center" wrapText="1"/>
    </xf>
    <xf numFmtId="1" fontId="20" fillId="7" borderId="73" xfId="0" applyNumberFormat="1" applyFont="1" applyFill="1" applyBorder="1" applyAlignment="1">
      <alignment horizontal="center" vertical="center" wrapText="1"/>
    </xf>
    <xf numFmtId="1" fontId="20" fillId="7" borderId="74" xfId="0" applyNumberFormat="1" applyFont="1" applyFill="1" applyBorder="1" applyAlignment="1">
      <alignment horizontal="center" vertical="center" wrapText="1"/>
    </xf>
    <xf numFmtId="1" fontId="20" fillId="7" borderId="76" xfId="0" applyNumberFormat="1" applyFont="1" applyFill="1" applyBorder="1" applyAlignment="1">
      <alignment horizontal="center" vertical="center" wrapText="1"/>
    </xf>
    <xf numFmtId="1" fontId="23" fillId="6" borderId="56" xfId="0" applyNumberFormat="1" applyFont="1" applyFill="1" applyBorder="1" applyAlignment="1">
      <alignment horizontal="center" vertical="center" wrapText="1"/>
    </xf>
    <xf numFmtId="1" fontId="23" fillId="6" borderId="58" xfId="0" applyNumberFormat="1" applyFont="1" applyFill="1" applyBorder="1" applyAlignment="1">
      <alignment horizontal="center" vertical="center" wrapText="1"/>
    </xf>
    <xf numFmtId="1" fontId="23" fillId="6" borderId="62" xfId="0" applyNumberFormat="1" applyFont="1" applyFill="1" applyBorder="1" applyAlignment="1">
      <alignment horizontal="center" vertical="center" wrapText="1"/>
    </xf>
    <xf numFmtId="1" fontId="23" fillId="6" borderId="72" xfId="0" applyNumberFormat="1" applyFont="1" applyFill="1" applyBorder="1" applyAlignment="1">
      <alignment horizontal="center" vertical="center" wrapText="1"/>
    </xf>
    <xf numFmtId="1" fontId="23" fillId="6" borderId="0" xfId="0" applyNumberFormat="1" applyFont="1" applyFill="1" applyBorder="1" applyAlignment="1">
      <alignment horizontal="center" vertical="center" wrapText="1"/>
    </xf>
    <xf numFmtId="1" fontId="23" fillId="6" borderId="67" xfId="0" applyNumberFormat="1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left" vertical="center" wrapText="1"/>
    </xf>
    <xf numFmtId="0" fontId="31" fillId="6" borderId="58" xfId="0" applyFont="1" applyFill="1" applyBorder="1" applyAlignment="1">
      <alignment horizontal="center" vertical="center" wrapText="1"/>
    </xf>
    <xf numFmtId="0" fontId="31" fillId="6" borderId="62" xfId="0" applyFont="1" applyFill="1" applyBorder="1" applyAlignment="1">
      <alignment horizontal="center" vertical="center" wrapText="1"/>
    </xf>
    <xf numFmtId="0" fontId="31" fillId="6" borderId="59" xfId="0" applyFont="1" applyFill="1" applyBorder="1" applyAlignment="1">
      <alignment horizontal="center" vertical="center" wrapText="1"/>
    </xf>
    <xf numFmtId="0" fontId="31" fillId="6" borderId="63" xfId="0" applyFont="1" applyFill="1" applyBorder="1" applyAlignment="1">
      <alignment horizontal="center" vertical="center" wrapText="1"/>
    </xf>
    <xf numFmtId="9" fontId="23" fillId="6" borderId="68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9" fontId="1" fillId="0" borderId="52" xfId="0" applyNumberFormat="1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23" fillId="6" borderId="81" xfId="0" applyFont="1" applyFill="1" applyBorder="1" applyAlignment="1">
      <alignment horizontal="center" vertical="center" wrapText="1"/>
    </xf>
    <xf numFmtId="0" fontId="23" fillId="6" borderId="34" xfId="0" applyFont="1" applyFill="1" applyBorder="1" applyAlignment="1">
      <alignment horizontal="center" vertical="center" wrapText="1"/>
    </xf>
    <xf numFmtId="0" fontId="23" fillId="6" borderId="21" xfId="0" applyFont="1" applyFill="1" applyBorder="1" applyAlignment="1">
      <alignment horizontal="center" vertical="center" wrapText="1"/>
    </xf>
    <xf numFmtId="0" fontId="23" fillId="6" borderId="53" xfId="0" applyFont="1" applyFill="1" applyBorder="1" applyAlignment="1">
      <alignment horizontal="center" vertical="center"/>
    </xf>
    <xf numFmtId="0" fontId="23" fillId="6" borderId="54" xfId="0" applyFont="1" applyFill="1" applyBorder="1" applyAlignment="1">
      <alignment horizontal="center" vertical="center"/>
    </xf>
    <xf numFmtId="0" fontId="31" fillId="6" borderId="90" xfId="0" applyFont="1" applyFill="1" applyBorder="1" applyAlignment="1">
      <alignment horizontal="center" vertical="center" wrapText="1"/>
    </xf>
    <xf numFmtId="0" fontId="31" fillId="6" borderId="91" xfId="0" applyFont="1" applyFill="1" applyBorder="1" applyAlignment="1">
      <alignment horizontal="center" vertical="center" wrapText="1"/>
    </xf>
    <xf numFmtId="0" fontId="23" fillId="6" borderId="82" xfId="0" applyFont="1" applyFill="1" applyBorder="1" applyAlignment="1">
      <alignment horizontal="center" vertical="center" wrapText="1"/>
    </xf>
    <xf numFmtId="0" fontId="31" fillId="6" borderId="78" xfId="0" applyFont="1" applyFill="1" applyBorder="1" applyAlignment="1">
      <alignment horizontal="center" vertical="center" wrapText="1"/>
    </xf>
    <xf numFmtId="0" fontId="31" fillId="6" borderId="70" xfId="0" applyFont="1" applyFill="1" applyBorder="1" applyAlignment="1">
      <alignment horizontal="center" vertical="center" wrapText="1"/>
    </xf>
    <xf numFmtId="0" fontId="31" fillId="6" borderId="34" xfId="0" applyFont="1" applyFill="1" applyBorder="1" applyAlignment="1">
      <alignment horizontal="center" vertical="center" wrapText="1"/>
    </xf>
    <xf numFmtId="0" fontId="31" fillId="6" borderId="54" xfId="0" applyFont="1" applyFill="1" applyBorder="1" applyAlignment="1">
      <alignment horizontal="center" vertical="center" wrapText="1"/>
    </xf>
    <xf numFmtId="0" fontId="31" fillId="6" borderId="55" xfId="0" applyFont="1" applyFill="1" applyBorder="1" applyAlignment="1">
      <alignment horizontal="center" vertical="center" wrapText="1"/>
    </xf>
    <xf numFmtId="0" fontId="31" fillId="6" borderId="72" xfId="0" applyFont="1" applyFill="1" applyBorder="1" applyAlignment="1">
      <alignment horizontal="center" vertical="center" wrapText="1"/>
    </xf>
    <xf numFmtId="0" fontId="17" fillId="7" borderId="5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9" fontId="1" fillId="0" borderId="25" xfId="0" applyNumberFormat="1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23" fillId="6" borderId="93" xfId="0" applyFont="1" applyFill="1" applyBorder="1" applyAlignment="1">
      <alignment horizontal="center" vertical="center" wrapText="1"/>
    </xf>
    <xf numFmtId="0" fontId="23" fillId="6" borderId="94" xfId="0" applyFont="1" applyFill="1" applyBorder="1" applyAlignment="1">
      <alignment horizontal="center" vertical="center" wrapText="1"/>
    </xf>
    <xf numFmtId="0" fontId="20" fillId="7" borderId="53" xfId="0" applyFont="1" applyFill="1" applyBorder="1" applyAlignment="1">
      <alignment horizontal="center" vertical="center"/>
    </xf>
    <xf numFmtId="0" fontId="23" fillId="6" borderId="69" xfId="0" applyFont="1" applyFill="1" applyBorder="1" applyAlignment="1">
      <alignment horizontal="center" vertical="center" wrapText="1"/>
    </xf>
    <xf numFmtId="3" fontId="5" fillId="3" borderId="0" xfId="0" applyNumberFormat="1" applyFont="1" applyFill="1" applyAlignment="1">
      <alignment horizontal="left" vertical="center" wrapText="1"/>
    </xf>
    <xf numFmtId="164" fontId="4" fillId="3" borderId="0" xfId="0" applyNumberFormat="1" applyFont="1" applyFill="1" applyAlignment="1">
      <alignment horizontal="left" vertical="center" wrapText="1"/>
    </xf>
    <xf numFmtId="0" fontId="32" fillId="5" borderId="54" xfId="0" applyFont="1" applyFill="1" applyBorder="1" applyAlignment="1">
      <alignment horizontal="center" vertical="center" wrapText="1"/>
    </xf>
    <xf numFmtId="0" fontId="32" fillId="5" borderId="55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</cellXfs>
  <cellStyles count="3">
    <cellStyle name="Hyperlink" xfId="1" builtinId="8"/>
    <cellStyle name="Procent" xfId="2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1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3219450</xdr:colOff>
      <xdr:row>1</xdr:row>
      <xdr:rowOff>0</xdr:rowOff>
    </xdr:from>
    <xdr:ext cx="184731" cy="264560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393001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BE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apport%20statistique%20secteur%20public/2020/Data/jaarrapport%202020%20hoofdstuk%2025%20-%20public%20-%20arbeidswe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">
          <cell r="A3" t="str">
            <v>00 Inconnu</v>
          </cell>
        </row>
        <row r="110">
          <cell r="A110" t="str">
            <v>00 Inconnu</v>
          </cell>
          <cell r="B110">
            <v>7</v>
          </cell>
          <cell r="C110">
            <v>20</v>
          </cell>
          <cell r="D110">
            <v>0</v>
          </cell>
          <cell r="E110">
            <v>27</v>
          </cell>
          <cell r="F110">
            <v>74</v>
          </cell>
          <cell r="G110">
            <v>166</v>
          </cell>
          <cell r="H110">
            <v>7</v>
          </cell>
          <cell r="I110">
            <v>0</v>
          </cell>
          <cell r="J110">
            <v>247</v>
          </cell>
          <cell r="K110">
            <v>25</v>
          </cell>
          <cell r="L110">
            <v>79</v>
          </cell>
          <cell r="M110">
            <v>8</v>
          </cell>
          <cell r="N110">
            <v>112</v>
          </cell>
          <cell r="O110">
            <v>386</v>
          </cell>
        </row>
        <row r="111">
          <cell r="A111" t="str">
            <v>10 Production, transformation, traitement, stockage - de tout type - non précisée</v>
          </cell>
          <cell r="B111">
            <v>0</v>
          </cell>
          <cell r="C111">
            <v>2</v>
          </cell>
          <cell r="D111">
            <v>0</v>
          </cell>
          <cell r="E111">
            <v>2</v>
          </cell>
          <cell r="F111">
            <v>0</v>
          </cell>
          <cell r="G111">
            <v>5</v>
          </cell>
          <cell r="H111">
            <v>0</v>
          </cell>
          <cell r="I111">
            <v>0</v>
          </cell>
          <cell r="J111">
            <v>5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7</v>
          </cell>
        </row>
        <row r="112">
          <cell r="A112" t="str">
            <v>11 Production, transformation, traitement - de tout type</v>
          </cell>
          <cell r="B112">
            <v>0</v>
          </cell>
          <cell r="C112">
            <v>1</v>
          </cell>
          <cell r="D112">
            <v>0</v>
          </cell>
          <cell r="E112">
            <v>1</v>
          </cell>
          <cell r="F112">
            <v>0</v>
          </cell>
          <cell r="G112">
            <v>1</v>
          </cell>
          <cell r="H112">
            <v>0</v>
          </cell>
          <cell r="I112">
            <v>0</v>
          </cell>
          <cell r="J112">
            <v>1</v>
          </cell>
          <cell r="K112">
            <v>0</v>
          </cell>
          <cell r="L112">
            <v>3</v>
          </cell>
          <cell r="M112">
            <v>0</v>
          </cell>
          <cell r="N112">
            <v>3</v>
          </cell>
          <cell r="O112">
            <v>5</v>
          </cell>
        </row>
        <row r="113">
          <cell r="A113" t="str">
            <v>12 Stockage de tout type</v>
          </cell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3</v>
          </cell>
          <cell r="H113">
            <v>0</v>
          </cell>
          <cell r="I113">
            <v>0</v>
          </cell>
          <cell r="J113">
            <v>3</v>
          </cell>
          <cell r="K113">
            <v>0</v>
          </cell>
          <cell r="L113">
            <v>1</v>
          </cell>
          <cell r="M113">
            <v>0</v>
          </cell>
          <cell r="N113">
            <v>1</v>
          </cell>
          <cell r="O113">
            <v>4</v>
          </cell>
        </row>
        <row r="114">
          <cell r="A114" t="str">
            <v>19 Autre type de travail connu du groupe 10 non listé ci-dessus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3</v>
          </cell>
          <cell r="H114">
            <v>0</v>
          </cell>
          <cell r="I114">
            <v>0</v>
          </cell>
          <cell r="J114">
            <v>3</v>
          </cell>
          <cell r="K114">
            <v>0</v>
          </cell>
          <cell r="L114">
            <v>0</v>
          </cell>
          <cell r="M114">
            <v>1</v>
          </cell>
          <cell r="N114">
            <v>1</v>
          </cell>
          <cell r="O114">
            <v>4</v>
          </cell>
        </row>
        <row r="115">
          <cell r="A115" t="str">
            <v>20 Terrassement, construction, entretien, démolition - non précisé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1</v>
          </cell>
          <cell r="H115">
            <v>1</v>
          </cell>
          <cell r="I115">
            <v>0</v>
          </cell>
          <cell r="J115">
            <v>2</v>
          </cell>
          <cell r="K115">
            <v>0</v>
          </cell>
          <cell r="L115">
            <v>2</v>
          </cell>
          <cell r="M115">
            <v>0</v>
          </cell>
          <cell r="N115">
            <v>2</v>
          </cell>
          <cell r="O115">
            <v>4</v>
          </cell>
        </row>
        <row r="116">
          <cell r="A116" t="str">
            <v>21 Terrassement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1</v>
          </cell>
          <cell r="M116">
            <v>0</v>
          </cell>
          <cell r="N116">
            <v>1</v>
          </cell>
          <cell r="O116">
            <v>1</v>
          </cell>
        </row>
        <row r="117">
          <cell r="A117" t="str">
            <v>24 Rénovation, réparation, addition, entretien - de tout type de construction</v>
          </cell>
          <cell r="B117">
            <v>0</v>
          </cell>
          <cell r="C117">
            <v>1</v>
          </cell>
          <cell r="D117">
            <v>0</v>
          </cell>
          <cell r="E117">
            <v>1</v>
          </cell>
          <cell r="F117">
            <v>2</v>
          </cell>
          <cell r="G117">
            <v>9</v>
          </cell>
          <cell r="H117">
            <v>0</v>
          </cell>
          <cell r="I117">
            <v>0</v>
          </cell>
          <cell r="J117">
            <v>11</v>
          </cell>
          <cell r="K117">
            <v>0</v>
          </cell>
          <cell r="L117">
            <v>3</v>
          </cell>
          <cell r="M117">
            <v>0</v>
          </cell>
          <cell r="N117">
            <v>3</v>
          </cell>
          <cell r="O117">
            <v>15</v>
          </cell>
        </row>
        <row r="118">
          <cell r="A118" t="str">
            <v>29 Autre type de travail connu du groupe 20 non listé ci-dessus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1</v>
          </cell>
          <cell r="G118">
            <v>0</v>
          </cell>
          <cell r="H118">
            <v>0</v>
          </cell>
          <cell r="I118">
            <v>0</v>
          </cell>
          <cell r="J118">
            <v>1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1</v>
          </cell>
        </row>
        <row r="119">
          <cell r="A119" t="str">
            <v>30 Tâche de type agricole, forestière, horticole, piscicole, avec des animaux vivants - non précisé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1</v>
          </cell>
          <cell r="G119">
            <v>5</v>
          </cell>
          <cell r="H119">
            <v>0</v>
          </cell>
          <cell r="I119">
            <v>0</v>
          </cell>
          <cell r="J119">
            <v>6</v>
          </cell>
          <cell r="K119">
            <v>0</v>
          </cell>
          <cell r="L119">
            <v>4</v>
          </cell>
          <cell r="M119">
            <v>1</v>
          </cell>
          <cell r="N119">
            <v>5</v>
          </cell>
          <cell r="O119">
            <v>11</v>
          </cell>
        </row>
        <row r="120">
          <cell r="A120" t="str">
            <v>31 Tâche de type agricole - travaux du sol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</v>
          </cell>
          <cell r="L120">
            <v>0</v>
          </cell>
          <cell r="M120">
            <v>0</v>
          </cell>
          <cell r="N120">
            <v>1</v>
          </cell>
          <cell r="O120">
            <v>1</v>
          </cell>
        </row>
        <row r="121">
          <cell r="A121" t="str">
            <v>32 Tâche de type agricole - avec des végétaux, horticole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2</v>
          </cell>
          <cell r="H121">
            <v>0</v>
          </cell>
          <cell r="I121">
            <v>0</v>
          </cell>
          <cell r="J121">
            <v>2</v>
          </cell>
          <cell r="K121">
            <v>0</v>
          </cell>
          <cell r="L121">
            <v>2</v>
          </cell>
          <cell r="M121">
            <v>0</v>
          </cell>
          <cell r="N121">
            <v>2</v>
          </cell>
          <cell r="O121">
            <v>4</v>
          </cell>
        </row>
        <row r="122">
          <cell r="A122" t="str">
            <v>33 Tâche de type agricole - sur/avec des animaux vivants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1</v>
          </cell>
          <cell r="M122">
            <v>0</v>
          </cell>
          <cell r="N122">
            <v>1</v>
          </cell>
          <cell r="O122">
            <v>1</v>
          </cell>
        </row>
        <row r="123">
          <cell r="A123" t="str">
            <v>34 Tâche de type forestier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1</v>
          </cell>
          <cell r="G123">
            <v>2</v>
          </cell>
          <cell r="H123">
            <v>0</v>
          </cell>
          <cell r="I123">
            <v>0</v>
          </cell>
          <cell r="J123">
            <v>3</v>
          </cell>
          <cell r="K123">
            <v>0</v>
          </cell>
          <cell r="L123">
            <v>1</v>
          </cell>
          <cell r="M123">
            <v>0</v>
          </cell>
          <cell r="N123">
            <v>1</v>
          </cell>
          <cell r="O123">
            <v>4</v>
          </cell>
        </row>
        <row r="124">
          <cell r="A124" t="str">
            <v>39 Autre type de travail connu du groupe 30 non listé ci-dessus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1</v>
          </cell>
          <cell r="H124">
            <v>0</v>
          </cell>
          <cell r="I124">
            <v>0</v>
          </cell>
          <cell r="J124">
            <v>1</v>
          </cell>
          <cell r="K124">
            <v>0</v>
          </cell>
          <cell r="L124">
            <v>1</v>
          </cell>
          <cell r="M124">
            <v>0</v>
          </cell>
          <cell r="N124">
            <v>1</v>
          </cell>
          <cell r="O124">
            <v>2</v>
          </cell>
        </row>
        <row r="125">
          <cell r="A125" t="str">
            <v>40 Tâche de service à l'entreprise et/ou à la personne humaine; travail intellectuel - non précisé</v>
          </cell>
          <cell r="B125">
            <v>0</v>
          </cell>
          <cell r="C125">
            <v>4</v>
          </cell>
          <cell r="D125">
            <v>0</v>
          </cell>
          <cell r="E125">
            <v>4</v>
          </cell>
          <cell r="F125">
            <v>12</v>
          </cell>
          <cell r="G125">
            <v>30</v>
          </cell>
          <cell r="H125">
            <v>2</v>
          </cell>
          <cell r="I125">
            <v>0</v>
          </cell>
          <cell r="J125">
            <v>44</v>
          </cell>
          <cell r="K125">
            <v>7</v>
          </cell>
          <cell r="L125">
            <v>24</v>
          </cell>
          <cell r="M125">
            <v>1</v>
          </cell>
          <cell r="N125">
            <v>32</v>
          </cell>
          <cell r="O125">
            <v>80</v>
          </cell>
        </row>
        <row r="126">
          <cell r="A126" t="str">
            <v>41 Tâche de service, soin, assistance à la personne humaine</v>
          </cell>
          <cell r="B126">
            <v>8</v>
          </cell>
          <cell r="C126">
            <v>39</v>
          </cell>
          <cell r="D126">
            <v>0</v>
          </cell>
          <cell r="E126">
            <v>47</v>
          </cell>
          <cell r="F126">
            <v>99</v>
          </cell>
          <cell r="G126">
            <v>249</v>
          </cell>
          <cell r="H126">
            <v>12</v>
          </cell>
          <cell r="I126">
            <v>1</v>
          </cell>
          <cell r="J126">
            <v>361</v>
          </cell>
          <cell r="K126">
            <v>47</v>
          </cell>
          <cell r="L126">
            <v>120</v>
          </cell>
          <cell r="M126">
            <v>13</v>
          </cell>
          <cell r="N126">
            <v>180</v>
          </cell>
          <cell r="O126">
            <v>588</v>
          </cell>
        </row>
        <row r="127">
          <cell r="A127" t="str">
            <v>42 Tâche intellectuelle - enseignement, formation, traitement de l'information, travail de bureau, d'organisation, de gestion</v>
          </cell>
          <cell r="B127">
            <v>46</v>
          </cell>
          <cell r="C127">
            <v>44</v>
          </cell>
          <cell r="D127">
            <v>0</v>
          </cell>
          <cell r="E127">
            <v>90</v>
          </cell>
          <cell r="F127">
            <v>567</v>
          </cell>
          <cell r="G127">
            <v>789</v>
          </cell>
          <cell r="H127">
            <v>30</v>
          </cell>
          <cell r="I127">
            <v>1</v>
          </cell>
          <cell r="J127">
            <v>1387</v>
          </cell>
          <cell r="K127">
            <v>333</v>
          </cell>
          <cell r="L127">
            <v>461</v>
          </cell>
          <cell r="M127">
            <v>44</v>
          </cell>
          <cell r="N127">
            <v>838</v>
          </cell>
          <cell r="O127">
            <v>2315</v>
          </cell>
        </row>
        <row r="128">
          <cell r="A128" t="str">
            <v>43 Tâche commerciale - achat, vente, services associés</v>
          </cell>
          <cell r="B128">
            <v>1</v>
          </cell>
          <cell r="C128">
            <v>0</v>
          </cell>
          <cell r="D128">
            <v>0</v>
          </cell>
          <cell r="E128">
            <v>1</v>
          </cell>
          <cell r="F128">
            <v>0</v>
          </cell>
          <cell r="G128">
            <v>1</v>
          </cell>
          <cell r="H128">
            <v>0</v>
          </cell>
          <cell r="I128">
            <v>0</v>
          </cell>
          <cell r="J128">
            <v>1</v>
          </cell>
          <cell r="K128">
            <v>0</v>
          </cell>
          <cell r="L128">
            <v>11</v>
          </cell>
          <cell r="M128">
            <v>0</v>
          </cell>
          <cell r="N128">
            <v>11</v>
          </cell>
          <cell r="O128">
            <v>13</v>
          </cell>
        </row>
        <row r="129">
          <cell r="A129" t="str">
            <v>49 Autre type de travail connu du groupe 40 non listé ci-dessus</v>
          </cell>
          <cell r="B129">
            <v>0</v>
          </cell>
          <cell r="C129">
            <v>1</v>
          </cell>
          <cell r="D129">
            <v>0</v>
          </cell>
          <cell r="E129">
            <v>1</v>
          </cell>
          <cell r="F129">
            <v>9</v>
          </cell>
          <cell r="G129">
            <v>15</v>
          </cell>
          <cell r="H129">
            <v>4</v>
          </cell>
          <cell r="I129">
            <v>0</v>
          </cell>
          <cell r="J129">
            <v>28</v>
          </cell>
          <cell r="K129">
            <v>0</v>
          </cell>
          <cell r="L129">
            <v>5</v>
          </cell>
          <cell r="M129">
            <v>1</v>
          </cell>
          <cell r="N129">
            <v>6</v>
          </cell>
          <cell r="O129">
            <v>35</v>
          </cell>
        </row>
        <row r="130">
          <cell r="A130" t="str">
            <v>50 Travaux connexes aux tâches codées en 10, 20, 30 et 40 - non précisé</v>
          </cell>
          <cell r="B130">
            <v>0</v>
          </cell>
          <cell r="C130">
            <v>2</v>
          </cell>
          <cell r="D130">
            <v>0</v>
          </cell>
          <cell r="E130">
            <v>2</v>
          </cell>
          <cell r="F130">
            <v>1</v>
          </cell>
          <cell r="G130">
            <v>4</v>
          </cell>
          <cell r="H130">
            <v>2</v>
          </cell>
          <cell r="I130">
            <v>0</v>
          </cell>
          <cell r="J130">
            <v>7</v>
          </cell>
          <cell r="K130">
            <v>1</v>
          </cell>
          <cell r="L130">
            <v>3</v>
          </cell>
          <cell r="M130">
            <v>0</v>
          </cell>
          <cell r="N130">
            <v>4</v>
          </cell>
          <cell r="O130">
            <v>13</v>
          </cell>
        </row>
        <row r="131">
          <cell r="A131" t="str">
            <v>51 Mise en place, préparation, installation, montage, désassemblage, démontage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3</v>
          </cell>
          <cell r="H131">
            <v>1</v>
          </cell>
          <cell r="I131">
            <v>0</v>
          </cell>
          <cell r="J131">
            <v>4</v>
          </cell>
          <cell r="K131">
            <v>0</v>
          </cell>
          <cell r="L131">
            <v>4</v>
          </cell>
          <cell r="M131">
            <v>0</v>
          </cell>
          <cell r="N131">
            <v>4</v>
          </cell>
          <cell r="O131">
            <v>8</v>
          </cell>
        </row>
        <row r="132">
          <cell r="A132" t="str">
            <v>52 Maintenance, réparation, réglage, mise au point</v>
          </cell>
          <cell r="B132">
            <v>0</v>
          </cell>
          <cell r="C132">
            <v>3</v>
          </cell>
          <cell r="D132">
            <v>0</v>
          </cell>
          <cell r="E132">
            <v>3</v>
          </cell>
          <cell r="F132">
            <v>6</v>
          </cell>
          <cell r="G132">
            <v>19</v>
          </cell>
          <cell r="H132">
            <v>2</v>
          </cell>
          <cell r="I132">
            <v>0</v>
          </cell>
          <cell r="J132">
            <v>27</v>
          </cell>
          <cell r="K132">
            <v>3</v>
          </cell>
          <cell r="L132">
            <v>15</v>
          </cell>
          <cell r="M132">
            <v>1</v>
          </cell>
          <cell r="N132">
            <v>19</v>
          </cell>
          <cell r="O132">
            <v>49</v>
          </cell>
        </row>
        <row r="133">
          <cell r="A133" t="str">
            <v>53 Nettoyage de locaux, de machines - industriel ou manuel</v>
          </cell>
          <cell r="B133">
            <v>0</v>
          </cell>
          <cell r="C133">
            <v>5</v>
          </cell>
          <cell r="D133">
            <v>0</v>
          </cell>
          <cell r="E133">
            <v>5</v>
          </cell>
          <cell r="F133">
            <v>5</v>
          </cell>
          <cell r="G133">
            <v>50</v>
          </cell>
          <cell r="H133">
            <v>3</v>
          </cell>
          <cell r="I133">
            <v>0</v>
          </cell>
          <cell r="J133">
            <v>58</v>
          </cell>
          <cell r="K133">
            <v>7</v>
          </cell>
          <cell r="L133">
            <v>50</v>
          </cell>
          <cell r="M133">
            <v>2</v>
          </cell>
          <cell r="N133">
            <v>59</v>
          </cell>
          <cell r="O133">
            <v>122</v>
          </cell>
        </row>
        <row r="134">
          <cell r="A134" t="str">
            <v>54 Gestion des déchets, mise au rebut, traitement de déchets de toute nature</v>
          </cell>
          <cell r="B134">
            <v>0</v>
          </cell>
          <cell r="C134">
            <v>5</v>
          </cell>
          <cell r="D134">
            <v>0</v>
          </cell>
          <cell r="E134">
            <v>5</v>
          </cell>
          <cell r="F134">
            <v>1</v>
          </cell>
          <cell r="G134">
            <v>16</v>
          </cell>
          <cell r="H134">
            <v>0</v>
          </cell>
          <cell r="I134">
            <v>0</v>
          </cell>
          <cell r="J134">
            <v>17</v>
          </cell>
          <cell r="K134">
            <v>4</v>
          </cell>
          <cell r="L134">
            <v>3</v>
          </cell>
          <cell r="M134">
            <v>3</v>
          </cell>
          <cell r="N134">
            <v>10</v>
          </cell>
          <cell r="O134">
            <v>32</v>
          </cell>
        </row>
        <row r="135">
          <cell r="A135" t="str">
            <v>55 Surveillance, inspection, de procédé de fabrication, de locaux, de moyens de transport, d'équipements - avec ou sans matériel de contrôle</v>
          </cell>
          <cell r="B135">
            <v>0</v>
          </cell>
          <cell r="C135">
            <v>3</v>
          </cell>
          <cell r="D135">
            <v>0</v>
          </cell>
          <cell r="E135">
            <v>3</v>
          </cell>
          <cell r="F135">
            <v>4</v>
          </cell>
          <cell r="G135">
            <v>19</v>
          </cell>
          <cell r="H135">
            <v>0</v>
          </cell>
          <cell r="I135">
            <v>0</v>
          </cell>
          <cell r="J135">
            <v>23</v>
          </cell>
          <cell r="K135">
            <v>3</v>
          </cell>
          <cell r="L135">
            <v>7</v>
          </cell>
          <cell r="M135">
            <v>0</v>
          </cell>
          <cell r="N135">
            <v>10</v>
          </cell>
          <cell r="O135">
            <v>36</v>
          </cell>
        </row>
        <row r="136">
          <cell r="A136" t="str">
            <v>59 Autre type de travail connu du groupe 50 non listé ci-dessus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2</v>
          </cell>
          <cell r="G136">
            <v>4</v>
          </cell>
          <cell r="H136">
            <v>0</v>
          </cell>
          <cell r="I136">
            <v>0</v>
          </cell>
          <cell r="J136">
            <v>6</v>
          </cell>
          <cell r="K136">
            <v>0</v>
          </cell>
          <cell r="L136">
            <v>8</v>
          </cell>
          <cell r="M136">
            <v>0</v>
          </cell>
          <cell r="N136">
            <v>8</v>
          </cell>
          <cell r="O136">
            <v>14</v>
          </cell>
        </row>
        <row r="137">
          <cell r="A137" t="str">
            <v>60 Circulation, activité sportive, artistique - non précisé</v>
          </cell>
          <cell r="B137">
            <v>1</v>
          </cell>
          <cell r="C137">
            <v>1</v>
          </cell>
          <cell r="D137">
            <v>0</v>
          </cell>
          <cell r="E137">
            <v>2</v>
          </cell>
          <cell r="F137">
            <v>12</v>
          </cell>
          <cell r="G137">
            <v>23</v>
          </cell>
          <cell r="H137">
            <v>4</v>
          </cell>
          <cell r="I137">
            <v>0</v>
          </cell>
          <cell r="J137">
            <v>39</v>
          </cell>
          <cell r="K137">
            <v>10</v>
          </cell>
          <cell r="L137">
            <v>18</v>
          </cell>
          <cell r="M137">
            <v>1</v>
          </cell>
          <cell r="N137">
            <v>29</v>
          </cell>
          <cell r="O137">
            <v>70</v>
          </cell>
        </row>
        <row r="138">
          <cell r="A138" t="str">
            <v>61 Circulation y compris dans les moyens de transport</v>
          </cell>
          <cell r="B138">
            <v>33</v>
          </cell>
          <cell r="C138">
            <v>132</v>
          </cell>
          <cell r="D138">
            <v>5</v>
          </cell>
          <cell r="E138">
            <v>170</v>
          </cell>
          <cell r="F138">
            <v>396</v>
          </cell>
          <cell r="G138">
            <v>1361</v>
          </cell>
          <cell r="H138">
            <v>68</v>
          </cell>
          <cell r="I138">
            <v>3</v>
          </cell>
          <cell r="J138">
            <v>1828</v>
          </cell>
          <cell r="K138">
            <v>231</v>
          </cell>
          <cell r="L138">
            <v>725</v>
          </cell>
          <cell r="M138">
            <v>69</v>
          </cell>
          <cell r="N138">
            <v>1025</v>
          </cell>
          <cell r="O138">
            <v>3023</v>
          </cell>
        </row>
        <row r="139">
          <cell r="A139" t="str">
            <v>62 Activité sportive, artistique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2</v>
          </cell>
          <cell r="G139">
            <v>1</v>
          </cell>
          <cell r="H139">
            <v>1</v>
          </cell>
          <cell r="I139">
            <v>0</v>
          </cell>
          <cell r="J139">
            <v>4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4</v>
          </cell>
        </row>
        <row r="140">
          <cell r="A140" t="str">
            <v>69 Autre type de travail connu du groupe 60 non listé ci-dessus</v>
          </cell>
          <cell r="B140">
            <v>0</v>
          </cell>
          <cell r="C140">
            <v>2</v>
          </cell>
          <cell r="D140">
            <v>0</v>
          </cell>
          <cell r="E140">
            <v>2</v>
          </cell>
          <cell r="F140">
            <v>1</v>
          </cell>
          <cell r="G140">
            <v>1</v>
          </cell>
          <cell r="H140">
            <v>0</v>
          </cell>
          <cell r="I140">
            <v>0</v>
          </cell>
          <cell r="J140">
            <v>2</v>
          </cell>
          <cell r="K140">
            <v>0</v>
          </cell>
          <cell r="L140">
            <v>2</v>
          </cell>
          <cell r="M140">
            <v>0</v>
          </cell>
          <cell r="N140">
            <v>2</v>
          </cell>
          <cell r="O140">
            <v>6</v>
          </cell>
        </row>
        <row r="141">
          <cell r="A141" t="str">
            <v>99 Autre type de travail, non listé dans cette classification</v>
          </cell>
          <cell r="B141">
            <v>3</v>
          </cell>
          <cell r="C141">
            <v>10</v>
          </cell>
          <cell r="D141">
            <v>0</v>
          </cell>
          <cell r="E141">
            <v>13</v>
          </cell>
          <cell r="F141">
            <v>27</v>
          </cell>
          <cell r="G141">
            <v>86</v>
          </cell>
          <cell r="H141">
            <v>4</v>
          </cell>
          <cell r="I141">
            <v>1</v>
          </cell>
          <cell r="J141">
            <v>118</v>
          </cell>
          <cell r="K141">
            <v>25</v>
          </cell>
          <cell r="L141">
            <v>53</v>
          </cell>
          <cell r="M141">
            <v>6</v>
          </cell>
          <cell r="N141">
            <v>84</v>
          </cell>
          <cell r="O141">
            <v>215</v>
          </cell>
        </row>
        <row r="142">
          <cell r="A142" t="str">
            <v>Total</v>
          </cell>
          <cell r="B142">
            <v>99</v>
          </cell>
          <cell r="C142">
            <v>275</v>
          </cell>
          <cell r="D142">
            <v>5</v>
          </cell>
          <cell r="E142">
            <v>379</v>
          </cell>
          <cell r="F142">
            <v>1223</v>
          </cell>
          <cell r="G142">
            <v>2869</v>
          </cell>
          <cell r="H142">
            <v>141</v>
          </cell>
          <cell r="I142">
            <v>6</v>
          </cell>
          <cell r="J142">
            <v>4239</v>
          </cell>
          <cell r="K142">
            <v>697</v>
          </cell>
          <cell r="L142">
            <v>1607</v>
          </cell>
          <cell r="M142">
            <v>151</v>
          </cell>
          <cell r="N142">
            <v>2455</v>
          </cell>
          <cell r="O142">
            <v>7073</v>
          </cell>
        </row>
        <row r="461">
          <cell r="A461" t="str">
            <v>00 Inconnu</v>
          </cell>
          <cell r="B461">
            <v>3</v>
          </cell>
          <cell r="C461">
            <v>9</v>
          </cell>
          <cell r="D461">
            <v>0</v>
          </cell>
          <cell r="E461">
            <v>12</v>
          </cell>
          <cell r="F461">
            <v>52</v>
          </cell>
          <cell r="G461">
            <v>116</v>
          </cell>
          <cell r="H461">
            <v>12</v>
          </cell>
          <cell r="I461">
            <v>0</v>
          </cell>
          <cell r="J461">
            <v>180</v>
          </cell>
          <cell r="K461">
            <v>29</v>
          </cell>
          <cell r="L461">
            <v>49</v>
          </cell>
          <cell r="M461">
            <v>7</v>
          </cell>
          <cell r="N461">
            <v>85</v>
          </cell>
          <cell r="O461">
            <v>277</v>
          </cell>
        </row>
        <row r="462">
          <cell r="A462" t="str">
            <v>13 Explosion</v>
          </cell>
          <cell r="B462">
            <v>0</v>
          </cell>
          <cell r="C462">
            <v>0</v>
          </cell>
          <cell r="D462">
            <v>0</v>
          </cell>
          <cell r="E462">
            <v>0</v>
          </cell>
          <cell r="F462">
            <v>1</v>
          </cell>
          <cell r="G462">
            <v>0</v>
          </cell>
          <cell r="H462">
            <v>0</v>
          </cell>
          <cell r="I462">
            <v>0</v>
          </cell>
          <cell r="J462">
            <v>1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1</v>
          </cell>
        </row>
        <row r="463">
          <cell r="A463" t="str">
            <v>14 Incendie, embrasement</v>
          </cell>
          <cell r="B463">
            <v>0</v>
          </cell>
          <cell r="C463">
            <v>0</v>
          </cell>
          <cell r="D463">
            <v>0</v>
          </cell>
          <cell r="E463">
            <v>0</v>
          </cell>
          <cell r="F463">
            <v>0</v>
          </cell>
          <cell r="G463">
            <v>1</v>
          </cell>
          <cell r="H463">
            <v>0</v>
          </cell>
          <cell r="I463">
            <v>0</v>
          </cell>
          <cell r="J463">
            <v>1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1</v>
          </cell>
        </row>
        <row r="464">
          <cell r="A464" t="str">
            <v>19 Autre déviation connue du groupe 10 nlcd</v>
          </cell>
          <cell r="B464">
            <v>0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1</v>
          </cell>
          <cell r="H464">
            <v>0</v>
          </cell>
          <cell r="I464">
            <v>0</v>
          </cell>
          <cell r="J464">
            <v>1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1</v>
          </cell>
        </row>
        <row r="465">
          <cell r="A465" t="str">
            <v>20 Déviation par débordement, renversement, fuite, écoulement, vaporisation, dégagement - non précisé</v>
          </cell>
          <cell r="B465">
            <v>0</v>
          </cell>
          <cell r="C465">
            <v>0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1</v>
          </cell>
          <cell r="M465">
            <v>0</v>
          </cell>
          <cell r="N465">
            <v>1</v>
          </cell>
          <cell r="O465">
            <v>1</v>
          </cell>
        </row>
        <row r="466">
          <cell r="A466" t="str">
            <v>21 à l'état de solide - débordement, renversement</v>
          </cell>
          <cell r="B466">
            <v>0</v>
          </cell>
          <cell r="C466">
            <v>0</v>
          </cell>
          <cell r="D466">
            <v>0</v>
          </cell>
          <cell r="E466">
            <v>0</v>
          </cell>
          <cell r="F466">
            <v>0</v>
          </cell>
          <cell r="G466">
            <v>1</v>
          </cell>
          <cell r="H466">
            <v>0</v>
          </cell>
          <cell r="I466">
            <v>0</v>
          </cell>
          <cell r="J466">
            <v>1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1</v>
          </cell>
        </row>
        <row r="467">
          <cell r="A467" t="str">
            <v>22 à l'état de liquide - fuite, suintement, écouleemnt, éclaboussure, aspersion</v>
          </cell>
          <cell r="B467">
            <v>0</v>
          </cell>
          <cell r="C467">
            <v>0</v>
          </cell>
          <cell r="D467">
            <v>0</v>
          </cell>
          <cell r="E467">
            <v>0</v>
          </cell>
          <cell r="F467">
            <v>1</v>
          </cell>
          <cell r="G467">
            <v>1</v>
          </cell>
          <cell r="H467">
            <v>0</v>
          </cell>
          <cell r="I467">
            <v>0</v>
          </cell>
          <cell r="J467">
            <v>2</v>
          </cell>
          <cell r="K467">
            <v>0</v>
          </cell>
          <cell r="L467">
            <v>1</v>
          </cell>
          <cell r="M467">
            <v>0</v>
          </cell>
          <cell r="N467">
            <v>1</v>
          </cell>
          <cell r="O467">
            <v>3</v>
          </cell>
        </row>
        <row r="468">
          <cell r="A468" t="str">
            <v>24 Pulvérulent - génération de fumée, émission de poussières, particules</v>
          </cell>
          <cell r="B468">
            <v>0</v>
          </cell>
          <cell r="C468">
            <v>0</v>
          </cell>
          <cell r="D468">
            <v>0</v>
          </cell>
          <cell r="E468">
            <v>0</v>
          </cell>
          <cell r="F468">
            <v>1</v>
          </cell>
          <cell r="G468">
            <v>3</v>
          </cell>
          <cell r="H468">
            <v>0</v>
          </cell>
          <cell r="I468">
            <v>0</v>
          </cell>
          <cell r="J468">
            <v>4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4</v>
          </cell>
        </row>
        <row r="469">
          <cell r="A469" t="str">
            <v>30 Rupture, bris, éclatement, glissade, chute, effondrement d'agent matériel - non précisé</v>
          </cell>
          <cell r="B469">
            <v>3</v>
          </cell>
          <cell r="C469">
            <v>3</v>
          </cell>
          <cell r="D469">
            <v>0</v>
          </cell>
          <cell r="E469">
            <v>6</v>
          </cell>
          <cell r="F469">
            <v>34</v>
          </cell>
          <cell r="G469">
            <v>50</v>
          </cell>
          <cell r="H469">
            <v>2</v>
          </cell>
          <cell r="I469">
            <v>0</v>
          </cell>
          <cell r="J469">
            <v>86</v>
          </cell>
          <cell r="K469">
            <v>24</v>
          </cell>
          <cell r="L469">
            <v>29</v>
          </cell>
          <cell r="M469">
            <v>4</v>
          </cell>
          <cell r="N469">
            <v>57</v>
          </cell>
          <cell r="O469">
            <v>149</v>
          </cell>
        </row>
        <row r="470">
          <cell r="A470" t="str">
            <v>31 Rupture de matériel, aux joints, aux connexions</v>
          </cell>
          <cell r="B470">
            <v>0</v>
          </cell>
          <cell r="C470">
            <v>0</v>
          </cell>
          <cell r="D470">
            <v>0</v>
          </cell>
          <cell r="E470">
            <v>0</v>
          </cell>
          <cell r="F470">
            <v>2</v>
          </cell>
          <cell r="G470">
            <v>1</v>
          </cell>
          <cell r="H470">
            <v>1</v>
          </cell>
          <cell r="I470">
            <v>0</v>
          </cell>
          <cell r="J470">
            <v>4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4</v>
          </cell>
        </row>
        <row r="471">
          <cell r="A471" t="str">
            <v>32 Rupture, éclatement, causant des éclats</v>
          </cell>
          <cell r="B471">
            <v>0</v>
          </cell>
          <cell r="C471">
            <v>0</v>
          </cell>
          <cell r="D471">
            <v>0</v>
          </cell>
          <cell r="E471">
            <v>0</v>
          </cell>
          <cell r="F471">
            <v>1</v>
          </cell>
          <cell r="G471">
            <v>3</v>
          </cell>
          <cell r="H471">
            <v>0</v>
          </cell>
          <cell r="I471">
            <v>0</v>
          </cell>
          <cell r="J471">
            <v>4</v>
          </cell>
          <cell r="K471">
            <v>1</v>
          </cell>
          <cell r="L471">
            <v>0</v>
          </cell>
          <cell r="M471">
            <v>0</v>
          </cell>
          <cell r="N471">
            <v>1</v>
          </cell>
          <cell r="O471">
            <v>5</v>
          </cell>
        </row>
        <row r="472">
          <cell r="A472" t="str">
            <v>33 Glissade, chute, effondrement d'agent matériel - supérieur</v>
          </cell>
          <cell r="B472">
            <v>1</v>
          </cell>
          <cell r="C472">
            <v>0</v>
          </cell>
          <cell r="D472">
            <v>0</v>
          </cell>
          <cell r="E472">
            <v>1</v>
          </cell>
          <cell r="F472">
            <v>7</v>
          </cell>
          <cell r="G472">
            <v>22</v>
          </cell>
          <cell r="H472">
            <v>1</v>
          </cell>
          <cell r="I472">
            <v>0</v>
          </cell>
          <cell r="J472">
            <v>30</v>
          </cell>
          <cell r="K472">
            <v>4</v>
          </cell>
          <cell r="L472">
            <v>16</v>
          </cell>
          <cell r="M472">
            <v>1</v>
          </cell>
          <cell r="N472">
            <v>21</v>
          </cell>
          <cell r="O472">
            <v>52</v>
          </cell>
        </row>
        <row r="473">
          <cell r="A473" t="str">
            <v>34 Glissade, chute, effondrement d'agent matériel - inférieur</v>
          </cell>
          <cell r="B473">
            <v>1</v>
          </cell>
          <cell r="C473">
            <v>2</v>
          </cell>
          <cell r="D473">
            <v>0</v>
          </cell>
          <cell r="E473">
            <v>3</v>
          </cell>
          <cell r="F473">
            <v>1</v>
          </cell>
          <cell r="G473">
            <v>20</v>
          </cell>
          <cell r="H473">
            <v>1</v>
          </cell>
          <cell r="I473">
            <v>0</v>
          </cell>
          <cell r="J473">
            <v>22</v>
          </cell>
          <cell r="K473">
            <v>6</v>
          </cell>
          <cell r="L473">
            <v>14</v>
          </cell>
          <cell r="M473">
            <v>2</v>
          </cell>
          <cell r="N473">
            <v>22</v>
          </cell>
          <cell r="O473">
            <v>47</v>
          </cell>
        </row>
        <row r="474">
          <cell r="A474" t="str">
            <v>35 Glissade, chute, effondrement d'agent matériel - de plain-pied</v>
          </cell>
          <cell r="B474">
            <v>2</v>
          </cell>
          <cell r="C474">
            <v>4</v>
          </cell>
          <cell r="D474">
            <v>0</v>
          </cell>
          <cell r="E474">
            <v>6</v>
          </cell>
          <cell r="F474">
            <v>19</v>
          </cell>
          <cell r="G474">
            <v>61</v>
          </cell>
          <cell r="H474">
            <v>4</v>
          </cell>
          <cell r="I474">
            <v>0</v>
          </cell>
          <cell r="J474">
            <v>84</v>
          </cell>
          <cell r="K474">
            <v>16</v>
          </cell>
          <cell r="L474">
            <v>58</v>
          </cell>
          <cell r="M474">
            <v>6</v>
          </cell>
          <cell r="N474">
            <v>80</v>
          </cell>
          <cell r="O474">
            <v>170</v>
          </cell>
        </row>
        <row r="475">
          <cell r="A475" t="str">
            <v>39 Autre déviation connue du groupe 30 nlcd</v>
          </cell>
          <cell r="B475">
            <v>0</v>
          </cell>
          <cell r="C475">
            <v>1</v>
          </cell>
          <cell r="D475">
            <v>0</v>
          </cell>
          <cell r="E475">
            <v>1</v>
          </cell>
          <cell r="F475">
            <v>0</v>
          </cell>
          <cell r="G475">
            <v>12</v>
          </cell>
          <cell r="H475">
            <v>0</v>
          </cell>
          <cell r="I475">
            <v>0</v>
          </cell>
          <cell r="J475">
            <v>12</v>
          </cell>
          <cell r="K475">
            <v>0</v>
          </cell>
          <cell r="L475">
            <v>7</v>
          </cell>
          <cell r="M475">
            <v>0</v>
          </cell>
          <cell r="N475">
            <v>7</v>
          </cell>
          <cell r="O475">
            <v>20</v>
          </cell>
        </row>
        <row r="476">
          <cell r="A476" t="str">
            <v>40 Perte, totale ou partielle de contrôle de machine, moyen de transport - équipement de manutention, outil à main, objet, animal - non précisé</v>
          </cell>
          <cell r="B476">
            <v>3</v>
          </cell>
          <cell r="C476">
            <v>27</v>
          </cell>
          <cell r="D476">
            <v>0</v>
          </cell>
          <cell r="E476">
            <v>30</v>
          </cell>
          <cell r="F476">
            <v>92</v>
          </cell>
          <cell r="G476">
            <v>175</v>
          </cell>
          <cell r="H476">
            <v>11</v>
          </cell>
          <cell r="I476">
            <v>1</v>
          </cell>
          <cell r="J476">
            <v>279</v>
          </cell>
          <cell r="K476">
            <v>25</v>
          </cell>
          <cell r="L476">
            <v>74</v>
          </cell>
          <cell r="M476">
            <v>8</v>
          </cell>
          <cell r="N476">
            <v>107</v>
          </cell>
          <cell r="O476">
            <v>416</v>
          </cell>
        </row>
        <row r="477">
          <cell r="A477" t="str">
            <v>41 Perte, totale ou partielle de contrôle de machine ou de la matière travaillée par la machine</v>
          </cell>
          <cell r="B477">
            <v>0</v>
          </cell>
          <cell r="C477">
            <v>0</v>
          </cell>
          <cell r="D477">
            <v>0</v>
          </cell>
          <cell r="E477">
            <v>0</v>
          </cell>
          <cell r="F477">
            <v>3</v>
          </cell>
          <cell r="G477">
            <v>4</v>
          </cell>
          <cell r="H477">
            <v>0</v>
          </cell>
          <cell r="I477">
            <v>0</v>
          </cell>
          <cell r="J477">
            <v>7</v>
          </cell>
          <cell r="K477">
            <v>0</v>
          </cell>
          <cell r="L477">
            <v>2</v>
          </cell>
          <cell r="M477">
            <v>0</v>
          </cell>
          <cell r="N477">
            <v>2</v>
          </cell>
          <cell r="O477">
            <v>9</v>
          </cell>
        </row>
        <row r="478">
          <cell r="A478" t="str">
            <v>42 Perte, totale ou partielle de contrôle de moyen de transport - d'équipement de manutention</v>
          </cell>
          <cell r="B478">
            <v>43</v>
          </cell>
          <cell r="C478">
            <v>114</v>
          </cell>
          <cell r="D478">
            <v>2</v>
          </cell>
          <cell r="E478">
            <v>159</v>
          </cell>
          <cell r="F478">
            <v>496</v>
          </cell>
          <cell r="G478">
            <v>1047</v>
          </cell>
          <cell r="H478">
            <v>47</v>
          </cell>
          <cell r="I478">
            <v>1</v>
          </cell>
          <cell r="J478">
            <v>1591</v>
          </cell>
          <cell r="K478">
            <v>187</v>
          </cell>
          <cell r="L478">
            <v>477</v>
          </cell>
          <cell r="M478">
            <v>37</v>
          </cell>
          <cell r="N478">
            <v>701</v>
          </cell>
          <cell r="O478">
            <v>2451</v>
          </cell>
        </row>
        <row r="479">
          <cell r="A479" t="str">
            <v>43 Perte, totale ou partielle de contrôle d'outil à main ou de la matière travaillée par l'outil</v>
          </cell>
          <cell r="B479">
            <v>0</v>
          </cell>
          <cell r="C479">
            <v>1</v>
          </cell>
          <cell r="D479">
            <v>0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1</v>
          </cell>
          <cell r="M479">
            <v>1</v>
          </cell>
          <cell r="N479">
            <v>2</v>
          </cell>
          <cell r="O479">
            <v>3</v>
          </cell>
        </row>
        <row r="480">
          <cell r="A480" t="str">
            <v>44 Perte, totale ou partielle de contrôle d'objet, porté, déplacé, manipulé etc.</v>
          </cell>
          <cell r="B480">
            <v>0</v>
          </cell>
          <cell r="C480">
            <v>0</v>
          </cell>
          <cell r="D480">
            <v>0</v>
          </cell>
          <cell r="E480">
            <v>0</v>
          </cell>
          <cell r="F480">
            <v>9</v>
          </cell>
          <cell r="G480">
            <v>11</v>
          </cell>
          <cell r="H480">
            <v>0</v>
          </cell>
          <cell r="I480">
            <v>0</v>
          </cell>
          <cell r="J480">
            <v>20</v>
          </cell>
          <cell r="K480">
            <v>5</v>
          </cell>
          <cell r="L480">
            <v>7</v>
          </cell>
          <cell r="M480">
            <v>0</v>
          </cell>
          <cell r="N480">
            <v>12</v>
          </cell>
          <cell r="O480">
            <v>32</v>
          </cell>
        </row>
        <row r="481">
          <cell r="A481" t="str">
            <v>45 Perte, totale ou partielle de contrôle d'animal</v>
          </cell>
          <cell r="B481">
            <v>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1</v>
          </cell>
          <cell r="H481">
            <v>0</v>
          </cell>
          <cell r="I481">
            <v>0</v>
          </cell>
          <cell r="J481">
            <v>1</v>
          </cell>
          <cell r="K481">
            <v>2</v>
          </cell>
          <cell r="L481">
            <v>1</v>
          </cell>
          <cell r="M481">
            <v>0</v>
          </cell>
          <cell r="N481">
            <v>3</v>
          </cell>
          <cell r="O481">
            <v>4</v>
          </cell>
        </row>
        <row r="482">
          <cell r="A482" t="str">
            <v>49 Autre déviation connue du groupe 40 nlcd</v>
          </cell>
          <cell r="B482">
            <v>1</v>
          </cell>
          <cell r="C482">
            <v>1</v>
          </cell>
          <cell r="D482">
            <v>0</v>
          </cell>
          <cell r="E482">
            <v>2</v>
          </cell>
          <cell r="F482">
            <v>8</v>
          </cell>
          <cell r="G482">
            <v>24</v>
          </cell>
          <cell r="H482">
            <v>1</v>
          </cell>
          <cell r="I482">
            <v>0</v>
          </cell>
          <cell r="J482">
            <v>33</v>
          </cell>
          <cell r="K482">
            <v>4</v>
          </cell>
          <cell r="L482">
            <v>14</v>
          </cell>
          <cell r="M482">
            <v>1</v>
          </cell>
          <cell r="N482">
            <v>19</v>
          </cell>
          <cell r="O482">
            <v>54</v>
          </cell>
        </row>
        <row r="483">
          <cell r="A483" t="str">
            <v>50 Glissade ou trébuchement avec chute, chute de personne - non précisé</v>
          </cell>
          <cell r="B483">
            <v>4</v>
          </cell>
          <cell r="C483">
            <v>11</v>
          </cell>
          <cell r="D483">
            <v>0</v>
          </cell>
          <cell r="E483">
            <v>15</v>
          </cell>
          <cell r="F483">
            <v>48</v>
          </cell>
          <cell r="G483">
            <v>143</v>
          </cell>
          <cell r="H483">
            <v>5</v>
          </cell>
          <cell r="I483">
            <v>0</v>
          </cell>
          <cell r="J483">
            <v>196</v>
          </cell>
          <cell r="K483">
            <v>57</v>
          </cell>
          <cell r="L483">
            <v>121</v>
          </cell>
          <cell r="M483">
            <v>15</v>
          </cell>
          <cell r="N483">
            <v>193</v>
          </cell>
          <cell r="O483">
            <v>404</v>
          </cell>
        </row>
        <row r="484">
          <cell r="A484" t="str">
            <v>51 Chute de personne - de hauteur</v>
          </cell>
          <cell r="B484">
            <v>0</v>
          </cell>
          <cell r="C484">
            <v>4</v>
          </cell>
          <cell r="D484">
            <v>1</v>
          </cell>
          <cell r="E484">
            <v>5</v>
          </cell>
          <cell r="F484">
            <v>20</v>
          </cell>
          <cell r="G484">
            <v>50</v>
          </cell>
          <cell r="H484">
            <v>6</v>
          </cell>
          <cell r="I484">
            <v>0</v>
          </cell>
          <cell r="J484">
            <v>76</v>
          </cell>
          <cell r="K484">
            <v>17</v>
          </cell>
          <cell r="L484">
            <v>30</v>
          </cell>
          <cell r="M484">
            <v>4</v>
          </cell>
          <cell r="N484">
            <v>51</v>
          </cell>
          <cell r="O484">
            <v>132</v>
          </cell>
        </row>
        <row r="485">
          <cell r="A485" t="str">
            <v>52 Glissade ou trébuchement avec chute, chute de personne - de plain-pied</v>
          </cell>
          <cell r="B485">
            <v>4</v>
          </cell>
          <cell r="C485">
            <v>18</v>
          </cell>
          <cell r="D485">
            <v>1</v>
          </cell>
          <cell r="E485">
            <v>23</v>
          </cell>
          <cell r="F485">
            <v>108</v>
          </cell>
          <cell r="G485">
            <v>338</v>
          </cell>
          <cell r="H485">
            <v>17</v>
          </cell>
          <cell r="I485">
            <v>0</v>
          </cell>
          <cell r="J485">
            <v>463</v>
          </cell>
          <cell r="K485">
            <v>143</v>
          </cell>
          <cell r="L485">
            <v>300</v>
          </cell>
          <cell r="M485">
            <v>28</v>
          </cell>
          <cell r="N485">
            <v>471</v>
          </cell>
          <cell r="O485">
            <v>957</v>
          </cell>
        </row>
        <row r="486">
          <cell r="A486" t="str">
            <v>59 Autre déviation connue du groupe 50 nlcd</v>
          </cell>
          <cell r="B486">
            <v>1</v>
          </cell>
          <cell r="C486">
            <v>4</v>
          </cell>
          <cell r="D486">
            <v>0</v>
          </cell>
          <cell r="E486">
            <v>5</v>
          </cell>
          <cell r="F486">
            <v>4</v>
          </cell>
          <cell r="G486">
            <v>21</v>
          </cell>
          <cell r="H486">
            <v>0</v>
          </cell>
          <cell r="I486">
            <v>0</v>
          </cell>
          <cell r="J486">
            <v>25</v>
          </cell>
          <cell r="K486">
            <v>8</v>
          </cell>
          <cell r="L486">
            <v>17</v>
          </cell>
          <cell r="M486">
            <v>0</v>
          </cell>
          <cell r="N486">
            <v>25</v>
          </cell>
          <cell r="O486">
            <v>55</v>
          </cell>
        </row>
        <row r="487">
          <cell r="A487" t="str">
            <v>60 Mouvement du corps sans contrainte physique - non précisé</v>
          </cell>
          <cell r="B487">
            <v>1</v>
          </cell>
          <cell r="C487">
            <v>3</v>
          </cell>
          <cell r="D487">
            <v>0</v>
          </cell>
          <cell r="E487">
            <v>4</v>
          </cell>
          <cell r="F487">
            <v>3</v>
          </cell>
          <cell r="G487">
            <v>18</v>
          </cell>
          <cell r="H487">
            <v>2</v>
          </cell>
          <cell r="I487">
            <v>0</v>
          </cell>
          <cell r="J487">
            <v>23</v>
          </cell>
          <cell r="K487">
            <v>4</v>
          </cell>
          <cell r="L487">
            <v>8</v>
          </cell>
          <cell r="M487">
            <v>0</v>
          </cell>
          <cell r="N487">
            <v>12</v>
          </cell>
          <cell r="O487">
            <v>39</v>
          </cell>
        </row>
        <row r="488">
          <cell r="A488" t="str">
            <v>61 En marchant sur un objet coupant</v>
          </cell>
          <cell r="B488">
            <v>0</v>
          </cell>
          <cell r="C488">
            <v>0</v>
          </cell>
          <cell r="D488">
            <v>0</v>
          </cell>
          <cell r="E488">
            <v>0</v>
          </cell>
          <cell r="F488">
            <v>3</v>
          </cell>
          <cell r="G488">
            <v>2</v>
          </cell>
          <cell r="H488">
            <v>0</v>
          </cell>
          <cell r="I488">
            <v>0</v>
          </cell>
          <cell r="J488">
            <v>5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5</v>
          </cell>
        </row>
        <row r="489">
          <cell r="A489" t="str">
            <v>62 En s'agenouillant, s'asseyant, s'appuyant contre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2</v>
          </cell>
          <cell r="H489">
            <v>0</v>
          </cell>
          <cell r="I489">
            <v>0</v>
          </cell>
          <cell r="J489">
            <v>2</v>
          </cell>
          <cell r="K489">
            <v>0</v>
          </cell>
          <cell r="L489">
            <v>1</v>
          </cell>
          <cell r="M489">
            <v>0</v>
          </cell>
          <cell r="N489">
            <v>1</v>
          </cell>
          <cell r="O489">
            <v>3</v>
          </cell>
        </row>
        <row r="490">
          <cell r="A490" t="str">
            <v>63 En étant attrapé, entraîné, par quelque chose ou par son élan</v>
          </cell>
          <cell r="B490">
            <v>5</v>
          </cell>
          <cell r="C490">
            <v>28</v>
          </cell>
          <cell r="D490">
            <v>0</v>
          </cell>
          <cell r="E490">
            <v>33</v>
          </cell>
          <cell r="F490">
            <v>80</v>
          </cell>
          <cell r="G490">
            <v>193</v>
          </cell>
          <cell r="H490">
            <v>11</v>
          </cell>
          <cell r="I490">
            <v>1</v>
          </cell>
          <cell r="J490">
            <v>285</v>
          </cell>
          <cell r="K490">
            <v>35</v>
          </cell>
          <cell r="L490">
            <v>97</v>
          </cell>
          <cell r="M490">
            <v>10</v>
          </cell>
          <cell r="N490">
            <v>142</v>
          </cell>
          <cell r="O490">
            <v>460</v>
          </cell>
        </row>
        <row r="491">
          <cell r="A491" t="str">
            <v>64 Mouvements non coordonnés, gestes intempestifs, inopportuns</v>
          </cell>
          <cell r="B491">
            <v>13</v>
          </cell>
          <cell r="C491">
            <v>6</v>
          </cell>
          <cell r="D491">
            <v>0</v>
          </cell>
          <cell r="E491">
            <v>19</v>
          </cell>
          <cell r="F491">
            <v>123</v>
          </cell>
          <cell r="G491">
            <v>136</v>
          </cell>
          <cell r="H491">
            <v>7</v>
          </cell>
          <cell r="I491">
            <v>0</v>
          </cell>
          <cell r="J491">
            <v>266</v>
          </cell>
          <cell r="K491">
            <v>77</v>
          </cell>
          <cell r="L491">
            <v>114</v>
          </cell>
          <cell r="M491">
            <v>6</v>
          </cell>
          <cell r="N491">
            <v>197</v>
          </cell>
          <cell r="O491">
            <v>482</v>
          </cell>
        </row>
        <row r="492">
          <cell r="A492" t="str">
            <v>69 Autre déviation connue du groupe 60 nlcd</v>
          </cell>
          <cell r="B492">
            <v>0</v>
          </cell>
          <cell r="C492">
            <v>2</v>
          </cell>
          <cell r="D492">
            <v>0</v>
          </cell>
          <cell r="E492">
            <v>2</v>
          </cell>
          <cell r="F492">
            <v>6</v>
          </cell>
          <cell r="G492">
            <v>20</v>
          </cell>
          <cell r="H492">
            <v>1</v>
          </cell>
          <cell r="I492">
            <v>0</v>
          </cell>
          <cell r="J492">
            <v>27</v>
          </cell>
          <cell r="K492">
            <v>1</v>
          </cell>
          <cell r="L492">
            <v>3</v>
          </cell>
          <cell r="M492">
            <v>1</v>
          </cell>
          <cell r="N492">
            <v>5</v>
          </cell>
          <cell r="O492">
            <v>34</v>
          </cell>
        </row>
        <row r="493">
          <cell r="A493" t="str">
            <v>70 Mouvements du corps sous ou avec contrainte physique</v>
          </cell>
          <cell r="B493">
            <v>2</v>
          </cell>
          <cell r="C493">
            <v>1</v>
          </cell>
          <cell r="D493">
            <v>0</v>
          </cell>
          <cell r="E493">
            <v>3</v>
          </cell>
          <cell r="F493">
            <v>7</v>
          </cell>
          <cell r="G493">
            <v>30</v>
          </cell>
          <cell r="H493">
            <v>1</v>
          </cell>
          <cell r="I493">
            <v>0</v>
          </cell>
          <cell r="J493">
            <v>38</v>
          </cell>
          <cell r="K493">
            <v>5</v>
          </cell>
          <cell r="L493">
            <v>12</v>
          </cell>
          <cell r="M493">
            <v>2</v>
          </cell>
          <cell r="N493">
            <v>19</v>
          </cell>
          <cell r="O493">
            <v>60</v>
          </cell>
        </row>
        <row r="494">
          <cell r="A494" t="str">
            <v>71 En soulevant, en portant, en se levant</v>
          </cell>
          <cell r="B494">
            <v>0</v>
          </cell>
          <cell r="C494">
            <v>1</v>
          </cell>
          <cell r="D494">
            <v>0</v>
          </cell>
          <cell r="E494">
            <v>1</v>
          </cell>
          <cell r="F494">
            <v>1</v>
          </cell>
          <cell r="G494">
            <v>4</v>
          </cell>
          <cell r="H494">
            <v>0</v>
          </cell>
          <cell r="I494">
            <v>0</v>
          </cell>
          <cell r="J494">
            <v>5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6</v>
          </cell>
        </row>
        <row r="495">
          <cell r="A495" t="str">
            <v>72 En poussant, en tractant</v>
          </cell>
          <cell r="B495">
            <v>0</v>
          </cell>
          <cell r="C495">
            <v>1</v>
          </cell>
          <cell r="D495">
            <v>0</v>
          </cell>
          <cell r="E495">
            <v>1</v>
          </cell>
          <cell r="F495">
            <v>0</v>
          </cell>
          <cell r="G495">
            <v>4</v>
          </cell>
          <cell r="H495">
            <v>0</v>
          </cell>
          <cell r="I495">
            <v>0</v>
          </cell>
          <cell r="J495">
            <v>4</v>
          </cell>
          <cell r="K495">
            <v>1</v>
          </cell>
          <cell r="L495">
            <v>1</v>
          </cell>
          <cell r="M495">
            <v>0</v>
          </cell>
          <cell r="N495">
            <v>2</v>
          </cell>
          <cell r="O495">
            <v>7</v>
          </cell>
        </row>
        <row r="496">
          <cell r="A496" t="str">
            <v>73 En déposant, en se baissant</v>
          </cell>
          <cell r="B496">
            <v>0</v>
          </cell>
          <cell r="C496">
            <v>0</v>
          </cell>
          <cell r="D496">
            <v>0</v>
          </cell>
          <cell r="E496">
            <v>0</v>
          </cell>
          <cell r="F496">
            <v>2</v>
          </cell>
          <cell r="G496">
            <v>1</v>
          </cell>
          <cell r="H496">
            <v>0</v>
          </cell>
          <cell r="I496">
            <v>0</v>
          </cell>
          <cell r="J496">
            <v>3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3</v>
          </cell>
        </row>
        <row r="497">
          <cell r="A497" t="str">
            <v>74 En torsion, en rotation, en se tournant</v>
          </cell>
          <cell r="B497">
            <v>0</v>
          </cell>
          <cell r="C497">
            <v>0</v>
          </cell>
          <cell r="D497">
            <v>0</v>
          </cell>
          <cell r="E497">
            <v>0</v>
          </cell>
          <cell r="F497">
            <v>4</v>
          </cell>
          <cell r="G497">
            <v>6</v>
          </cell>
          <cell r="H497">
            <v>0</v>
          </cell>
          <cell r="I497">
            <v>0</v>
          </cell>
          <cell r="J497">
            <v>10</v>
          </cell>
          <cell r="K497">
            <v>1</v>
          </cell>
          <cell r="L497">
            <v>4</v>
          </cell>
          <cell r="M497">
            <v>2</v>
          </cell>
          <cell r="N497">
            <v>7</v>
          </cell>
          <cell r="O497">
            <v>17</v>
          </cell>
        </row>
        <row r="498">
          <cell r="A498" t="str">
            <v>75 En marchant lourdement, faux pas, glissade - sans chute</v>
          </cell>
          <cell r="B498">
            <v>5</v>
          </cell>
          <cell r="C498">
            <v>5</v>
          </cell>
          <cell r="D498">
            <v>1</v>
          </cell>
          <cell r="E498">
            <v>11</v>
          </cell>
          <cell r="F498">
            <v>18</v>
          </cell>
          <cell r="G498">
            <v>69</v>
          </cell>
          <cell r="H498">
            <v>0</v>
          </cell>
          <cell r="I498">
            <v>0</v>
          </cell>
          <cell r="J498">
            <v>87</v>
          </cell>
          <cell r="K498">
            <v>11</v>
          </cell>
          <cell r="L498">
            <v>28</v>
          </cell>
          <cell r="M498">
            <v>2</v>
          </cell>
          <cell r="N498">
            <v>41</v>
          </cell>
          <cell r="O498">
            <v>139</v>
          </cell>
        </row>
        <row r="499">
          <cell r="A499" t="str">
            <v>79 Autre déviation connue du groupe 70 nlcd</v>
          </cell>
          <cell r="B499">
            <v>0</v>
          </cell>
          <cell r="C499">
            <v>0</v>
          </cell>
          <cell r="D499">
            <v>0</v>
          </cell>
          <cell r="E499">
            <v>0</v>
          </cell>
          <cell r="F499">
            <v>1</v>
          </cell>
          <cell r="G499">
            <v>15</v>
          </cell>
          <cell r="H499">
            <v>2</v>
          </cell>
          <cell r="I499">
            <v>0</v>
          </cell>
          <cell r="J499">
            <v>18</v>
          </cell>
          <cell r="K499">
            <v>1</v>
          </cell>
          <cell r="L499">
            <v>3</v>
          </cell>
          <cell r="M499">
            <v>1</v>
          </cell>
          <cell r="N499">
            <v>5</v>
          </cell>
          <cell r="O499">
            <v>23</v>
          </cell>
        </row>
        <row r="500">
          <cell r="A500" t="str">
            <v>80 Surprise, frayeur, violence, agression, menace, présence - non précisé</v>
          </cell>
          <cell r="B500">
            <v>0</v>
          </cell>
          <cell r="C500">
            <v>5</v>
          </cell>
          <cell r="D500">
            <v>0</v>
          </cell>
          <cell r="E500">
            <v>5</v>
          </cell>
          <cell r="F500">
            <v>5</v>
          </cell>
          <cell r="G500">
            <v>26</v>
          </cell>
          <cell r="H500">
            <v>0</v>
          </cell>
          <cell r="I500">
            <v>0</v>
          </cell>
          <cell r="J500">
            <v>31</v>
          </cell>
          <cell r="K500">
            <v>3</v>
          </cell>
          <cell r="L500">
            <v>12</v>
          </cell>
          <cell r="M500">
            <v>1</v>
          </cell>
          <cell r="N500">
            <v>16</v>
          </cell>
          <cell r="O500">
            <v>52</v>
          </cell>
        </row>
        <row r="501">
          <cell r="A501" t="str">
            <v>81 Surprise, frayeur</v>
          </cell>
          <cell r="B501">
            <v>0</v>
          </cell>
          <cell r="C501">
            <v>2</v>
          </cell>
          <cell r="D501">
            <v>0</v>
          </cell>
          <cell r="E501">
            <v>2</v>
          </cell>
          <cell r="F501">
            <v>7</v>
          </cell>
          <cell r="G501">
            <v>50</v>
          </cell>
          <cell r="H501">
            <v>0</v>
          </cell>
          <cell r="I501">
            <v>0</v>
          </cell>
          <cell r="J501">
            <v>57</v>
          </cell>
          <cell r="K501">
            <v>3</v>
          </cell>
          <cell r="L501">
            <v>25</v>
          </cell>
          <cell r="M501">
            <v>2</v>
          </cell>
          <cell r="N501">
            <v>30</v>
          </cell>
          <cell r="O501">
            <v>89</v>
          </cell>
        </row>
        <row r="502">
          <cell r="A502" t="str">
            <v>82 Violence, agression, menaces entre membres de l'entreprise soumis à l'autorité de l'employeur</v>
          </cell>
          <cell r="B502">
            <v>0</v>
          </cell>
          <cell r="C502">
            <v>1</v>
          </cell>
          <cell r="D502">
            <v>0</v>
          </cell>
          <cell r="E502">
            <v>1</v>
          </cell>
          <cell r="F502">
            <v>1</v>
          </cell>
          <cell r="G502">
            <v>5</v>
          </cell>
          <cell r="H502">
            <v>0</v>
          </cell>
          <cell r="I502">
            <v>0</v>
          </cell>
          <cell r="J502">
            <v>6</v>
          </cell>
          <cell r="K502">
            <v>0</v>
          </cell>
          <cell r="L502">
            <v>1</v>
          </cell>
          <cell r="M502">
            <v>0</v>
          </cell>
          <cell r="N502">
            <v>1</v>
          </cell>
          <cell r="O502">
            <v>8</v>
          </cell>
        </row>
        <row r="503">
          <cell r="A503" t="str">
            <v>83 Violence, agression, menace - provenant de personnes externes à l'entreprise envers les victimes dans le cadre de leur fonction</v>
          </cell>
          <cell r="B503">
            <v>1</v>
          </cell>
          <cell r="C503">
            <v>6</v>
          </cell>
          <cell r="D503">
            <v>0</v>
          </cell>
          <cell r="E503">
            <v>7</v>
          </cell>
          <cell r="F503">
            <v>12</v>
          </cell>
          <cell r="G503">
            <v>26</v>
          </cell>
          <cell r="H503">
            <v>1</v>
          </cell>
          <cell r="I503">
            <v>0</v>
          </cell>
          <cell r="J503">
            <v>39</v>
          </cell>
          <cell r="K503">
            <v>4</v>
          </cell>
          <cell r="L503">
            <v>13</v>
          </cell>
          <cell r="M503">
            <v>2</v>
          </cell>
          <cell r="N503">
            <v>19</v>
          </cell>
          <cell r="O503">
            <v>65</v>
          </cell>
        </row>
        <row r="504">
          <cell r="A504" t="str">
            <v>84 Agression, bousculade - par animal</v>
          </cell>
          <cell r="B504">
            <v>0</v>
          </cell>
          <cell r="C504">
            <v>2</v>
          </cell>
          <cell r="D504">
            <v>0</v>
          </cell>
          <cell r="E504">
            <v>2</v>
          </cell>
          <cell r="F504">
            <v>5</v>
          </cell>
          <cell r="G504">
            <v>9</v>
          </cell>
          <cell r="H504">
            <v>1</v>
          </cell>
          <cell r="I504">
            <v>0</v>
          </cell>
          <cell r="J504">
            <v>15</v>
          </cell>
          <cell r="K504">
            <v>8</v>
          </cell>
          <cell r="L504">
            <v>4</v>
          </cell>
          <cell r="M504">
            <v>0</v>
          </cell>
          <cell r="N504">
            <v>12</v>
          </cell>
          <cell r="O504">
            <v>29</v>
          </cell>
        </row>
        <row r="505">
          <cell r="A505" t="str">
            <v>85 Présence de la victime ou d'un tiers créant en soi un danger pour elle/lui-même ou pour autrui</v>
          </cell>
          <cell r="B505">
            <v>0</v>
          </cell>
          <cell r="C505">
            <v>4</v>
          </cell>
          <cell r="D505">
            <v>0</v>
          </cell>
          <cell r="E505">
            <v>4</v>
          </cell>
          <cell r="F505">
            <v>1</v>
          </cell>
          <cell r="G505">
            <v>21</v>
          </cell>
          <cell r="H505">
            <v>2</v>
          </cell>
          <cell r="I505">
            <v>0</v>
          </cell>
          <cell r="J505">
            <v>24</v>
          </cell>
          <cell r="K505">
            <v>0</v>
          </cell>
          <cell r="L505">
            <v>5</v>
          </cell>
          <cell r="M505">
            <v>0</v>
          </cell>
          <cell r="N505">
            <v>5</v>
          </cell>
          <cell r="O505">
            <v>33</v>
          </cell>
        </row>
        <row r="506">
          <cell r="A506" t="str">
            <v>89 Autre déviation connue du groupe 80 nlcd</v>
          </cell>
          <cell r="B506">
            <v>0</v>
          </cell>
          <cell r="C506">
            <v>0</v>
          </cell>
          <cell r="D506">
            <v>0</v>
          </cell>
          <cell r="E506">
            <v>0</v>
          </cell>
          <cell r="F506">
            <v>1</v>
          </cell>
          <cell r="G506">
            <v>10</v>
          </cell>
          <cell r="H506">
            <v>0</v>
          </cell>
          <cell r="I506">
            <v>1</v>
          </cell>
          <cell r="J506">
            <v>12</v>
          </cell>
          <cell r="K506">
            <v>0</v>
          </cell>
          <cell r="L506">
            <v>5</v>
          </cell>
          <cell r="M506">
            <v>1</v>
          </cell>
          <cell r="N506">
            <v>6</v>
          </cell>
          <cell r="O506">
            <v>18</v>
          </cell>
        </row>
        <row r="507">
          <cell r="A507" t="str">
            <v>99 Autre déviation non listée</v>
          </cell>
          <cell r="B507">
            <v>6</v>
          </cell>
          <cell r="C507">
            <v>9</v>
          </cell>
          <cell r="D507">
            <v>0</v>
          </cell>
          <cell r="E507">
            <v>15</v>
          </cell>
          <cell r="F507">
            <v>36</v>
          </cell>
          <cell r="G507">
            <v>116</v>
          </cell>
          <cell r="H507">
            <v>5</v>
          </cell>
          <cell r="I507">
            <v>2</v>
          </cell>
          <cell r="J507">
            <v>159</v>
          </cell>
          <cell r="K507">
            <v>15</v>
          </cell>
          <cell r="L507">
            <v>52</v>
          </cell>
          <cell r="M507">
            <v>7</v>
          </cell>
          <cell r="N507">
            <v>74</v>
          </cell>
          <cell r="O507">
            <v>248</v>
          </cell>
        </row>
        <row r="508">
          <cell r="A508" t="str">
            <v>Total</v>
          </cell>
          <cell r="B508">
            <v>99</v>
          </cell>
          <cell r="C508">
            <v>275</v>
          </cell>
          <cell r="D508">
            <v>5</v>
          </cell>
          <cell r="E508">
            <v>379</v>
          </cell>
          <cell r="F508">
            <v>1223</v>
          </cell>
          <cell r="G508">
            <v>2869</v>
          </cell>
          <cell r="H508">
            <v>141</v>
          </cell>
          <cell r="I508">
            <v>6</v>
          </cell>
          <cell r="J508">
            <v>4239</v>
          </cell>
          <cell r="K508">
            <v>697</v>
          </cell>
          <cell r="L508">
            <v>1607</v>
          </cell>
          <cell r="M508">
            <v>151</v>
          </cell>
          <cell r="N508">
            <v>2455</v>
          </cell>
          <cell r="O508">
            <v>7073</v>
          </cell>
        </row>
        <row r="513">
          <cell r="A513" t="str">
            <v>6.2.5.  Arbeidsplaatsongevallen volgens afwijkende gebeurtenis : verdeling volgens gevolgen en generatie in relatieve frequentie 2020</v>
          </cell>
        </row>
        <row r="514">
          <cell r="E514" t="str">
            <v>15 - 24 ans</v>
          </cell>
          <cell r="J514" t="str">
            <v>25 - 49 ans</v>
          </cell>
          <cell r="N514" t="str">
            <v>50 ans et plus</v>
          </cell>
          <cell r="O514" t="str">
            <v>Total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C40"/>
  <sheetViews>
    <sheetView tabSelected="1" workbookViewId="0">
      <selection activeCell="C5" sqref="C5"/>
    </sheetView>
  </sheetViews>
  <sheetFormatPr defaultColWidth="9.140625" defaultRowHeight="15" x14ac:dyDescent="0.25"/>
  <cols>
    <col min="1" max="1" width="9.140625" style="250"/>
    <col min="2" max="2" width="9.140625" style="250" customWidth="1"/>
    <col min="3" max="3" width="165.7109375" style="250" bestFit="1" customWidth="1"/>
    <col min="4" max="16384" width="9.140625" style="250"/>
  </cols>
  <sheetData>
    <row r="1" spans="2:3" ht="15.75" thickBot="1" x14ac:dyDescent="0.3"/>
    <row r="2" spans="2:3" ht="16.5" thickTop="1" thickBot="1" x14ac:dyDescent="0.3">
      <c r="B2" s="406" t="s">
        <v>503</v>
      </c>
      <c r="C2" s="406"/>
    </row>
    <row r="3" spans="2:3" ht="16.5" thickTop="1" thickBot="1" x14ac:dyDescent="0.3">
      <c r="B3" s="407" t="s">
        <v>459</v>
      </c>
      <c r="C3" s="408" t="s">
        <v>0</v>
      </c>
    </row>
    <row r="4" spans="2:3" ht="15.75" thickTop="1" x14ac:dyDescent="0.25">
      <c r="B4" s="409" t="s">
        <v>460</v>
      </c>
      <c r="C4" s="470" t="s">
        <v>504</v>
      </c>
    </row>
    <row r="5" spans="2:3" x14ac:dyDescent="0.25">
      <c r="B5" s="409" t="s">
        <v>461</v>
      </c>
      <c r="C5" s="470" t="s">
        <v>505</v>
      </c>
    </row>
    <row r="6" spans="2:3" x14ac:dyDescent="0.25">
      <c r="B6" s="409" t="s">
        <v>462</v>
      </c>
      <c r="C6" s="410" t="s">
        <v>506</v>
      </c>
    </row>
    <row r="7" spans="2:3" x14ac:dyDescent="0.25">
      <c r="B7" s="409" t="s">
        <v>463</v>
      </c>
      <c r="C7" s="410" t="s">
        <v>507</v>
      </c>
    </row>
    <row r="8" spans="2:3" x14ac:dyDescent="0.25">
      <c r="B8" s="409" t="s">
        <v>464</v>
      </c>
      <c r="C8" s="410" t="s">
        <v>508</v>
      </c>
    </row>
    <row r="9" spans="2:3" x14ac:dyDescent="0.25">
      <c r="B9" s="409" t="s">
        <v>465</v>
      </c>
      <c r="C9" s="410" t="s">
        <v>509</v>
      </c>
    </row>
    <row r="10" spans="2:3" x14ac:dyDescent="0.25">
      <c r="B10" s="409" t="s">
        <v>466</v>
      </c>
      <c r="C10" s="410" t="s">
        <v>510</v>
      </c>
    </row>
    <row r="11" spans="2:3" ht="15.75" thickBot="1" x14ac:dyDescent="0.3">
      <c r="B11" s="409" t="s">
        <v>467</v>
      </c>
      <c r="C11" s="410" t="s">
        <v>511</v>
      </c>
    </row>
    <row r="12" spans="2:3" ht="16.5" thickTop="1" thickBot="1" x14ac:dyDescent="0.3">
      <c r="B12" s="407" t="s">
        <v>468</v>
      </c>
      <c r="C12" s="408" t="s">
        <v>1</v>
      </c>
    </row>
    <row r="13" spans="2:3" ht="15.75" thickTop="1" x14ac:dyDescent="0.25">
      <c r="B13" s="409" t="s">
        <v>469</v>
      </c>
      <c r="C13" s="410" t="s">
        <v>512</v>
      </c>
    </row>
    <row r="14" spans="2:3" x14ac:dyDescent="0.25">
      <c r="B14" s="409" t="s">
        <v>470</v>
      </c>
      <c r="C14" s="410" t="s">
        <v>513</v>
      </c>
    </row>
    <row r="15" spans="2:3" x14ac:dyDescent="0.25">
      <c r="B15" s="409" t="s">
        <v>471</v>
      </c>
      <c r="C15" s="410" t="s">
        <v>514</v>
      </c>
    </row>
    <row r="16" spans="2:3" x14ac:dyDescent="0.25">
      <c r="B16" s="409" t="s">
        <v>472</v>
      </c>
      <c r="C16" s="410" t="s">
        <v>515</v>
      </c>
    </row>
    <row r="17" spans="2:3" x14ac:dyDescent="0.25">
      <c r="B17" s="409" t="s">
        <v>473</v>
      </c>
      <c r="C17" s="410" t="s">
        <v>516</v>
      </c>
    </row>
    <row r="18" spans="2:3" x14ac:dyDescent="0.25">
      <c r="B18" s="409" t="s">
        <v>474</v>
      </c>
      <c r="C18" s="410" t="s">
        <v>517</v>
      </c>
    </row>
    <row r="19" spans="2:3" x14ac:dyDescent="0.25">
      <c r="B19" s="409" t="s">
        <v>475</v>
      </c>
      <c r="C19" s="410" t="s">
        <v>518</v>
      </c>
    </row>
    <row r="20" spans="2:3" ht="15.75" thickBot="1" x14ac:dyDescent="0.3">
      <c r="B20" s="409" t="s">
        <v>476</v>
      </c>
      <c r="C20" s="410" t="s">
        <v>519</v>
      </c>
    </row>
    <row r="21" spans="2:3" ht="16.5" thickTop="1" thickBot="1" x14ac:dyDescent="0.3">
      <c r="B21" s="407" t="s">
        <v>477</v>
      </c>
      <c r="C21" s="408" t="s">
        <v>2</v>
      </c>
    </row>
    <row r="22" spans="2:3" ht="15.75" thickTop="1" x14ac:dyDescent="0.25">
      <c r="B22" s="409" t="s">
        <v>478</v>
      </c>
      <c r="C22" s="410" t="s">
        <v>520</v>
      </c>
    </row>
    <row r="23" spans="2:3" x14ac:dyDescent="0.25">
      <c r="B23" s="409" t="s">
        <v>479</v>
      </c>
      <c r="C23" s="410" t="s">
        <v>521</v>
      </c>
    </row>
    <row r="24" spans="2:3" x14ac:dyDescent="0.25">
      <c r="B24" s="409" t="s">
        <v>480</v>
      </c>
      <c r="C24" s="410" t="s">
        <v>522</v>
      </c>
    </row>
    <row r="25" spans="2:3" x14ac:dyDescent="0.25">
      <c r="B25" s="409" t="s">
        <v>481</v>
      </c>
      <c r="C25" s="410" t="s">
        <v>523</v>
      </c>
    </row>
    <row r="26" spans="2:3" x14ac:dyDescent="0.25">
      <c r="B26" s="409" t="s">
        <v>482</v>
      </c>
      <c r="C26" s="410" t="s">
        <v>524</v>
      </c>
    </row>
    <row r="27" spans="2:3" x14ac:dyDescent="0.25">
      <c r="B27" s="409" t="s">
        <v>483</v>
      </c>
      <c r="C27" s="410" t="s">
        <v>525</v>
      </c>
    </row>
    <row r="28" spans="2:3" ht="15.75" thickBot="1" x14ac:dyDescent="0.3">
      <c r="B28" s="409" t="s">
        <v>484</v>
      </c>
      <c r="C28" s="410" t="s">
        <v>526</v>
      </c>
    </row>
    <row r="29" spans="2:3" ht="16.5" thickTop="1" thickBot="1" x14ac:dyDescent="0.3">
      <c r="B29" s="407" t="s">
        <v>485</v>
      </c>
      <c r="C29" s="408" t="s">
        <v>3</v>
      </c>
    </row>
    <row r="30" spans="2:3" ht="15.75" thickTop="1" x14ac:dyDescent="0.25">
      <c r="B30" s="409" t="s">
        <v>486</v>
      </c>
      <c r="C30" s="410" t="s">
        <v>527</v>
      </c>
    </row>
    <row r="31" spans="2:3" x14ac:dyDescent="0.25">
      <c r="B31" s="409" t="s">
        <v>487</v>
      </c>
      <c r="C31" s="410" t="s">
        <v>528</v>
      </c>
    </row>
    <row r="32" spans="2:3" x14ac:dyDescent="0.25">
      <c r="B32" s="409" t="s">
        <v>488</v>
      </c>
      <c r="C32" s="410" t="s">
        <v>529</v>
      </c>
    </row>
    <row r="33" spans="2:3" x14ac:dyDescent="0.25">
      <c r="B33" s="409" t="s">
        <v>489</v>
      </c>
      <c r="C33" s="410" t="s">
        <v>530</v>
      </c>
    </row>
    <row r="34" spans="2:3" x14ac:dyDescent="0.25">
      <c r="B34" s="409" t="s">
        <v>490</v>
      </c>
      <c r="C34" s="410" t="s">
        <v>531</v>
      </c>
    </row>
    <row r="35" spans="2:3" x14ac:dyDescent="0.25">
      <c r="B35" s="409" t="s">
        <v>491</v>
      </c>
      <c r="C35" s="410" t="s">
        <v>532</v>
      </c>
    </row>
    <row r="36" spans="2:3" x14ac:dyDescent="0.25">
      <c r="B36" s="409" t="s">
        <v>492</v>
      </c>
      <c r="C36" s="410" t="s">
        <v>533</v>
      </c>
    </row>
    <row r="37" spans="2:3" ht="15.75" thickBot="1" x14ac:dyDescent="0.3">
      <c r="B37" s="411" t="s">
        <v>493</v>
      </c>
      <c r="C37" s="412" t="s">
        <v>534</v>
      </c>
    </row>
    <row r="38" spans="2:3" ht="15.75" thickTop="1" x14ac:dyDescent="0.25">
      <c r="B38" s="433"/>
      <c r="C38" s="433"/>
    </row>
    <row r="39" spans="2:3" x14ac:dyDescent="0.25">
      <c r="B39" s="433"/>
      <c r="C39" s="433"/>
    </row>
    <row r="40" spans="2:3" x14ac:dyDescent="0.25">
      <c r="B40" s="433"/>
      <c r="C40" s="433"/>
    </row>
  </sheetData>
  <hyperlinks>
    <hyperlink ref="C5" location="'25.1.2'!A1" display="Accidents sur le lieu de travail selon le type de travail : distribution selon les conséquences - 2020" xr:uid="{00000000-0004-0000-0000-000000000000}"/>
    <hyperlink ref="C6" location="'25.1.3'!A1" display="Accidents sur le lieu de travail selon le type de travail : distribution selon les conséquences et le genre - 2017" xr:uid="{00000000-0004-0000-0000-000001000000}"/>
    <hyperlink ref="C7" location="'25.1.4'!A1" display="Accidents sur le lieu de travail selon le type de travail : distribution selon les conséquences et la génération en fréquence absolue - 2017" xr:uid="{00000000-0004-0000-0000-000002000000}"/>
    <hyperlink ref="C8" location="'25.1.5'!A1" display="Accidents sur le lieu de travail selon le type de travail : distribution selon les conséquences et la génération en fréquence relative - 2017" xr:uid="{00000000-0004-0000-0000-000003000000}"/>
    <hyperlink ref="C9" location="'25.1.6'!A1" display="Accidents sur le lieu de travail selon le type de travail : distribution selon les conséquences et le genre de travail en fréquence absolue - 2017" xr:uid="{00000000-0004-0000-0000-000004000000}"/>
    <hyperlink ref="C10" location="Inhoudsopgave!A1" display="Accidents sur le lieu de travail selon le type de travail : distribution selon les conséquences et le genre de travail en fréquence relative - 2017" xr:uid="{00000000-0004-0000-0000-000005000000}"/>
    <hyperlink ref="C11" location="'25.1.8'!A1" display="Accidents sur le lieu de travail selon le type de travail : distribution selon la durée de l’incapacité temporaire - 2017" xr:uid="{00000000-0004-0000-0000-000006000000}"/>
    <hyperlink ref="C13" location="'25.2.1'!A1" display="Accidents sur le lieu de travail selon la déviation : évolution 2012 - 2017" xr:uid="{00000000-0004-0000-0000-000007000000}"/>
    <hyperlink ref="C14" location="'25.2.2'!A1" display="Accidents sur le lieu de travail selon la déviation : distribution selon les conséquences - 2017" xr:uid="{00000000-0004-0000-0000-000008000000}"/>
    <hyperlink ref="C15" location="'25.2.3'!A1" display="Accidents sur le lieu de travail selon la déviation : distribution selon les conséquences et le genre - 2017" xr:uid="{00000000-0004-0000-0000-000009000000}"/>
    <hyperlink ref="C16" location="'25.2.4'!A1" display="Accidents sur le lieu de travail selon la déviation : distribution selon les conséquences et la génération en fréquence absolue - 2017" xr:uid="{00000000-0004-0000-0000-00000A000000}"/>
    <hyperlink ref="C17" location="'25.2.5'!A1" display="Accidents sur le lieu de travail selon la déviation : distribution selon les conséquences et la génération en fréquence relative - 2017" xr:uid="{00000000-0004-0000-0000-00000B000000}"/>
    <hyperlink ref="C18" location="'25.2.6'!A1" display="Accidents sur le lieu de travail selon la déviation : distribution selon les conséquences et le genre de travail en fréquence absolue - 2017" xr:uid="{00000000-0004-0000-0000-00000C000000}"/>
    <hyperlink ref="C19" location="'25.2.7'!A1" display="Accidents sur le lieu de travail selon la déviation : distribution selon les conséquences et le genre de travail en fréquence relative - 2017" xr:uid="{00000000-0004-0000-0000-00000D000000}"/>
    <hyperlink ref="C20" location="'25.2.8'!A1" display="Accidents sur le lieu de travail selon la déviation : distribution selon la durée de l’incapacité temporaire - 2017" xr:uid="{00000000-0004-0000-0000-00000E000000}"/>
    <hyperlink ref="C22" location="'25.3.1'!A1" display="Accidents sur le lieu de travail selon l'agent matériel : évolution 2012 - 2017" xr:uid="{00000000-0004-0000-0000-00000F000000}"/>
    <hyperlink ref="C23" location="'25.3.2'!A1" display="Accidents sur le lieu de travail selon l'agent matériel : distribution selon les conséquences - 2017" xr:uid="{00000000-0004-0000-0000-000010000000}"/>
    <hyperlink ref="C24" location="'25.3.3'!A1" display="Accidents sur le lieu de travail selon l'agent matériel : distribution selon les conséquences et le genre - 2017" xr:uid="{00000000-0004-0000-0000-000011000000}"/>
    <hyperlink ref="C25" location="'25.3.4'!A1" display="Accidents sur le lieu de travail selon l'agent matériel : distribution selon les conséquences et la génération en fréquence absolue - 2017" xr:uid="{00000000-0004-0000-0000-000012000000}"/>
    <hyperlink ref="C26" location="'25.3.5'!A1" display="Accidents sur le lieu de travail selon l'agent matériel : distribution selon les conséquences et la génération en fréquence relative - 2017" xr:uid="{00000000-0004-0000-0000-000013000000}"/>
    <hyperlink ref="C28" location="'25.3.7'!A1" display="Accidents sur le lieu de travail selon l'agent matériel : distribution selon la durée de l’incapacité temporaire - 2017" xr:uid="{00000000-0004-0000-0000-000014000000}"/>
    <hyperlink ref="C30" location="'25.4.1'!A1" display="Accidents sur le lieu de travail selon la modalité de la blessure : évolution 2012 - 2017" xr:uid="{00000000-0004-0000-0000-000015000000}"/>
    <hyperlink ref="C31" location="'25.4.2'!A1" display="Accidents sur le lieu de travail selon la modalité de la blessure : distribution selon les conséquences - 2017" xr:uid="{00000000-0004-0000-0000-000016000000}"/>
    <hyperlink ref="C32" location="'25.4.3'!A1" display="Accidents sur le lieu de travail selon la modalité de la blessure : distribution selon les conséquences et le genre - 2017" xr:uid="{00000000-0004-0000-0000-000017000000}"/>
    <hyperlink ref="C33" location="'25.4.4'!A1" display="Accidents sur le lieu de travail selon la modalité de la blessure : distribution selon les conséquences et la génération en fréquence absolue - 2017" xr:uid="{00000000-0004-0000-0000-000018000000}"/>
    <hyperlink ref="C34" location="'25.4.5'!A1" display="Accidents sur le lieu de travail selon la modalité de la blessure : distribution selon les conséquences et la génération en fréquence relative - 2017" xr:uid="{00000000-0004-0000-0000-000019000000}"/>
    <hyperlink ref="C35" location="'25.4.6'!A1" display="Accidents sur le lieu de travail selon la modalité de la blessure : distribution selon les conséquences et le genre de travail en fréquence absolue - 2017" xr:uid="{00000000-0004-0000-0000-00001A000000}"/>
    <hyperlink ref="C36" location="'25.4.7'!A1" display="Accidents sur le lieu de travail selon la modalité de la blessure : distribution selon les conséquences et le genre de travail en fréquence relative - 2017" xr:uid="{00000000-0004-0000-0000-00001B000000}"/>
    <hyperlink ref="C37" location="'25.4.8'!A1" display="Accidents sur le lieu de travail selon la modalité de la blessure : distribution selon la durée de l’incapacité temporaire - 2017" xr:uid="{00000000-0004-0000-0000-00001C000000}"/>
    <hyperlink ref="C27" location="'25.3.6'!A1" display="Accidents sur le lieu de travail selon l'agent matériel : distribution selon les conséquences et le genre de travail - 2017" xr:uid="{00000000-0004-0000-0000-00001D000000}"/>
    <hyperlink ref="C4" location="'25.1.1'!A1" display="Accidents sur le lieu de travail selon le type de travail : évolution 2014 - 2020" xr:uid="{00000000-0004-0000-0000-00001E000000}"/>
  </hyperlinks>
  <printOptions horizontalCentered="1"/>
  <pageMargins left="0.7" right="0.7" top="0.75" bottom="0.75" header="0.3" footer="0.3"/>
  <pageSetup paperSize="9" scale="7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  <pageSetUpPr fitToPage="1"/>
  </sheetPr>
  <dimension ref="A1:W53"/>
  <sheetViews>
    <sheetView topLeftCell="C1" workbookViewId="0">
      <selection sqref="A1:V1"/>
    </sheetView>
  </sheetViews>
  <sheetFormatPr defaultColWidth="9.140625" defaultRowHeight="15" x14ac:dyDescent="0.25"/>
  <cols>
    <col min="1" max="1" width="7.7109375" style="101" customWidth="1"/>
    <col min="2" max="2" width="63.42578125" style="101" customWidth="1"/>
    <col min="3" max="4" width="11.5703125" style="101" customWidth="1"/>
    <col min="5" max="5" width="11.140625" style="101" customWidth="1"/>
    <col min="6" max="6" width="11" style="101" customWidth="1"/>
    <col min="7" max="7" width="9.28515625" style="101" customWidth="1"/>
    <col min="8" max="8" width="10.85546875" style="101" customWidth="1"/>
    <col min="9" max="9" width="9.28515625" style="101" customWidth="1"/>
    <col min="10" max="10" width="11.7109375" style="101" customWidth="1"/>
    <col min="11" max="20" width="9.28515625" style="101" customWidth="1"/>
    <col min="21" max="21" width="11.140625" style="101" customWidth="1"/>
    <col min="22" max="22" width="9.28515625" style="101" customWidth="1"/>
    <col min="23" max="16384" width="9.140625" style="101"/>
  </cols>
  <sheetData>
    <row r="1" spans="1:23" ht="25.15" customHeight="1" thickTop="1" thickBot="1" x14ac:dyDescent="0.3">
      <c r="A1" s="547" t="s">
        <v>441</v>
      </c>
      <c r="B1" s="548"/>
      <c r="C1" s="548"/>
      <c r="D1" s="548"/>
      <c r="E1" s="548"/>
      <c r="F1" s="548"/>
      <c r="G1" s="548"/>
      <c r="H1" s="549"/>
      <c r="I1" s="549"/>
      <c r="J1" s="549"/>
      <c r="K1" s="549"/>
      <c r="L1" s="549"/>
      <c r="M1" s="549"/>
      <c r="N1" s="549"/>
      <c r="O1" s="549"/>
      <c r="P1" s="549"/>
      <c r="Q1" s="549"/>
      <c r="R1" s="549"/>
      <c r="S1" s="549"/>
      <c r="T1" s="549"/>
      <c r="U1" s="549"/>
      <c r="V1" s="550"/>
    </row>
    <row r="2" spans="1:23" ht="25.15" customHeight="1" thickTop="1" thickBot="1" x14ac:dyDescent="0.3">
      <c r="A2" s="551" t="s">
        <v>54</v>
      </c>
      <c r="B2" s="552" t="s">
        <v>55</v>
      </c>
      <c r="C2" s="553" t="s">
        <v>80</v>
      </c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5"/>
    </row>
    <row r="3" spans="1:23" ht="25.15" customHeight="1" x14ac:dyDescent="0.25">
      <c r="A3" s="551"/>
      <c r="B3" s="552"/>
      <c r="C3" s="556">
        <v>0</v>
      </c>
      <c r="D3" s="557"/>
      <c r="E3" s="542" t="s">
        <v>81</v>
      </c>
      <c r="F3" s="543"/>
      <c r="G3" s="542" t="s">
        <v>82</v>
      </c>
      <c r="H3" s="543"/>
      <c r="I3" s="542" t="s">
        <v>83</v>
      </c>
      <c r="J3" s="543"/>
      <c r="K3" s="542" t="s">
        <v>84</v>
      </c>
      <c r="L3" s="543"/>
      <c r="M3" s="542" t="s">
        <v>85</v>
      </c>
      <c r="N3" s="543"/>
      <c r="O3" s="542" t="s">
        <v>86</v>
      </c>
      <c r="P3" s="543"/>
      <c r="Q3" s="542" t="s">
        <v>87</v>
      </c>
      <c r="R3" s="543"/>
      <c r="S3" s="542" t="s">
        <v>58</v>
      </c>
      <c r="T3" s="544"/>
      <c r="U3" s="542" t="s">
        <v>79</v>
      </c>
      <c r="V3" s="543"/>
    </row>
    <row r="4" spans="1:23" ht="25.15" customHeight="1" thickBot="1" x14ac:dyDescent="0.3">
      <c r="A4" s="551"/>
      <c r="B4" s="552"/>
      <c r="C4" s="49" t="s">
        <v>6</v>
      </c>
      <c r="D4" s="50" t="s">
        <v>7</v>
      </c>
      <c r="E4" s="51" t="s">
        <v>6</v>
      </c>
      <c r="F4" s="52" t="s">
        <v>7</v>
      </c>
      <c r="G4" s="51" t="s">
        <v>6</v>
      </c>
      <c r="H4" s="52" t="s">
        <v>7</v>
      </c>
      <c r="I4" s="51" t="s">
        <v>6</v>
      </c>
      <c r="J4" s="52" t="s">
        <v>7</v>
      </c>
      <c r="K4" s="51" t="s">
        <v>6</v>
      </c>
      <c r="L4" s="52" t="s">
        <v>7</v>
      </c>
      <c r="M4" s="51" t="s">
        <v>6</v>
      </c>
      <c r="N4" s="52" t="s">
        <v>7</v>
      </c>
      <c r="O4" s="51" t="s">
        <v>6</v>
      </c>
      <c r="P4" s="52" t="s">
        <v>7</v>
      </c>
      <c r="Q4" s="51" t="s">
        <v>6</v>
      </c>
      <c r="R4" s="52" t="s">
        <v>7</v>
      </c>
      <c r="S4" s="51" t="s">
        <v>6</v>
      </c>
      <c r="T4" s="52" t="s">
        <v>7</v>
      </c>
      <c r="U4" s="51" t="s">
        <v>6</v>
      </c>
      <c r="V4" s="52" t="s">
        <v>7</v>
      </c>
    </row>
    <row r="5" spans="1:23" ht="15.75" thickBot="1" x14ac:dyDescent="0.3">
      <c r="A5" s="5">
        <v>1</v>
      </c>
      <c r="B5" s="6" t="s">
        <v>8</v>
      </c>
      <c r="C5" s="7">
        <f t="shared" ref="C5:P5" si="0">SUM(C6:C9)</f>
        <v>29431</v>
      </c>
      <c r="D5" s="61">
        <f t="shared" si="0"/>
        <v>0.30927910886927279</v>
      </c>
      <c r="E5" s="7">
        <f t="shared" si="0"/>
        <v>1816</v>
      </c>
      <c r="F5" s="60">
        <f t="shared" si="0"/>
        <v>0.30915900578821931</v>
      </c>
      <c r="G5" s="7">
        <f t="shared" si="0"/>
        <v>1047</v>
      </c>
      <c r="H5" s="60">
        <f t="shared" si="0"/>
        <v>0.28032128514056226</v>
      </c>
      <c r="I5" s="7">
        <f t="shared" si="0"/>
        <v>253</v>
      </c>
      <c r="J5" s="60">
        <f t="shared" si="0"/>
        <v>0.25452716297786721</v>
      </c>
      <c r="K5" s="7">
        <f t="shared" si="0"/>
        <v>24</v>
      </c>
      <c r="L5" s="60">
        <f t="shared" si="0"/>
        <v>0.35820895522388052</v>
      </c>
      <c r="M5" s="7">
        <f t="shared" si="0"/>
        <v>47</v>
      </c>
      <c r="N5" s="60">
        <f t="shared" si="0"/>
        <v>0.34558823529411764</v>
      </c>
      <c r="O5" s="7">
        <f t="shared" si="0"/>
        <v>9</v>
      </c>
      <c r="P5" s="60">
        <f t="shared" si="0"/>
        <v>0.3461538461538462</v>
      </c>
      <c r="Q5" s="7">
        <f t="shared" ref="Q5:V5" si="1">SUM(Q6:Q9)</f>
        <v>5</v>
      </c>
      <c r="R5" s="60">
        <f t="shared" si="1"/>
        <v>0.29411764705882348</v>
      </c>
      <c r="S5" s="7">
        <f t="shared" si="1"/>
        <v>8</v>
      </c>
      <c r="T5" s="60">
        <f t="shared" si="1"/>
        <v>0.12121212121212122</v>
      </c>
      <c r="U5" s="7">
        <f t="shared" si="1"/>
        <v>32640</v>
      </c>
      <c r="V5" s="60">
        <f t="shared" si="1"/>
        <v>0.30770681121847748</v>
      </c>
    </row>
    <row r="6" spans="1:23" ht="28.5" x14ac:dyDescent="0.25">
      <c r="A6" s="104">
        <v>10</v>
      </c>
      <c r="B6" s="100" t="s">
        <v>9</v>
      </c>
      <c r="C6" s="69">
        <v>6548</v>
      </c>
      <c r="D6" s="63">
        <f>C6/$C$46</f>
        <v>6.8810424548129467E-2</v>
      </c>
      <c r="E6" s="69">
        <v>423</v>
      </c>
      <c r="F6" s="62">
        <f>E6/$E$46</f>
        <v>7.2012257405515839E-2</v>
      </c>
      <c r="G6" s="69">
        <v>202</v>
      </c>
      <c r="H6" s="62">
        <f>G6/$G$46</f>
        <v>5.4082998661311915E-2</v>
      </c>
      <c r="I6" s="69">
        <v>54</v>
      </c>
      <c r="J6" s="62">
        <f>I6/$I$46</f>
        <v>5.4325955734406441E-2</v>
      </c>
      <c r="K6" s="69">
        <v>8</v>
      </c>
      <c r="L6" s="62">
        <f>K6/$K$46</f>
        <v>0.11940298507462686</v>
      </c>
      <c r="M6" s="69">
        <v>7</v>
      </c>
      <c r="N6" s="62">
        <f>M6/$M$46</f>
        <v>5.1470588235294115E-2</v>
      </c>
      <c r="O6" s="69">
        <v>1</v>
      </c>
      <c r="P6" s="62">
        <f>O6/$O$46</f>
        <v>3.8461538461538464E-2</v>
      </c>
      <c r="Q6" s="69">
        <v>1</v>
      </c>
      <c r="R6" s="62">
        <f>Q6/$Q$46</f>
        <v>5.8823529411764705E-2</v>
      </c>
      <c r="S6" s="69">
        <v>1</v>
      </c>
      <c r="T6" s="62">
        <f>S6/$S$46</f>
        <v>1.5151515151515152E-2</v>
      </c>
      <c r="U6" s="69">
        <v>7245</v>
      </c>
      <c r="V6" s="62">
        <f>U6/$U$46</f>
        <v>6.8300730615130797E-2</v>
      </c>
      <c r="W6" s="139" t="s">
        <v>284</v>
      </c>
    </row>
    <row r="7" spans="1:23" x14ac:dyDescent="0.25">
      <c r="A7" s="70">
        <v>11</v>
      </c>
      <c r="B7" s="71" t="s">
        <v>10</v>
      </c>
      <c r="C7" s="26">
        <v>14980</v>
      </c>
      <c r="D7" s="27">
        <f>C7/$C$46</f>
        <v>0.15741908364859183</v>
      </c>
      <c r="E7" s="26">
        <v>814</v>
      </c>
      <c r="F7" s="28">
        <f>E7/$E$46</f>
        <v>0.13857677902621723</v>
      </c>
      <c r="G7" s="26">
        <v>486</v>
      </c>
      <c r="H7" s="28">
        <f>G7/$G$46</f>
        <v>0.13012048192771083</v>
      </c>
      <c r="I7" s="26">
        <v>109</v>
      </c>
      <c r="J7" s="28">
        <f>I7/$I$46</f>
        <v>0.1096579476861167</v>
      </c>
      <c r="K7" s="26">
        <v>12</v>
      </c>
      <c r="L7" s="28">
        <f>K7/$K$46</f>
        <v>0.17910447761194029</v>
      </c>
      <c r="M7" s="26">
        <v>24</v>
      </c>
      <c r="N7" s="28">
        <f>M7/$M$46</f>
        <v>0.17647058823529413</v>
      </c>
      <c r="O7" s="26">
        <v>3</v>
      </c>
      <c r="P7" s="28">
        <f>O7/$O$46</f>
        <v>0.11538461538461539</v>
      </c>
      <c r="Q7" s="26">
        <v>2</v>
      </c>
      <c r="R7" s="28">
        <f>Q7/$Q$46</f>
        <v>0.11764705882352941</v>
      </c>
      <c r="S7" s="26">
        <v>4</v>
      </c>
      <c r="T7" s="28">
        <f>S7/$S$46</f>
        <v>6.0606060606060608E-2</v>
      </c>
      <c r="U7" s="26">
        <v>16434</v>
      </c>
      <c r="V7" s="28">
        <f>U7/$U$46</f>
        <v>0.15492811689842093</v>
      </c>
      <c r="W7" s="101" t="s">
        <v>271</v>
      </c>
    </row>
    <row r="8" spans="1:23" x14ac:dyDescent="0.25">
      <c r="A8" s="70">
        <v>12</v>
      </c>
      <c r="B8" s="71" t="s">
        <v>11</v>
      </c>
      <c r="C8" s="26">
        <v>6898</v>
      </c>
      <c r="D8" s="27">
        <f>C8/$C$46</f>
        <v>7.248844052122741E-2</v>
      </c>
      <c r="E8" s="26">
        <v>513</v>
      </c>
      <c r="F8" s="28">
        <f>E8/$E$46</f>
        <v>8.7334014300306434E-2</v>
      </c>
      <c r="G8" s="26">
        <v>313</v>
      </c>
      <c r="H8" s="28">
        <f>G8/$G$46</f>
        <v>8.3801874163319953E-2</v>
      </c>
      <c r="I8" s="26">
        <v>80</v>
      </c>
      <c r="J8" s="28">
        <f>I8/$I$46</f>
        <v>8.0482897384305835E-2</v>
      </c>
      <c r="K8" s="26">
        <v>2</v>
      </c>
      <c r="L8" s="28">
        <f>K8/$K$46</f>
        <v>2.9850746268656716E-2</v>
      </c>
      <c r="M8" s="26">
        <v>15</v>
      </c>
      <c r="N8" s="28">
        <f>M8/$M$46</f>
        <v>0.11029411764705882</v>
      </c>
      <c r="O8" s="26">
        <v>3</v>
      </c>
      <c r="P8" s="28">
        <f>O8/$O$46</f>
        <v>0.11538461538461539</v>
      </c>
      <c r="Q8" s="26">
        <v>2</v>
      </c>
      <c r="R8" s="28">
        <f>Q8/$Q$46</f>
        <v>0.11764705882352941</v>
      </c>
      <c r="S8" s="26">
        <v>3</v>
      </c>
      <c r="T8" s="28">
        <f>S8/$S$46</f>
        <v>4.5454545454545456E-2</v>
      </c>
      <c r="U8" s="26">
        <v>7829</v>
      </c>
      <c r="V8" s="28">
        <f>U8/$U$46</f>
        <v>7.3806269149186893E-2</v>
      </c>
      <c r="W8" s="101" t="s">
        <v>285</v>
      </c>
    </row>
    <row r="9" spans="1:23" ht="29.25" thickBot="1" x14ac:dyDescent="0.3">
      <c r="A9" s="105">
        <v>19</v>
      </c>
      <c r="B9" s="96" t="s">
        <v>12</v>
      </c>
      <c r="C9" s="30">
        <v>1005</v>
      </c>
      <c r="D9" s="31">
        <f>C9/$C$46</f>
        <v>1.0561160151324085E-2</v>
      </c>
      <c r="E9" s="30">
        <v>66</v>
      </c>
      <c r="F9" s="32">
        <f>E9/$E$46</f>
        <v>1.1235955056179775E-2</v>
      </c>
      <c r="G9" s="30">
        <v>46</v>
      </c>
      <c r="H9" s="32">
        <f>G9/$G$46</f>
        <v>1.2315930388219544E-2</v>
      </c>
      <c r="I9" s="30">
        <v>10</v>
      </c>
      <c r="J9" s="32">
        <f>I9/$I$46</f>
        <v>1.0060362173038229E-2</v>
      </c>
      <c r="K9" s="30">
        <v>2</v>
      </c>
      <c r="L9" s="32">
        <f>K9/$K$46</f>
        <v>2.9850746268656716E-2</v>
      </c>
      <c r="M9" s="30">
        <v>1</v>
      </c>
      <c r="N9" s="32">
        <f>M9/$M$46</f>
        <v>7.3529411764705881E-3</v>
      </c>
      <c r="O9" s="30">
        <v>2</v>
      </c>
      <c r="P9" s="32">
        <f>O9/$O$46</f>
        <v>7.6923076923076927E-2</v>
      </c>
      <c r="Q9" s="30">
        <v>0</v>
      </c>
      <c r="R9" s="32">
        <f>Q9/$Q$46</f>
        <v>0</v>
      </c>
      <c r="S9" s="30">
        <v>0</v>
      </c>
      <c r="T9" s="32">
        <f>S9/$S$46</f>
        <v>0</v>
      </c>
      <c r="U9" s="30">
        <v>1132</v>
      </c>
      <c r="V9" s="32">
        <f>U9/$U$46</f>
        <v>1.0671694555738864E-2</v>
      </c>
      <c r="W9" s="101" t="s">
        <v>286</v>
      </c>
    </row>
    <row r="10" spans="1:23" ht="29.25" thickBot="1" x14ac:dyDescent="0.3">
      <c r="A10" s="5">
        <v>2</v>
      </c>
      <c r="B10" s="6" t="s">
        <v>13</v>
      </c>
      <c r="C10" s="7">
        <f t="shared" ref="C10:O10" si="2">SUM(C11:C17)</f>
        <v>8290</v>
      </c>
      <c r="D10" s="61">
        <f t="shared" si="2"/>
        <v>8.711643547709122E-2</v>
      </c>
      <c r="E10" s="7">
        <f t="shared" si="2"/>
        <v>683</v>
      </c>
      <c r="F10" s="60">
        <f t="shared" si="2"/>
        <v>0.11627511065713313</v>
      </c>
      <c r="G10" s="7">
        <f t="shared" si="2"/>
        <v>429</v>
      </c>
      <c r="H10" s="60">
        <f t="shared" si="2"/>
        <v>0.11485943775100402</v>
      </c>
      <c r="I10" s="7">
        <f t="shared" si="2"/>
        <v>161</v>
      </c>
      <c r="J10" s="60">
        <f t="shared" si="2"/>
        <v>0.1619718309859155</v>
      </c>
      <c r="K10" s="7">
        <f t="shared" si="2"/>
        <v>12</v>
      </c>
      <c r="L10" s="60">
        <f t="shared" si="2"/>
        <v>0.17910447761194026</v>
      </c>
      <c r="M10" s="7">
        <f t="shared" si="2"/>
        <v>36</v>
      </c>
      <c r="N10" s="60">
        <f t="shared" si="2"/>
        <v>0.26470588235294112</v>
      </c>
      <c r="O10" s="7">
        <f t="shared" si="2"/>
        <v>6</v>
      </c>
      <c r="P10" s="60">
        <f t="shared" ref="P10:V10" si="3">SUM(P11:P17)</f>
        <v>0.23076923076923078</v>
      </c>
      <c r="Q10" s="7">
        <f t="shared" si="3"/>
        <v>3</v>
      </c>
      <c r="R10" s="60">
        <f t="shared" si="3"/>
        <v>0.17647058823529413</v>
      </c>
      <c r="S10" s="7">
        <f t="shared" si="3"/>
        <v>10</v>
      </c>
      <c r="T10" s="60">
        <f t="shared" si="3"/>
        <v>0.15151515151515152</v>
      </c>
      <c r="U10" s="7">
        <f t="shared" si="3"/>
        <v>9630</v>
      </c>
      <c r="V10" s="60">
        <f t="shared" si="3"/>
        <v>9.0784822059863296E-2</v>
      </c>
    </row>
    <row r="11" spans="1:23" ht="28.5" x14ac:dyDescent="0.25">
      <c r="A11" s="104">
        <v>20</v>
      </c>
      <c r="B11" s="100" t="s">
        <v>14</v>
      </c>
      <c r="C11" s="69">
        <v>622</v>
      </c>
      <c r="D11" s="63">
        <f t="shared" ref="D11:D17" si="4">C11/$C$46</f>
        <v>6.5363598150483398E-3</v>
      </c>
      <c r="E11" s="69">
        <v>48</v>
      </c>
      <c r="F11" s="62">
        <f t="shared" ref="F11:F17" si="5">E11/$E$46</f>
        <v>8.171603677221655E-3</v>
      </c>
      <c r="G11" s="69">
        <v>39</v>
      </c>
      <c r="H11" s="62">
        <f t="shared" ref="H11:H17" si="6">G11/$G$46</f>
        <v>1.0441767068273093E-2</v>
      </c>
      <c r="I11" s="69">
        <v>11</v>
      </c>
      <c r="J11" s="62">
        <f t="shared" ref="J11:J17" si="7">I11/$I$46</f>
        <v>1.1066398390342052E-2</v>
      </c>
      <c r="K11" s="69">
        <v>1</v>
      </c>
      <c r="L11" s="62">
        <f t="shared" ref="L11:L17" si="8">K11/$K$46</f>
        <v>1.4925373134328358E-2</v>
      </c>
      <c r="M11" s="69">
        <v>5</v>
      </c>
      <c r="N11" s="62">
        <f t="shared" ref="N11:N17" si="9">M11/$M$46</f>
        <v>3.6764705882352942E-2</v>
      </c>
      <c r="O11" s="69">
        <v>0</v>
      </c>
      <c r="P11" s="62">
        <f t="shared" ref="P11:P17" si="10">O11/$O$46</f>
        <v>0</v>
      </c>
      <c r="Q11" s="69">
        <v>0</v>
      </c>
      <c r="R11" s="62">
        <f t="shared" ref="R11:R17" si="11">Q11/$Q$46</f>
        <v>0</v>
      </c>
      <c r="S11" s="69">
        <v>0</v>
      </c>
      <c r="T11" s="62">
        <f t="shared" ref="T11:T17" si="12">S11/$S$46</f>
        <v>0</v>
      </c>
      <c r="U11" s="69">
        <v>726</v>
      </c>
      <c r="V11" s="62">
        <f t="shared" ref="V11:V17" si="13">U11/$U$46</f>
        <v>6.8442139995286352E-3</v>
      </c>
      <c r="W11" s="101" t="s">
        <v>287</v>
      </c>
    </row>
    <row r="12" spans="1:23" x14ac:dyDescent="0.25">
      <c r="A12" s="70">
        <v>21</v>
      </c>
      <c r="B12" s="71" t="s">
        <v>15</v>
      </c>
      <c r="C12" s="26">
        <v>255</v>
      </c>
      <c r="D12" s="27">
        <f t="shared" si="4"/>
        <v>2.6796973518284995E-3</v>
      </c>
      <c r="E12" s="26">
        <v>28</v>
      </c>
      <c r="F12" s="28">
        <f t="shared" si="5"/>
        <v>4.7667688117126322E-3</v>
      </c>
      <c r="G12" s="26">
        <v>16</v>
      </c>
      <c r="H12" s="28">
        <f t="shared" si="6"/>
        <v>4.2838018741633201E-3</v>
      </c>
      <c r="I12" s="26">
        <v>5</v>
      </c>
      <c r="J12" s="28">
        <f t="shared" si="7"/>
        <v>5.0301810865191147E-3</v>
      </c>
      <c r="K12" s="26">
        <v>1</v>
      </c>
      <c r="L12" s="28">
        <f t="shared" si="8"/>
        <v>1.4925373134328358E-2</v>
      </c>
      <c r="M12" s="26">
        <v>0</v>
      </c>
      <c r="N12" s="28">
        <f t="shared" si="9"/>
        <v>0</v>
      </c>
      <c r="O12" s="26">
        <v>0</v>
      </c>
      <c r="P12" s="28">
        <f t="shared" si="10"/>
        <v>0</v>
      </c>
      <c r="Q12" s="26">
        <v>0</v>
      </c>
      <c r="R12" s="28">
        <f t="shared" si="11"/>
        <v>0</v>
      </c>
      <c r="S12" s="26">
        <v>0</v>
      </c>
      <c r="T12" s="28">
        <f t="shared" si="12"/>
        <v>0</v>
      </c>
      <c r="U12" s="26">
        <v>305</v>
      </c>
      <c r="V12" s="28">
        <f t="shared" si="13"/>
        <v>2.8753240631628563E-3</v>
      </c>
      <c r="W12" s="101" t="s">
        <v>288</v>
      </c>
    </row>
    <row r="13" spans="1:23" x14ac:dyDescent="0.25">
      <c r="A13" s="70">
        <v>22</v>
      </c>
      <c r="B13" s="71" t="s">
        <v>16</v>
      </c>
      <c r="C13" s="26">
        <v>2664</v>
      </c>
      <c r="D13" s="27">
        <f t="shared" si="4"/>
        <v>2.7994955863808322E-2</v>
      </c>
      <c r="E13" s="26">
        <v>230</v>
      </c>
      <c r="F13" s="28">
        <f t="shared" si="5"/>
        <v>3.9155600953353763E-2</v>
      </c>
      <c r="G13" s="26">
        <v>128</v>
      </c>
      <c r="H13" s="28">
        <f t="shared" si="6"/>
        <v>3.4270414993306561E-2</v>
      </c>
      <c r="I13" s="26">
        <v>52</v>
      </c>
      <c r="J13" s="28">
        <f t="shared" si="7"/>
        <v>5.2313883299798795E-2</v>
      </c>
      <c r="K13" s="26">
        <v>2</v>
      </c>
      <c r="L13" s="28">
        <f t="shared" si="8"/>
        <v>2.9850746268656716E-2</v>
      </c>
      <c r="M13" s="26">
        <v>6</v>
      </c>
      <c r="N13" s="28">
        <f t="shared" si="9"/>
        <v>4.4117647058823532E-2</v>
      </c>
      <c r="O13" s="26">
        <v>2</v>
      </c>
      <c r="P13" s="28">
        <f t="shared" si="10"/>
        <v>7.6923076923076927E-2</v>
      </c>
      <c r="Q13" s="26">
        <v>3</v>
      </c>
      <c r="R13" s="28">
        <f t="shared" si="11"/>
        <v>0.17647058823529413</v>
      </c>
      <c r="S13" s="26">
        <v>2</v>
      </c>
      <c r="T13" s="28">
        <f t="shared" si="12"/>
        <v>3.0303030303030304E-2</v>
      </c>
      <c r="U13" s="26">
        <v>3089</v>
      </c>
      <c r="V13" s="28">
        <f t="shared" si="13"/>
        <v>2.9120905020032995E-2</v>
      </c>
      <c r="W13" s="101" t="s">
        <v>289</v>
      </c>
    </row>
    <row r="14" spans="1:23" ht="28.5" x14ac:dyDescent="0.25">
      <c r="A14" s="70">
        <v>23</v>
      </c>
      <c r="B14" s="71" t="s">
        <v>17</v>
      </c>
      <c r="C14" s="26">
        <v>500</v>
      </c>
      <c r="D14" s="27">
        <f t="shared" si="4"/>
        <v>5.254308532997058E-3</v>
      </c>
      <c r="E14" s="26">
        <v>38</v>
      </c>
      <c r="F14" s="28">
        <f t="shared" si="5"/>
        <v>6.4691862444671436E-3</v>
      </c>
      <c r="G14" s="26">
        <v>20</v>
      </c>
      <c r="H14" s="28">
        <f t="shared" si="6"/>
        <v>5.3547523427041497E-3</v>
      </c>
      <c r="I14" s="26">
        <v>8</v>
      </c>
      <c r="J14" s="28">
        <f t="shared" si="7"/>
        <v>8.0482897384305842E-3</v>
      </c>
      <c r="K14" s="26">
        <v>1</v>
      </c>
      <c r="L14" s="28">
        <f t="shared" si="8"/>
        <v>1.4925373134328358E-2</v>
      </c>
      <c r="M14" s="26">
        <v>4</v>
      </c>
      <c r="N14" s="28">
        <f t="shared" si="9"/>
        <v>2.9411764705882353E-2</v>
      </c>
      <c r="O14" s="26">
        <v>0</v>
      </c>
      <c r="P14" s="28">
        <f t="shared" si="10"/>
        <v>0</v>
      </c>
      <c r="Q14" s="26">
        <v>0</v>
      </c>
      <c r="R14" s="28">
        <f t="shared" si="11"/>
        <v>0</v>
      </c>
      <c r="S14" s="26">
        <v>2</v>
      </c>
      <c r="T14" s="28">
        <f t="shared" si="12"/>
        <v>3.0303030303030304E-2</v>
      </c>
      <c r="U14" s="26">
        <v>573</v>
      </c>
      <c r="V14" s="28">
        <f t="shared" si="13"/>
        <v>5.4018383219420225E-3</v>
      </c>
      <c r="W14" s="101" t="s">
        <v>272</v>
      </c>
    </row>
    <row r="15" spans="1:23" ht="28.5" x14ac:dyDescent="0.25">
      <c r="A15" s="70">
        <v>24</v>
      </c>
      <c r="B15" s="71" t="s">
        <v>18</v>
      </c>
      <c r="C15" s="26">
        <v>3765</v>
      </c>
      <c r="D15" s="27">
        <f t="shared" si="4"/>
        <v>3.9564943253467842E-2</v>
      </c>
      <c r="E15" s="26">
        <v>300</v>
      </c>
      <c r="F15" s="28">
        <f t="shared" si="5"/>
        <v>5.1072522982635343E-2</v>
      </c>
      <c r="G15" s="26">
        <v>189</v>
      </c>
      <c r="H15" s="28">
        <f t="shared" si="6"/>
        <v>5.0602409638554217E-2</v>
      </c>
      <c r="I15" s="26">
        <v>71</v>
      </c>
      <c r="J15" s="28">
        <f t="shared" si="7"/>
        <v>7.1428571428571425E-2</v>
      </c>
      <c r="K15" s="26">
        <v>6</v>
      </c>
      <c r="L15" s="28">
        <f t="shared" si="8"/>
        <v>8.9552238805970144E-2</v>
      </c>
      <c r="M15" s="26">
        <v>19</v>
      </c>
      <c r="N15" s="28">
        <f t="shared" si="9"/>
        <v>0.13970588235294118</v>
      </c>
      <c r="O15" s="26">
        <v>4</v>
      </c>
      <c r="P15" s="28">
        <f t="shared" si="10"/>
        <v>0.15384615384615385</v>
      </c>
      <c r="Q15" s="26">
        <v>0</v>
      </c>
      <c r="R15" s="28">
        <f t="shared" si="11"/>
        <v>0</v>
      </c>
      <c r="S15" s="26">
        <v>6</v>
      </c>
      <c r="T15" s="28">
        <f t="shared" si="12"/>
        <v>9.0909090909090912E-2</v>
      </c>
      <c r="U15" s="26">
        <v>4360</v>
      </c>
      <c r="V15" s="28">
        <f t="shared" si="13"/>
        <v>4.1102993165213292E-2</v>
      </c>
      <c r="W15" s="101" t="s">
        <v>290</v>
      </c>
    </row>
    <row r="16" spans="1:23" x14ac:dyDescent="0.25">
      <c r="A16" s="70">
        <v>25</v>
      </c>
      <c r="B16" s="71" t="s">
        <v>19</v>
      </c>
      <c r="C16" s="26">
        <v>172</v>
      </c>
      <c r="D16" s="27">
        <f t="shared" si="4"/>
        <v>1.8074821353509878E-3</v>
      </c>
      <c r="E16" s="26">
        <v>11</v>
      </c>
      <c r="F16" s="28">
        <f t="shared" si="5"/>
        <v>1.8726591760299626E-3</v>
      </c>
      <c r="G16" s="26">
        <v>7</v>
      </c>
      <c r="H16" s="28">
        <f t="shared" si="6"/>
        <v>1.8741633199464524E-3</v>
      </c>
      <c r="I16" s="26">
        <v>6</v>
      </c>
      <c r="J16" s="28">
        <f t="shared" si="7"/>
        <v>6.0362173038229373E-3</v>
      </c>
      <c r="K16" s="26">
        <v>1</v>
      </c>
      <c r="L16" s="28">
        <f t="shared" si="8"/>
        <v>1.4925373134328358E-2</v>
      </c>
      <c r="M16" s="26">
        <v>1</v>
      </c>
      <c r="N16" s="28">
        <f t="shared" si="9"/>
        <v>7.3529411764705881E-3</v>
      </c>
      <c r="O16" s="26">
        <v>0</v>
      </c>
      <c r="P16" s="28">
        <f t="shared" si="10"/>
        <v>0</v>
      </c>
      <c r="Q16" s="26">
        <v>0</v>
      </c>
      <c r="R16" s="28">
        <f t="shared" si="11"/>
        <v>0</v>
      </c>
      <c r="S16" s="26">
        <v>0</v>
      </c>
      <c r="T16" s="28">
        <f t="shared" si="12"/>
        <v>0</v>
      </c>
      <c r="U16" s="26">
        <v>198</v>
      </c>
      <c r="V16" s="28">
        <f t="shared" si="13"/>
        <v>1.8666038180532641E-3</v>
      </c>
      <c r="W16" s="101" t="s">
        <v>291</v>
      </c>
    </row>
    <row r="17" spans="1:23" ht="29.25" thickBot="1" x14ac:dyDescent="0.3">
      <c r="A17" s="105">
        <v>29</v>
      </c>
      <c r="B17" s="96" t="s">
        <v>20</v>
      </c>
      <c r="C17" s="30">
        <v>312</v>
      </c>
      <c r="D17" s="31">
        <f t="shared" si="4"/>
        <v>3.2786885245901639E-3</v>
      </c>
      <c r="E17" s="30">
        <v>28</v>
      </c>
      <c r="F17" s="32">
        <f t="shared" si="5"/>
        <v>4.7667688117126322E-3</v>
      </c>
      <c r="G17" s="30">
        <v>30</v>
      </c>
      <c r="H17" s="32">
        <f t="shared" si="6"/>
        <v>8.0321285140562242E-3</v>
      </c>
      <c r="I17" s="30">
        <v>8</v>
      </c>
      <c r="J17" s="32">
        <f t="shared" si="7"/>
        <v>8.0482897384305842E-3</v>
      </c>
      <c r="K17" s="30">
        <v>0</v>
      </c>
      <c r="L17" s="32">
        <f t="shared" si="8"/>
        <v>0</v>
      </c>
      <c r="M17" s="30">
        <v>1</v>
      </c>
      <c r="N17" s="32">
        <f t="shared" si="9"/>
        <v>7.3529411764705881E-3</v>
      </c>
      <c r="O17" s="30">
        <v>0</v>
      </c>
      <c r="P17" s="32">
        <f t="shared" si="10"/>
        <v>0</v>
      </c>
      <c r="Q17" s="30">
        <v>0</v>
      </c>
      <c r="R17" s="32">
        <f t="shared" si="11"/>
        <v>0</v>
      </c>
      <c r="S17" s="30">
        <v>0</v>
      </c>
      <c r="T17" s="32">
        <f t="shared" si="12"/>
        <v>0</v>
      </c>
      <c r="U17" s="30">
        <v>379</v>
      </c>
      <c r="V17" s="32">
        <f t="shared" si="13"/>
        <v>3.5729436719302379E-3</v>
      </c>
      <c r="W17" s="101" t="s">
        <v>292</v>
      </c>
    </row>
    <row r="18" spans="1:23" ht="29.25" thickBot="1" x14ac:dyDescent="0.3">
      <c r="A18" s="5">
        <v>3</v>
      </c>
      <c r="B18" s="6" t="s">
        <v>21</v>
      </c>
      <c r="C18" s="7">
        <f>SUM(C19:C25)</f>
        <v>1497</v>
      </c>
      <c r="D18" s="61">
        <f t="shared" ref="D18:O18" si="14">SUM(D19:D25)</f>
        <v>1.5731399747793192E-2</v>
      </c>
      <c r="E18" s="7">
        <f t="shared" si="14"/>
        <v>101</v>
      </c>
      <c r="F18" s="60">
        <f t="shared" si="14"/>
        <v>1.7194416070820565E-2</v>
      </c>
      <c r="G18" s="7">
        <f t="shared" si="14"/>
        <v>69</v>
      </c>
      <c r="H18" s="60">
        <f t="shared" si="14"/>
        <v>1.8473895582329317E-2</v>
      </c>
      <c r="I18" s="7">
        <f t="shared" si="14"/>
        <v>21</v>
      </c>
      <c r="J18" s="60">
        <f t="shared" si="14"/>
        <v>2.1126760563380281E-2</v>
      </c>
      <c r="K18" s="7">
        <f t="shared" si="14"/>
        <v>1</v>
      </c>
      <c r="L18" s="60">
        <f t="shared" si="14"/>
        <v>1.4925373134328358E-2</v>
      </c>
      <c r="M18" s="7">
        <f t="shared" si="14"/>
        <v>8</v>
      </c>
      <c r="N18" s="60">
        <f t="shared" si="14"/>
        <v>5.8823529411764705E-2</v>
      </c>
      <c r="O18" s="7">
        <f t="shared" si="14"/>
        <v>0</v>
      </c>
      <c r="P18" s="60">
        <f t="shared" ref="P18:V18" si="15">SUM(P19:P25)</f>
        <v>0</v>
      </c>
      <c r="Q18" s="7">
        <f t="shared" si="15"/>
        <v>0</v>
      </c>
      <c r="R18" s="60">
        <f t="shared" si="15"/>
        <v>0</v>
      </c>
      <c r="S18" s="7">
        <f t="shared" si="15"/>
        <v>1</v>
      </c>
      <c r="T18" s="60">
        <f t="shared" si="15"/>
        <v>1.5151515151515152E-2</v>
      </c>
      <c r="U18" s="7">
        <f t="shared" si="15"/>
        <v>1698</v>
      </c>
      <c r="V18" s="60">
        <f t="shared" si="15"/>
        <v>1.6007541833608297E-2</v>
      </c>
    </row>
    <row r="19" spans="1:23" ht="28.5" x14ac:dyDescent="0.25">
      <c r="A19" s="104">
        <v>30</v>
      </c>
      <c r="B19" s="100" t="s">
        <v>22</v>
      </c>
      <c r="C19" s="69">
        <v>230</v>
      </c>
      <c r="D19" s="63">
        <f t="shared" ref="D19:D25" si="16">C19/$C$46</f>
        <v>2.4169819251786467E-3</v>
      </c>
      <c r="E19" s="69">
        <v>17</v>
      </c>
      <c r="F19" s="62">
        <f t="shared" ref="F19:F25" si="17">E19/$E$46</f>
        <v>2.8941096356826694E-3</v>
      </c>
      <c r="G19" s="69">
        <v>9</v>
      </c>
      <c r="H19" s="62">
        <f t="shared" ref="H19:H25" si="18">G19/$G$46</f>
        <v>2.4096385542168677E-3</v>
      </c>
      <c r="I19" s="69">
        <v>4</v>
      </c>
      <c r="J19" s="62">
        <f t="shared" ref="J19:J25" si="19">I19/$I$46</f>
        <v>4.0241448692152921E-3</v>
      </c>
      <c r="K19" s="69">
        <v>0</v>
      </c>
      <c r="L19" s="62">
        <f t="shared" ref="L19:L25" si="20">K19/$K$46</f>
        <v>0</v>
      </c>
      <c r="M19" s="69">
        <v>1</v>
      </c>
      <c r="N19" s="62">
        <f t="shared" ref="N19:N25" si="21">M19/$M$46</f>
        <v>7.3529411764705881E-3</v>
      </c>
      <c r="O19" s="69">
        <v>0</v>
      </c>
      <c r="P19" s="62">
        <f t="shared" ref="P19:P25" si="22">O19/$O$46</f>
        <v>0</v>
      </c>
      <c r="Q19" s="69">
        <v>0</v>
      </c>
      <c r="R19" s="62">
        <f t="shared" ref="R19:R25" si="23">Q19/$Q$46</f>
        <v>0</v>
      </c>
      <c r="S19" s="69">
        <v>0</v>
      </c>
      <c r="T19" s="62">
        <f t="shared" ref="T19:T25" si="24">S19/$S$46</f>
        <v>0</v>
      </c>
      <c r="U19" s="69">
        <v>261</v>
      </c>
      <c r="V19" s="62">
        <f t="shared" ref="V19:V25" si="25">U19/$U$46</f>
        <v>2.4605232147065755E-3</v>
      </c>
      <c r="W19" s="101" t="s">
        <v>293</v>
      </c>
    </row>
    <row r="20" spans="1:23" x14ac:dyDescent="0.25">
      <c r="A20" s="70">
        <v>31</v>
      </c>
      <c r="B20" s="71" t="s">
        <v>23</v>
      </c>
      <c r="C20" s="26">
        <v>82</v>
      </c>
      <c r="D20" s="27">
        <f t="shared" si="16"/>
        <v>8.6170659941151744E-4</v>
      </c>
      <c r="E20" s="26">
        <v>9</v>
      </c>
      <c r="F20" s="28">
        <f t="shared" si="17"/>
        <v>1.5321756894790602E-3</v>
      </c>
      <c r="G20" s="26">
        <v>3</v>
      </c>
      <c r="H20" s="28">
        <f t="shared" si="18"/>
        <v>8.0321285140562252E-4</v>
      </c>
      <c r="I20" s="26">
        <v>1</v>
      </c>
      <c r="J20" s="28">
        <f t="shared" si="19"/>
        <v>1.006036217303823E-3</v>
      </c>
      <c r="K20" s="26">
        <v>0</v>
      </c>
      <c r="L20" s="28">
        <f t="shared" si="20"/>
        <v>0</v>
      </c>
      <c r="M20" s="26">
        <v>1</v>
      </c>
      <c r="N20" s="28">
        <f t="shared" si="21"/>
        <v>7.3529411764705881E-3</v>
      </c>
      <c r="O20" s="26">
        <v>0</v>
      </c>
      <c r="P20" s="28">
        <f t="shared" si="22"/>
        <v>0</v>
      </c>
      <c r="Q20" s="26">
        <v>0</v>
      </c>
      <c r="R20" s="28">
        <f t="shared" si="23"/>
        <v>0</v>
      </c>
      <c r="S20" s="26">
        <v>0</v>
      </c>
      <c r="T20" s="28">
        <f t="shared" si="24"/>
        <v>0</v>
      </c>
      <c r="U20" s="26">
        <v>96</v>
      </c>
      <c r="V20" s="28">
        <f t="shared" si="25"/>
        <v>9.0502003299552198E-4</v>
      </c>
      <c r="W20" s="101" t="s">
        <v>294</v>
      </c>
    </row>
    <row r="21" spans="1:23" x14ac:dyDescent="0.25">
      <c r="A21" s="70">
        <v>32</v>
      </c>
      <c r="B21" s="71" t="s">
        <v>24</v>
      </c>
      <c r="C21" s="26">
        <v>696</v>
      </c>
      <c r="D21" s="27">
        <f t="shared" si="16"/>
        <v>7.3139974779319042E-3</v>
      </c>
      <c r="E21" s="26">
        <v>44</v>
      </c>
      <c r="F21" s="28">
        <f t="shared" si="17"/>
        <v>7.4906367041198503E-3</v>
      </c>
      <c r="G21" s="26">
        <v>31</v>
      </c>
      <c r="H21" s="28">
        <f t="shared" si="18"/>
        <v>8.2998661311914322E-3</v>
      </c>
      <c r="I21" s="26">
        <v>11</v>
      </c>
      <c r="J21" s="28">
        <f t="shared" si="19"/>
        <v>1.1066398390342052E-2</v>
      </c>
      <c r="K21" s="26">
        <v>1</v>
      </c>
      <c r="L21" s="28">
        <f t="shared" si="20"/>
        <v>1.4925373134328358E-2</v>
      </c>
      <c r="M21" s="26">
        <v>6</v>
      </c>
      <c r="N21" s="28">
        <f t="shared" si="21"/>
        <v>4.4117647058823532E-2</v>
      </c>
      <c r="O21" s="26">
        <v>0</v>
      </c>
      <c r="P21" s="28">
        <f t="shared" si="22"/>
        <v>0</v>
      </c>
      <c r="Q21" s="26">
        <v>0</v>
      </c>
      <c r="R21" s="28">
        <f t="shared" si="23"/>
        <v>0</v>
      </c>
      <c r="S21" s="26">
        <v>1</v>
      </c>
      <c r="T21" s="28">
        <f t="shared" si="24"/>
        <v>1.5151515151515152E-2</v>
      </c>
      <c r="U21" s="26">
        <v>790</v>
      </c>
      <c r="V21" s="28">
        <f t="shared" si="25"/>
        <v>7.4475606881923171E-3</v>
      </c>
      <c r="W21" s="101" t="s">
        <v>295</v>
      </c>
    </row>
    <row r="22" spans="1:23" x14ac:dyDescent="0.25">
      <c r="A22" s="70">
        <v>33</v>
      </c>
      <c r="B22" s="71" t="s">
        <v>25</v>
      </c>
      <c r="C22" s="26">
        <v>200</v>
      </c>
      <c r="D22" s="27">
        <f t="shared" si="16"/>
        <v>2.101723413198823E-3</v>
      </c>
      <c r="E22" s="26">
        <v>18</v>
      </c>
      <c r="F22" s="28">
        <f t="shared" si="17"/>
        <v>3.0643513789581204E-3</v>
      </c>
      <c r="G22" s="26">
        <v>12</v>
      </c>
      <c r="H22" s="28">
        <f t="shared" si="18"/>
        <v>3.2128514056224901E-3</v>
      </c>
      <c r="I22" s="26">
        <v>2</v>
      </c>
      <c r="J22" s="28">
        <f t="shared" si="19"/>
        <v>2.012072434607646E-3</v>
      </c>
      <c r="K22" s="26">
        <v>0</v>
      </c>
      <c r="L22" s="28">
        <f t="shared" si="20"/>
        <v>0</v>
      </c>
      <c r="M22" s="26">
        <v>0</v>
      </c>
      <c r="N22" s="28">
        <f t="shared" si="21"/>
        <v>0</v>
      </c>
      <c r="O22" s="26">
        <v>0</v>
      </c>
      <c r="P22" s="28">
        <f t="shared" si="22"/>
        <v>0</v>
      </c>
      <c r="Q22" s="26">
        <v>0</v>
      </c>
      <c r="R22" s="28">
        <f t="shared" si="23"/>
        <v>0</v>
      </c>
      <c r="S22" s="26">
        <v>0</v>
      </c>
      <c r="T22" s="28">
        <f t="shared" si="24"/>
        <v>0</v>
      </c>
      <c r="U22" s="26">
        <v>232</v>
      </c>
      <c r="V22" s="28">
        <f t="shared" si="25"/>
        <v>2.1871317464058448E-3</v>
      </c>
      <c r="W22" s="101" t="s">
        <v>296</v>
      </c>
    </row>
    <row r="23" spans="1:23" x14ac:dyDescent="0.25">
      <c r="A23" s="70">
        <v>34</v>
      </c>
      <c r="B23" s="71" t="s">
        <v>26</v>
      </c>
      <c r="C23" s="26">
        <v>125</v>
      </c>
      <c r="D23" s="27">
        <f t="shared" si="16"/>
        <v>1.3135771332492645E-3</v>
      </c>
      <c r="E23" s="26">
        <v>7</v>
      </c>
      <c r="F23" s="28">
        <f t="shared" si="17"/>
        <v>1.1916922029281581E-3</v>
      </c>
      <c r="G23" s="26">
        <v>8</v>
      </c>
      <c r="H23" s="28">
        <f t="shared" si="18"/>
        <v>2.1419009370816601E-3</v>
      </c>
      <c r="I23" s="26">
        <v>1</v>
      </c>
      <c r="J23" s="28">
        <f t="shared" si="19"/>
        <v>1.006036217303823E-3</v>
      </c>
      <c r="K23" s="26">
        <v>0</v>
      </c>
      <c r="L23" s="28">
        <f t="shared" si="20"/>
        <v>0</v>
      </c>
      <c r="M23" s="26">
        <v>0</v>
      </c>
      <c r="N23" s="28">
        <f t="shared" si="21"/>
        <v>0</v>
      </c>
      <c r="O23" s="26">
        <v>0</v>
      </c>
      <c r="P23" s="28">
        <f t="shared" si="22"/>
        <v>0</v>
      </c>
      <c r="Q23" s="26">
        <v>0</v>
      </c>
      <c r="R23" s="28">
        <f t="shared" si="23"/>
        <v>0</v>
      </c>
      <c r="S23" s="26">
        <v>0</v>
      </c>
      <c r="T23" s="28">
        <f t="shared" si="24"/>
        <v>0</v>
      </c>
      <c r="U23" s="26">
        <v>141</v>
      </c>
      <c r="V23" s="28">
        <f t="shared" si="25"/>
        <v>1.3292481734621729E-3</v>
      </c>
      <c r="W23" s="101" t="s">
        <v>297</v>
      </c>
    </row>
    <row r="24" spans="1:23" x14ac:dyDescent="0.25">
      <c r="A24" s="70">
        <v>35</v>
      </c>
      <c r="B24" s="71" t="s">
        <v>27</v>
      </c>
      <c r="C24" s="26">
        <v>35</v>
      </c>
      <c r="D24" s="27">
        <f t="shared" si="16"/>
        <v>3.6780159730979403E-4</v>
      </c>
      <c r="E24" s="26">
        <v>0</v>
      </c>
      <c r="F24" s="28">
        <f t="shared" si="17"/>
        <v>0</v>
      </c>
      <c r="G24" s="26">
        <v>0</v>
      </c>
      <c r="H24" s="28">
        <f t="shared" si="18"/>
        <v>0</v>
      </c>
      <c r="I24" s="26">
        <v>0</v>
      </c>
      <c r="J24" s="28">
        <f t="shared" si="19"/>
        <v>0</v>
      </c>
      <c r="K24" s="26">
        <v>0</v>
      </c>
      <c r="L24" s="28">
        <f t="shared" si="20"/>
        <v>0</v>
      </c>
      <c r="M24" s="26">
        <v>0</v>
      </c>
      <c r="N24" s="28">
        <f t="shared" si="21"/>
        <v>0</v>
      </c>
      <c r="O24" s="26">
        <v>0</v>
      </c>
      <c r="P24" s="28">
        <f t="shared" si="22"/>
        <v>0</v>
      </c>
      <c r="Q24" s="26">
        <v>0</v>
      </c>
      <c r="R24" s="28">
        <f t="shared" si="23"/>
        <v>0</v>
      </c>
      <c r="S24" s="26">
        <v>0</v>
      </c>
      <c r="T24" s="28">
        <f t="shared" si="24"/>
        <v>0</v>
      </c>
      <c r="U24" s="26">
        <v>35</v>
      </c>
      <c r="V24" s="28">
        <f t="shared" si="25"/>
        <v>3.2995522036295075E-4</v>
      </c>
      <c r="W24" s="101" t="s">
        <v>298</v>
      </c>
    </row>
    <row r="25" spans="1:23" ht="29.25" thickBot="1" x14ac:dyDescent="0.3">
      <c r="A25" s="105">
        <v>39</v>
      </c>
      <c r="B25" s="96" t="s">
        <v>28</v>
      </c>
      <c r="C25" s="30">
        <v>129</v>
      </c>
      <c r="D25" s="31">
        <f t="shared" si="16"/>
        <v>1.355611601513241E-3</v>
      </c>
      <c r="E25" s="30">
        <v>6</v>
      </c>
      <c r="F25" s="32">
        <f t="shared" si="17"/>
        <v>1.0214504596527069E-3</v>
      </c>
      <c r="G25" s="30">
        <v>6</v>
      </c>
      <c r="H25" s="32">
        <f t="shared" si="18"/>
        <v>1.606425702811245E-3</v>
      </c>
      <c r="I25" s="30">
        <v>2</v>
      </c>
      <c r="J25" s="32">
        <f t="shared" si="19"/>
        <v>2.012072434607646E-3</v>
      </c>
      <c r="K25" s="30">
        <v>0</v>
      </c>
      <c r="L25" s="32">
        <f t="shared" si="20"/>
        <v>0</v>
      </c>
      <c r="M25" s="30">
        <v>0</v>
      </c>
      <c r="N25" s="32">
        <f t="shared" si="21"/>
        <v>0</v>
      </c>
      <c r="O25" s="30">
        <v>0</v>
      </c>
      <c r="P25" s="32">
        <f t="shared" si="22"/>
        <v>0</v>
      </c>
      <c r="Q25" s="30">
        <v>0</v>
      </c>
      <c r="R25" s="32">
        <f t="shared" si="23"/>
        <v>0</v>
      </c>
      <c r="S25" s="30">
        <v>0</v>
      </c>
      <c r="T25" s="32">
        <f t="shared" si="24"/>
        <v>0</v>
      </c>
      <c r="U25" s="30">
        <v>143</v>
      </c>
      <c r="V25" s="32">
        <f t="shared" si="25"/>
        <v>1.3481027574829131E-3</v>
      </c>
      <c r="W25" s="101" t="s">
        <v>299</v>
      </c>
    </row>
    <row r="26" spans="1:23" ht="29.25" thickBot="1" x14ac:dyDescent="0.3">
      <c r="A26" s="5">
        <v>4</v>
      </c>
      <c r="B26" s="6" t="s">
        <v>29</v>
      </c>
      <c r="C26" s="7">
        <f>SUM(C27:C31)</f>
        <v>24398</v>
      </c>
      <c r="D26" s="61">
        <f t="shared" ref="D26:O26" si="26">SUM(D27:D31)</f>
        <v>0.25638923917612444</v>
      </c>
      <c r="E26" s="7">
        <f t="shared" si="26"/>
        <v>1133</v>
      </c>
      <c r="F26" s="60">
        <f t="shared" si="26"/>
        <v>0.19288389513108614</v>
      </c>
      <c r="G26" s="7">
        <f t="shared" si="26"/>
        <v>760</v>
      </c>
      <c r="H26" s="60">
        <f t="shared" si="26"/>
        <v>0.2034805890227577</v>
      </c>
      <c r="I26" s="7">
        <f t="shared" si="26"/>
        <v>158</v>
      </c>
      <c r="J26" s="60">
        <f t="shared" si="26"/>
        <v>0.15895372233400404</v>
      </c>
      <c r="K26" s="7">
        <f t="shared" si="26"/>
        <v>11</v>
      </c>
      <c r="L26" s="60">
        <f t="shared" si="26"/>
        <v>0.16417910447761194</v>
      </c>
      <c r="M26" s="7">
        <f t="shared" si="26"/>
        <v>7</v>
      </c>
      <c r="N26" s="60">
        <f t="shared" si="26"/>
        <v>5.1470588235294115E-2</v>
      </c>
      <c r="O26" s="7">
        <f t="shared" si="26"/>
        <v>0</v>
      </c>
      <c r="P26" s="60">
        <f t="shared" ref="P26:V26" si="27">SUM(P27:P31)</f>
        <v>0</v>
      </c>
      <c r="Q26" s="7">
        <f t="shared" si="27"/>
        <v>2</v>
      </c>
      <c r="R26" s="60">
        <f t="shared" si="27"/>
        <v>0.11764705882352941</v>
      </c>
      <c r="S26" s="7">
        <f t="shared" si="27"/>
        <v>6</v>
      </c>
      <c r="T26" s="60">
        <f t="shared" si="27"/>
        <v>9.0909090909090912E-2</v>
      </c>
      <c r="U26" s="7">
        <f t="shared" si="27"/>
        <v>26475</v>
      </c>
      <c r="V26" s="60">
        <f t="shared" si="27"/>
        <v>0.24958755597454629</v>
      </c>
    </row>
    <row r="27" spans="1:23" ht="28.5" x14ac:dyDescent="0.25">
      <c r="A27" s="104">
        <v>40</v>
      </c>
      <c r="B27" s="100" t="s">
        <v>30</v>
      </c>
      <c r="C27" s="69">
        <v>3610</v>
      </c>
      <c r="D27" s="63">
        <f>C27/$C$46</f>
        <v>3.7936107608238755E-2</v>
      </c>
      <c r="E27" s="69">
        <v>228</v>
      </c>
      <c r="F27" s="62">
        <f>E27/$E$46</f>
        <v>3.8815117466802863E-2</v>
      </c>
      <c r="G27" s="69">
        <v>143</v>
      </c>
      <c r="H27" s="62">
        <f>G27/$G$46</f>
        <v>3.8286479250334675E-2</v>
      </c>
      <c r="I27" s="69">
        <v>38</v>
      </c>
      <c r="J27" s="62">
        <f>I27/$I$46</f>
        <v>3.8229376257545272E-2</v>
      </c>
      <c r="K27" s="69">
        <v>5</v>
      </c>
      <c r="L27" s="62">
        <f>K27/$K$46</f>
        <v>7.4626865671641784E-2</v>
      </c>
      <c r="M27" s="69">
        <v>2</v>
      </c>
      <c r="N27" s="62">
        <f>M27/$M$46</f>
        <v>1.4705882352941176E-2</v>
      </c>
      <c r="O27" s="69">
        <v>0</v>
      </c>
      <c r="P27" s="62">
        <f>O27/$O$46</f>
        <v>0</v>
      </c>
      <c r="Q27" s="69">
        <v>0</v>
      </c>
      <c r="R27" s="62">
        <f>Q27/$Q$46</f>
        <v>0</v>
      </c>
      <c r="S27" s="69">
        <v>1</v>
      </c>
      <c r="T27" s="62">
        <f>S27/$S$46</f>
        <v>1.5151515151515152E-2</v>
      </c>
      <c r="U27" s="69">
        <v>4027</v>
      </c>
      <c r="V27" s="62">
        <f>U27/$U$46</f>
        <v>3.7963704925760074E-2</v>
      </c>
      <c r="W27" s="101" t="s">
        <v>300</v>
      </c>
    </row>
    <row r="28" spans="1:23" ht="28.5" x14ac:dyDescent="0.25">
      <c r="A28" s="70">
        <v>41</v>
      </c>
      <c r="B28" s="71" t="s">
        <v>31</v>
      </c>
      <c r="C28" s="26">
        <v>12567</v>
      </c>
      <c r="D28" s="27">
        <f>C28/$C$46</f>
        <v>0.13206179066834806</v>
      </c>
      <c r="E28" s="26">
        <v>392</v>
      </c>
      <c r="F28" s="28">
        <f>E28/$E$46</f>
        <v>6.6734763363976851E-2</v>
      </c>
      <c r="G28" s="26">
        <v>271</v>
      </c>
      <c r="H28" s="28">
        <f>G28/$G$46</f>
        <v>7.2556894243641229E-2</v>
      </c>
      <c r="I28" s="26">
        <v>62</v>
      </c>
      <c r="J28" s="28">
        <f>I28/$I$46</f>
        <v>6.2374245472837021E-2</v>
      </c>
      <c r="K28" s="26">
        <v>1</v>
      </c>
      <c r="L28" s="28">
        <f>K28/$K$46</f>
        <v>1.4925373134328358E-2</v>
      </c>
      <c r="M28" s="26">
        <v>0</v>
      </c>
      <c r="N28" s="28">
        <f>M28/$M$46</f>
        <v>0</v>
      </c>
      <c r="O28" s="26">
        <v>0</v>
      </c>
      <c r="P28" s="28">
        <f>O28/$O$46</f>
        <v>0</v>
      </c>
      <c r="Q28" s="26">
        <v>0</v>
      </c>
      <c r="R28" s="28">
        <f>Q28/$Q$46</f>
        <v>0</v>
      </c>
      <c r="S28" s="26">
        <v>3</v>
      </c>
      <c r="T28" s="28">
        <f>S28/$S$46</f>
        <v>4.5454545454545456E-2</v>
      </c>
      <c r="U28" s="26">
        <v>13296</v>
      </c>
      <c r="V28" s="28">
        <f>U28/$U$46</f>
        <v>0.12534527456987979</v>
      </c>
      <c r="W28" s="101" t="s">
        <v>301</v>
      </c>
    </row>
    <row r="29" spans="1:23" ht="42.75" x14ac:dyDescent="0.25">
      <c r="A29" s="70">
        <v>42</v>
      </c>
      <c r="B29" s="71" t="s">
        <v>32</v>
      </c>
      <c r="C29" s="26">
        <v>2197</v>
      </c>
      <c r="D29" s="27">
        <f>C29/$C$46</f>
        <v>2.308743169398907E-2</v>
      </c>
      <c r="E29" s="26">
        <v>134</v>
      </c>
      <c r="F29" s="28">
        <f>E29/$E$46</f>
        <v>2.2812393598910453E-2</v>
      </c>
      <c r="G29" s="26">
        <v>94</v>
      </c>
      <c r="H29" s="28">
        <f>G29/$G$46</f>
        <v>2.5167336010709505E-2</v>
      </c>
      <c r="I29" s="26">
        <v>13</v>
      </c>
      <c r="J29" s="28">
        <f>I29/$I$46</f>
        <v>1.3078470824949699E-2</v>
      </c>
      <c r="K29" s="26">
        <v>1</v>
      </c>
      <c r="L29" s="28">
        <f>K29/$K$46</f>
        <v>1.4925373134328358E-2</v>
      </c>
      <c r="M29" s="26">
        <v>0</v>
      </c>
      <c r="N29" s="28">
        <f>M29/$M$46</f>
        <v>0</v>
      </c>
      <c r="O29" s="26">
        <v>0</v>
      </c>
      <c r="P29" s="28">
        <f>O29/$O$46</f>
        <v>0</v>
      </c>
      <c r="Q29" s="26">
        <v>0</v>
      </c>
      <c r="R29" s="28">
        <f>Q29/$Q$46</f>
        <v>0</v>
      </c>
      <c r="S29" s="26">
        <v>0</v>
      </c>
      <c r="T29" s="28">
        <f>S29/$S$46</f>
        <v>0</v>
      </c>
      <c r="U29" s="26">
        <v>2439</v>
      </c>
      <c r="V29" s="28">
        <f>U29/$U$46</f>
        <v>2.299316521329248E-2</v>
      </c>
      <c r="W29" s="101" t="s">
        <v>302</v>
      </c>
    </row>
    <row r="30" spans="1:23" x14ac:dyDescent="0.25">
      <c r="A30" s="70">
        <v>43</v>
      </c>
      <c r="B30" s="71" t="s">
        <v>33</v>
      </c>
      <c r="C30" s="26">
        <v>5241</v>
      </c>
      <c r="D30" s="27">
        <f>C30/$C$46</f>
        <v>5.5075662042875159E-2</v>
      </c>
      <c r="E30" s="26">
        <v>329</v>
      </c>
      <c r="F30" s="28">
        <f>E30/$E$46</f>
        <v>5.6009533537623425E-2</v>
      </c>
      <c r="G30" s="26">
        <v>216</v>
      </c>
      <c r="H30" s="28">
        <f>G30/$G$46</f>
        <v>5.7831325301204821E-2</v>
      </c>
      <c r="I30" s="26">
        <v>40</v>
      </c>
      <c r="J30" s="28">
        <f>I30/$I$46</f>
        <v>4.0241448692152917E-2</v>
      </c>
      <c r="K30" s="26">
        <v>4</v>
      </c>
      <c r="L30" s="28">
        <f>K30/$K$46</f>
        <v>5.9701492537313432E-2</v>
      </c>
      <c r="M30" s="26">
        <v>4</v>
      </c>
      <c r="N30" s="28">
        <f>M30/$M$46</f>
        <v>2.9411764705882353E-2</v>
      </c>
      <c r="O30" s="26">
        <v>0</v>
      </c>
      <c r="P30" s="28">
        <f>O30/$O$46</f>
        <v>0</v>
      </c>
      <c r="Q30" s="26">
        <v>2</v>
      </c>
      <c r="R30" s="28">
        <f>Q30/$Q$46</f>
        <v>0.11764705882352941</v>
      </c>
      <c r="S30" s="26">
        <v>2</v>
      </c>
      <c r="T30" s="28">
        <f>S30/$S$46</f>
        <v>3.0303030303030304E-2</v>
      </c>
      <c r="U30" s="26">
        <v>5838</v>
      </c>
      <c r="V30" s="28">
        <f>U30/$U$46</f>
        <v>5.5036530756540185E-2</v>
      </c>
      <c r="W30" s="101" t="s">
        <v>303</v>
      </c>
    </row>
    <row r="31" spans="1:23" ht="29.25" thickBot="1" x14ac:dyDescent="0.3">
      <c r="A31" s="105">
        <v>49</v>
      </c>
      <c r="B31" s="96" t="s">
        <v>34</v>
      </c>
      <c r="C31" s="30">
        <v>783</v>
      </c>
      <c r="D31" s="31">
        <f>C31/$C$46</f>
        <v>8.2282471626733914E-3</v>
      </c>
      <c r="E31" s="30">
        <v>50</v>
      </c>
      <c r="F31" s="32">
        <f>E31/$E$46</f>
        <v>8.5120871637725578E-3</v>
      </c>
      <c r="G31" s="30">
        <v>36</v>
      </c>
      <c r="H31" s="32">
        <f>G31/$G$46</f>
        <v>9.6385542168674707E-3</v>
      </c>
      <c r="I31" s="30">
        <v>5</v>
      </c>
      <c r="J31" s="32">
        <f>I31/$I$46</f>
        <v>5.0301810865191147E-3</v>
      </c>
      <c r="K31" s="30">
        <v>0</v>
      </c>
      <c r="L31" s="32">
        <f>K31/$K$46</f>
        <v>0</v>
      </c>
      <c r="M31" s="30">
        <v>1</v>
      </c>
      <c r="N31" s="32">
        <f>M31/$M$46</f>
        <v>7.3529411764705881E-3</v>
      </c>
      <c r="O31" s="30">
        <v>0</v>
      </c>
      <c r="P31" s="32">
        <f>O31/$O$46</f>
        <v>0</v>
      </c>
      <c r="Q31" s="30">
        <v>0</v>
      </c>
      <c r="R31" s="32">
        <f>Q31/$Q$46</f>
        <v>0</v>
      </c>
      <c r="S31" s="30">
        <v>0</v>
      </c>
      <c r="T31" s="32">
        <f>S31/$S$46</f>
        <v>0</v>
      </c>
      <c r="U31" s="30">
        <v>875</v>
      </c>
      <c r="V31" s="32">
        <f>U31/$U$46</f>
        <v>8.2488805090737694E-3</v>
      </c>
      <c r="W31" s="101" t="s">
        <v>304</v>
      </c>
    </row>
    <row r="32" spans="1:23" ht="29.25" thickBot="1" x14ac:dyDescent="0.3">
      <c r="A32" s="5">
        <v>5</v>
      </c>
      <c r="B32" s="6" t="s">
        <v>35</v>
      </c>
      <c r="C32" s="7">
        <f>SUM(C33:C39)</f>
        <v>22345</v>
      </c>
      <c r="D32" s="61">
        <f t="shared" ref="D32:O32" si="28">SUM(D33:D39)</f>
        <v>0.23481504833963848</v>
      </c>
      <c r="E32" s="7">
        <f t="shared" si="28"/>
        <v>1483</v>
      </c>
      <c r="F32" s="60">
        <f t="shared" si="28"/>
        <v>0.25246850527749404</v>
      </c>
      <c r="G32" s="7">
        <f t="shared" si="28"/>
        <v>930</v>
      </c>
      <c r="H32" s="60">
        <f t="shared" si="28"/>
        <v>0.24899598393574299</v>
      </c>
      <c r="I32" s="7">
        <f t="shared" si="28"/>
        <v>254</v>
      </c>
      <c r="J32" s="60">
        <f t="shared" si="28"/>
        <v>0.25553319919517103</v>
      </c>
      <c r="K32" s="7">
        <f t="shared" si="28"/>
        <v>15</v>
      </c>
      <c r="L32" s="60">
        <f t="shared" si="28"/>
        <v>0.22388059701492535</v>
      </c>
      <c r="M32" s="7">
        <f t="shared" si="28"/>
        <v>27</v>
      </c>
      <c r="N32" s="60">
        <f t="shared" si="28"/>
        <v>0.1985294117647059</v>
      </c>
      <c r="O32" s="7">
        <f t="shared" si="28"/>
        <v>6</v>
      </c>
      <c r="P32" s="60">
        <f t="shared" ref="P32:V32" si="29">SUM(P33:P39)</f>
        <v>0.23076923076923078</v>
      </c>
      <c r="Q32" s="7">
        <f t="shared" si="29"/>
        <v>2</v>
      </c>
      <c r="R32" s="60">
        <f t="shared" si="29"/>
        <v>0.11764705882352941</v>
      </c>
      <c r="S32" s="7">
        <f t="shared" si="29"/>
        <v>17</v>
      </c>
      <c r="T32" s="60">
        <f t="shared" si="29"/>
        <v>0.25757575757575757</v>
      </c>
      <c r="U32" s="7">
        <f t="shared" si="29"/>
        <v>25079</v>
      </c>
      <c r="V32" s="60">
        <f t="shared" si="29"/>
        <v>0.23642705632806982</v>
      </c>
    </row>
    <row r="33" spans="1:23" ht="28.5" x14ac:dyDescent="0.25">
      <c r="A33" s="104">
        <v>50</v>
      </c>
      <c r="B33" s="100" t="s">
        <v>36</v>
      </c>
      <c r="C33" s="69">
        <v>262</v>
      </c>
      <c r="D33" s="63">
        <f t="shared" ref="D33:D39" si="30">C33/$C$46</f>
        <v>2.7532576712904584E-3</v>
      </c>
      <c r="E33" s="69">
        <v>18</v>
      </c>
      <c r="F33" s="62">
        <f t="shared" ref="F33:F39" si="31">E33/$E$46</f>
        <v>3.0643513789581204E-3</v>
      </c>
      <c r="G33" s="69">
        <v>8</v>
      </c>
      <c r="H33" s="62">
        <f t="shared" ref="H33:H39" si="32">G33/$G$46</f>
        <v>2.1419009370816601E-3</v>
      </c>
      <c r="I33" s="69">
        <v>0</v>
      </c>
      <c r="J33" s="62">
        <f t="shared" ref="J33:J39" si="33">I33/$I$46</f>
        <v>0</v>
      </c>
      <c r="K33" s="69">
        <v>0</v>
      </c>
      <c r="L33" s="62">
        <f t="shared" ref="L33:L39" si="34">K33/$K$46</f>
        <v>0</v>
      </c>
      <c r="M33" s="69">
        <v>1</v>
      </c>
      <c r="N33" s="62">
        <f t="shared" ref="N33:N39" si="35">M33/$M$46</f>
        <v>7.3529411764705881E-3</v>
      </c>
      <c r="O33" s="69">
        <v>0</v>
      </c>
      <c r="P33" s="62">
        <f t="shared" ref="P33:P39" si="36">O33/$O$46</f>
        <v>0</v>
      </c>
      <c r="Q33" s="69">
        <v>1</v>
      </c>
      <c r="R33" s="62">
        <f t="shared" ref="R33:R39" si="37">Q33/$Q$46</f>
        <v>5.8823529411764705E-2</v>
      </c>
      <c r="S33" s="69">
        <v>0</v>
      </c>
      <c r="T33" s="62">
        <f t="shared" ref="T33:T39" si="38">S33/$S$46</f>
        <v>0</v>
      </c>
      <c r="U33" s="69">
        <v>290</v>
      </c>
      <c r="V33" s="62">
        <f t="shared" ref="V33:V39" si="39">U33/$U$46</f>
        <v>2.7339146830073061E-3</v>
      </c>
      <c r="W33" s="101" t="s">
        <v>305</v>
      </c>
    </row>
    <row r="34" spans="1:23" ht="28.5" x14ac:dyDescent="0.25">
      <c r="A34" s="70">
        <v>51</v>
      </c>
      <c r="B34" s="71" t="s">
        <v>37</v>
      </c>
      <c r="C34" s="26">
        <v>9686</v>
      </c>
      <c r="D34" s="27">
        <f t="shared" si="30"/>
        <v>0.101786464901219</v>
      </c>
      <c r="E34" s="26">
        <v>674</v>
      </c>
      <c r="F34" s="28">
        <f t="shared" si="31"/>
        <v>0.11474293496765407</v>
      </c>
      <c r="G34" s="26">
        <v>410</v>
      </c>
      <c r="H34" s="28">
        <f t="shared" si="32"/>
        <v>0.10977242302543508</v>
      </c>
      <c r="I34" s="26">
        <v>115</v>
      </c>
      <c r="J34" s="28">
        <f t="shared" si="33"/>
        <v>0.11569416498993963</v>
      </c>
      <c r="K34" s="26">
        <v>8</v>
      </c>
      <c r="L34" s="28">
        <f t="shared" si="34"/>
        <v>0.11940298507462686</v>
      </c>
      <c r="M34" s="26">
        <v>14</v>
      </c>
      <c r="N34" s="28">
        <f t="shared" si="35"/>
        <v>0.10294117647058823</v>
      </c>
      <c r="O34" s="26">
        <v>4</v>
      </c>
      <c r="P34" s="28">
        <f t="shared" si="36"/>
        <v>0.15384615384615385</v>
      </c>
      <c r="Q34" s="26">
        <v>0</v>
      </c>
      <c r="R34" s="28">
        <f t="shared" si="37"/>
        <v>0</v>
      </c>
      <c r="S34" s="26">
        <v>3</v>
      </c>
      <c r="T34" s="28">
        <f t="shared" si="38"/>
        <v>4.5454545454545456E-2</v>
      </c>
      <c r="U34" s="26">
        <v>10914</v>
      </c>
      <c r="V34" s="28">
        <f t="shared" si="39"/>
        <v>0.10288946500117842</v>
      </c>
      <c r="W34" s="101" t="s">
        <v>306</v>
      </c>
    </row>
    <row r="35" spans="1:23" x14ac:dyDescent="0.25">
      <c r="A35" s="70">
        <v>52</v>
      </c>
      <c r="B35" s="71" t="s">
        <v>38</v>
      </c>
      <c r="C35" s="26">
        <v>4242</v>
      </c>
      <c r="D35" s="27">
        <f t="shared" si="30"/>
        <v>4.4577553593947036E-2</v>
      </c>
      <c r="E35" s="26">
        <v>264</v>
      </c>
      <c r="F35" s="28">
        <f t="shared" si="31"/>
        <v>4.49438202247191E-2</v>
      </c>
      <c r="G35" s="26">
        <v>186</v>
      </c>
      <c r="H35" s="28">
        <f t="shared" si="32"/>
        <v>4.9799196787148593E-2</v>
      </c>
      <c r="I35" s="26">
        <v>52</v>
      </c>
      <c r="J35" s="28">
        <f t="shared" si="33"/>
        <v>5.2313883299798795E-2</v>
      </c>
      <c r="K35" s="26">
        <v>1</v>
      </c>
      <c r="L35" s="28">
        <f t="shared" si="34"/>
        <v>1.4925373134328358E-2</v>
      </c>
      <c r="M35" s="26">
        <v>4</v>
      </c>
      <c r="N35" s="28">
        <f t="shared" si="35"/>
        <v>2.9411764705882353E-2</v>
      </c>
      <c r="O35" s="26">
        <v>0</v>
      </c>
      <c r="P35" s="28">
        <f t="shared" si="36"/>
        <v>0</v>
      </c>
      <c r="Q35" s="26">
        <v>0</v>
      </c>
      <c r="R35" s="28">
        <f t="shared" si="37"/>
        <v>0</v>
      </c>
      <c r="S35" s="26">
        <v>9</v>
      </c>
      <c r="T35" s="28">
        <f t="shared" si="38"/>
        <v>0.13636363636363635</v>
      </c>
      <c r="U35" s="26">
        <v>4758</v>
      </c>
      <c r="V35" s="28">
        <f t="shared" si="39"/>
        <v>4.4855055385340563E-2</v>
      </c>
      <c r="W35" s="101" t="s">
        <v>307</v>
      </c>
    </row>
    <row r="36" spans="1:23" ht="28.5" x14ac:dyDescent="0.25">
      <c r="A36" s="70">
        <v>53</v>
      </c>
      <c r="B36" s="71" t="s">
        <v>39</v>
      </c>
      <c r="C36" s="26">
        <v>5920</v>
      </c>
      <c r="D36" s="27">
        <f t="shared" si="30"/>
        <v>6.2211013030685165E-2</v>
      </c>
      <c r="E36" s="26">
        <v>373</v>
      </c>
      <c r="F36" s="28">
        <f t="shared" si="31"/>
        <v>6.3500170241743273E-2</v>
      </c>
      <c r="G36" s="26">
        <v>243</v>
      </c>
      <c r="H36" s="28">
        <f t="shared" si="32"/>
        <v>6.5060240963855417E-2</v>
      </c>
      <c r="I36" s="26">
        <v>65</v>
      </c>
      <c r="J36" s="28">
        <f t="shared" si="33"/>
        <v>6.5392354124748489E-2</v>
      </c>
      <c r="K36" s="26">
        <v>6</v>
      </c>
      <c r="L36" s="28">
        <f t="shared" si="34"/>
        <v>8.9552238805970144E-2</v>
      </c>
      <c r="M36" s="26">
        <v>6</v>
      </c>
      <c r="N36" s="28">
        <f t="shared" si="35"/>
        <v>4.4117647058823532E-2</v>
      </c>
      <c r="O36" s="26">
        <v>1</v>
      </c>
      <c r="P36" s="28">
        <f t="shared" si="36"/>
        <v>3.8461538461538464E-2</v>
      </c>
      <c r="Q36" s="26">
        <v>1</v>
      </c>
      <c r="R36" s="28">
        <f t="shared" si="37"/>
        <v>5.8823529411764705E-2</v>
      </c>
      <c r="S36" s="26">
        <v>2</v>
      </c>
      <c r="T36" s="28">
        <f t="shared" si="38"/>
        <v>3.0303030303030304E-2</v>
      </c>
      <c r="U36" s="26">
        <v>6617</v>
      </c>
      <c r="V36" s="28">
        <f t="shared" si="39"/>
        <v>6.2380391232618432E-2</v>
      </c>
      <c r="W36" s="101" t="s">
        <v>308</v>
      </c>
    </row>
    <row r="37" spans="1:23" ht="28.5" x14ac:dyDescent="0.25">
      <c r="A37" s="70">
        <v>54</v>
      </c>
      <c r="B37" s="71" t="s">
        <v>40</v>
      </c>
      <c r="C37" s="26">
        <v>971</v>
      </c>
      <c r="D37" s="27">
        <f t="shared" si="30"/>
        <v>1.0203867171080286E-2</v>
      </c>
      <c r="E37" s="26">
        <v>47</v>
      </c>
      <c r="F37" s="28">
        <f t="shared" si="31"/>
        <v>8.0013619339462036E-3</v>
      </c>
      <c r="G37" s="26">
        <v>22</v>
      </c>
      <c r="H37" s="28">
        <f t="shared" si="32"/>
        <v>5.890227576974565E-3</v>
      </c>
      <c r="I37" s="26">
        <v>9</v>
      </c>
      <c r="J37" s="28">
        <f t="shared" si="33"/>
        <v>9.0543259557344068E-3</v>
      </c>
      <c r="K37" s="26">
        <v>0</v>
      </c>
      <c r="L37" s="28">
        <f t="shared" si="34"/>
        <v>0</v>
      </c>
      <c r="M37" s="26">
        <v>1</v>
      </c>
      <c r="N37" s="28">
        <f t="shared" si="35"/>
        <v>7.3529411764705881E-3</v>
      </c>
      <c r="O37" s="26">
        <v>0</v>
      </c>
      <c r="P37" s="28">
        <f t="shared" si="36"/>
        <v>0</v>
      </c>
      <c r="Q37" s="26">
        <v>0</v>
      </c>
      <c r="R37" s="28">
        <f t="shared" si="37"/>
        <v>0</v>
      </c>
      <c r="S37" s="26">
        <v>1</v>
      </c>
      <c r="T37" s="28">
        <f t="shared" si="38"/>
        <v>1.5151515151515152E-2</v>
      </c>
      <c r="U37" s="26">
        <v>1051</v>
      </c>
      <c r="V37" s="28">
        <f t="shared" si="39"/>
        <v>9.9080839028988926E-3</v>
      </c>
      <c r="W37" s="101" t="s">
        <v>309</v>
      </c>
    </row>
    <row r="38" spans="1:23" ht="42.75" x14ac:dyDescent="0.25">
      <c r="A38" s="70">
        <v>55</v>
      </c>
      <c r="B38" s="71" t="s">
        <v>41</v>
      </c>
      <c r="C38" s="26">
        <v>951</v>
      </c>
      <c r="D38" s="27">
        <f t="shared" si="30"/>
        <v>9.9936948297604036E-3</v>
      </c>
      <c r="E38" s="26">
        <v>71</v>
      </c>
      <c r="F38" s="28">
        <f t="shared" si="31"/>
        <v>1.208716377255703E-2</v>
      </c>
      <c r="G38" s="26">
        <v>55</v>
      </c>
      <c r="H38" s="28">
        <f t="shared" si="32"/>
        <v>1.4725568942436412E-2</v>
      </c>
      <c r="I38" s="26">
        <v>12</v>
      </c>
      <c r="J38" s="28">
        <f t="shared" si="33"/>
        <v>1.2072434607645875E-2</v>
      </c>
      <c r="K38" s="26">
        <v>0</v>
      </c>
      <c r="L38" s="28">
        <f t="shared" si="34"/>
        <v>0</v>
      </c>
      <c r="M38" s="26">
        <v>1</v>
      </c>
      <c r="N38" s="28">
        <f t="shared" si="35"/>
        <v>7.3529411764705881E-3</v>
      </c>
      <c r="O38" s="26">
        <v>1</v>
      </c>
      <c r="P38" s="28">
        <f t="shared" si="36"/>
        <v>3.8461538461538464E-2</v>
      </c>
      <c r="Q38" s="26">
        <v>0</v>
      </c>
      <c r="R38" s="28">
        <f t="shared" si="37"/>
        <v>0</v>
      </c>
      <c r="S38" s="26">
        <v>2</v>
      </c>
      <c r="T38" s="28">
        <f t="shared" si="38"/>
        <v>3.0303030303030304E-2</v>
      </c>
      <c r="U38" s="26">
        <v>1093</v>
      </c>
      <c r="V38" s="28">
        <f t="shared" si="39"/>
        <v>1.0304030167334433E-2</v>
      </c>
      <c r="W38" s="101" t="s">
        <v>310</v>
      </c>
    </row>
    <row r="39" spans="1:23" ht="29.25" thickBot="1" x14ac:dyDescent="0.3">
      <c r="A39" s="105">
        <v>59</v>
      </c>
      <c r="B39" s="96" t="s">
        <v>42</v>
      </c>
      <c r="C39" s="30">
        <v>313</v>
      </c>
      <c r="D39" s="31">
        <f t="shared" si="30"/>
        <v>3.2891971416561579E-3</v>
      </c>
      <c r="E39" s="30">
        <v>36</v>
      </c>
      <c r="F39" s="32">
        <f t="shared" si="31"/>
        <v>6.1287027579162408E-3</v>
      </c>
      <c r="G39" s="30">
        <v>6</v>
      </c>
      <c r="H39" s="32">
        <f t="shared" si="32"/>
        <v>1.606425702811245E-3</v>
      </c>
      <c r="I39" s="30">
        <v>1</v>
      </c>
      <c r="J39" s="32">
        <f t="shared" si="33"/>
        <v>1.006036217303823E-3</v>
      </c>
      <c r="K39" s="30">
        <v>0</v>
      </c>
      <c r="L39" s="32">
        <f t="shared" si="34"/>
        <v>0</v>
      </c>
      <c r="M39" s="30">
        <v>0</v>
      </c>
      <c r="N39" s="32">
        <f t="shared" si="35"/>
        <v>0</v>
      </c>
      <c r="O39" s="30">
        <v>0</v>
      </c>
      <c r="P39" s="32">
        <f t="shared" si="36"/>
        <v>0</v>
      </c>
      <c r="Q39" s="30">
        <v>0</v>
      </c>
      <c r="R39" s="32">
        <f t="shared" si="37"/>
        <v>0</v>
      </c>
      <c r="S39" s="30">
        <v>0</v>
      </c>
      <c r="T39" s="32">
        <f t="shared" si="38"/>
        <v>0</v>
      </c>
      <c r="U39" s="30">
        <v>356</v>
      </c>
      <c r="V39" s="32">
        <f t="shared" si="39"/>
        <v>3.3561159556917274E-3</v>
      </c>
      <c r="W39" s="101" t="s">
        <v>311</v>
      </c>
    </row>
    <row r="40" spans="1:23" ht="15.75" thickBot="1" x14ac:dyDescent="0.3">
      <c r="A40" s="5">
        <v>6</v>
      </c>
      <c r="B40" s="6" t="s">
        <v>43</v>
      </c>
      <c r="C40" s="7">
        <f>SUM(C41:C44)</f>
        <v>5684</v>
      </c>
      <c r="D40" s="61">
        <f t="shared" ref="D40:O40" si="40">SUM(D41:D44)</f>
        <v>5.9730979403110548E-2</v>
      </c>
      <c r="E40" s="7">
        <f t="shared" si="40"/>
        <v>444</v>
      </c>
      <c r="F40" s="60">
        <f t="shared" si="40"/>
        <v>7.5587334014300303E-2</v>
      </c>
      <c r="G40" s="7">
        <f t="shared" si="40"/>
        <v>376</v>
      </c>
      <c r="H40" s="60">
        <f t="shared" si="40"/>
        <v>0.10066934404283802</v>
      </c>
      <c r="I40" s="7">
        <f t="shared" si="40"/>
        <v>111</v>
      </c>
      <c r="J40" s="60">
        <f t="shared" si="40"/>
        <v>0.11167002012072436</v>
      </c>
      <c r="K40" s="7">
        <f t="shared" si="40"/>
        <v>3</v>
      </c>
      <c r="L40" s="60">
        <f t="shared" si="40"/>
        <v>4.4776119402985072E-2</v>
      </c>
      <c r="M40" s="7">
        <f t="shared" si="40"/>
        <v>9</v>
      </c>
      <c r="N40" s="60">
        <f t="shared" si="40"/>
        <v>6.6176470588235295E-2</v>
      </c>
      <c r="O40" s="7">
        <f t="shared" si="40"/>
        <v>3</v>
      </c>
      <c r="P40" s="60">
        <f t="shared" ref="P40:V40" si="41">SUM(P41:P44)</f>
        <v>0.11538461538461539</v>
      </c>
      <c r="Q40" s="7">
        <f t="shared" si="41"/>
        <v>5</v>
      </c>
      <c r="R40" s="60">
        <f t="shared" si="41"/>
        <v>0.29411764705882354</v>
      </c>
      <c r="S40" s="7">
        <f t="shared" si="41"/>
        <v>21</v>
      </c>
      <c r="T40" s="60">
        <f t="shared" si="41"/>
        <v>0.31818181818181818</v>
      </c>
      <c r="U40" s="7">
        <f t="shared" si="41"/>
        <v>6656</v>
      </c>
      <c r="V40" s="60">
        <f t="shared" si="41"/>
        <v>6.2748055621022855E-2</v>
      </c>
    </row>
    <row r="41" spans="1:23" x14ac:dyDescent="0.25">
      <c r="A41" s="104">
        <v>60</v>
      </c>
      <c r="B41" s="100" t="s">
        <v>44</v>
      </c>
      <c r="C41" s="69">
        <v>264</v>
      </c>
      <c r="D41" s="63">
        <f>C41/$C$46</f>
        <v>2.7742749054224464E-3</v>
      </c>
      <c r="E41" s="69">
        <v>26</v>
      </c>
      <c r="F41" s="62">
        <f>E41/$E$46</f>
        <v>4.4262853251617294E-3</v>
      </c>
      <c r="G41" s="69">
        <v>19</v>
      </c>
      <c r="H41" s="62">
        <f>G41/$G$46</f>
        <v>5.0870147255689425E-3</v>
      </c>
      <c r="I41" s="69">
        <v>8</v>
      </c>
      <c r="J41" s="62">
        <f>I41/$I$46</f>
        <v>8.0482897384305842E-3</v>
      </c>
      <c r="K41" s="69">
        <v>0</v>
      </c>
      <c r="L41" s="62">
        <f>K41/$K$46</f>
        <v>0</v>
      </c>
      <c r="M41" s="69">
        <v>1</v>
      </c>
      <c r="N41" s="62">
        <f>M41/$M$46</f>
        <v>7.3529411764705881E-3</v>
      </c>
      <c r="O41" s="69">
        <v>0</v>
      </c>
      <c r="P41" s="62">
        <f>O41/$O$46</f>
        <v>0</v>
      </c>
      <c r="Q41" s="69">
        <v>0</v>
      </c>
      <c r="R41" s="62">
        <f>Q41/$Q$46</f>
        <v>0</v>
      </c>
      <c r="S41" s="69">
        <v>1</v>
      </c>
      <c r="T41" s="62">
        <f>S41/$S$46</f>
        <v>1.5151515151515152E-2</v>
      </c>
      <c r="U41" s="69">
        <v>319</v>
      </c>
      <c r="V41" s="62">
        <f>U41/$U$46</f>
        <v>3.0073061513080368E-3</v>
      </c>
      <c r="W41" s="101" t="s">
        <v>312</v>
      </c>
    </row>
    <row r="42" spans="1:23" x14ac:dyDescent="0.25">
      <c r="A42" s="70">
        <v>61</v>
      </c>
      <c r="B42" s="71" t="s">
        <v>45</v>
      </c>
      <c r="C42" s="26">
        <v>4359</v>
      </c>
      <c r="D42" s="27">
        <f>C42/$C$46</f>
        <v>4.5807061790668346E-2</v>
      </c>
      <c r="E42" s="26">
        <v>333</v>
      </c>
      <c r="F42" s="28">
        <f>E42/$E$46</f>
        <v>5.6690500510725231E-2</v>
      </c>
      <c r="G42" s="26">
        <v>301</v>
      </c>
      <c r="H42" s="28">
        <f>G42/$G$46</f>
        <v>8.0589022757697457E-2</v>
      </c>
      <c r="I42" s="26">
        <v>84</v>
      </c>
      <c r="J42" s="28">
        <f>I42/$I$46</f>
        <v>8.4507042253521125E-2</v>
      </c>
      <c r="K42" s="26">
        <v>1</v>
      </c>
      <c r="L42" s="28">
        <f>K42/$K$46</f>
        <v>1.4925373134328358E-2</v>
      </c>
      <c r="M42" s="26">
        <v>7</v>
      </c>
      <c r="N42" s="28">
        <f>M42/$M$46</f>
        <v>5.1470588235294115E-2</v>
      </c>
      <c r="O42" s="26">
        <v>3</v>
      </c>
      <c r="P42" s="28">
        <f>O42/$O$46</f>
        <v>0.11538461538461539</v>
      </c>
      <c r="Q42" s="26">
        <v>5</v>
      </c>
      <c r="R42" s="28">
        <f>Q42/$Q$46</f>
        <v>0.29411764705882354</v>
      </c>
      <c r="S42" s="26">
        <v>19</v>
      </c>
      <c r="T42" s="28">
        <f>S42/$S$46</f>
        <v>0.2878787878787879</v>
      </c>
      <c r="U42" s="26">
        <v>5112</v>
      </c>
      <c r="V42" s="28">
        <f>U42/$U$46</f>
        <v>4.819231675701155E-2</v>
      </c>
      <c r="W42" s="101" t="s">
        <v>313</v>
      </c>
    </row>
    <row r="43" spans="1:23" x14ac:dyDescent="0.25">
      <c r="A43" s="70">
        <v>62</v>
      </c>
      <c r="B43" s="71" t="s">
        <v>46</v>
      </c>
      <c r="C43" s="26">
        <v>985</v>
      </c>
      <c r="D43" s="27">
        <f>C43/$C$46</f>
        <v>1.0350987810004203E-2</v>
      </c>
      <c r="E43" s="26">
        <v>76</v>
      </c>
      <c r="F43" s="28">
        <f>E43/$E$46</f>
        <v>1.2938372488934287E-2</v>
      </c>
      <c r="G43" s="26">
        <v>48</v>
      </c>
      <c r="H43" s="28">
        <f>G43/$G$46</f>
        <v>1.285140562248996E-2</v>
      </c>
      <c r="I43" s="26">
        <v>18</v>
      </c>
      <c r="J43" s="28">
        <f>I43/$I$46</f>
        <v>1.8108651911468814E-2</v>
      </c>
      <c r="K43" s="26">
        <v>2</v>
      </c>
      <c r="L43" s="28">
        <f>K43/$K$46</f>
        <v>2.9850746268656716E-2</v>
      </c>
      <c r="M43" s="26">
        <v>1</v>
      </c>
      <c r="N43" s="28">
        <f>M43/$M$46</f>
        <v>7.3529411764705881E-3</v>
      </c>
      <c r="O43" s="26">
        <v>0</v>
      </c>
      <c r="P43" s="28">
        <f>O43/$O$46</f>
        <v>0</v>
      </c>
      <c r="Q43" s="26">
        <v>0</v>
      </c>
      <c r="R43" s="28">
        <f>Q43/$Q$46</f>
        <v>0</v>
      </c>
      <c r="S43" s="26">
        <v>1</v>
      </c>
      <c r="T43" s="28">
        <f>S43/$S$46</f>
        <v>1.5151515151515152E-2</v>
      </c>
      <c r="U43" s="26">
        <v>1131</v>
      </c>
      <c r="V43" s="28">
        <f>U43/$U$46</f>
        <v>1.0662267263728493E-2</v>
      </c>
      <c r="W43" s="101" t="s">
        <v>314</v>
      </c>
    </row>
    <row r="44" spans="1:23" ht="29.25" thickBot="1" x14ac:dyDescent="0.3">
      <c r="A44" s="91">
        <v>69</v>
      </c>
      <c r="B44" s="107" t="s">
        <v>47</v>
      </c>
      <c r="C44" s="30">
        <v>76</v>
      </c>
      <c r="D44" s="31">
        <f>C44/$C$46</f>
        <v>7.9865489701555275E-4</v>
      </c>
      <c r="E44" s="30">
        <v>9</v>
      </c>
      <c r="F44" s="32">
        <f>E44/$E$46</f>
        <v>1.5321756894790602E-3</v>
      </c>
      <c r="G44" s="30">
        <v>8</v>
      </c>
      <c r="H44" s="32">
        <f>G44/$G$46</f>
        <v>2.1419009370816601E-3</v>
      </c>
      <c r="I44" s="30">
        <v>1</v>
      </c>
      <c r="J44" s="32">
        <f>I44/$I$46</f>
        <v>1.006036217303823E-3</v>
      </c>
      <c r="K44" s="30">
        <v>0</v>
      </c>
      <c r="L44" s="32">
        <f>K44/$K$46</f>
        <v>0</v>
      </c>
      <c r="M44" s="30">
        <v>0</v>
      </c>
      <c r="N44" s="32">
        <f>M44/$M$46</f>
        <v>0</v>
      </c>
      <c r="O44" s="30">
        <v>0</v>
      </c>
      <c r="P44" s="32">
        <f>O44/$O$46</f>
        <v>0</v>
      </c>
      <c r="Q44" s="30">
        <v>0</v>
      </c>
      <c r="R44" s="32">
        <f>Q44/$Q$46</f>
        <v>0</v>
      </c>
      <c r="S44" s="30">
        <v>0</v>
      </c>
      <c r="T44" s="32">
        <f>S44/$S$46</f>
        <v>0</v>
      </c>
      <c r="U44" s="30">
        <v>94</v>
      </c>
      <c r="V44" s="32">
        <f>U44/$U$46</f>
        <v>8.86165448974782E-4</v>
      </c>
      <c r="W44" s="101" t="s">
        <v>315</v>
      </c>
    </row>
    <row r="45" spans="1:23" ht="15.75" thickBot="1" x14ac:dyDescent="0.3">
      <c r="A45" s="5">
        <v>99</v>
      </c>
      <c r="B45" s="6" t="s">
        <v>48</v>
      </c>
      <c r="C45" s="133">
        <v>3515</v>
      </c>
      <c r="D45" s="134">
        <f>C45/$C$46</f>
        <v>3.6937788986969318E-2</v>
      </c>
      <c r="E45" s="133">
        <v>214</v>
      </c>
      <c r="F45" s="135">
        <f>E45/$E$46</f>
        <v>3.6431733060946547E-2</v>
      </c>
      <c r="G45" s="133">
        <v>124</v>
      </c>
      <c r="H45" s="135">
        <f>G45/$G$46</f>
        <v>3.3199464524765729E-2</v>
      </c>
      <c r="I45" s="133">
        <v>36</v>
      </c>
      <c r="J45" s="135">
        <f>I45/$I$46</f>
        <v>3.6217303822937627E-2</v>
      </c>
      <c r="K45" s="133">
        <v>1</v>
      </c>
      <c r="L45" s="135">
        <f>K45/$K$46</f>
        <v>1.4925373134328358E-2</v>
      </c>
      <c r="M45" s="133">
        <v>2</v>
      </c>
      <c r="N45" s="135">
        <f>M45/$M$46</f>
        <v>1.4705882352941176E-2</v>
      </c>
      <c r="O45" s="133">
        <v>2</v>
      </c>
      <c r="P45" s="135">
        <f>O45/$O$46</f>
        <v>7.6923076923076927E-2</v>
      </c>
      <c r="Q45" s="133">
        <v>0</v>
      </c>
      <c r="R45" s="135">
        <f>Q45/$Q$46</f>
        <v>0</v>
      </c>
      <c r="S45" s="133">
        <v>3</v>
      </c>
      <c r="T45" s="135">
        <f>S45/$S$46</f>
        <v>4.5454545454545456E-2</v>
      </c>
      <c r="U45" s="133">
        <v>3897</v>
      </c>
      <c r="V45" s="135">
        <f>U45/$U$46</f>
        <v>3.6738156964411975E-2</v>
      </c>
      <c r="W45" s="101" t="s">
        <v>316</v>
      </c>
    </row>
    <row r="46" spans="1:23" ht="15.75" thickBot="1" x14ac:dyDescent="0.3">
      <c r="A46" s="545" t="s">
        <v>49</v>
      </c>
      <c r="B46" s="546"/>
      <c r="C46" s="136">
        <f>C45+C40+C32+C26+C18+C10+C5</f>
        <v>95160</v>
      </c>
      <c r="D46" s="137">
        <f t="shared" ref="D46:T46" si="42">D45+D40+D32+D26+D18+D10+D5</f>
        <v>1</v>
      </c>
      <c r="E46" s="136">
        <f t="shared" si="42"/>
        <v>5874</v>
      </c>
      <c r="F46" s="138">
        <f t="shared" si="42"/>
        <v>1</v>
      </c>
      <c r="G46" s="136">
        <f t="shared" si="42"/>
        <v>3735</v>
      </c>
      <c r="H46" s="137">
        <f t="shared" si="42"/>
        <v>1</v>
      </c>
      <c r="I46" s="136">
        <f t="shared" si="42"/>
        <v>994</v>
      </c>
      <c r="J46" s="137">
        <f t="shared" si="42"/>
        <v>1</v>
      </c>
      <c r="K46" s="136">
        <f t="shared" si="42"/>
        <v>67</v>
      </c>
      <c r="L46" s="137">
        <f t="shared" si="42"/>
        <v>0.99999999999999978</v>
      </c>
      <c r="M46" s="136">
        <f t="shared" si="42"/>
        <v>136</v>
      </c>
      <c r="N46" s="137">
        <f t="shared" si="42"/>
        <v>0.99999999999999989</v>
      </c>
      <c r="O46" s="136">
        <f t="shared" si="42"/>
        <v>26</v>
      </c>
      <c r="P46" s="138">
        <f t="shared" si="42"/>
        <v>1.0000000000000002</v>
      </c>
      <c r="Q46" s="136">
        <f t="shared" si="42"/>
        <v>17</v>
      </c>
      <c r="R46" s="137">
        <f t="shared" si="42"/>
        <v>1</v>
      </c>
      <c r="S46" s="136">
        <f t="shared" si="42"/>
        <v>66</v>
      </c>
      <c r="T46" s="137">
        <f t="shared" si="42"/>
        <v>1</v>
      </c>
      <c r="U46" s="136">
        <f>U45+U40+U32+U26+U18+U10+U5</f>
        <v>106075</v>
      </c>
      <c r="V46" s="137">
        <f>V45+V40+V32+V26+V18+V10+V5</f>
        <v>1</v>
      </c>
    </row>
    <row r="47" spans="1:23" ht="15.75" thickBot="1" x14ac:dyDescent="0.3">
      <c r="A47" s="106" t="s">
        <v>50</v>
      </c>
      <c r="B47" s="108" t="s">
        <v>51</v>
      </c>
      <c r="C47" s="34">
        <v>14179</v>
      </c>
      <c r="D47" s="36">
        <f>C47/$C$46</f>
        <v>0.14900168137873057</v>
      </c>
      <c r="E47" s="34">
        <v>350</v>
      </c>
      <c r="F47" s="35">
        <f>E47/$E$46</f>
        <v>5.9584610146407896E-2</v>
      </c>
      <c r="G47" s="34">
        <v>237</v>
      </c>
      <c r="H47" s="36">
        <f>G47/$G$46</f>
        <v>6.3453815261044183E-2</v>
      </c>
      <c r="I47" s="34">
        <v>53</v>
      </c>
      <c r="J47" s="36">
        <f>I47/$I$46</f>
        <v>5.3319919517102618E-2</v>
      </c>
      <c r="K47" s="34">
        <v>2</v>
      </c>
      <c r="L47" s="36">
        <f>K47/$K$46</f>
        <v>2.9850746268656716E-2</v>
      </c>
      <c r="M47" s="34">
        <v>7</v>
      </c>
      <c r="N47" s="36">
        <f>M47/$M$46</f>
        <v>5.1470588235294115E-2</v>
      </c>
      <c r="O47" s="34">
        <v>3</v>
      </c>
      <c r="P47" s="35">
        <f>O47/$O$46</f>
        <v>0.11538461538461539</v>
      </c>
      <c r="Q47" s="34">
        <v>0</v>
      </c>
      <c r="R47" s="36">
        <f>Q47/$Q$46</f>
        <v>0</v>
      </c>
      <c r="S47" s="34">
        <v>5</v>
      </c>
      <c r="T47" s="36">
        <f>S47/$S$46</f>
        <v>7.575757575757576E-2</v>
      </c>
      <c r="U47" s="34">
        <v>14836</v>
      </c>
      <c r="V47" s="36">
        <f>U47/$U$46</f>
        <v>0.13986330426584964</v>
      </c>
      <c r="W47" s="101" t="s">
        <v>283</v>
      </c>
    </row>
    <row r="48" spans="1:23" ht="15.75" thickBot="1" x14ac:dyDescent="0.3">
      <c r="A48" s="545" t="s">
        <v>52</v>
      </c>
      <c r="B48" s="546"/>
      <c r="C48" s="58">
        <v>109339</v>
      </c>
      <c r="D48" s="102"/>
      <c r="E48" s="58">
        <v>6224</v>
      </c>
      <c r="F48" s="103"/>
      <c r="G48" s="58">
        <v>3972</v>
      </c>
      <c r="H48" s="102"/>
      <c r="I48" s="58">
        <v>1047</v>
      </c>
      <c r="J48" s="102"/>
      <c r="K48" s="58">
        <v>69</v>
      </c>
      <c r="L48" s="102"/>
      <c r="M48" s="58">
        <v>143</v>
      </c>
      <c r="N48" s="102"/>
      <c r="O48" s="58">
        <v>29</v>
      </c>
      <c r="P48" s="103"/>
      <c r="Q48" s="58">
        <v>17</v>
      </c>
      <c r="R48" s="102"/>
      <c r="S48" s="58">
        <v>71</v>
      </c>
      <c r="T48" s="102"/>
      <c r="U48" s="58">
        <v>120911</v>
      </c>
      <c r="V48" s="102"/>
      <c r="W48" s="101" t="s">
        <v>79</v>
      </c>
    </row>
    <row r="49" spans="1:22" x14ac:dyDescent="0.25">
      <c r="A49" s="21"/>
      <c r="B49" s="21"/>
      <c r="C49" s="53"/>
      <c r="D49" s="54"/>
      <c r="E49" s="53"/>
      <c r="F49" s="54"/>
      <c r="G49" s="53"/>
      <c r="H49" s="54"/>
      <c r="I49" s="53"/>
      <c r="J49" s="54"/>
      <c r="K49" s="53"/>
      <c r="L49" s="54"/>
      <c r="M49" s="53"/>
      <c r="N49" s="54"/>
      <c r="O49" s="53"/>
      <c r="P49" s="54"/>
      <c r="Q49" s="53"/>
      <c r="R49" s="54"/>
      <c r="S49" s="53"/>
      <c r="T49" s="54"/>
      <c r="U49" s="53"/>
      <c r="V49" s="54"/>
    </row>
    <row r="50" spans="1:22" x14ac:dyDescent="0.25">
      <c r="A50" s="40" t="s">
        <v>53</v>
      </c>
      <c r="B50" s="41"/>
      <c r="C50" s="42"/>
      <c r="D50" s="42"/>
      <c r="E50" s="42"/>
      <c r="F50" s="42"/>
      <c r="G50" s="43"/>
      <c r="H50" s="42"/>
      <c r="I50" s="42"/>
      <c r="J50" s="42"/>
      <c r="K50" s="42"/>
      <c r="L50" s="42"/>
      <c r="M50" s="92"/>
      <c r="N50" s="92"/>
      <c r="O50" s="92"/>
      <c r="P50" s="92"/>
      <c r="Q50" s="92"/>
      <c r="R50" s="92"/>
      <c r="S50" s="92"/>
      <c r="T50" s="92"/>
      <c r="U50" s="92"/>
      <c r="V50" s="92"/>
    </row>
    <row r="51" spans="1:22" ht="36" customHeight="1" x14ac:dyDescent="0.25">
      <c r="A51" s="541" t="s">
        <v>69</v>
      </c>
      <c r="B51" s="541"/>
      <c r="C51" s="541"/>
      <c r="D51" s="541"/>
      <c r="E51" s="541"/>
      <c r="F51" s="541"/>
      <c r="G51" s="541"/>
      <c r="H51" s="541"/>
      <c r="I51" s="541"/>
      <c r="J51" s="541"/>
      <c r="K51" s="541"/>
      <c r="L51" s="541"/>
      <c r="M51" s="541"/>
      <c r="N51" s="541"/>
      <c r="O51" s="541"/>
      <c r="P51" s="541"/>
      <c r="Q51" s="541"/>
      <c r="R51" s="541"/>
      <c r="S51" s="541"/>
      <c r="T51" s="541"/>
      <c r="U51" s="541"/>
      <c r="V51" s="541"/>
    </row>
    <row r="52" spans="1:22" x14ac:dyDescent="0.25">
      <c r="A52" s="55"/>
      <c r="B52" s="45"/>
      <c r="C52" s="48"/>
      <c r="D52" s="48"/>
      <c r="E52" s="48"/>
      <c r="F52" s="48"/>
      <c r="G52" s="56"/>
      <c r="H52" s="48"/>
      <c r="I52" s="48"/>
      <c r="J52" s="48"/>
      <c r="K52" s="48"/>
      <c r="L52" s="48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 x14ac:dyDescent="0.25">
      <c r="A53" s="55"/>
      <c r="B53" s="45"/>
      <c r="C53" s="46"/>
      <c r="D53" s="46"/>
      <c r="E53" s="46"/>
      <c r="F53" s="46"/>
      <c r="G53" s="47"/>
      <c r="H53" s="48"/>
      <c r="I53" s="48"/>
      <c r="J53" s="48"/>
      <c r="K53" s="48"/>
      <c r="L53" s="48"/>
      <c r="M53" s="44"/>
      <c r="N53" s="44"/>
      <c r="O53" s="44"/>
      <c r="P53" s="44"/>
      <c r="Q53" s="44"/>
      <c r="R53" s="44"/>
      <c r="S53" s="44"/>
      <c r="T53" s="44"/>
      <c r="U53" s="44"/>
      <c r="V53" s="44"/>
    </row>
  </sheetData>
  <mergeCells count="17"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A51:V51"/>
    <mergeCell ref="O3:P3"/>
    <mergeCell ref="Q3:R3"/>
    <mergeCell ref="S3:T3"/>
    <mergeCell ref="U3:V3"/>
    <mergeCell ref="A46:B46"/>
    <mergeCell ref="A48:B48"/>
  </mergeCells>
  <printOptions horizontalCentered="1"/>
  <pageMargins left="0.7" right="0.7" top="0.75" bottom="0.75" header="0.3" footer="0.3"/>
  <pageSetup paperSize="9" scale="3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  <pageSetUpPr fitToPage="1"/>
  </sheetPr>
  <dimension ref="B1:S69"/>
  <sheetViews>
    <sheetView topLeftCell="D1" zoomScale="80" zoomScaleNormal="80" workbookViewId="0">
      <selection activeCell="D7" sqref="D7:R67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8" width="13.7109375" style="143" customWidth="1"/>
    <col min="19" max="19" width="9.140625" style="463"/>
    <col min="20" max="16384" width="9.140625" style="143"/>
  </cols>
  <sheetData>
    <row r="1" spans="2:19" ht="15.75" thickBot="1" x14ac:dyDescent="0.3"/>
    <row r="2" spans="2:19" ht="25.15" customHeight="1" thickTop="1" thickBot="1" x14ac:dyDescent="0.3">
      <c r="B2" s="476" t="s">
        <v>495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558"/>
    </row>
    <row r="3" spans="2:19" ht="25.15" customHeight="1" thickTop="1" thickBot="1" x14ac:dyDescent="0.3">
      <c r="B3" s="479" t="s">
        <v>543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502"/>
    </row>
    <row r="4" spans="2:19" ht="25.15" customHeight="1" thickTop="1" thickBot="1" x14ac:dyDescent="0.3">
      <c r="B4" s="492" t="s">
        <v>54</v>
      </c>
      <c r="C4" s="485" t="s">
        <v>88</v>
      </c>
      <c r="D4" s="497" t="s">
        <v>269</v>
      </c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8"/>
      <c r="R4" s="560" t="s">
        <v>536</v>
      </c>
    </row>
    <row r="5" spans="2:19" ht="25.15" customHeight="1" thickTop="1" x14ac:dyDescent="0.25">
      <c r="B5" s="493"/>
      <c r="C5" s="495"/>
      <c r="D5" s="492">
        <v>2014</v>
      </c>
      <c r="E5" s="526"/>
      <c r="F5" s="526">
        <v>2015</v>
      </c>
      <c r="G5" s="526"/>
      <c r="H5" s="526">
        <v>2016</v>
      </c>
      <c r="I5" s="526"/>
      <c r="J5" s="526">
        <v>2017</v>
      </c>
      <c r="K5" s="526"/>
      <c r="L5" s="526">
        <v>2018</v>
      </c>
      <c r="M5" s="526"/>
      <c r="N5" s="526">
        <v>2019</v>
      </c>
      <c r="O5" s="526"/>
      <c r="P5" s="526">
        <v>2020</v>
      </c>
      <c r="Q5" s="559"/>
      <c r="R5" s="561"/>
    </row>
    <row r="6" spans="2:19" ht="25.15" customHeight="1" thickBot="1" x14ac:dyDescent="0.3">
      <c r="B6" s="494"/>
      <c r="C6" s="496"/>
      <c r="D6" s="435" t="s">
        <v>6</v>
      </c>
      <c r="E6" s="444" t="s">
        <v>7</v>
      </c>
      <c r="F6" s="437" t="s">
        <v>6</v>
      </c>
      <c r="G6" s="444" t="s">
        <v>7</v>
      </c>
      <c r="H6" s="437" t="s">
        <v>6</v>
      </c>
      <c r="I6" s="444" t="s">
        <v>7</v>
      </c>
      <c r="J6" s="437" t="s">
        <v>6</v>
      </c>
      <c r="K6" s="445" t="s">
        <v>7</v>
      </c>
      <c r="L6" s="437" t="s">
        <v>6</v>
      </c>
      <c r="M6" s="445" t="s">
        <v>7</v>
      </c>
      <c r="N6" s="437" t="s">
        <v>6</v>
      </c>
      <c r="O6" s="445" t="s">
        <v>7</v>
      </c>
      <c r="P6" s="437" t="s">
        <v>6</v>
      </c>
      <c r="Q6" s="446" t="s">
        <v>7</v>
      </c>
      <c r="R6" s="562"/>
    </row>
    <row r="7" spans="2:19" ht="21.95" customHeight="1" thickTop="1" thickBot="1" x14ac:dyDescent="0.3">
      <c r="B7" s="293" t="s">
        <v>50</v>
      </c>
      <c r="C7" s="156" t="s">
        <v>51</v>
      </c>
      <c r="D7" s="183">
        <v>421</v>
      </c>
      <c r="E7" s="158">
        <v>4.6278993074639993E-2</v>
      </c>
      <c r="F7" s="159">
        <v>352</v>
      </c>
      <c r="G7" s="158">
        <v>3.7091675447839832E-2</v>
      </c>
      <c r="H7" s="159">
        <v>327</v>
      </c>
      <c r="I7" s="158">
        <v>3.3421913327882254E-2</v>
      </c>
      <c r="J7" s="159">
        <v>409</v>
      </c>
      <c r="K7" s="160">
        <v>3.8479631197666758E-2</v>
      </c>
      <c r="L7" s="159">
        <v>404</v>
      </c>
      <c r="M7" s="160">
        <v>3.8293838862559243E-2</v>
      </c>
      <c r="N7" s="159">
        <v>479</v>
      </c>
      <c r="O7" s="160">
        <v>4.1826755151938524E-2</v>
      </c>
      <c r="P7" s="159">
        <v>277</v>
      </c>
      <c r="Q7" s="160">
        <v>3.9163014279655024E-2</v>
      </c>
      <c r="R7" s="294">
        <v>-0.42171189979123175</v>
      </c>
      <c r="S7" s="464" t="s">
        <v>283</v>
      </c>
    </row>
    <row r="8" spans="2:19" ht="21.95" customHeight="1" thickTop="1" thickBot="1" x14ac:dyDescent="0.3">
      <c r="B8" s="295" t="s">
        <v>89</v>
      </c>
      <c r="C8" s="156" t="s">
        <v>90</v>
      </c>
      <c r="D8" s="183">
        <v>5</v>
      </c>
      <c r="E8" s="158">
        <v>5.4963174672969107E-4</v>
      </c>
      <c r="F8" s="159">
        <v>7</v>
      </c>
      <c r="G8" s="158">
        <v>7.3761854583772387E-4</v>
      </c>
      <c r="H8" s="159">
        <v>25</v>
      </c>
      <c r="I8" s="158">
        <v>2.5551921504497139E-3</v>
      </c>
      <c r="J8" s="159">
        <v>3</v>
      </c>
      <c r="K8" s="160">
        <v>2.8224668360146764E-4</v>
      </c>
      <c r="L8" s="159">
        <v>4</v>
      </c>
      <c r="M8" s="160">
        <v>3.7914691943127961E-4</v>
      </c>
      <c r="N8" s="159">
        <v>9</v>
      </c>
      <c r="O8" s="160">
        <v>7.8588892769821859E-4</v>
      </c>
      <c r="P8" s="159">
        <v>3</v>
      </c>
      <c r="Q8" s="160">
        <v>4.2414816909373679E-4</v>
      </c>
      <c r="R8" s="294">
        <v>-0.66666666666666663</v>
      </c>
    </row>
    <row r="9" spans="2:19" ht="21.95" customHeight="1" thickTop="1" x14ac:dyDescent="0.25">
      <c r="B9" s="162">
        <v>10</v>
      </c>
      <c r="C9" s="163" t="s">
        <v>91</v>
      </c>
      <c r="D9" s="184">
        <v>0</v>
      </c>
      <c r="E9" s="165">
        <v>0</v>
      </c>
      <c r="F9" s="166">
        <v>1</v>
      </c>
      <c r="G9" s="165">
        <v>1.0537407797681771E-4</v>
      </c>
      <c r="H9" s="166">
        <v>4</v>
      </c>
      <c r="I9" s="165">
        <v>4.0883074407195422E-4</v>
      </c>
      <c r="J9" s="166">
        <v>0</v>
      </c>
      <c r="K9" s="168">
        <v>0</v>
      </c>
      <c r="L9" s="166">
        <v>0</v>
      </c>
      <c r="M9" s="168">
        <v>0</v>
      </c>
      <c r="N9" s="166">
        <v>1</v>
      </c>
      <c r="O9" s="168">
        <v>8.7320991966468735E-5</v>
      </c>
      <c r="P9" s="166">
        <v>0</v>
      </c>
      <c r="Q9" s="168">
        <v>0</v>
      </c>
      <c r="R9" s="296">
        <v>-1</v>
      </c>
      <c r="S9" s="464" t="s">
        <v>342</v>
      </c>
    </row>
    <row r="10" spans="2:19" ht="21.95" customHeight="1" x14ac:dyDescent="0.25">
      <c r="B10" s="162">
        <v>11</v>
      </c>
      <c r="C10" s="163" t="s">
        <v>92</v>
      </c>
      <c r="D10" s="184">
        <v>0</v>
      </c>
      <c r="E10" s="165">
        <v>0</v>
      </c>
      <c r="F10" s="166">
        <v>0</v>
      </c>
      <c r="G10" s="165">
        <v>0</v>
      </c>
      <c r="H10" s="166">
        <v>2</v>
      </c>
      <c r="I10" s="165">
        <v>2.0441537203597711E-4</v>
      </c>
      <c r="J10" s="166">
        <v>0</v>
      </c>
      <c r="K10" s="168">
        <v>0</v>
      </c>
      <c r="L10" s="166">
        <v>1</v>
      </c>
      <c r="M10" s="168">
        <v>9.4786729857819903E-5</v>
      </c>
      <c r="N10" s="166">
        <v>0</v>
      </c>
      <c r="O10" s="168">
        <v>0</v>
      </c>
      <c r="P10" s="166">
        <v>0</v>
      </c>
      <c r="Q10" s="168">
        <v>0</v>
      </c>
      <c r="R10" s="296">
        <v>0</v>
      </c>
      <c r="S10" s="464" t="s">
        <v>343</v>
      </c>
    </row>
    <row r="11" spans="2:19" ht="21.95" customHeight="1" x14ac:dyDescent="0.25">
      <c r="B11" s="162">
        <v>12</v>
      </c>
      <c r="C11" s="163" t="s">
        <v>93</v>
      </c>
      <c r="D11" s="184">
        <v>2</v>
      </c>
      <c r="E11" s="165">
        <v>2.1985269869187644E-4</v>
      </c>
      <c r="F11" s="166">
        <v>2</v>
      </c>
      <c r="G11" s="165">
        <v>2.1074815595363542E-4</v>
      </c>
      <c r="H11" s="166">
        <v>0</v>
      </c>
      <c r="I11" s="165">
        <v>0</v>
      </c>
      <c r="J11" s="166">
        <v>0</v>
      </c>
      <c r="K11" s="168">
        <v>0</v>
      </c>
      <c r="L11" s="166">
        <v>1</v>
      </c>
      <c r="M11" s="168">
        <v>9.4786729857819903E-5</v>
      </c>
      <c r="N11" s="166">
        <v>1</v>
      </c>
      <c r="O11" s="168">
        <v>8.7320991966468735E-5</v>
      </c>
      <c r="P11" s="166">
        <v>0</v>
      </c>
      <c r="Q11" s="168">
        <v>0</v>
      </c>
      <c r="R11" s="296">
        <v>-1</v>
      </c>
      <c r="S11" s="464" t="s">
        <v>344</v>
      </c>
    </row>
    <row r="12" spans="2:19" ht="21.95" customHeight="1" x14ac:dyDescent="0.25">
      <c r="B12" s="162">
        <v>13</v>
      </c>
      <c r="C12" s="163" t="s">
        <v>94</v>
      </c>
      <c r="D12" s="184">
        <v>2</v>
      </c>
      <c r="E12" s="165">
        <v>2.1985269869187644E-4</v>
      </c>
      <c r="F12" s="166">
        <v>1</v>
      </c>
      <c r="G12" s="165">
        <v>1.0537407797681771E-4</v>
      </c>
      <c r="H12" s="166">
        <v>17</v>
      </c>
      <c r="I12" s="165">
        <v>1.7375306623058054E-3</v>
      </c>
      <c r="J12" s="166">
        <v>1</v>
      </c>
      <c r="K12" s="168">
        <v>9.4082227867155888E-5</v>
      </c>
      <c r="L12" s="166">
        <v>1</v>
      </c>
      <c r="M12" s="168">
        <v>9.4786729857819903E-5</v>
      </c>
      <c r="N12" s="166">
        <v>3</v>
      </c>
      <c r="O12" s="168">
        <v>2.6196297589940623E-4</v>
      </c>
      <c r="P12" s="166">
        <v>1</v>
      </c>
      <c r="Q12" s="168">
        <v>1.4138272303124559E-4</v>
      </c>
      <c r="R12" s="296">
        <v>-0.66666666666666663</v>
      </c>
      <c r="S12" s="464" t="s">
        <v>345</v>
      </c>
    </row>
    <row r="13" spans="2:19" ht="21.95" customHeight="1" x14ac:dyDescent="0.25">
      <c r="B13" s="162">
        <v>14</v>
      </c>
      <c r="C13" s="163" t="s">
        <v>95</v>
      </c>
      <c r="D13" s="184">
        <v>0</v>
      </c>
      <c r="E13" s="165">
        <v>0</v>
      </c>
      <c r="F13" s="166">
        <v>1</v>
      </c>
      <c r="G13" s="165">
        <v>1.0537407797681771E-4</v>
      </c>
      <c r="H13" s="166">
        <v>1</v>
      </c>
      <c r="I13" s="165">
        <v>1.0220768601798856E-4</v>
      </c>
      <c r="J13" s="166">
        <v>0</v>
      </c>
      <c r="K13" s="168">
        <v>0</v>
      </c>
      <c r="L13" s="166">
        <v>0</v>
      </c>
      <c r="M13" s="168">
        <v>0</v>
      </c>
      <c r="N13" s="166">
        <v>2</v>
      </c>
      <c r="O13" s="168">
        <v>1.7464198393293747E-4</v>
      </c>
      <c r="P13" s="166">
        <v>1</v>
      </c>
      <c r="Q13" s="168">
        <v>1.4138272303124559E-4</v>
      </c>
      <c r="R13" s="296">
        <v>-0.5</v>
      </c>
      <c r="S13" s="464" t="s">
        <v>346</v>
      </c>
    </row>
    <row r="14" spans="2:19" ht="21.95" customHeight="1" thickBot="1" x14ac:dyDescent="0.3">
      <c r="B14" s="162">
        <v>19</v>
      </c>
      <c r="C14" s="163" t="s">
        <v>96</v>
      </c>
      <c r="D14" s="184">
        <v>1</v>
      </c>
      <c r="E14" s="165">
        <v>1.0992634934593822E-4</v>
      </c>
      <c r="F14" s="166">
        <v>2</v>
      </c>
      <c r="G14" s="165">
        <v>2.1074815595363542E-4</v>
      </c>
      <c r="H14" s="166">
        <v>1</v>
      </c>
      <c r="I14" s="165">
        <v>1.0220768601798856E-4</v>
      </c>
      <c r="J14" s="166">
        <v>2</v>
      </c>
      <c r="K14" s="168">
        <v>1.8816445573431178E-4</v>
      </c>
      <c r="L14" s="166">
        <v>1</v>
      </c>
      <c r="M14" s="168">
        <v>9.4786729857819903E-5</v>
      </c>
      <c r="N14" s="166">
        <v>2</v>
      </c>
      <c r="O14" s="168">
        <v>1.7464198393293747E-4</v>
      </c>
      <c r="P14" s="166">
        <v>1</v>
      </c>
      <c r="Q14" s="168">
        <v>1.4138272303124559E-4</v>
      </c>
      <c r="R14" s="296">
        <v>-0.5</v>
      </c>
      <c r="S14" s="464" t="s">
        <v>347</v>
      </c>
    </row>
    <row r="15" spans="2:19" ht="21.95" customHeight="1" thickTop="1" thickBot="1" x14ac:dyDescent="0.3">
      <c r="B15" s="295" t="s">
        <v>97</v>
      </c>
      <c r="C15" s="156" t="s">
        <v>98</v>
      </c>
      <c r="D15" s="183">
        <v>18</v>
      </c>
      <c r="E15" s="158">
        <v>1.9786742882268878E-3</v>
      </c>
      <c r="F15" s="159">
        <v>11</v>
      </c>
      <c r="G15" s="158">
        <v>1.1591148577449948E-3</v>
      </c>
      <c r="H15" s="159">
        <v>15</v>
      </c>
      <c r="I15" s="158">
        <v>1.5331152902698282E-3</v>
      </c>
      <c r="J15" s="159">
        <v>24</v>
      </c>
      <c r="K15" s="160">
        <v>2.2579734688117415E-3</v>
      </c>
      <c r="L15" s="159">
        <v>16</v>
      </c>
      <c r="M15" s="160">
        <v>1.5165876777251184E-3</v>
      </c>
      <c r="N15" s="159">
        <v>11</v>
      </c>
      <c r="O15" s="160">
        <v>9.6053091163115611E-4</v>
      </c>
      <c r="P15" s="159">
        <v>9</v>
      </c>
      <c r="Q15" s="160">
        <v>1.2724445072812103E-3</v>
      </c>
      <c r="R15" s="294">
        <v>-0.18181818181818182</v>
      </c>
    </row>
    <row r="16" spans="2:19" ht="35.1" customHeight="1" thickTop="1" x14ac:dyDescent="0.25">
      <c r="B16" s="162">
        <v>20</v>
      </c>
      <c r="C16" s="163" t="s">
        <v>99</v>
      </c>
      <c r="D16" s="184">
        <v>4</v>
      </c>
      <c r="E16" s="165">
        <v>4.3970539738375289E-4</v>
      </c>
      <c r="F16" s="166">
        <v>2</v>
      </c>
      <c r="G16" s="165">
        <v>2.1074815595363542E-4</v>
      </c>
      <c r="H16" s="166">
        <v>4</v>
      </c>
      <c r="I16" s="165">
        <v>4.0883074407195422E-4</v>
      </c>
      <c r="J16" s="166">
        <v>7</v>
      </c>
      <c r="K16" s="168">
        <v>6.585755950700913E-4</v>
      </c>
      <c r="L16" s="166">
        <v>2</v>
      </c>
      <c r="M16" s="168">
        <v>1.8957345971563981E-4</v>
      </c>
      <c r="N16" s="166">
        <v>2</v>
      </c>
      <c r="O16" s="168">
        <v>1.7464198393293747E-4</v>
      </c>
      <c r="P16" s="166">
        <v>1</v>
      </c>
      <c r="Q16" s="168">
        <v>1.4138272303124559E-4</v>
      </c>
      <c r="R16" s="296">
        <v>-0.5</v>
      </c>
      <c r="S16" s="464" t="s">
        <v>348</v>
      </c>
    </row>
    <row r="17" spans="2:19" ht="21.95" customHeight="1" x14ac:dyDescent="0.25">
      <c r="B17" s="162">
        <v>21</v>
      </c>
      <c r="C17" s="163" t="s">
        <v>100</v>
      </c>
      <c r="D17" s="184">
        <v>2</v>
      </c>
      <c r="E17" s="165">
        <v>2.1985269869187644E-4</v>
      </c>
      <c r="F17" s="166">
        <v>0</v>
      </c>
      <c r="G17" s="165">
        <v>0</v>
      </c>
      <c r="H17" s="166">
        <v>3</v>
      </c>
      <c r="I17" s="165">
        <v>3.0662305805396572E-4</v>
      </c>
      <c r="J17" s="166">
        <v>2</v>
      </c>
      <c r="K17" s="168">
        <v>1.8816445573431178E-4</v>
      </c>
      <c r="L17" s="166">
        <v>2</v>
      </c>
      <c r="M17" s="168">
        <v>1.8957345971563981E-4</v>
      </c>
      <c r="N17" s="166">
        <v>1</v>
      </c>
      <c r="O17" s="168">
        <v>8.7320991966468735E-5</v>
      </c>
      <c r="P17" s="166">
        <v>1</v>
      </c>
      <c r="Q17" s="168">
        <v>1.4138272303124559E-4</v>
      </c>
      <c r="R17" s="296">
        <v>0</v>
      </c>
      <c r="S17" s="464" t="s">
        <v>349</v>
      </c>
    </row>
    <row r="18" spans="2:19" ht="21.95" customHeight="1" x14ac:dyDescent="0.25">
      <c r="B18" s="162">
        <v>22</v>
      </c>
      <c r="C18" s="163" t="s">
        <v>101</v>
      </c>
      <c r="D18" s="184">
        <v>1</v>
      </c>
      <c r="E18" s="165">
        <v>1.0992634934593822E-4</v>
      </c>
      <c r="F18" s="166">
        <v>0</v>
      </c>
      <c r="G18" s="165">
        <v>0</v>
      </c>
      <c r="H18" s="166">
        <v>2</v>
      </c>
      <c r="I18" s="165">
        <v>2.0441537203597711E-4</v>
      </c>
      <c r="J18" s="166">
        <v>2</v>
      </c>
      <c r="K18" s="168">
        <v>1.8816445573431178E-4</v>
      </c>
      <c r="L18" s="166">
        <v>4</v>
      </c>
      <c r="M18" s="168">
        <v>3.7914691943127961E-4</v>
      </c>
      <c r="N18" s="166">
        <v>1</v>
      </c>
      <c r="O18" s="168">
        <v>8.7320991966468735E-5</v>
      </c>
      <c r="P18" s="166">
        <v>3</v>
      </c>
      <c r="Q18" s="168">
        <v>4.2414816909373674E-4</v>
      </c>
      <c r="R18" s="296">
        <v>2</v>
      </c>
      <c r="S18" s="464" t="s">
        <v>350</v>
      </c>
    </row>
    <row r="19" spans="2:19" ht="21.95" customHeight="1" x14ac:dyDescent="0.25">
      <c r="B19" s="162">
        <v>23</v>
      </c>
      <c r="C19" s="163" t="s">
        <v>102</v>
      </c>
      <c r="D19" s="184">
        <v>2</v>
      </c>
      <c r="E19" s="165">
        <v>2.1985269869187644E-4</v>
      </c>
      <c r="F19" s="166">
        <v>0</v>
      </c>
      <c r="G19" s="165">
        <v>0</v>
      </c>
      <c r="H19" s="166">
        <v>0</v>
      </c>
      <c r="I19" s="165">
        <v>0</v>
      </c>
      <c r="J19" s="166">
        <v>1</v>
      </c>
      <c r="K19" s="168">
        <v>9.4082227867155888E-5</v>
      </c>
      <c r="L19" s="166">
        <v>2</v>
      </c>
      <c r="M19" s="168">
        <v>1.8957345971563981E-4</v>
      </c>
      <c r="N19" s="166">
        <v>0</v>
      </c>
      <c r="O19" s="168">
        <v>0</v>
      </c>
      <c r="P19" s="166">
        <v>0</v>
      </c>
      <c r="Q19" s="168">
        <v>0</v>
      </c>
      <c r="R19" s="296">
        <v>0</v>
      </c>
      <c r="S19" s="464" t="s">
        <v>351</v>
      </c>
    </row>
    <row r="20" spans="2:19" ht="21.95" customHeight="1" x14ac:dyDescent="0.25">
      <c r="B20" s="162">
        <v>24</v>
      </c>
      <c r="C20" s="163" t="s">
        <v>103</v>
      </c>
      <c r="D20" s="184">
        <v>6</v>
      </c>
      <c r="E20" s="165">
        <v>6.5955809607562931E-4</v>
      </c>
      <c r="F20" s="166">
        <v>5</v>
      </c>
      <c r="G20" s="165">
        <v>5.2687038988408848E-4</v>
      </c>
      <c r="H20" s="166">
        <v>5</v>
      </c>
      <c r="I20" s="165">
        <v>5.1103843008994262E-4</v>
      </c>
      <c r="J20" s="166">
        <v>8</v>
      </c>
      <c r="K20" s="168">
        <v>7.526578229372471E-4</v>
      </c>
      <c r="L20" s="166">
        <v>5</v>
      </c>
      <c r="M20" s="168">
        <v>4.7393364928909954E-4</v>
      </c>
      <c r="N20" s="166">
        <v>4</v>
      </c>
      <c r="O20" s="168">
        <v>3.4928396786587494E-4</v>
      </c>
      <c r="P20" s="166">
        <v>4</v>
      </c>
      <c r="Q20" s="168">
        <v>5.6553089212498236E-4</v>
      </c>
      <c r="R20" s="296">
        <v>0</v>
      </c>
      <c r="S20" s="464" t="s">
        <v>352</v>
      </c>
    </row>
    <row r="21" spans="2:19" ht="21.95" customHeight="1" thickBot="1" x14ac:dyDescent="0.3">
      <c r="B21" s="162">
        <v>29</v>
      </c>
      <c r="C21" s="163" t="s">
        <v>104</v>
      </c>
      <c r="D21" s="184">
        <v>3</v>
      </c>
      <c r="E21" s="165">
        <v>3.2977904803781465E-4</v>
      </c>
      <c r="F21" s="166">
        <v>4</v>
      </c>
      <c r="G21" s="165">
        <v>4.2149631190727084E-4</v>
      </c>
      <c r="H21" s="166">
        <v>1</v>
      </c>
      <c r="I21" s="165">
        <v>1.0220768601798856E-4</v>
      </c>
      <c r="J21" s="166">
        <v>4</v>
      </c>
      <c r="K21" s="168">
        <v>3.7632891146862355E-4</v>
      </c>
      <c r="L21" s="166">
        <v>1</v>
      </c>
      <c r="M21" s="168">
        <v>9.4786729857819903E-5</v>
      </c>
      <c r="N21" s="166">
        <v>3</v>
      </c>
      <c r="O21" s="168">
        <v>2.6196297589940623E-4</v>
      </c>
      <c r="P21" s="166">
        <v>0</v>
      </c>
      <c r="Q21" s="168">
        <v>0</v>
      </c>
      <c r="R21" s="296">
        <v>-1</v>
      </c>
      <c r="S21" s="464" t="s">
        <v>353</v>
      </c>
    </row>
    <row r="22" spans="2:19" ht="21.95" customHeight="1" thickTop="1" thickBot="1" x14ac:dyDescent="0.3">
      <c r="B22" s="295" t="s">
        <v>105</v>
      </c>
      <c r="C22" s="156" t="s">
        <v>106</v>
      </c>
      <c r="D22" s="183">
        <v>599</v>
      </c>
      <c r="E22" s="158">
        <v>6.5845883258216997E-2</v>
      </c>
      <c r="F22" s="159">
        <v>527</v>
      </c>
      <c r="G22" s="158">
        <v>5.5532139093782927E-2</v>
      </c>
      <c r="H22" s="159">
        <v>463</v>
      </c>
      <c r="I22" s="158">
        <v>4.73221586263287E-2</v>
      </c>
      <c r="J22" s="159">
        <v>561</v>
      </c>
      <c r="K22" s="160">
        <v>5.2780129833474458E-2</v>
      </c>
      <c r="L22" s="159">
        <v>440</v>
      </c>
      <c r="M22" s="160">
        <v>4.1706161137440759E-2</v>
      </c>
      <c r="N22" s="159">
        <v>512</v>
      </c>
      <c r="O22" s="160">
        <v>4.4708347886831999E-2</v>
      </c>
      <c r="P22" s="159">
        <v>447</v>
      </c>
      <c r="Q22" s="160">
        <v>6.3198077194966784E-2</v>
      </c>
      <c r="R22" s="294">
        <v>-0.126953125</v>
      </c>
    </row>
    <row r="23" spans="2:19" ht="21.95" customHeight="1" thickTop="1" x14ac:dyDescent="0.25">
      <c r="B23" s="162">
        <v>30</v>
      </c>
      <c r="C23" s="163" t="s">
        <v>107</v>
      </c>
      <c r="D23" s="184">
        <v>46</v>
      </c>
      <c r="E23" s="165">
        <v>5.056612069913158E-3</v>
      </c>
      <c r="F23" s="166">
        <v>46</v>
      </c>
      <c r="G23" s="165">
        <v>4.8472075869336146E-3</v>
      </c>
      <c r="H23" s="166">
        <v>51</v>
      </c>
      <c r="I23" s="165">
        <v>5.2125919869174149E-3</v>
      </c>
      <c r="J23" s="166">
        <v>56</v>
      </c>
      <c r="K23" s="168">
        <v>5.2686047605607304E-3</v>
      </c>
      <c r="L23" s="166">
        <v>65</v>
      </c>
      <c r="M23" s="168">
        <v>6.1611374407582941E-3</v>
      </c>
      <c r="N23" s="166">
        <v>93</v>
      </c>
      <c r="O23" s="168">
        <v>8.120852252881592E-3</v>
      </c>
      <c r="P23" s="166">
        <v>149</v>
      </c>
      <c r="Q23" s="168">
        <v>2.1066025731655592E-2</v>
      </c>
      <c r="R23" s="296">
        <v>0.60215053763440862</v>
      </c>
      <c r="S23" s="464" t="s">
        <v>354</v>
      </c>
    </row>
    <row r="24" spans="2:19" ht="21.95" customHeight="1" x14ac:dyDescent="0.25">
      <c r="B24" s="162">
        <v>31</v>
      </c>
      <c r="C24" s="163" t="s">
        <v>108</v>
      </c>
      <c r="D24" s="184">
        <v>11</v>
      </c>
      <c r="E24" s="165">
        <v>1.2091898428053204E-3</v>
      </c>
      <c r="F24" s="166">
        <v>8</v>
      </c>
      <c r="G24" s="165">
        <v>8.4299262381454167E-4</v>
      </c>
      <c r="H24" s="166">
        <v>8</v>
      </c>
      <c r="I24" s="165">
        <v>8.1766148814390845E-4</v>
      </c>
      <c r="J24" s="166">
        <v>12</v>
      </c>
      <c r="K24" s="168">
        <v>1.1289867344058708E-3</v>
      </c>
      <c r="L24" s="166">
        <v>6</v>
      </c>
      <c r="M24" s="168">
        <v>5.6872037914691947E-4</v>
      </c>
      <c r="N24" s="166">
        <v>8</v>
      </c>
      <c r="O24" s="168">
        <v>6.9856793573174988E-4</v>
      </c>
      <c r="P24" s="166">
        <v>4</v>
      </c>
      <c r="Q24" s="168">
        <v>5.6553089212498236E-4</v>
      </c>
      <c r="R24" s="296">
        <v>-0.5</v>
      </c>
      <c r="S24" s="464" t="s">
        <v>355</v>
      </c>
    </row>
    <row r="25" spans="2:19" ht="21.95" customHeight="1" x14ac:dyDescent="0.25">
      <c r="B25" s="162">
        <v>32</v>
      </c>
      <c r="C25" s="163" t="s">
        <v>109</v>
      </c>
      <c r="D25" s="184">
        <v>7</v>
      </c>
      <c r="E25" s="165">
        <v>7.6948444542156754E-4</v>
      </c>
      <c r="F25" s="166">
        <v>2</v>
      </c>
      <c r="G25" s="165">
        <v>2.1074815595363542E-4</v>
      </c>
      <c r="H25" s="166">
        <v>4</v>
      </c>
      <c r="I25" s="165">
        <v>4.0883074407195422E-4</v>
      </c>
      <c r="J25" s="166">
        <v>3</v>
      </c>
      <c r="K25" s="168">
        <v>2.8224668360146769E-4</v>
      </c>
      <c r="L25" s="166">
        <v>5</v>
      </c>
      <c r="M25" s="168">
        <v>4.7393364928909954E-4</v>
      </c>
      <c r="N25" s="166">
        <v>8</v>
      </c>
      <c r="O25" s="168">
        <v>6.9856793573174988E-4</v>
      </c>
      <c r="P25" s="166">
        <v>5</v>
      </c>
      <c r="Q25" s="168">
        <v>7.0691361515622792E-4</v>
      </c>
      <c r="R25" s="296">
        <v>-0.375</v>
      </c>
      <c r="S25" s="464" t="s">
        <v>356</v>
      </c>
    </row>
    <row r="26" spans="2:19" ht="21.95" customHeight="1" x14ac:dyDescent="0.25">
      <c r="B26" s="162">
        <v>33</v>
      </c>
      <c r="C26" s="163" t="s">
        <v>110</v>
      </c>
      <c r="D26" s="184">
        <v>104</v>
      </c>
      <c r="E26" s="165">
        <v>1.1432340331977575E-2</v>
      </c>
      <c r="F26" s="166">
        <v>85</v>
      </c>
      <c r="G26" s="165">
        <v>8.9567966280295046E-3</v>
      </c>
      <c r="H26" s="166">
        <v>85</v>
      </c>
      <c r="I26" s="165">
        <v>8.6876533115290266E-3</v>
      </c>
      <c r="J26" s="166">
        <v>111</v>
      </c>
      <c r="K26" s="168">
        <v>1.0443127293254304E-2</v>
      </c>
      <c r="L26" s="166">
        <v>77</v>
      </c>
      <c r="M26" s="168">
        <v>7.2985781990521324E-3</v>
      </c>
      <c r="N26" s="166">
        <v>84</v>
      </c>
      <c r="O26" s="168">
        <v>7.3349633251833741E-3</v>
      </c>
      <c r="P26" s="166">
        <v>52</v>
      </c>
      <c r="Q26" s="168">
        <v>7.3519015976247701E-3</v>
      </c>
      <c r="R26" s="296">
        <v>-0.38095238095238093</v>
      </c>
      <c r="S26" s="464" t="s">
        <v>357</v>
      </c>
    </row>
    <row r="27" spans="2:19" ht="21.95" customHeight="1" x14ac:dyDescent="0.25">
      <c r="B27" s="162">
        <v>34</v>
      </c>
      <c r="C27" s="163" t="s">
        <v>111</v>
      </c>
      <c r="D27" s="184">
        <v>65</v>
      </c>
      <c r="E27" s="165">
        <v>7.1452127074859845E-3</v>
      </c>
      <c r="F27" s="166">
        <v>89</v>
      </c>
      <c r="G27" s="165">
        <v>9.3782929399367759E-3</v>
      </c>
      <c r="H27" s="166">
        <v>56</v>
      </c>
      <c r="I27" s="165">
        <v>5.7236304170073578E-3</v>
      </c>
      <c r="J27" s="166">
        <v>60</v>
      </c>
      <c r="K27" s="168">
        <v>5.6449336720293527E-3</v>
      </c>
      <c r="L27" s="166">
        <v>79</v>
      </c>
      <c r="M27" s="168">
        <v>7.4881516587677723E-3</v>
      </c>
      <c r="N27" s="166">
        <v>61</v>
      </c>
      <c r="O27" s="168">
        <v>5.3265805099545933E-3</v>
      </c>
      <c r="P27" s="166">
        <v>47</v>
      </c>
      <c r="Q27" s="168">
        <v>6.6449879824685421E-3</v>
      </c>
      <c r="R27" s="296">
        <v>-0.22950819672131148</v>
      </c>
      <c r="S27" s="464" t="s">
        <v>358</v>
      </c>
    </row>
    <row r="28" spans="2:19" ht="21.95" customHeight="1" x14ac:dyDescent="0.25">
      <c r="B28" s="162">
        <v>35</v>
      </c>
      <c r="C28" s="163" t="s">
        <v>112</v>
      </c>
      <c r="D28" s="184">
        <v>257</v>
      </c>
      <c r="E28" s="165">
        <v>2.8251071781906122E-2</v>
      </c>
      <c r="F28" s="166">
        <v>283</v>
      </c>
      <c r="G28" s="165">
        <v>2.9820864067439411E-2</v>
      </c>
      <c r="H28" s="166">
        <v>237</v>
      </c>
      <c r="I28" s="165">
        <v>2.4223221586263288E-2</v>
      </c>
      <c r="J28" s="166">
        <v>296</v>
      </c>
      <c r="K28" s="168">
        <v>2.7848339448678146E-2</v>
      </c>
      <c r="L28" s="166">
        <v>187</v>
      </c>
      <c r="M28" s="168">
        <v>1.7725118483412322E-2</v>
      </c>
      <c r="N28" s="166">
        <v>236</v>
      </c>
      <c r="O28" s="168">
        <v>2.0607754104086624E-2</v>
      </c>
      <c r="P28" s="166">
        <v>170</v>
      </c>
      <c r="Q28" s="168">
        <v>2.4035062915311749E-2</v>
      </c>
      <c r="R28" s="296">
        <v>-0.27966101694915252</v>
      </c>
      <c r="S28" s="464" t="s">
        <v>359</v>
      </c>
    </row>
    <row r="29" spans="2:19" ht="21.95" customHeight="1" thickBot="1" x14ac:dyDescent="0.3">
      <c r="B29" s="162">
        <v>39</v>
      </c>
      <c r="C29" s="163" t="s">
        <v>113</v>
      </c>
      <c r="D29" s="184">
        <v>26</v>
      </c>
      <c r="E29" s="165">
        <v>2.8580850829943937E-3</v>
      </c>
      <c r="F29" s="166">
        <v>14</v>
      </c>
      <c r="G29" s="165">
        <v>1.4752370916754477E-3</v>
      </c>
      <c r="H29" s="166">
        <v>22</v>
      </c>
      <c r="I29" s="165">
        <v>2.2485690923957479E-3</v>
      </c>
      <c r="J29" s="166">
        <v>23</v>
      </c>
      <c r="K29" s="168">
        <v>2.1638912409445857E-3</v>
      </c>
      <c r="L29" s="166">
        <v>21</v>
      </c>
      <c r="M29" s="168">
        <v>1.9905213270142181E-3</v>
      </c>
      <c r="N29" s="166">
        <v>22</v>
      </c>
      <c r="O29" s="168">
        <v>1.9210618232623122E-3</v>
      </c>
      <c r="P29" s="166">
        <v>20</v>
      </c>
      <c r="Q29" s="168">
        <v>2.8276544606249117E-3</v>
      </c>
      <c r="R29" s="296">
        <v>-9.0909090909090912E-2</v>
      </c>
      <c r="S29" s="464" t="s">
        <v>360</v>
      </c>
    </row>
    <row r="30" spans="2:19" ht="21.95" customHeight="1" thickTop="1" thickBot="1" x14ac:dyDescent="0.3">
      <c r="B30" s="295" t="s">
        <v>114</v>
      </c>
      <c r="C30" s="156" t="s">
        <v>115</v>
      </c>
      <c r="D30" s="183">
        <v>3357</v>
      </c>
      <c r="E30" s="158">
        <v>0.36902275475431462</v>
      </c>
      <c r="F30" s="159">
        <v>3664</v>
      </c>
      <c r="G30" s="158">
        <v>0.38609062170706004</v>
      </c>
      <c r="H30" s="159">
        <v>3937</v>
      </c>
      <c r="I30" s="158">
        <v>0.40239165985282088</v>
      </c>
      <c r="J30" s="159">
        <v>4149</v>
      </c>
      <c r="K30" s="160">
        <v>0.39034716342082981</v>
      </c>
      <c r="L30" s="159">
        <v>3905</v>
      </c>
      <c r="M30" s="160">
        <v>0.37014218009478678</v>
      </c>
      <c r="N30" s="159">
        <v>4498</v>
      </c>
      <c r="O30" s="160">
        <v>0.39276982186517634</v>
      </c>
      <c r="P30" s="159">
        <v>2969</v>
      </c>
      <c r="Q30" s="160">
        <v>0.41976530467976808</v>
      </c>
      <c r="R30" s="294">
        <v>-0.33992885726989774</v>
      </c>
    </row>
    <row r="31" spans="2:19" ht="35.1" customHeight="1" thickTop="1" x14ac:dyDescent="0.25">
      <c r="B31" s="162">
        <v>40</v>
      </c>
      <c r="C31" s="163" t="s">
        <v>116</v>
      </c>
      <c r="D31" s="184">
        <v>486</v>
      </c>
      <c r="E31" s="165">
        <v>5.3424205782125977E-2</v>
      </c>
      <c r="F31" s="166">
        <v>589</v>
      </c>
      <c r="G31" s="165">
        <v>6.2065331928345624E-2</v>
      </c>
      <c r="H31" s="166">
        <v>596</v>
      </c>
      <c r="I31" s="165">
        <v>6.0915780866721177E-2</v>
      </c>
      <c r="J31" s="166">
        <v>577</v>
      </c>
      <c r="K31" s="168">
        <v>5.4285445479348944E-2</v>
      </c>
      <c r="L31" s="166">
        <v>735</v>
      </c>
      <c r="M31" s="168">
        <v>6.9668246445497628E-2</v>
      </c>
      <c r="N31" s="166">
        <v>597</v>
      </c>
      <c r="O31" s="168">
        <v>5.2130632203981835E-2</v>
      </c>
      <c r="P31" s="166">
        <v>416</v>
      </c>
      <c r="Q31" s="168">
        <v>5.8815212780998161E-2</v>
      </c>
      <c r="R31" s="296">
        <v>-0.30318257956448913</v>
      </c>
      <c r="S31" s="464" t="s">
        <v>361</v>
      </c>
    </row>
    <row r="32" spans="2:19" ht="35.1" customHeight="1" x14ac:dyDescent="0.25">
      <c r="B32" s="162">
        <v>41</v>
      </c>
      <c r="C32" s="163" t="s">
        <v>117</v>
      </c>
      <c r="D32" s="184">
        <v>17</v>
      </c>
      <c r="E32" s="165">
        <v>1.8687479388809498E-3</v>
      </c>
      <c r="F32" s="166">
        <v>16</v>
      </c>
      <c r="G32" s="165">
        <v>1.6859852476290833E-3</v>
      </c>
      <c r="H32" s="166">
        <v>14</v>
      </c>
      <c r="I32" s="165">
        <v>1.4309076042518395E-3</v>
      </c>
      <c r="J32" s="166">
        <v>15</v>
      </c>
      <c r="K32" s="168">
        <v>1.4112334180073382E-3</v>
      </c>
      <c r="L32" s="166">
        <v>7</v>
      </c>
      <c r="M32" s="168">
        <v>6.6350710900473929E-4</v>
      </c>
      <c r="N32" s="166">
        <v>12</v>
      </c>
      <c r="O32" s="168">
        <v>1.0478519035976249E-3</v>
      </c>
      <c r="P32" s="166">
        <v>9</v>
      </c>
      <c r="Q32" s="168">
        <v>1.2724445072812103E-3</v>
      </c>
      <c r="R32" s="296">
        <v>-0.25</v>
      </c>
      <c r="S32" s="464" t="s">
        <v>362</v>
      </c>
    </row>
    <row r="33" spans="2:19" ht="35.1" customHeight="1" x14ac:dyDescent="0.25">
      <c r="B33" s="162">
        <v>42</v>
      </c>
      <c r="C33" s="163" t="s">
        <v>118</v>
      </c>
      <c r="D33" s="184">
        <v>2719</v>
      </c>
      <c r="E33" s="165">
        <v>0.29888974387160605</v>
      </c>
      <c r="F33" s="166">
        <v>2926</v>
      </c>
      <c r="G33" s="165">
        <v>0.30832455216016857</v>
      </c>
      <c r="H33" s="166">
        <v>3213</v>
      </c>
      <c r="I33" s="165">
        <v>0.32839329517579718</v>
      </c>
      <c r="J33" s="166">
        <v>3418</v>
      </c>
      <c r="K33" s="168">
        <v>0.32157305484993887</v>
      </c>
      <c r="L33" s="166">
        <v>3061</v>
      </c>
      <c r="M33" s="168">
        <v>0.29014218009478671</v>
      </c>
      <c r="N33" s="166">
        <v>3754</v>
      </c>
      <c r="O33" s="168">
        <v>0.32780300384212363</v>
      </c>
      <c r="P33" s="166">
        <v>2451</v>
      </c>
      <c r="Q33" s="168">
        <v>0.3465290541495829</v>
      </c>
      <c r="R33" s="296">
        <v>-0.34709643047416089</v>
      </c>
      <c r="S33" s="464" t="s">
        <v>363</v>
      </c>
    </row>
    <row r="34" spans="2:19" ht="35.1" customHeight="1" x14ac:dyDescent="0.25">
      <c r="B34" s="162">
        <v>43</v>
      </c>
      <c r="C34" s="163" t="s">
        <v>119</v>
      </c>
      <c r="D34" s="184">
        <v>5</v>
      </c>
      <c r="E34" s="165">
        <v>5.4963174672969107E-4</v>
      </c>
      <c r="F34" s="166">
        <v>5</v>
      </c>
      <c r="G34" s="165">
        <v>5.2687038988408848E-4</v>
      </c>
      <c r="H34" s="166">
        <v>5</v>
      </c>
      <c r="I34" s="165">
        <v>5.1103843008994262E-4</v>
      </c>
      <c r="J34" s="166">
        <v>7</v>
      </c>
      <c r="K34" s="168">
        <v>6.585755950700913E-4</v>
      </c>
      <c r="L34" s="166">
        <v>4</v>
      </c>
      <c r="M34" s="168">
        <v>3.7914691943127961E-4</v>
      </c>
      <c r="N34" s="166">
        <v>7</v>
      </c>
      <c r="O34" s="168">
        <v>6.1124694376528117E-4</v>
      </c>
      <c r="P34" s="166">
        <v>3</v>
      </c>
      <c r="Q34" s="168">
        <v>4.2414816909373674E-4</v>
      </c>
      <c r="R34" s="296">
        <v>-0.5714285714285714</v>
      </c>
      <c r="S34" s="464" t="s">
        <v>364</v>
      </c>
    </row>
    <row r="35" spans="2:19" ht="21.95" customHeight="1" x14ac:dyDescent="0.25">
      <c r="B35" s="162">
        <v>44</v>
      </c>
      <c r="C35" s="163" t="s">
        <v>120</v>
      </c>
      <c r="D35" s="184">
        <v>50</v>
      </c>
      <c r="E35" s="165">
        <v>5.4963174672969109E-3</v>
      </c>
      <c r="F35" s="166">
        <v>40</v>
      </c>
      <c r="G35" s="165">
        <v>4.2149631190727078E-3</v>
      </c>
      <c r="H35" s="166">
        <v>46</v>
      </c>
      <c r="I35" s="165">
        <v>4.7015535568274737E-3</v>
      </c>
      <c r="J35" s="166">
        <v>50</v>
      </c>
      <c r="K35" s="168">
        <v>4.7041113933577947E-3</v>
      </c>
      <c r="L35" s="166">
        <v>36</v>
      </c>
      <c r="M35" s="168">
        <v>3.4123222748815166E-3</v>
      </c>
      <c r="N35" s="166">
        <v>46</v>
      </c>
      <c r="O35" s="168">
        <v>4.0167656304575623E-3</v>
      </c>
      <c r="P35" s="166">
        <v>32</v>
      </c>
      <c r="Q35" s="168">
        <v>4.5242471369998588E-3</v>
      </c>
      <c r="R35" s="296">
        <v>-0.30434782608695654</v>
      </c>
      <c r="S35" s="464" t="s">
        <v>365</v>
      </c>
    </row>
    <row r="36" spans="2:19" ht="21.95" customHeight="1" x14ac:dyDescent="0.25">
      <c r="B36" s="162">
        <v>45</v>
      </c>
      <c r="C36" s="163" t="s">
        <v>121</v>
      </c>
      <c r="D36" s="184">
        <v>4</v>
      </c>
      <c r="E36" s="165">
        <v>4.3970539738375289E-4</v>
      </c>
      <c r="F36" s="166">
        <v>2</v>
      </c>
      <c r="G36" s="165">
        <v>2.1074815595363542E-4</v>
      </c>
      <c r="H36" s="166">
        <v>3</v>
      </c>
      <c r="I36" s="165">
        <v>3.0662305805396572E-4</v>
      </c>
      <c r="J36" s="166">
        <v>4</v>
      </c>
      <c r="K36" s="168">
        <v>3.7632891146862355E-4</v>
      </c>
      <c r="L36" s="166">
        <v>7</v>
      </c>
      <c r="M36" s="168">
        <v>6.6350710900473929E-4</v>
      </c>
      <c r="N36" s="166">
        <v>6</v>
      </c>
      <c r="O36" s="168">
        <v>5.2392595179881246E-4</v>
      </c>
      <c r="P36" s="166">
        <v>4</v>
      </c>
      <c r="Q36" s="168">
        <v>5.6553089212498236E-4</v>
      </c>
      <c r="R36" s="296">
        <v>-0.33333333333333331</v>
      </c>
      <c r="S36" s="464" t="s">
        <v>366</v>
      </c>
    </row>
    <row r="37" spans="2:19" ht="21.95" customHeight="1" thickBot="1" x14ac:dyDescent="0.3">
      <c r="B37" s="162">
        <v>49</v>
      </c>
      <c r="C37" s="163" t="s">
        <v>122</v>
      </c>
      <c r="D37" s="184">
        <v>76</v>
      </c>
      <c r="E37" s="165">
        <v>8.3544025502913042E-3</v>
      </c>
      <c r="F37" s="166">
        <v>86</v>
      </c>
      <c r="G37" s="165">
        <v>9.0621707060063224E-3</v>
      </c>
      <c r="H37" s="166">
        <v>60</v>
      </c>
      <c r="I37" s="165">
        <v>6.1324611610793136E-3</v>
      </c>
      <c r="J37" s="166">
        <v>78</v>
      </c>
      <c r="K37" s="168">
        <v>7.338413773638159E-3</v>
      </c>
      <c r="L37" s="166">
        <v>55</v>
      </c>
      <c r="M37" s="168">
        <v>5.2132701421800948E-3</v>
      </c>
      <c r="N37" s="166">
        <v>76</v>
      </c>
      <c r="O37" s="168">
        <v>6.6363953894516244E-3</v>
      </c>
      <c r="P37" s="166">
        <v>54</v>
      </c>
      <c r="Q37" s="168">
        <v>7.6346670436872616E-3</v>
      </c>
      <c r="R37" s="296">
        <v>-0.28947368421052633</v>
      </c>
      <c r="S37" s="464" t="s">
        <v>367</v>
      </c>
    </row>
    <row r="38" spans="2:19" ht="21.95" customHeight="1" thickTop="1" thickBot="1" x14ac:dyDescent="0.3">
      <c r="B38" s="295" t="s">
        <v>123</v>
      </c>
      <c r="C38" s="156" t="s">
        <v>124</v>
      </c>
      <c r="D38" s="183">
        <v>2347</v>
      </c>
      <c r="E38" s="158">
        <v>0.25799714191491702</v>
      </c>
      <c r="F38" s="159">
        <v>2464</v>
      </c>
      <c r="G38" s="158">
        <v>0.25964172813487885</v>
      </c>
      <c r="H38" s="159">
        <v>2436</v>
      </c>
      <c r="I38" s="158">
        <v>0.24897792313982009</v>
      </c>
      <c r="J38" s="159">
        <v>2846</v>
      </c>
      <c r="K38" s="160">
        <v>0.2677580205099257</v>
      </c>
      <c r="L38" s="159">
        <v>2582</v>
      </c>
      <c r="M38" s="160">
        <v>0.24473933649289098</v>
      </c>
      <c r="N38" s="159">
        <v>2824</v>
      </c>
      <c r="O38" s="160">
        <v>0.24659448131330775</v>
      </c>
      <c r="P38" s="159">
        <v>1548</v>
      </c>
      <c r="Q38" s="160">
        <v>0.21886045525236816</v>
      </c>
      <c r="R38" s="294">
        <v>-0.45184135977337109</v>
      </c>
    </row>
    <row r="39" spans="2:19" ht="21.95" customHeight="1" thickTop="1" x14ac:dyDescent="0.25">
      <c r="B39" s="162">
        <v>50</v>
      </c>
      <c r="C39" s="163" t="s">
        <v>125</v>
      </c>
      <c r="D39" s="184">
        <v>431</v>
      </c>
      <c r="E39" s="165">
        <v>4.7378256568099374E-2</v>
      </c>
      <c r="F39" s="166">
        <v>477</v>
      </c>
      <c r="G39" s="165">
        <v>5.0263435194942044E-2</v>
      </c>
      <c r="H39" s="166">
        <v>436</v>
      </c>
      <c r="I39" s="165">
        <v>4.4562551103843016E-2</v>
      </c>
      <c r="J39" s="166">
        <v>517</v>
      </c>
      <c r="K39" s="168">
        <v>4.8640511807319597E-2</v>
      </c>
      <c r="L39" s="166">
        <v>542</v>
      </c>
      <c r="M39" s="168">
        <v>5.1374407582938389E-2</v>
      </c>
      <c r="N39" s="166">
        <v>638</v>
      </c>
      <c r="O39" s="168">
        <v>5.5710792874607055E-2</v>
      </c>
      <c r="P39" s="166">
        <v>404</v>
      </c>
      <c r="Q39" s="168">
        <v>5.7118620104623215E-2</v>
      </c>
      <c r="R39" s="296">
        <v>-0.36677115987460818</v>
      </c>
      <c r="S39" s="464" t="s">
        <v>368</v>
      </c>
    </row>
    <row r="40" spans="2:19" ht="21.95" customHeight="1" x14ac:dyDescent="0.25">
      <c r="B40" s="162">
        <v>51</v>
      </c>
      <c r="C40" s="163" t="s">
        <v>126</v>
      </c>
      <c r="D40" s="184">
        <v>228</v>
      </c>
      <c r="E40" s="165">
        <v>2.5063207650873914E-2</v>
      </c>
      <c r="F40" s="166">
        <v>216</v>
      </c>
      <c r="G40" s="165">
        <v>2.2760800842992625E-2</v>
      </c>
      <c r="H40" s="166">
        <v>224</v>
      </c>
      <c r="I40" s="165">
        <v>2.2894521668029431E-2</v>
      </c>
      <c r="J40" s="166">
        <v>216</v>
      </c>
      <c r="K40" s="168">
        <v>2.0321761219305672E-2</v>
      </c>
      <c r="L40" s="166">
        <v>208</v>
      </c>
      <c r="M40" s="168">
        <v>1.9715639810426542E-2</v>
      </c>
      <c r="N40" s="166">
        <v>218</v>
      </c>
      <c r="O40" s="168">
        <v>1.9035976248690186E-2</v>
      </c>
      <c r="P40" s="166">
        <v>132</v>
      </c>
      <c r="Q40" s="168">
        <v>1.8662519440124418E-2</v>
      </c>
      <c r="R40" s="296">
        <v>-0.39449541284403672</v>
      </c>
      <c r="S40" s="464" t="s">
        <v>369</v>
      </c>
    </row>
    <row r="41" spans="2:19" ht="21.95" customHeight="1" x14ac:dyDescent="0.25">
      <c r="B41" s="162">
        <v>52</v>
      </c>
      <c r="C41" s="163" t="s">
        <v>127</v>
      </c>
      <c r="D41" s="184">
        <v>1613</v>
      </c>
      <c r="E41" s="165">
        <v>0.17731120149499835</v>
      </c>
      <c r="F41" s="166">
        <v>1686</v>
      </c>
      <c r="G41" s="165">
        <v>0.17766069546891464</v>
      </c>
      <c r="H41" s="166">
        <v>1700</v>
      </c>
      <c r="I41" s="165">
        <v>0.17375306623058054</v>
      </c>
      <c r="J41" s="166">
        <v>2029</v>
      </c>
      <c r="K41" s="168">
        <v>0.19089284034245932</v>
      </c>
      <c r="L41" s="166">
        <v>1756</v>
      </c>
      <c r="M41" s="168">
        <v>0.16644549763033176</v>
      </c>
      <c r="N41" s="166">
        <v>1878</v>
      </c>
      <c r="O41" s="168">
        <v>0.1639888229130283</v>
      </c>
      <c r="P41" s="166">
        <v>957</v>
      </c>
      <c r="Q41" s="168">
        <v>0.13530326594090203</v>
      </c>
      <c r="R41" s="296">
        <v>-0.49041533546325877</v>
      </c>
      <c r="S41" s="464" t="s">
        <v>370</v>
      </c>
    </row>
    <row r="42" spans="2:19" ht="21.95" customHeight="1" thickBot="1" x14ac:dyDescent="0.3">
      <c r="B42" s="162">
        <v>59</v>
      </c>
      <c r="C42" s="163" t="s">
        <v>128</v>
      </c>
      <c r="D42" s="184">
        <v>75</v>
      </c>
      <c r="E42" s="165">
        <v>8.2444762009453668E-3</v>
      </c>
      <c r="F42" s="166">
        <v>85</v>
      </c>
      <c r="G42" s="165">
        <v>8.9567966280295046E-3</v>
      </c>
      <c r="H42" s="166">
        <v>76</v>
      </c>
      <c r="I42" s="165">
        <v>7.7677841373671296E-3</v>
      </c>
      <c r="J42" s="166">
        <v>84</v>
      </c>
      <c r="K42" s="168">
        <v>7.9029071408410947E-3</v>
      </c>
      <c r="L42" s="166">
        <v>76</v>
      </c>
      <c r="M42" s="168">
        <v>7.2037914691943129E-3</v>
      </c>
      <c r="N42" s="166">
        <v>90</v>
      </c>
      <c r="O42" s="168">
        <v>7.8588892769821863E-3</v>
      </c>
      <c r="P42" s="166">
        <v>55</v>
      </c>
      <c r="Q42" s="168">
        <v>7.7760497667185074E-3</v>
      </c>
      <c r="R42" s="296">
        <v>-0.3888888888888889</v>
      </c>
      <c r="S42" s="464" t="s">
        <v>371</v>
      </c>
    </row>
    <row r="43" spans="2:19" ht="35.1" customHeight="1" thickTop="1" thickBot="1" x14ac:dyDescent="0.3">
      <c r="B43" s="295" t="s">
        <v>129</v>
      </c>
      <c r="C43" s="156" t="s">
        <v>130</v>
      </c>
      <c r="D43" s="183">
        <v>1232</v>
      </c>
      <c r="E43" s="158">
        <v>0.13542926239419589</v>
      </c>
      <c r="F43" s="159">
        <v>1234</v>
      </c>
      <c r="G43" s="158">
        <v>0.13003161222339304</v>
      </c>
      <c r="H43" s="159">
        <v>1238</v>
      </c>
      <c r="I43" s="158">
        <v>0.12653311529026981</v>
      </c>
      <c r="J43" s="159">
        <v>1301</v>
      </c>
      <c r="K43" s="160">
        <v>0.12240097845516981</v>
      </c>
      <c r="L43" s="159">
        <v>1740</v>
      </c>
      <c r="M43" s="160">
        <v>0.16492890995260662</v>
      </c>
      <c r="N43" s="159">
        <v>1722</v>
      </c>
      <c r="O43" s="160">
        <v>0.15036674816625914</v>
      </c>
      <c r="P43" s="159">
        <v>1023</v>
      </c>
      <c r="Q43" s="160">
        <v>0.14463452566096421</v>
      </c>
      <c r="R43" s="294">
        <v>-0.40592334494773519</v>
      </c>
    </row>
    <row r="44" spans="2:19" ht="35.1" customHeight="1" thickTop="1" x14ac:dyDescent="0.25">
      <c r="B44" s="162">
        <v>60</v>
      </c>
      <c r="C44" s="163" t="s">
        <v>131</v>
      </c>
      <c r="D44" s="184">
        <v>69</v>
      </c>
      <c r="E44" s="165">
        <v>7.5849181048697374E-3</v>
      </c>
      <c r="F44" s="166">
        <v>82</v>
      </c>
      <c r="G44" s="165">
        <v>8.6406743940990512E-3</v>
      </c>
      <c r="H44" s="166">
        <v>59</v>
      </c>
      <c r="I44" s="165">
        <v>6.0302534750613247E-3</v>
      </c>
      <c r="J44" s="166">
        <v>65</v>
      </c>
      <c r="K44" s="168">
        <v>6.1153448113651331E-3</v>
      </c>
      <c r="L44" s="166">
        <v>44</v>
      </c>
      <c r="M44" s="168">
        <v>4.170616113744076E-3</v>
      </c>
      <c r="N44" s="166">
        <v>53</v>
      </c>
      <c r="O44" s="168">
        <v>4.6280125742228428E-3</v>
      </c>
      <c r="P44" s="166">
        <v>39</v>
      </c>
      <c r="Q44" s="168">
        <v>5.5139261982185776E-3</v>
      </c>
      <c r="R44" s="296">
        <v>-0.26415094339622641</v>
      </c>
      <c r="S44" s="464" t="s">
        <v>372</v>
      </c>
    </row>
    <row r="45" spans="2:19" ht="21.95" customHeight="1" x14ac:dyDescent="0.25">
      <c r="B45" s="162">
        <v>61</v>
      </c>
      <c r="C45" s="163" t="s">
        <v>132</v>
      </c>
      <c r="D45" s="184">
        <v>11</v>
      </c>
      <c r="E45" s="165">
        <v>1.2091898428053204E-3</v>
      </c>
      <c r="F45" s="166">
        <v>20</v>
      </c>
      <c r="G45" s="165">
        <v>2.1074815595363539E-3</v>
      </c>
      <c r="H45" s="166">
        <v>13</v>
      </c>
      <c r="I45" s="165">
        <v>1.3286999182338514E-3</v>
      </c>
      <c r="J45" s="166">
        <v>9</v>
      </c>
      <c r="K45" s="168">
        <v>8.4674005080440291E-4</v>
      </c>
      <c r="L45" s="166">
        <v>3</v>
      </c>
      <c r="M45" s="168">
        <v>2.8436018957345974E-4</v>
      </c>
      <c r="N45" s="166">
        <v>5</v>
      </c>
      <c r="O45" s="168">
        <v>4.366049598323437E-4</v>
      </c>
      <c r="P45" s="166">
        <v>5</v>
      </c>
      <c r="Q45" s="168">
        <v>7.0691361515622792E-4</v>
      </c>
      <c r="R45" s="296">
        <v>0</v>
      </c>
      <c r="S45" s="464" t="s">
        <v>373</v>
      </c>
    </row>
    <row r="46" spans="2:19" ht="21.95" customHeight="1" x14ac:dyDescent="0.25">
      <c r="B46" s="162">
        <v>62</v>
      </c>
      <c r="C46" s="163" t="s">
        <v>133</v>
      </c>
      <c r="D46" s="184">
        <v>9</v>
      </c>
      <c r="E46" s="165">
        <v>9.8933714411344391E-4</v>
      </c>
      <c r="F46" s="166">
        <v>5</v>
      </c>
      <c r="G46" s="165">
        <v>5.2687038988408848E-4</v>
      </c>
      <c r="H46" s="166">
        <v>5</v>
      </c>
      <c r="I46" s="165">
        <v>5.1103843008994262E-4</v>
      </c>
      <c r="J46" s="166">
        <v>3</v>
      </c>
      <c r="K46" s="168">
        <v>2.8224668360146769E-4</v>
      </c>
      <c r="L46" s="166">
        <v>4</v>
      </c>
      <c r="M46" s="168">
        <v>3.7914691943127961E-4</v>
      </c>
      <c r="N46" s="166">
        <v>4</v>
      </c>
      <c r="O46" s="168">
        <v>3.4928396786587494E-4</v>
      </c>
      <c r="P46" s="166">
        <v>3</v>
      </c>
      <c r="Q46" s="168">
        <v>4.2414816909373674E-4</v>
      </c>
      <c r="R46" s="296">
        <v>-0.25</v>
      </c>
      <c r="S46" s="464" t="s">
        <v>374</v>
      </c>
    </row>
    <row r="47" spans="2:19" ht="21.95" customHeight="1" x14ac:dyDescent="0.25">
      <c r="B47" s="162">
        <v>63</v>
      </c>
      <c r="C47" s="163" t="s">
        <v>134</v>
      </c>
      <c r="D47" s="184">
        <v>800</v>
      </c>
      <c r="E47" s="165">
        <v>8.7941079476750575E-2</v>
      </c>
      <c r="F47" s="166">
        <v>666</v>
      </c>
      <c r="G47" s="165">
        <v>7.0179135932560588E-2</v>
      </c>
      <c r="H47" s="166">
        <v>821</v>
      </c>
      <c r="I47" s="165">
        <v>8.3912510220768594E-2</v>
      </c>
      <c r="J47" s="166">
        <v>824</v>
      </c>
      <c r="K47" s="168">
        <v>7.752375576253645E-2</v>
      </c>
      <c r="L47" s="166">
        <v>792</v>
      </c>
      <c r="M47" s="168">
        <v>7.507109004739336E-2</v>
      </c>
      <c r="N47" s="166">
        <v>851</v>
      </c>
      <c r="O47" s="168">
        <v>7.4310164163464892E-2</v>
      </c>
      <c r="P47" s="166">
        <v>460</v>
      </c>
      <c r="Q47" s="168">
        <v>6.5036052594372964E-2</v>
      </c>
      <c r="R47" s="296">
        <v>-0.45945945945945948</v>
      </c>
      <c r="S47" s="464" t="s">
        <v>375</v>
      </c>
    </row>
    <row r="48" spans="2:19" ht="21.95" customHeight="1" x14ac:dyDescent="0.25">
      <c r="B48" s="162">
        <v>64</v>
      </c>
      <c r="C48" s="163" t="s">
        <v>135</v>
      </c>
      <c r="D48" s="184">
        <v>301</v>
      </c>
      <c r="E48" s="165">
        <v>3.3087831153127405E-2</v>
      </c>
      <c r="F48" s="166">
        <v>395</v>
      </c>
      <c r="G48" s="165">
        <v>4.1622760800842991E-2</v>
      </c>
      <c r="H48" s="166">
        <v>273</v>
      </c>
      <c r="I48" s="165">
        <v>2.7902698282910875E-2</v>
      </c>
      <c r="J48" s="166">
        <v>337</v>
      </c>
      <c r="K48" s="168">
        <v>3.1705710791231537E-2</v>
      </c>
      <c r="L48" s="166">
        <v>837</v>
      </c>
      <c r="M48" s="168">
        <v>7.9336492890995258E-2</v>
      </c>
      <c r="N48" s="166">
        <v>757</v>
      </c>
      <c r="O48" s="168">
        <v>6.6101990918616835E-2</v>
      </c>
      <c r="P48" s="166">
        <v>482</v>
      </c>
      <c r="Q48" s="168">
        <v>6.8146472501060373E-2</v>
      </c>
      <c r="R48" s="296">
        <v>-0.36327608982826948</v>
      </c>
      <c r="S48" s="464" t="s">
        <v>376</v>
      </c>
    </row>
    <row r="49" spans="2:19" ht="21.95" customHeight="1" thickBot="1" x14ac:dyDescent="0.3">
      <c r="B49" s="162">
        <v>69</v>
      </c>
      <c r="C49" s="163" t="s">
        <v>136</v>
      </c>
      <c r="D49" s="184">
        <v>42</v>
      </c>
      <c r="E49" s="165">
        <v>4.616906672529405E-3</v>
      </c>
      <c r="F49" s="166">
        <v>66</v>
      </c>
      <c r="G49" s="165">
        <v>6.9546891464699681E-3</v>
      </c>
      <c r="H49" s="166">
        <v>67</v>
      </c>
      <c r="I49" s="165">
        <v>6.8479149632052327E-3</v>
      </c>
      <c r="J49" s="166">
        <v>63</v>
      </c>
      <c r="K49" s="168">
        <v>5.9271803556308214E-3</v>
      </c>
      <c r="L49" s="166">
        <v>60</v>
      </c>
      <c r="M49" s="168">
        <v>5.6872037914691941E-3</v>
      </c>
      <c r="N49" s="166">
        <v>52</v>
      </c>
      <c r="O49" s="168">
        <v>4.5406915822563745E-3</v>
      </c>
      <c r="P49" s="166">
        <v>34</v>
      </c>
      <c r="Q49" s="168">
        <v>4.8070125830623495E-3</v>
      </c>
      <c r="R49" s="296">
        <v>-0.34615384615384615</v>
      </c>
      <c r="S49" s="464" t="s">
        <v>377</v>
      </c>
    </row>
    <row r="50" spans="2:19" ht="35.1" customHeight="1" thickTop="1" thickBot="1" x14ac:dyDescent="0.3">
      <c r="B50" s="295" t="s">
        <v>137</v>
      </c>
      <c r="C50" s="156" t="s">
        <v>138</v>
      </c>
      <c r="D50" s="183">
        <v>412</v>
      </c>
      <c r="E50" s="158">
        <v>4.528965593052655E-2</v>
      </c>
      <c r="F50" s="159">
        <v>415</v>
      </c>
      <c r="G50" s="158">
        <v>4.3730242360379347E-2</v>
      </c>
      <c r="H50" s="159">
        <v>453</v>
      </c>
      <c r="I50" s="158">
        <v>4.6300081766148818E-2</v>
      </c>
      <c r="J50" s="159">
        <v>393</v>
      </c>
      <c r="K50" s="160">
        <v>3.6974315551792272E-2</v>
      </c>
      <c r="L50" s="159">
        <v>436</v>
      </c>
      <c r="M50" s="160">
        <v>4.1327014218009474E-2</v>
      </c>
      <c r="N50" s="159">
        <v>416</v>
      </c>
      <c r="O50" s="160">
        <v>3.6325532658050996E-2</v>
      </c>
      <c r="P50" s="159">
        <v>255</v>
      </c>
      <c r="Q50" s="160">
        <v>3.6052594372967622E-2</v>
      </c>
      <c r="R50" s="294">
        <v>-0.38701923076923078</v>
      </c>
    </row>
    <row r="51" spans="2:19" ht="35.1" customHeight="1" thickTop="1" x14ac:dyDescent="0.25">
      <c r="B51" s="162">
        <v>70</v>
      </c>
      <c r="C51" s="163" t="s">
        <v>139</v>
      </c>
      <c r="D51" s="184">
        <v>87</v>
      </c>
      <c r="E51" s="165">
        <v>9.5635923930966257E-3</v>
      </c>
      <c r="F51" s="166">
        <v>85</v>
      </c>
      <c r="G51" s="165">
        <v>8.9567966280295046E-3</v>
      </c>
      <c r="H51" s="166">
        <v>98</v>
      </c>
      <c r="I51" s="165">
        <v>1.0016353229762878E-2</v>
      </c>
      <c r="J51" s="166">
        <v>62</v>
      </c>
      <c r="K51" s="168">
        <v>5.8330981277636652E-3</v>
      </c>
      <c r="L51" s="166">
        <v>91</v>
      </c>
      <c r="M51" s="168">
        <v>8.6255924170616106E-3</v>
      </c>
      <c r="N51" s="166">
        <v>102</v>
      </c>
      <c r="O51" s="168">
        <v>8.9067411805798108E-3</v>
      </c>
      <c r="P51" s="166">
        <v>60</v>
      </c>
      <c r="Q51" s="168">
        <v>8.4829633818747346E-3</v>
      </c>
      <c r="R51" s="296">
        <v>-0.41176470588235292</v>
      </c>
      <c r="S51" s="464" t="s">
        <v>378</v>
      </c>
    </row>
    <row r="52" spans="2:19" ht="21.95" customHeight="1" x14ac:dyDescent="0.25">
      <c r="B52" s="162">
        <v>71</v>
      </c>
      <c r="C52" s="163" t="s">
        <v>140</v>
      </c>
      <c r="D52" s="184">
        <v>9</v>
      </c>
      <c r="E52" s="165">
        <v>9.8933714411344391E-4</v>
      </c>
      <c r="F52" s="166">
        <v>17</v>
      </c>
      <c r="G52" s="165">
        <v>1.7913593256059009E-3</v>
      </c>
      <c r="H52" s="166">
        <v>11</v>
      </c>
      <c r="I52" s="165">
        <v>1.124284546197874E-3</v>
      </c>
      <c r="J52" s="166">
        <v>16</v>
      </c>
      <c r="K52" s="168">
        <v>1.5053156458744942E-3</v>
      </c>
      <c r="L52" s="166">
        <v>25</v>
      </c>
      <c r="M52" s="168">
        <v>2.3696682464454978E-3</v>
      </c>
      <c r="N52" s="166">
        <v>14</v>
      </c>
      <c r="O52" s="168">
        <v>1.2224938875305623E-3</v>
      </c>
      <c r="P52" s="166">
        <v>6</v>
      </c>
      <c r="Q52" s="168">
        <v>8.4829633818747348E-4</v>
      </c>
      <c r="R52" s="296">
        <v>-0.5714285714285714</v>
      </c>
      <c r="S52" s="464" t="s">
        <v>379</v>
      </c>
    </row>
    <row r="53" spans="2:19" ht="21.95" customHeight="1" x14ac:dyDescent="0.25">
      <c r="B53" s="162">
        <v>72</v>
      </c>
      <c r="C53" s="163" t="s">
        <v>141</v>
      </c>
      <c r="D53" s="184">
        <v>16</v>
      </c>
      <c r="E53" s="165">
        <v>1.7588215895350116E-3</v>
      </c>
      <c r="F53" s="166">
        <v>10</v>
      </c>
      <c r="G53" s="165">
        <v>1.053740779768177E-3</v>
      </c>
      <c r="H53" s="166">
        <v>17</v>
      </c>
      <c r="I53" s="165">
        <v>1.7375306623058054E-3</v>
      </c>
      <c r="J53" s="166">
        <v>12</v>
      </c>
      <c r="K53" s="168">
        <v>1.1289867344058708E-3</v>
      </c>
      <c r="L53" s="166">
        <v>14</v>
      </c>
      <c r="M53" s="168">
        <v>1.3270142180094786E-3</v>
      </c>
      <c r="N53" s="166">
        <v>6</v>
      </c>
      <c r="O53" s="168">
        <v>5.2392595179881246E-4</v>
      </c>
      <c r="P53" s="166">
        <v>7</v>
      </c>
      <c r="Q53" s="168">
        <v>9.8967906121871915E-4</v>
      </c>
      <c r="R53" s="296">
        <v>0.16666666666666666</v>
      </c>
      <c r="S53" s="464" t="s">
        <v>380</v>
      </c>
    </row>
    <row r="54" spans="2:19" ht="21.95" customHeight="1" x14ac:dyDescent="0.25">
      <c r="B54" s="162">
        <v>73</v>
      </c>
      <c r="C54" s="163" t="s">
        <v>142</v>
      </c>
      <c r="D54" s="184">
        <v>8</v>
      </c>
      <c r="E54" s="165">
        <v>8.7941079476750578E-4</v>
      </c>
      <c r="F54" s="166">
        <v>2</v>
      </c>
      <c r="G54" s="165">
        <v>2.1074815595363542E-4</v>
      </c>
      <c r="H54" s="166">
        <v>6</v>
      </c>
      <c r="I54" s="165">
        <v>6.1324611610793145E-4</v>
      </c>
      <c r="J54" s="166">
        <v>12</v>
      </c>
      <c r="K54" s="168">
        <v>1.1289867344058708E-3</v>
      </c>
      <c r="L54" s="166">
        <v>6</v>
      </c>
      <c r="M54" s="168">
        <v>5.6872037914691947E-4</v>
      </c>
      <c r="N54" s="166">
        <v>5</v>
      </c>
      <c r="O54" s="168">
        <v>4.366049598323437E-4</v>
      </c>
      <c r="P54" s="166">
        <v>3</v>
      </c>
      <c r="Q54" s="168">
        <v>4.2414816909373674E-4</v>
      </c>
      <c r="R54" s="296">
        <v>-0.4</v>
      </c>
      <c r="S54" s="464" t="s">
        <v>381</v>
      </c>
    </row>
    <row r="55" spans="2:19" ht="21.95" customHeight="1" x14ac:dyDescent="0.25">
      <c r="B55" s="162">
        <v>74</v>
      </c>
      <c r="C55" s="163" t="s">
        <v>143</v>
      </c>
      <c r="D55" s="184">
        <v>11</v>
      </c>
      <c r="E55" s="165">
        <v>1.2091898428053204E-3</v>
      </c>
      <c r="F55" s="166">
        <v>18</v>
      </c>
      <c r="G55" s="165">
        <v>1.8967334035827187E-3</v>
      </c>
      <c r="H55" s="166">
        <v>22</v>
      </c>
      <c r="I55" s="165">
        <v>2.2485690923957479E-3</v>
      </c>
      <c r="J55" s="166">
        <v>21</v>
      </c>
      <c r="K55" s="168">
        <v>1.9757267852102737E-3</v>
      </c>
      <c r="L55" s="166">
        <v>19</v>
      </c>
      <c r="M55" s="168">
        <v>1.8009478672985782E-3</v>
      </c>
      <c r="N55" s="166">
        <v>16</v>
      </c>
      <c r="O55" s="168">
        <v>1.3971358714634998E-3</v>
      </c>
      <c r="P55" s="166">
        <v>17</v>
      </c>
      <c r="Q55" s="168">
        <v>2.4035062915311748E-3</v>
      </c>
      <c r="R55" s="296">
        <v>6.25E-2</v>
      </c>
      <c r="S55" s="464" t="s">
        <v>382</v>
      </c>
    </row>
    <row r="56" spans="2:19" ht="21.95" customHeight="1" x14ac:dyDescent="0.25">
      <c r="B56" s="162">
        <v>75</v>
      </c>
      <c r="C56" s="163" t="s">
        <v>144</v>
      </c>
      <c r="D56" s="184">
        <v>239</v>
      </c>
      <c r="E56" s="165">
        <v>2.6272397493679236E-2</v>
      </c>
      <c r="F56" s="166">
        <v>240</v>
      </c>
      <c r="G56" s="165">
        <v>2.5289778714436249E-2</v>
      </c>
      <c r="H56" s="166">
        <v>251</v>
      </c>
      <c r="I56" s="165">
        <v>2.5654129190515126E-2</v>
      </c>
      <c r="J56" s="166">
        <v>219</v>
      </c>
      <c r="K56" s="168">
        <v>2.0604007902907142E-2</v>
      </c>
      <c r="L56" s="166">
        <v>227</v>
      </c>
      <c r="M56" s="168">
        <v>2.1516587677725119E-2</v>
      </c>
      <c r="N56" s="166">
        <v>223</v>
      </c>
      <c r="O56" s="168">
        <v>1.9472581208522528E-2</v>
      </c>
      <c r="P56" s="166">
        <v>139</v>
      </c>
      <c r="Q56" s="168">
        <v>1.9652198501343136E-2</v>
      </c>
      <c r="R56" s="296">
        <v>-0.37668161434977576</v>
      </c>
      <c r="S56" s="464" t="s">
        <v>383</v>
      </c>
    </row>
    <row r="57" spans="2:19" ht="21.95" customHeight="1" thickBot="1" x14ac:dyDescent="0.3">
      <c r="B57" s="162">
        <v>79</v>
      </c>
      <c r="C57" s="163" t="s">
        <v>145</v>
      </c>
      <c r="D57" s="184">
        <v>42</v>
      </c>
      <c r="E57" s="165">
        <v>4.616906672529405E-3</v>
      </c>
      <c r="F57" s="166">
        <v>43</v>
      </c>
      <c r="G57" s="165">
        <v>4.5310853530031612E-3</v>
      </c>
      <c r="H57" s="166">
        <v>48</v>
      </c>
      <c r="I57" s="165">
        <v>4.9059689288634516E-3</v>
      </c>
      <c r="J57" s="166">
        <v>51</v>
      </c>
      <c r="K57" s="168">
        <v>4.7981936212249509E-3</v>
      </c>
      <c r="L57" s="166">
        <v>54</v>
      </c>
      <c r="M57" s="168">
        <v>5.1184834123222745E-3</v>
      </c>
      <c r="N57" s="166">
        <v>50</v>
      </c>
      <c r="O57" s="168">
        <v>4.3660495983234371E-3</v>
      </c>
      <c r="P57" s="166">
        <v>23</v>
      </c>
      <c r="Q57" s="168">
        <v>3.2518026297186486E-3</v>
      </c>
      <c r="R57" s="296">
        <v>-0.54</v>
      </c>
      <c r="S57" s="464" t="s">
        <v>384</v>
      </c>
    </row>
    <row r="58" spans="2:19" ht="21.95" customHeight="1" thickTop="1" thickBot="1" x14ac:dyDescent="0.3">
      <c r="B58" s="295" t="s">
        <v>146</v>
      </c>
      <c r="C58" s="156" t="s">
        <v>147</v>
      </c>
      <c r="D58" s="183">
        <v>339</v>
      </c>
      <c r="E58" s="158">
        <v>3.7265032428273059E-2</v>
      </c>
      <c r="F58" s="159">
        <v>356</v>
      </c>
      <c r="G58" s="158">
        <v>3.7513171759747103E-2</v>
      </c>
      <c r="H58" s="159">
        <v>383</v>
      </c>
      <c r="I58" s="158">
        <v>3.914554374488962E-2</v>
      </c>
      <c r="J58" s="159">
        <v>401</v>
      </c>
      <c r="K58" s="160">
        <v>3.7726973374729515E-2</v>
      </c>
      <c r="L58" s="159">
        <v>438</v>
      </c>
      <c r="M58" s="160">
        <v>4.1516587677725113E-2</v>
      </c>
      <c r="N58" s="159">
        <v>414</v>
      </c>
      <c r="O58" s="160">
        <v>3.6150890674118058E-2</v>
      </c>
      <c r="P58" s="159">
        <v>294</v>
      </c>
      <c r="Q58" s="160">
        <v>4.1566520571186205E-2</v>
      </c>
      <c r="R58" s="294">
        <v>-0.28985507246376813</v>
      </c>
    </row>
    <row r="59" spans="2:19" ht="21.95" customHeight="1" thickTop="1" x14ac:dyDescent="0.25">
      <c r="B59" s="162">
        <v>80</v>
      </c>
      <c r="C59" s="163" t="s">
        <v>148</v>
      </c>
      <c r="D59" s="184">
        <v>50</v>
      </c>
      <c r="E59" s="165">
        <v>5.4963174672969109E-3</v>
      </c>
      <c r="F59" s="166">
        <v>52</v>
      </c>
      <c r="G59" s="165">
        <v>5.4794520547945206E-3</v>
      </c>
      <c r="H59" s="166">
        <v>75</v>
      </c>
      <c r="I59" s="165">
        <v>7.6655764513491424E-3</v>
      </c>
      <c r="J59" s="166">
        <v>70</v>
      </c>
      <c r="K59" s="168">
        <v>6.5857559507009134E-3</v>
      </c>
      <c r="L59" s="166">
        <v>79</v>
      </c>
      <c r="M59" s="168">
        <v>7.4881516587677723E-3</v>
      </c>
      <c r="N59" s="166">
        <v>89</v>
      </c>
      <c r="O59" s="168">
        <v>7.771568285015718E-3</v>
      </c>
      <c r="P59" s="166">
        <v>52</v>
      </c>
      <c r="Q59" s="168">
        <v>7.3519015976247701E-3</v>
      </c>
      <c r="R59" s="296">
        <v>-0.4157303370786517</v>
      </c>
      <c r="S59" s="464" t="s">
        <v>385</v>
      </c>
    </row>
    <row r="60" spans="2:19" ht="21.95" customHeight="1" x14ac:dyDescent="0.25">
      <c r="B60" s="162">
        <v>81</v>
      </c>
      <c r="C60" s="163" t="s">
        <v>149</v>
      </c>
      <c r="D60" s="184">
        <v>78</v>
      </c>
      <c r="E60" s="165">
        <v>8.5742552489831807E-3</v>
      </c>
      <c r="F60" s="166">
        <v>102</v>
      </c>
      <c r="G60" s="165">
        <v>1.0748155953635406E-2</v>
      </c>
      <c r="H60" s="166">
        <v>124</v>
      </c>
      <c r="I60" s="165">
        <v>1.2673753066230581E-2</v>
      </c>
      <c r="J60" s="166">
        <v>143</v>
      </c>
      <c r="K60" s="168">
        <v>1.3453758585003295E-2</v>
      </c>
      <c r="L60" s="166">
        <v>126</v>
      </c>
      <c r="M60" s="168">
        <v>1.1943127962085309E-2</v>
      </c>
      <c r="N60" s="166">
        <v>130</v>
      </c>
      <c r="O60" s="168">
        <v>1.1351728955640936E-2</v>
      </c>
      <c r="P60" s="166">
        <v>89</v>
      </c>
      <c r="Q60" s="168">
        <v>1.2583062349780856E-2</v>
      </c>
      <c r="R60" s="296">
        <v>-0.31538461538461537</v>
      </c>
      <c r="S60" s="464" t="s">
        <v>386</v>
      </c>
    </row>
    <row r="61" spans="2:19" ht="21.95" customHeight="1" x14ac:dyDescent="0.25">
      <c r="B61" s="162">
        <v>82</v>
      </c>
      <c r="C61" s="163" t="s">
        <v>150</v>
      </c>
      <c r="D61" s="184">
        <v>15</v>
      </c>
      <c r="E61" s="165">
        <v>1.6488952401890733E-3</v>
      </c>
      <c r="F61" s="166">
        <v>6</v>
      </c>
      <c r="G61" s="165">
        <v>6.3224446786090617E-4</v>
      </c>
      <c r="H61" s="166">
        <v>10</v>
      </c>
      <c r="I61" s="165">
        <v>1.0220768601798852E-3</v>
      </c>
      <c r="J61" s="166">
        <v>13</v>
      </c>
      <c r="K61" s="168">
        <v>1.2230689622730266E-3</v>
      </c>
      <c r="L61" s="166">
        <v>10</v>
      </c>
      <c r="M61" s="168">
        <v>9.4786729857819908E-4</v>
      </c>
      <c r="N61" s="166">
        <v>10</v>
      </c>
      <c r="O61" s="168">
        <v>8.732099196646874E-4</v>
      </c>
      <c r="P61" s="166">
        <v>8</v>
      </c>
      <c r="Q61" s="168">
        <v>1.1310617842499647E-3</v>
      </c>
      <c r="R61" s="296">
        <v>-0.2</v>
      </c>
      <c r="S61" s="464" t="s">
        <v>387</v>
      </c>
    </row>
    <row r="62" spans="2:19" ht="35.1" customHeight="1" x14ac:dyDescent="0.25">
      <c r="B62" s="162">
        <v>83</v>
      </c>
      <c r="C62" s="163" t="s">
        <v>151</v>
      </c>
      <c r="D62" s="184">
        <v>83</v>
      </c>
      <c r="E62" s="165">
        <v>9.1238869957128727E-3</v>
      </c>
      <c r="F62" s="166">
        <v>89</v>
      </c>
      <c r="G62" s="165">
        <v>9.3782929399367759E-3</v>
      </c>
      <c r="H62" s="166">
        <v>88</v>
      </c>
      <c r="I62" s="165">
        <v>8.9942763695829916E-3</v>
      </c>
      <c r="J62" s="166">
        <v>79</v>
      </c>
      <c r="K62" s="168">
        <v>7.4324960015053169E-3</v>
      </c>
      <c r="L62" s="166">
        <v>97</v>
      </c>
      <c r="M62" s="168">
        <v>9.194312796208531E-3</v>
      </c>
      <c r="N62" s="166">
        <v>79</v>
      </c>
      <c r="O62" s="168">
        <v>6.8983583653510301E-3</v>
      </c>
      <c r="P62" s="166">
        <v>65</v>
      </c>
      <c r="Q62" s="168">
        <v>9.1898769970309626E-3</v>
      </c>
      <c r="R62" s="296">
        <v>-0.17721518987341772</v>
      </c>
      <c r="S62" s="464" t="s">
        <v>388</v>
      </c>
    </row>
    <row r="63" spans="2:19" ht="21.95" customHeight="1" x14ac:dyDescent="0.25">
      <c r="B63" s="162">
        <v>84</v>
      </c>
      <c r="C63" s="163" t="s">
        <v>152</v>
      </c>
      <c r="D63" s="184">
        <v>29</v>
      </c>
      <c r="E63" s="165">
        <v>3.1878641310322084E-3</v>
      </c>
      <c r="F63" s="166">
        <v>41</v>
      </c>
      <c r="G63" s="165">
        <v>4.3203371970495256E-3</v>
      </c>
      <c r="H63" s="166">
        <v>26</v>
      </c>
      <c r="I63" s="165">
        <v>2.6573998364677028E-3</v>
      </c>
      <c r="J63" s="166">
        <v>33</v>
      </c>
      <c r="K63" s="168">
        <v>3.1047135196161446E-3</v>
      </c>
      <c r="L63" s="166">
        <v>38</v>
      </c>
      <c r="M63" s="168">
        <v>3.6018957345971565E-3</v>
      </c>
      <c r="N63" s="166">
        <v>23</v>
      </c>
      <c r="O63" s="168">
        <v>2.0083828152287811E-3</v>
      </c>
      <c r="P63" s="166">
        <v>29</v>
      </c>
      <c r="Q63" s="168">
        <v>4.1000989679061215E-3</v>
      </c>
      <c r="R63" s="296">
        <v>0.2608695652173913</v>
      </c>
      <c r="S63" s="464" t="s">
        <v>389</v>
      </c>
    </row>
    <row r="64" spans="2:19" ht="35.1" customHeight="1" x14ac:dyDescent="0.25">
      <c r="B64" s="162">
        <v>85</v>
      </c>
      <c r="C64" s="163" t="s">
        <v>153</v>
      </c>
      <c r="D64" s="184">
        <v>47</v>
      </c>
      <c r="E64" s="165">
        <v>5.1665384192590962E-3</v>
      </c>
      <c r="F64" s="166">
        <v>42</v>
      </c>
      <c r="G64" s="165">
        <v>4.4257112750263434E-3</v>
      </c>
      <c r="H64" s="166">
        <v>29</v>
      </c>
      <c r="I64" s="165">
        <v>2.9640228945216679E-3</v>
      </c>
      <c r="J64" s="166">
        <v>27</v>
      </c>
      <c r="K64" s="168">
        <v>2.5402201524132089E-3</v>
      </c>
      <c r="L64" s="166">
        <v>54</v>
      </c>
      <c r="M64" s="168">
        <v>5.1184834123222745E-3</v>
      </c>
      <c r="N64" s="166">
        <v>53</v>
      </c>
      <c r="O64" s="168">
        <v>4.6280125742228428E-3</v>
      </c>
      <c r="P64" s="166">
        <v>33</v>
      </c>
      <c r="Q64" s="168">
        <v>4.6656298600311046E-3</v>
      </c>
      <c r="R64" s="296">
        <v>-0.37735849056603776</v>
      </c>
      <c r="S64" s="464" t="s">
        <v>390</v>
      </c>
    </row>
    <row r="65" spans="2:19" ht="21.95" customHeight="1" thickBot="1" x14ac:dyDescent="0.3">
      <c r="B65" s="162">
        <v>89</v>
      </c>
      <c r="C65" s="163" t="s">
        <v>154</v>
      </c>
      <c r="D65" s="184">
        <v>37</v>
      </c>
      <c r="E65" s="165">
        <v>4.0672749257997139E-3</v>
      </c>
      <c r="F65" s="166">
        <v>24</v>
      </c>
      <c r="G65" s="165">
        <v>2.5289778714436247E-3</v>
      </c>
      <c r="H65" s="166">
        <v>31</v>
      </c>
      <c r="I65" s="165">
        <v>3.1684382665576453E-3</v>
      </c>
      <c r="J65" s="166">
        <v>36</v>
      </c>
      <c r="K65" s="168">
        <v>3.3869602032176116E-3</v>
      </c>
      <c r="L65" s="166">
        <v>34</v>
      </c>
      <c r="M65" s="168">
        <v>3.2227488151658767E-3</v>
      </c>
      <c r="N65" s="166">
        <v>30</v>
      </c>
      <c r="O65" s="168">
        <v>2.6196297589940621E-3</v>
      </c>
      <c r="P65" s="166">
        <v>18</v>
      </c>
      <c r="Q65" s="168">
        <v>2.5448890145624205E-3</v>
      </c>
      <c r="R65" s="296">
        <v>-0.4</v>
      </c>
      <c r="S65" s="464" t="s">
        <v>391</v>
      </c>
    </row>
    <row r="66" spans="2:19" ht="21.95" customHeight="1" thickTop="1" thickBot="1" x14ac:dyDescent="0.3">
      <c r="B66" s="295">
        <v>99</v>
      </c>
      <c r="C66" s="156" t="s">
        <v>155</v>
      </c>
      <c r="D66" s="183">
        <v>450</v>
      </c>
      <c r="E66" s="158">
        <v>4.9466857205672198E-2</v>
      </c>
      <c r="F66" s="159">
        <v>460</v>
      </c>
      <c r="G66" s="158">
        <v>4.8472075869336141E-2</v>
      </c>
      <c r="H66" s="159">
        <v>507</v>
      </c>
      <c r="I66" s="158">
        <v>5.1819296811120207E-2</v>
      </c>
      <c r="J66" s="159">
        <v>542</v>
      </c>
      <c r="K66" s="160">
        <v>5.0992567503998491E-2</v>
      </c>
      <c r="L66" s="159">
        <v>585</v>
      </c>
      <c r="M66" s="160">
        <v>5.5450236966824641E-2</v>
      </c>
      <c r="N66" s="159">
        <v>567</v>
      </c>
      <c r="O66" s="160">
        <v>4.9511002444987774E-2</v>
      </c>
      <c r="P66" s="159">
        <v>248</v>
      </c>
      <c r="Q66" s="160">
        <v>3.5062915311748905E-2</v>
      </c>
      <c r="R66" s="294">
        <v>-0.56261022927689597</v>
      </c>
      <c r="S66" s="464" t="s">
        <v>392</v>
      </c>
    </row>
    <row r="67" spans="2:19" ht="21.95" customHeight="1" thickTop="1" thickBot="1" x14ac:dyDescent="0.3">
      <c r="B67" s="487" t="s">
        <v>52</v>
      </c>
      <c r="C67" s="515"/>
      <c r="D67" s="172">
        <v>9097</v>
      </c>
      <c r="E67" s="193">
        <v>1</v>
      </c>
      <c r="F67" s="228">
        <v>9490</v>
      </c>
      <c r="G67" s="193">
        <v>1</v>
      </c>
      <c r="H67" s="174">
        <v>9784</v>
      </c>
      <c r="I67" s="193">
        <v>1</v>
      </c>
      <c r="J67" s="174">
        <v>10629</v>
      </c>
      <c r="K67" s="194">
        <v>1</v>
      </c>
      <c r="L67" s="174">
        <v>10550</v>
      </c>
      <c r="M67" s="194">
        <v>1</v>
      </c>
      <c r="N67" s="174">
        <v>11452</v>
      </c>
      <c r="O67" s="194">
        <v>1</v>
      </c>
      <c r="P67" s="174">
        <v>7073</v>
      </c>
      <c r="Q67" s="194">
        <v>0.99999999999999989</v>
      </c>
      <c r="R67" s="297">
        <v>-0.38237862382116661</v>
      </c>
      <c r="S67" s="469" t="s">
        <v>79</v>
      </c>
    </row>
    <row r="68" spans="2:19" ht="15.75" thickTop="1" x14ac:dyDescent="0.25"/>
    <row r="69" spans="2:19" x14ac:dyDescent="0.25">
      <c r="D69" s="154"/>
      <c r="F69" s="154"/>
      <c r="H69" s="154"/>
      <c r="I69" s="240"/>
      <c r="J69" s="154"/>
      <c r="K69" s="240"/>
      <c r="L69" s="154"/>
      <c r="M69" s="240"/>
      <c r="N69" s="154"/>
      <c r="O69" s="240"/>
      <c r="P69" s="154"/>
      <c r="Q69" s="240"/>
    </row>
  </sheetData>
  <mergeCells count="14">
    <mergeCell ref="B67:C67"/>
    <mergeCell ref="B2:R2"/>
    <mergeCell ref="B3:R3"/>
    <mergeCell ref="F5:G5"/>
    <mergeCell ref="P5:Q5"/>
    <mergeCell ref="H5:I5"/>
    <mergeCell ref="D5:E5"/>
    <mergeCell ref="B4:B6"/>
    <mergeCell ref="C4:C6"/>
    <mergeCell ref="D4:Q4"/>
    <mergeCell ref="R4:R6"/>
    <mergeCell ref="J5:K5"/>
    <mergeCell ref="L5:M5"/>
    <mergeCell ref="N5:O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3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  <pageSetUpPr fitToPage="1"/>
  </sheetPr>
  <dimension ref="B1:N70"/>
  <sheetViews>
    <sheetView zoomScale="70" zoomScaleNormal="70" workbookViewId="0">
      <selection activeCell="D6" sqref="D6:M66"/>
    </sheetView>
  </sheetViews>
  <sheetFormatPr defaultColWidth="9.140625" defaultRowHeight="15" x14ac:dyDescent="0.25"/>
  <cols>
    <col min="1" max="1" width="3.28515625" style="143" customWidth="1"/>
    <col min="2" max="2" width="13.7109375" style="143" customWidth="1"/>
    <col min="3" max="3" width="90.7109375" style="143" customWidth="1"/>
    <col min="4" max="13" width="13.7109375" style="143" customWidth="1"/>
    <col min="14" max="14" width="9.140625" style="463"/>
    <col min="15" max="16384" width="9.140625" style="143"/>
  </cols>
  <sheetData>
    <row r="1" spans="2:14" ht="15.75" thickBot="1" x14ac:dyDescent="0.3"/>
    <row r="2" spans="2:14" ht="25.15" customHeight="1" thickTop="1" thickBot="1" x14ac:dyDescent="0.3">
      <c r="B2" s="479" t="s">
        <v>544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502"/>
    </row>
    <row r="3" spans="2:14" ht="25.15" customHeight="1" thickTop="1" thickBot="1" x14ac:dyDescent="0.3">
      <c r="B3" s="492" t="s">
        <v>54</v>
      </c>
      <c r="C3" s="485" t="s">
        <v>88</v>
      </c>
      <c r="D3" s="503" t="s">
        <v>156</v>
      </c>
      <c r="E3" s="504"/>
      <c r="F3" s="504"/>
      <c r="G3" s="504"/>
      <c r="H3" s="504"/>
      <c r="I3" s="504"/>
      <c r="J3" s="504"/>
      <c r="K3" s="504"/>
      <c r="L3" s="505" t="s">
        <v>52</v>
      </c>
      <c r="M3" s="506"/>
    </row>
    <row r="4" spans="2:14" ht="25.15" customHeight="1" thickTop="1" x14ac:dyDescent="0.25">
      <c r="B4" s="493"/>
      <c r="C4" s="495"/>
      <c r="D4" s="486" t="s">
        <v>57</v>
      </c>
      <c r="E4" s="483"/>
      <c r="F4" s="482" t="s">
        <v>450</v>
      </c>
      <c r="G4" s="483"/>
      <c r="H4" s="482" t="s">
        <v>78</v>
      </c>
      <c r="I4" s="483"/>
      <c r="J4" s="484" t="s">
        <v>58</v>
      </c>
      <c r="K4" s="485"/>
      <c r="L4" s="507"/>
      <c r="M4" s="508"/>
    </row>
    <row r="5" spans="2:14" ht="25.15" customHeight="1" thickBot="1" x14ac:dyDescent="0.3">
      <c r="B5" s="494"/>
      <c r="C5" s="496"/>
      <c r="D5" s="435" t="s">
        <v>6</v>
      </c>
      <c r="E5" s="444" t="s">
        <v>7</v>
      </c>
      <c r="F5" s="437" t="s">
        <v>6</v>
      </c>
      <c r="G5" s="444" t="s">
        <v>7</v>
      </c>
      <c r="H5" s="437" t="s">
        <v>6</v>
      </c>
      <c r="I5" s="444" t="s">
        <v>7</v>
      </c>
      <c r="J5" s="437" t="s">
        <v>6</v>
      </c>
      <c r="K5" s="445" t="s">
        <v>7</v>
      </c>
      <c r="L5" s="435" t="s">
        <v>6</v>
      </c>
      <c r="M5" s="446" t="s">
        <v>7</v>
      </c>
    </row>
    <row r="6" spans="2:14" ht="21.95" customHeight="1" thickTop="1" thickBot="1" x14ac:dyDescent="0.3">
      <c r="B6" s="293" t="s">
        <v>50</v>
      </c>
      <c r="C6" s="156" t="s">
        <v>51</v>
      </c>
      <c r="D6" s="183">
        <v>84</v>
      </c>
      <c r="E6" s="158">
        <v>4.1604754829123326E-2</v>
      </c>
      <c r="F6" s="159">
        <v>174</v>
      </c>
      <c r="G6" s="158">
        <v>3.6623868659229633E-2</v>
      </c>
      <c r="H6" s="159">
        <v>19</v>
      </c>
      <c r="I6" s="158">
        <v>6.3973063973063973E-2</v>
      </c>
      <c r="J6" s="159">
        <v>0</v>
      </c>
      <c r="K6" s="298">
        <v>0</v>
      </c>
      <c r="L6" s="183">
        <v>277</v>
      </c>
      <c r="M6" s="161">
        <v>3.9163014279655024E-2</v>
      </c>
      <c r="N6" s="464" t="s">
        <v>283</v>
      </c>
    </row>
    <row r="7" spans="2:14" ht="21.95" customHeight="1" thickTop="1" thickBot="1" x14ac:dyDescent="0.3">
      <c r="B7" s="295" t="s">
        <v>89</v>
      </c>
      <c r="C7" s="156" t="s">
        <v>90</v>
      </c>
      <c r="D7" s="299">
        <v>1</v>
      </c>
      <c r="E7" s="300">
        <v>4.9529470034670627E-4</v>
      </c>
      <c r="F7" s="301">
        <v>2</v>
      </c>
      <c r="G7" s="300">
        <v>4.2096400757735212E-4</v>
      </c>
      <c r="H7" s="301">
        <v>0</v>
      </c>
      <c r="I7" s="300">
        <v>0</v>
      </c>
      <c r="J7" s="301">
        <v>0</v>
      </c>
      <c r="K7" s="302">
        <v>0</v>
      </c>
      <c r="L7" s="299">
        <v>3</v>
      </c>
      <c r="M7" s="303">
        <v>4.2414816909373679E-4</v>
      </c>
    </row>
    <row r="8" spans="2:14" ht="21.95" customHeight="1" thickTop="1" x14ac:dyDescent="0.25">
      <c r="B8" s="162">
        <v>10</v>
      </c>
      <c r="C8" s="163" t="s">
        <v>91</v>
      </c>
      <c r="D8" s="184">
        <v>0</v>
      </c>
      <c r="E8" s="185">
        <v>0</v>
      </c>
      <c r="F8" s="166">
        <v>0</v>
      </c>
      <c r="G8" s="185">
        <v>0</v>
      </c>
      <c r="H8" s="166">
        <v>0</v>
      </c>
      <c r="I8" s="185">
        <v>0</v>
      </c>
      <c r="J8" s="166">
        <v>0</v>
      </c>
      <c r="K8" s="186">
        <v>0</v>
      </c>
      <c r="L8" s="212">
        <v>0</v>
      </c>
      <c r="M8" s="187">
        <v>0</v>
      </c>
      <c r="N8" s="464" t="s">
        <v>342</v>
      </c>
    </row>
    <row r="9" spans="2:14" ht="21.95" customHeight="1" x14ac:dyDescent="0.25">
      <c r="B9" s="162">
        <v>11</v>
      </c>
      <c r="C9" s="163" t="s">
        <v>92</v>
      </c>
      <c r="D9" s="184">
        <v>0</v>
      </c>
      <c r="E9" s="185">
        <v>0</v>
      </c>
      <c r="F9" s="166">
        <v>0</v>
      </c>
      <c r="G9" s="185">
        <v>0</v>
      </c>
      <c r="H9" s="166">
        <v>0</v>
      </c>
      <c r="I9" s="185">
        <v>0</v>
      </c>
      <c r="J9" s="166">
        <v>0</v>
      </c>
      <c r="K9" s="186">
        <v>0</v>
      </c>
      <c r="L9" s="212">
        <v>0</v>
      </c>
      <c r="M9" s="187">
        <v>0</v>
      </c>
      <c r="N9" s="464" t="s">
        <v>343</v>
      </c>
    </row>
    <row r="10" spans="2:14" ht="21.95" customHeight="1" x14ac:dyDescent="0.25">
      <c r="B10" s="162">
        <v>12</v>
      </c>
      <c r="C10" s="163" t="s">
        <v>93</v>
      </c>
      <c r="D10" s="184">
        <v>0</v>
      </c>
      <c r="E10" s="185">
        <v>0</v>
      </c>
      <c r="F10" s="166">
        <v>0</v>
      </c>
      <c r="G10" s="185">
        <v>0</v>
      </c>
      <c r="H10" s="166">
        <v>0</v>
      </c>
      <c r="I10" s="185">
        <v>0</v>
      </c>
      <c r="J10" s="166">
        <v>0</v>
      </c>
      <c r="K10" s="186">
        <v>0</v>
      </c>
      <c r="L10" s="212">
        <v>0</v>
      </c>
      <c r="M10" s="187">
        <v>0</v>
      </c>
      <c r="N10" s="464" t="s">
        <v>344</v>
      </c>
    </row>
    <row r="11" spans="2:14" ht="21.95" customHeight="1" x14ac:dyDescent="0.25">
      <c r="B11" s="162">
        <v>13</v>
      </c>
      <c r="C11" s="163" t="s">
        <v>94</v>
      </c>
      <c r="D11" s="184">
        <v>1</v>
      </c>
      <c r="E11" s="185">
        <v>4.9529470034670627E-4</v>
      </c>
      <c r="F11" s="166">
        <v>0</v>
      </c>
      <c r="G11" s="185">
        <v>0</v>
      </c>
      <c r="H11" s="166">
        <v>0</v>
      </c>
      <c r="I11" s="185">
        <v>0</v>
      </c>
      <c r="J11" s="166">
        <v>0</v>
      </c>
      <c r="K11" s="186">
        <v>0</v>
      </c>
      <c r="L11" s="212">
        <v>1</v>
      </c>
      <c r="M11" s="187">
        <v>1.4138272303124559E-4</v>
      </c>
      <c r="N11" s="464" t="s">
        <v>345</v>
      </c>
    </row>
    <row r="12" spans="2:14" ht="21.95" customHeight="1" x14ac:dyDescent="0.25">
      <c r="B12" s="162">
        <v>14</v>
      </c>
      <c r="C12" s="163" t="s">
        <v>95</v>
      </c>
      <c r="D12" s="184">
        <v>0</v>
      </c>
      <c r="E12" s="185">
        <v>0</v>
      </c>
      <c r="F12" s="166">
        <v>1</v>
      </c>
      <c r="G12" s="185">
        <v>2.1048200378867606E-4</v>
      </c>
      <c r="H12" s="166">
        <v>0</v>
      </c>
      <c r="I12" s="185">
        <v>0</v>
      </c>
      <c r="J12" s="166">
        <v>0</v>
      </c>
      <c r="K12" s="186">
        <v>0</v>
      </c>
      <c r="L12" s="212">
        <v>1</v>
      </c>
      <c r="M12" s="187">
        <v>1.4138272303124559E-4</v>
      </c>
      <c r="N12" s="464" t="s">
        <v>346</v>
      </c>
    </row>
    <row r="13" spans="2:14" ht="21.95" customHeight="1" thickBot="1" x14ac:dyDescent="0.3">
      <c r="B13" s="162">
        <v>19</v>
      </c>
      <c r="C13" s="163" t="s">
        <v>96</v>
      </c>
      <c r="D13" s="184">
        <v>0</v>
      </c>
      <c r="E13" s="185">
        <v>0</v>
      </c>
      <c r="F13" s="166">
        <v>1</v>
      </c>
      <c r="G13" s="185">
        <v>2.1048200378867606E-4</v>
      </c>
      <c r="H13" s="166">
        <v>0</v>
      </c>
      <c r="I13" s="185">
        <v>0</v>
      </c>
      <c r="J13" s="166">
        <v>0</v>
      </c>
      <c r="K13" s="186">
        <v>0</v>
      </c>
      <c r="L13" s="212">
        <v>1</v>
      </c>
      <c r="M13" s="187">
        <v>1.4138272303124559E-4</v>
      </c>
      <c r="N13" s="464" t="s">
        <v>347</v>
      </c>
    </row>
    <row r="14" spans="2:14" ht="21.95" customHeight="1" thickTop="1" thickBot="1" x14ac:dyDescent="0.3">
      <c r="B14" s="295" t="s">
        <v>97</v>
      </c>
      <c r="C14" s="156" t="s">
        <v>98</v>
      </c>
      <c r="D14" s="183">
        <v>2</v>
      </c>
      <c r="E14" s="158">
        <v>9.9058940069341253E-4</v>
      </c>
      <c r="F14" s="159">
        <v>7</v>
      </c>
      <c r="G14" s="158">
        <v>1.4733740265207324E-3</v>
      </c>
      <c r="H14" s="159">
        <v>0</v>
      </c>
      <c r="I14" s="158">
        <v>0</v>
      </c>
      <c r="J14" s="159">
        <v>0</v>
      </c>
      <c r="K14" s="298">
        <v>0</v>
      </c>
      <c r="L14" s="183">
        <v>9</v>
      </c>
      <c r="M14" s="161">
        <v>1.2724445072812103E-3</v>
      </c>
    </row>
    <row r="15" spans="2:14" ht="35.1" customHeight="1" thickTop="1" x14ac:dyDescent="0.25">
      <c r="B15" s="162">
        <v>20</v>
      </c>
      <c r="C15" s="163" t="s">
        <v>99</v>
      </c>
      <c r="D15" s="184">
        <v>0</v>
      </c>
      <c r="E15" s="185">
        <v>0</v>
      </c>
      <c r="F15" s="166">
        <v>1</v>
      </c>
      <c r="G15" s="185">
        <v>2.1048200378867606E-4</v>
      </c>
      <c r="H15" s="166">
        <v>0</v>
      </c>
      <c r="I15" s="185">
        <v>0</v>
      </c>
      <c r="J15" s="166">
        <v>0</v>
      </c>
      <c r="K15" s="186">
        <v>0</v>
      </c>
      <c r="L15" s="212">
        <v>1</v>
      </c>
      <c r="M15" s="187">
        <v>1.4138272303124559E-4</v>
      </c>
      <c r="N15" s="464" t="s">
        <v>348</v>
      </c>
    </row>
    <row r="16" spans="2:14" ht="21.95" customHeight="1" x14ac:dyDescent="0.25">
      <c r="B16" s="162">
        <v>21</v>
      </c>
      <c r="C16" s="163" t="s">
        <v>100</v>
      </c>
      <c r="D16" s="184">
        <v>0</v>
      </c>
      <c r="E16" s="185">
        <v>0</v>
      </c>
      <c r="F16" s="166">
        <v>1</v>
      </c>
      <c r="G16" s="185">
        <v>2.1048200378867606E-4</v>
      </c>
      <c r="H16" s="166">
        <v>0</v>
      </c>
      <c r="I16" s="185">
        <v>0</v>
      </c>
      <c r="J16" s="166">
        <v>0</v>
      </c>
      <c r="K16" s="186">
        <v>0</v>
      </c>
      <c r="L16" s="212">
        <v>1</v>
      </c>
      <c r="M16" s="187">
        <v>1.4138272303124559E-4</v>
      </c>
      <c r="N16" s="464" t="s">
        <v>349</v>
      </c>
    </row>
    <row r="17" spans="2:14" ht="21.95" customHeight="1" x14ac:dyDescent="0.25">
      <c r="B17" s="162">
        <v>22</v>
      </c>
      <c r="C17" s="163" t="s">
        <v>101</v>
      </c>
      <c r="D17" s="184">
        <v>1</v>
      </c>
      <c r="E17" s="185">
        <v>4.9529470034670627E-4</v>
      </c>
      <c r="F17" s="166">
        <v>2</v>
      </c>
      <c r="G17" s="185">
        <v>4.2096400757735212E-4</v>
      </c>
      <c r="H17" s="166">
        <v>0</v>
      </c>
      <c r="I17" s="185">
        <v>0</v>
      </c>
      <c r="J17" s="166">
        <v>0</v>
      </c>
      <c r="K17" s="186">
        <v>0</v>
      </c>
      <c r="L17" s="212">
        <v>3</v>
      </c>
      <c r="M17" s="187">
        <v>4.2414816909373674E-4</v>
      </c>
      <c r="N17" s="464" t="s">
        <v>350</v>
      </c>
    </row>
    <row r="18" spans="2:14" ht="21.95" customHeight="1" x14ac:dyDescent="0.25">
      <c r="B18" s="162">
        <v>23</v>
      </c>
      <c r="C18" s="163" t="s">
        <v>102</v>
      </c>
      <c r="D18" s="184">
        <v>0</v>
      </c>
      <c r="E18" s="185">
        <v>0</v>
      </c>
      <c r="F18" s="166">
        <v>0</v>
      </c>
      <c r="G18" s="185">
        <v>0</v>
      </c>
      <c r="H18" s="166">
        <v>0</v>
      </c>
      <c r="I18" s="185">
        <v>0</v>
      </c>
      <c r="J18" s="166">
        <v>0</v>
      </c>
      <c r="K18" s="186">
        <v>0</v>
      </c>
      <c r="L18" s="212">
        <v>0</v>
      </c>
      <c r="M18" s="187">
        <v>0</v>
      </c>
      <c r="N18" s="464" t="s">
        <v>351</v>
      </c>
    </row>
    <row r="19" spans="2:14" ht="21.95" customHeight="1" x14ac:dyDescent="0.25">
      <c r="B19" s="162">
        <v>24</v>
      </c>
      <c r="C19" s="163" t="s">
        <v>103</v>
      </c>
      <c r="D19" s="184">
        <v>1</v>
      </c>
      <c r="E19" s="185">
        <v>4.9529470034670627E-4</v>
      </c>
      <c r="F19" s="166">
        <v>3</v>
      </c>
      <c r="G19" s="185">
        <v>6.3144601136602815E-4</v>
      </c>
      <c r="H19" s="166">
        <v>0</v>
      </c>
      <c r="I19" s="185">
        <v>0</v>
      </c>
      <c r="J19" s="166">
        <v>0</v>
      </c>
      <c r="K19" s="186">
        <v>0</v>
      </c>
      <c r="L19" s="212">
        <v>4</v>
      </c>
      <c r="M19" s="187">
        <v>5.6553089212498236E-4</v>
      </c>
      <c r="N19" s="464" t="s">
        <v>352</v>
      </c>
    </row>
    <row r="20" spans="2:14" ht="21.95" customHeight="1" thickBot="1" x14ac:dyDescent="0.3">
      <c r="B20" s="162">
        <v>29</v>
      </c>
      <c r="C20" s="163" t="s">
        <v>104</v>
      </c>
      <c r="D20" s="184">
        <v>0</v>
      </c>
      <c r="E20" s="185">
        <v>0</v>
      </c>
      <c r="F20" s="166">
        <v>0</v>
      </c>
      <c r="G20" s="185">
        <v>0</v>
      </c>
      <c r="H20" s="166">
        <v>0</v>
      </c>
      <c r="I20" s="185">
        <v>0</v>
      </c>
      <c r="J20" s="166">
        <v>0</v>
      </c>
      <c r="K20" s="186">
        <v>0</v>
      </c>
      <c r="L20" s="212">
        <v>0</v>
      </c>
      <c r="M20" s="187">
        <v>0</v>
      </c>
      <c r="N20" s="464" t="s">
        <v>353</v>
      </c>
    </row>
    <row r="21" spans="2:14" ht="21.95" customHeight="1" thickTop="1" thickBot="1" x14ac:dyDescent="0.3">
      <c r="B21" s="295" t="s">
        <v>105</v>
      </c>
      <c r="C21" s="156" t="s">
        <v>106</v>
      </c>
      <c r="D21" s="183">
        <v>122</v>
      </c>
      <c r="E21" s="158">
        <v>6.0425953442298161E-2</v>
      </c>
      <c r="F21" s="159">
        <v>303</v>
      </c>
      <c r="G21" s="158">
        <v>6.3776047147968848E-2</v>
      </c>
      <c r="H21" s="159">
        <v>22</v>
      </c>
      <c r="I21" s="158">
        <v>7.407407407407407E-2</v>
      </c>
      <c r="J21" s="159">
        <v>0</v>
      </c>
      <c r="K21" s="298">
        <v>0</v>
      </c>
      <c r="L21" s="183">
        <v>447</v>
      </c>
      <c r="M21" s="161">
        <v>6.3198077194966784E-2</v>
      </c>
    </row>
    <row r="22" spans="2:14" ht="21.95" customHeight="1" thickTop="1" x14ac:dyDescent="0.25">
      <c r="B22" s="162">
        <v>30</v>
      </c>
      <c r="C22" s="163" t="s">
        <v>107</v>
      </c>
      <c r="D22" s="184">
        <v>61</v>
      </c>
      <c r="E22" s="185">
        <v>3.0212976721149084E-2</v>
      </c>
      <c r="F22" s="166">
        <v>82</v>
      </c>
      <c r="G22" s="185">
        <v>1.7259524310671438E-2</v>
      </c>
      <c r="H22" s="166">
        <v>6</v>
      </c>
      <c r="I22" s="185">
        <v>2.0202020202020204E-2</v>
      </c>
      <c r="J22" s="166">
        <v>0</v>
      </c>
      <c r="K22" s="186">
        <v>0</v>
      </c>
      <c r="L22" s="212">
        <v>149</v>
      </c>
      <c r="M22" s="187">
        <v>2.1066025731655592E-2</v>
      </c>
      <c r="N22" s="464" t="s">
        <v>354</v>
      </c>
    </row>
    <row r="23" spans="2:14" ht="21.95" customHeight="1" x14ac:dyDescent="0.25">
      <c r="B23" s="162">
        <v>31</v>
      </c>
      <c r="C23" s="163" t="s">
        <v>108</v>
      </c>
      <c r="D23" s="184">
        <v>2</v>
      </c>
      <c r="E23" s="185">
        <v>9.9058940069341253E-4</v>
      </c>
      <c r="F23" s="166">
        <v>1</v>
      </c>
      <c r="G23" s="185">
        <v>2.1048200378867606E-4</v>
      </c>
      <c r="H23" s="166">
        <v>1</v>
      </c>
      <c r="I23" s="185">
        <v>3.3670033670033669E-3</v>
      </c>
      <c r="J23" s="166">
        <v>0</v>
      </c>
      <c r="K23" s="186">
        <v>0</v>
      </c>
      <c r="L23" s="212">
        <v>4</v>
      </c>
      <c r="M23" s="187">
        <v>5.6553089212498236E-4</v>
      </c>
      <c r="N23" s="464" t="s">
        <v>355</v>
      </c>
    </row>
    <row r="24" spans="2:14" ht="21.95" customHeight="1" x14ac:dyDescent="0.25">
      <c r="B24" s="162">
        <v>32</v>
      </c>
      <c r="C24" s="163" t="s">
        <v>109</v>
      </c>
      <c r="D24" s="184">
        <v>2</v>
      </c>
      <c r="E24" s="185">
        <v>9.9058940069341253E-4</v>
      </c>
      <c r="F24" s="166">
        <v>3</v>
      </c>
      <c r="G24" s="185">
        <v>6.3144601136602815E-4</v>
      </c>
      <c r="H24" s="166">
        <v>0</v>
      </c>
      <c r="I24" s="185">
        <v>0</v>
      </c>
      <c r="J24" s="166">
        <v>0</v>
      </c>
      <c r="K24" s="186">
        <v>0</v>
      </c>
      <c r="L24" s="212">
        <v>5</v>
      </c>
      <c r="M24" s="187">
        <v>7.0691361515622792E-4</v>
      </c>
      <c r="N24" s="464" t="s">
        <v>356</v>
      </c>
    </row>
    <row r="25" spans="2:14" ht="21.95" customHeight="1" x14ac:dyDescent="0.25">
      <c r="B25" s="162">
        <v>33</v>
      </c>
      <c r="C25" s="163" t="s">
        <v>110</v>
      </c>
      <c r="D25" s="184">
        <v>12</v>
      </c>
      <c r="E25" s="185">
        <v>5.9435364041604752E-3</v>
      </c>
      <c r="F25" s="166">
        <v>38</v>
      </c>
      <c r="G25" s="185">
        <v>7.9983161439696904E-3</v>
      </c>
      <c r="H25" s="166">
        <v>2</v>
      </c>
      <c r="I25" s="185">
        <v>6.7340067340067337E-3</v>
      </c>
      <c r="J25" s="166">
        <v>0</v>
      </c>
      <c r="K25" s="186">
        <v>0</v>
      </c>
      <c r="L25" s="212">
        <v>52</v>
      </c>
      <c r="M25" s="187">
        <v>7.3519015976247701E-3</v>
      </c>
      <c r="N25" s="464" t="s">
        <v>357</v>
      </c>
    </row>
    <row r="26" spans="2:14" ht="21.95" customHeight="1" x14ac:dyDescent="0.25">
      <c r="B26" s="162">
        <v>34</v>
      </c>
      <c r="C26" s="163" t="s">
        <v>111</v>
      </c>
      <c r="D26" s="184">
        <v>8</v>
      </c>
      <c r="E26" s="185">
        <v>3.9623576027736501E-3</v>
      </c>
      <c r="F26" s="166">
        <v>36</v>
      </c>
      <c r="G26" s="185">
        <v>7.5773521363923383E-3</v>
      </c>
      <c r="H26" s="166">
        <v>3</v>
      </c>
      <c r="I26" s="185">
        <v>1.0101010101010102E-2</v>
      </c>
      <c r="J26" s="166">
        <v>0</v>
      </c>
      <c r="K26" s="186">
        <v>0</v>
      </c>
      <c r="L26" s="212">
        <v>47</v>
      </c>
      <c r="M26" s="187">
        <v>6.6449879824685421E-3</v>
      </c>
      <c r="N26" s="464" t="s">
        <v>358</v>
      </c>
    </row>
    <row r="27" spans="2:14" ht="21.95" customHeight="1" x14ac:dyDescent="0.25">
      <c r="B27" s="162">
        <v>35</v>
      </c>
      <c r="C27" s="163" t="s">
        <v>112</v>
      </c>
      <c r="D27" s="184">
        <v>37</v>
      </c>
      <c r="E27" s="185">
        <v>1.8325903912828134E-2</v>
      </c>
      <c r="F27" s="166">
        <v>123</v>
      </c>
      <c r="G27" s="185">
        <v>2.5889286466007157E-2</v>
      </c>
      <c r="H27" s="166">
        <v>10</v>
      </c>
      <c r="I27" s="185">
        <v>3.3670033670033669E-2</v>
      </c>
      <c r="J27" s="166">
        <v>0</v>
      </c>
      <c r="K27" s="186">
        <v>0</v>
      </c>
      <c r="L27" s="212">
        <v>170</v>
      </c>
      <c r="M27" s="187">
        <v>2.4035062915311749E-2</v>
      </c>
      <c r="N27" s="464" t="s">
        <v>359</v>
      </c>
    </row>
    <row r="28" spans="2:14" ht="21.95" customHeight="1" thickBot="1" x14ac:dyDescent="0.3">
      <c r="B28" s="162">
        <v>39</v>
      </c>
      <c r="C28" s="163" t="s">
        <v>113</v>
      </c>
      <c r="D28" s="184">
        <v>0</v>
      </c>
      <c r="E28" s="185">
        <v>0</v>
      </c>
      <c r="F28" s="166">
        <v>20</v>
      </c>
      <c r="G28" s="185">
        <v>4.2096400757735217E-3</v>
      </c>
      <c r="H28" s="166">
        <v>0</v>
      </c>
      <c r="I28" s="185">
        <v>0</v>
      </c>
      <c r="J28" s="166">
        <v>0</v>
      </c>
      <c r="K28" s="186">
        <v>0</v>
      </c>
      <c r="L28" s="212">
        <v>20</v>
      </c>
      <c r="M28" s="187">
        <v>2.8276544606249117E-3</v>
      </c>
      <c r="N28" s="464" t="s">
        <v>360</v>
      </c>
    </row>
    <row r="29" spans="2:14" ht="21.95" customHeight="1" thickTop="1" thickBot="1" x14ac:dyDescent="0.3">
      <c r="B29" s="295" t="s">
        <v>114</v>
      </c>
      <c r="C29" s="156" t="s">
        <v>115</v>
      </c>
      <c r="D29" s="183">
        <v>878</v>
      </c>
      <c r="E29" s="158">
        <v>0.43486874690440808</v>
      </c>
      <c r="F29" s="159">
        <v>1981</v>
      </c>
      <c r="G29" s="158">
        <v>0.41696484950536727</v>
      </c>
      <c r="H29" s="159">
        <v>108</v>
      </c>
      <c r="I29" s="158">
        <v>0.36363636363636365</v>
      </c>
      <c r="J29" s="159">
        <v>2</v>
      </c>
      <c r="K29" s="298">
        <v>0.33333333333333331</v>
      </c>
      <c r="L29" s="183">
        <v>2969</v>
      </c>
      <c r="M29" s="161">
        <v>0.41976530467976808</v>
      </c>
    </row>
    <row r="30" spans="2:14" ht="35.1" customHeight="1" thickTop="1" x14ac:dyDescent="0.25">
      <c r="B30" s="162">
        <v>40</v>
      </c>
      <c r="C30" s="163" t="s">
        <v>116</v>
      </c>
      <c r="D30" s="184">
        <v>120</v>
      </c>
      <c r="E30" s="185">
        <v>5.9435364041604752E-2</v>
      </c>
      <c r="F30" s="166">
        <v>276</v>
      </c>
      <c r="G30" s="185">
        <v>5.8093033045674591E-2</v>
      </c>
      <c r="H30" s="166">
        <v>19</v>
      </c>
      <c r="I30" s="185">
        <v>6.3973063973063973E-2</v>
      </c>
      <c r="J30" s="166">
        <v>1</v>
      </c>
      <c r="K30" s="186">
        <v>0.16666666666666666</v>
      </c>
      <c r="L30" s="212">
        <v>416</v>
      </c>
      <c r="M30" s="187">
        <v>5.8815212780998161E-2</v>
      </c>
      <c r="N30" s="464" t="s">
        <v>361</v>
      </c>
    </row>
    <row r="31" spans="2:14" ht="35.1" customHeight="1" x14ac:dyDescent="0.25">
      <c r="B31" s="162">
        <v>41</v>
      </c>
      <c r="C31" s="163" t="s">
        <v>117</v>
      </c>
      <c r="D31" s="184">
        <v>3</v>
      </c>
      <c r="E31" s="185">
        <v>1.4858841010401188E-3</v>
      </c>
      <c r="F31" s="166">
        <v>6</v>
      </c>
      <c r="G31" s="185">
        <v>1.2628920227320563E-3</v>
      </c>
      <c r="H31" s="166">
        <v>0</v>
      </c>
      <c r="I31" s="185">
        <v>0</v>
      </c>
      <c r="J31" s="166">
        <v>0</v>
      </c>
      <c r="K31" s="186">
        <v>0</v>
      </c>
      <c r="L31" s="212">
        <v>9</v>
      </c>
      <c r="M31" s="187">
        <v>1.2724445072812103E-3</v>
      </c>
      <c r="N31" s="464" t="s">
        <v>362</v>
      </c>
    </row>
    <row r="32" spans="2:14" ht="35.1" customHeight="1" x14ac:dyDescent="0.25">
      <c r="B32" s="162">
        <v>42</v>
      </c>
      <c r="C32" s="163" t="s">
        <v>118</v>
      </c>
      <c r="D32" s="184">
        <v>726</v>
      </c>
      <c r="E32" s="185">
        <v>0.35958395245170877</v>
      </c>
      <c r="F32" s="166">
        <v>1638</v>
      </c>
      <c r="G32" s="185">
        <v>0.34476952220585139</v>
      </c>
      <c r="H32" s="166">
        <v>86</v>
      </c>
      <c r="I32" s="185">
        <v>0.28956228956228958</v>
      </c>
      <c r="J32" s="166">
        <v>1</v>
      </c>
      <c r="K32" s="186">
        <v>0.16666666666666666</v>
      </c>
      <c r="L32" s="212">
        <v>2451</v>
      </c>
      <c r="M32" s="187">
        <v>0.3465290541495829</v>
      </c>
      <c r="N32" s="464" t="s">
        <v>363</v>
      </c>
    </row>
    <row r="33" spans="2:14" ht="35.1" customHeight="1" x14ac:dyDescent="0.25">
      <c r="B33" s="162">
        <v>43</v>
      </c>
      <c r="C33" s="163" t="s">
        <v>119</v>
      </c>
      <c r="D33" s="184">
        <v>0</v>
      </c>
      <c r="E33" s="185">
        <v>0</v>
      </c>
      <c r="F33" s="166">
        <v>2</v>
      </c>
      <c r="G33" s="185">
        <v>4.2096400757735212E-4</v>
      </c>
      <c r="H33" s="166">
        <v>1</v>
      </c>
      <c r="I33" s="185">
        <v>3.3670033670033669E-3</v>
      </c>
      <c r="J33" s="166">
        <v>0</v>
      </c>
      <c r="K33" s="186">
        <v>0</v>
      </c>
      <c r="L33" s="212">
        <v>3</v>
      </c>
      <c r="M33" s="187">
        <v>4.2414816909373674E-4</v>
      </c>
      <c r="N33" s="464" t="s">
        <v>364</v>
      </c>
    </row>
    <row r="34" spans="2:14" ht="21.95" customHeight="1" x14ac:dyDescent="0.25">
      <c r="B34" s="162">
        <v>44</v>
      </c>
      <c r="C34" s="163" t="s">
        <v>120</v>
      </c>
      <c r="D34" s="184">
        <v>14</v>
      </c>
      <c r="E34" s="185">
        <v>6.9341258048538877E-3</v>
      </c>
      <c r="F34" s="166">
        <v>18</v>
      </c>
      <c r="G34" s="185">
        <v>3.7886760681961691E-3</v>
      </c>
      <c r="H34" s="166">
        <v>0</v>
      </c>
      <c r="I34" s="185">
        <v>0</v>
      </c>
      <c r="J34" s="166">
        <v>0</v>
      </c>
      <c r="K34" s="186">
        <v>0</v>
      </c>
      <c r="L34" s="212">
        <v>32</v>
      </c>
      <c r="M34" s="187">
        <v>4.5242471369998588E-3</v>
      </c>
      <c r="N34" s="464" t="s">
        <v>365</v>
      </c>
    </row>
    <row r="35" spans="2:14" ht="21.95" customHeight="1" x14ac:dyDescent="0.25">
      <c r="B35" s="162">
        <v>45</v>
      </c>
      <c r="C35" s="163" t="s">
        <v>121</v>
      </c>
      <c r="D35" s="184">
        <v>2</v>
      </c>
      <c r="E35" s="185">
        <v>9.9058940069341253E-4</v>
      </c>
      <c r="F35" s="166">
        <v>2</v>
      </c>
      <c r="G35" s="185">
        <v>4.2096400757735212E-4</v>
      </c>
      <c r="H35" s="166">
        <v>0</v>
      </c>
      <c r="I35" s="185">
        <v>0</v>
      </c>
      <c r="J35" s="166">
        <v>0</v>
      </c>
      <c r="K35" s="186">
        <v>0</v>
      </c>
      <c r="L35" s="212">
        <v>4</v>
      </c>
      <c r="M35" s="187">
        <v>5.6553089212498236E-4</v>
      </c>
      <c r="N35" s="464" t="s">
        <v>366</v>
      </c>
    </row>
    <row r="36" spans="2:14" ht="21.95" customHeight="1" thickBot="1" x14ac:dyDescent="0.3">
      <c r="B36" s="162">
        <v>49</v>
      </c>
      <c r="C36" s="163" t="s">
        <v>122</v>
      </c>
      <c r="D36" s="184">
        <v>13</v>
      </c>
      <c r="E36" s="185">
        <v>6.4388311045071814E-3</v>
      </c>
      <c r="F36" s="166">
        <v>39</v>
      </c>
      <c r="G36" s="185">
        <v>8.2087981477583661E-3</v>
      </c>
      <c r="H36" s="166">
        <v>2</v>
      </c>
      <c r="I36" s="185">
        <v>6.7340067340067337E-3</v>
      </c>
      <c r="J36" s="166">
        <v>0</v>
      </c>
      <c r="K36" s="186">
        <v>0</v>
      </c>
      <c r="L36" s="212">
        <v>54</v>
      </c>
      <c r="M36" s="187">
        <v>7.6346670436872616E-3</v>
      </c>
      <c r="N36" s="464" t="s">
        <v>367</v>
      </c>
    </row>
    <row r="37" spans="2:14" ht="21.95" customHeight="1" thickTop="1" thickBot="1" x14ac:dyDescent="0.3">
      <c r="B37" s="295" t="s">
        <v>123</v>
      </c>
      <c r="C37" s="156" t="s">
        <v>124</v>
      </c>
      <c r="D37" s="183">
        <v>414</v>
      </c>
      <c r="E37" s="158">
        <v>0.20505200594353643</v>
      </c>
      <c r="F37" s="159">
        <v>1057</v>
      </c>
      <c r="G37" s="158">
        <v>0.22247947800463061</v>
      </c>
      <c r="H37" s="159">
        <v>77</v>
      </c>
      <c r="I37" s="158">
        <v>0.25925925925925924</v>
      </c>
      <c r="J37" s="159">
        <v>0</v>
      </c>
      <c r="K37" s="298">
        <v>0</v>
      </c>
      <c r="L37" s="183">
        <v>1548</v>
      </c>
      <c r="M37" s="161">
        <v>0.21886045525236816</v>
      </c>
    </row>
    <row r="38" spans="2:14" ht="21.95" customHeight="1" thickTop="1" x14ac:dyDescent="0.25">
      <c r="B38" s="162">
        <v>50</v>
      </c>
      <c r="C38" s="163" t="s">
        <v>125</v>
      </c>
      <c r="D38" s="184">
        <v>109</v>
      </c>
      <c r="E38" s="185">
        <v>5.3987122337790988E-2</v>
      </c>
      <c r="F38" s="166">
        <v>275</v>
      </c>
      <c r="G38" s="185">
        <v>5.7882551041885916E-2</v>
      </c>
      <c r="H38" s="166">
        <v>20</v>
      </c>
      <c r="I38" s="185">
        <v>6.7340067340067339E-2</v>
      </c>
      <c r="J38" s="166">
        <v>0</v>
      </c>
      <c r="K38" s="186">
        <v>0</v>
      </c>
      <c r="L38" s="212">
        <v>404</v>
      </c>
      <c r="M38" s="187">
        <v>5.7118620104623215E-2</v>
      </c>
      <c r="N38" s="464" t="s">
        <v>368</v>
      </c>
    </row>
    <row r="39" spans="2:14" ht="21.95" customHeight="1" x14ac:dyDescent="0.25">
      <c r="B39" s="162">
        <v>51</v>
      </c>
      <c r="C39" s="163" t="s">
        <v>126</v>
      </c>
      <c r="D39" s="184">
        <v>37</v>
      </c>
      <c r="E39" s="185">
        <v>1.8325903912828134E-2</v>
      </c>
      <c r="F39" s="166">
        <v>84</v>
      </c>
      <c r="G39" s="185">
        <v>1.768048831824879E-2</v>
      </c>
      <c r="H39" s="166">
        <v>11</v>
      </c>
      <c r="I39" s="185">
        <v>3.7037037037037035E-2</v>
      </c>
      <c r="J39" s="166">
        <v>0</v>
      </c>
      <c r="K39" s="186">
        <v>0</v>
      </c>
      <c r="L39" s="212">
        <v>132</v>
      </c>
      <c r="M39" s="187">
        <v>1.8662519440124418E-2</v>
      </c>
      <c r="N39" s="464" t="s">
        <v>369</v>
      </c>
    </row>
    <row r="40" spans="2:14" ht="21.95" customHeight="1" x14ac:dyDescent="0.25">
      <c r="B40" s="162">
        <v>52</v>
      </c>
      <c r="C40" s="163" t="s">
        <v>127</v>
      </c>
      <c r="D40" s="184">
        <v>255</v>
      </c>
      <c r="E40" s="185">
        <v>0.1263001485884101</v>
      </c>
      <c r="F40" s="166">
        <v>656</v>
      </c>
      <c r="G40" s="185">
        <v>0.13807619448537151</v>
      </c>
      <c r="H40" s="166">
        <v>46</v>
      </c>
      <c r="I40" s="185">
        <v>0.15488215488215487</v>
      </c>
      <c r="J40" s="166">
        <v>0</v>
      </c>
      <c r="K40" s="186">
        <v>0</v>
      </c>
      <c r="L40" s="212">
        <v>957</v>
      </c>
      <c r="M40" s="187">
        <v>0.13530326594090203</v>
      </c>
      <c r="N40" s="464" t="s">
        <v>370</v>
      </c>
    </row>
    <row r="41" spans="2:14" ht="21.95" customHeight="1" thickBot="1" x14ac:dyDescent="0.3">
      <c r="B41" s="162">
        <v>59</v>
      </c>
      <c r="C41" s="163" t="s">
        <v>128</v>
      </c>
      <c r="D41" s="184">
        <v>13</v>
      </c>
      <c r="E41" s="185">
        <v>6.4388311045071814E-3</v>
      </c>
      <c r="F41" s="166">
        <v>42</v>
      </c>
      <c r="G41" s="185">
        <v>8.8402441591243948E-3</v>
      </c>
      <c r="H41" s="166">
        <v>0</v>
      </c>
      <c r="I41" s="185">
        <v>0</v>
      </c>
      <c r="J41" s="166">
        <v>0</v>
      </c>
      <c r="K41" s="186">
        <v>0</v>
      </c>
      <c r="L41" s="212">
        <v>55</v>
      </c>
      <c r="M41" s="187">
        <v>7.7760497667185074E-3</v>
      </c>
      <c r="N41" s="464" t="s">
        <v>371</v>
      </c>
    </row>
    <row r="42" spans="2:14" ht="35.1" customHeight="1" thickTop="1" thickBot="1" x14ac:dyDescent="0.3">
      <c r="B42" s="295" t="s">
        <v>129</v>
      </c>
      <c r="C42" s="156" t="s">
        <v>130</v>
      </c>
      <c r="D42" s="183">
        <v>351</v>
      </c>
      <c r="E42" s="158">
        <v>0.1738484398216939</v>
      </c>
      <c r="F42" s="159">
        <v>633</v>
      </c>
      <c r="G42" s="158">
        <v>0.13323510839823194</v>
      </c>
      <c r="H42" s="159">
        <v>38</v>
      </c>
      <c r="I42" s="158">
        <v>0.12794612794612795</v>
      </c>
      <c r="J42" s="159">
        <v>1</v>
      </c>
      <c r="K42" s="298">
        <v>0.16666666666666666</v>
      </c>
      <c r="L42" s="183">
        <v>1023</v>
      </c>
      <c r="M42" s="161">
        <v>0.14463452566096421</v>
      </c>
    </row>
    <row r="43" spans="2:14" ht="35.1" customHeight="1" thickTop="1" x14ac:dyDescent="0.25">
      <c r="B43" s="162">
        <v>60</v>
      </c>
      <c r="C43" s="163" t="s">
        <v>131</v>
      </c>
      <c r="D43" s="184">
        <v>8</v>
      </c>
      <c r="E43" s="185">
        <v>3.9623576027736501E-3</v>
      </c>
      <c r="F43" s="166">
        <v>29</v>
      </c>
      <c r="G43" s="185">
        <v>6.1039781098716061E-3</v>
      </c>
      <c r="H43" s="166">
        <v>2</v>
      </c>
      <c r="I43" s="185">
        <v>6.7340067340067337E-3</v>
      </c>
      <c r="J43" s="166">
        <v>0</v>
      </c>
      <c r="K43" s="186">
        <v>0</v>
      </c>
      <c r="L43" s="212">
        <v>39</v>
      </c>
      <c r="M43" s="187">
        <v>5.5139261982185776E-3</v>
      </c>
      <c r="N43" s="464" t="s">
        <v>372</v>
      </c>
    </row>
    <row r="44" spans="2:14" ht="21.95" customHeight="1" x14ac:dyDescent="0.25">
      <c r="B44" s="162">
        <v>61</v>
      </c>
      <c r="C44" s="163" t="s">
        <v>132</v>
      </c>
      <c r="D44" s="184">
        <v>3</v>
      </c>
      <c r="E44" s="185">
        <v>1.4858841010401188E-3</v>
      </c>
      <c r="F44" s="166">
        <v>2</v>
      </c>
      <c r="G44" s="185">
        <v>4.2096400757735212E-4</v>
      </c>
      <c r="H44" s="166">
        <v>0</v>
      </c>
      <c r="I44" s="185">
        <v>0</v>
      </c>
      <c r="J44" s="166">
        <v>0</v>
      </c>
      <c r="K44" s="186">
        <v>0</v>
      </c>
      <c r="L44" s="212">
        <v>5</v>
      </c>
      <c r="M44" s="187">
        <v>7.0691361515622792E-4</v>
      </c>
      <c r="N44" s="464" t="s">
        <v>373</v>
      </c>
    </row>
    <row r="45" spans="2:14" ht="21.95" customHeight="1" x14ac:dyDescent="0.25">
      <c r="B45" s="162">
        <v>62</v>
      </c>
      <c r="C45" s="163" t="s">
        <v>133</v>
      </c>
      <c r="D45" s="184">
        <v>0</v>
      </c>
      <c r="E45" s="185">
        <v>0</v>
      </c>
      <c r="F45" s="166">
        <v>3</v>
      </c>
      <c r="G45" s="185">
        <v>6.3144601136602815E-4</v>
      </c>
      <c r="H45" s="166">
        <v>0</v>
      </c>
      <c r="I45" s="185">
        <v>0</v>
      </c>
      <c r="J45" s="166">
        <v>0</v>
      </c>
      <c r="K45" s="186">
        <v>0</v>
      </c>
      <c r="L45" s="212">
        <v>3</v>
      </c>
      <c r="M45" s="187">
        <v>4.2414816909373674E-4</v>
      </c>
      <c r="N45" s="464" t="s">
        <v>374</v>
      </c>
    </row>
    <row r="46" spans="2:14" ht="21.95" customHeight="1" x14ac:dyDescent="0.25">
      <c r="B46" s="162">
        <v>63</v>
      </c>
      <c r="C46" s="163" t="s">
        <v>134</v>
      </c>
      <c r="D46" s="184">
        <v>120</v>
      </c>
      <c r="E46" s="185">
        <v>5.9435364041604752E-2</v>
      </c>
      <c r="F46" s="166">
        <v>318</v>
      </c>
      <c r="G46" s="185">
        <v>6.6933277204798997E-2</v>
      </c>
      <c r="H46" s="166">
        <v>21</v>
      </c>
      <c r="I46" s="185">
        <v>7.0707070707070704E-2</v>
      </c>
      <c r="J46" s="166">
        <v>1</v>
      </c>
      <c r="K46" s="186">
        <v>0.16666666666666666</v>
      </c>
      <c r="L46" s="212">
        <v>460</v>
      </c>
      <c r="M46" s="187">
        <v>6.5036052594372964E-2</v>
      </c>
      <c r="N46" s="464" t="s">
        <v>375</v>
      </c>
    </row>
    <row r="47" spans="2:14" ht="21.95" customHeight="1" x14ac:dyDescent="0.25">
      <c r="B47" s="162">
        <v>64</v>
      </c>
      <c r="C47" s="163" t="s">
        <v>135</v>
      </c>
      <c r="D47" s="184">
        <v>213</v>
      </c>
      <c r="E47" s="185">
        <v>0.10549777117384844</v>
      </c>
      <c r="F47" s="166">
        <v>256</v>
      </c>
      <c r="G47" s="185">
        <v>5.3883392969901071E-2</v>
      </c>
      <c r="H47" s="166">
        <v>13</v>
      </c>
      <c r="I47" s="185">
        <v>4.3771043771043773E-2</v>
      </c>
      <c r="J47" s="166">
        <v>0</v>
      </c>
      <c r="K47" s="186">
        <v>0</v>
      </c>
      <c r="L47" s="212">
        <v>482</v>
      </c>
      <c r="M47" s="187">
        <v>6.8146472501060373E-2</v>
      </c>
      <c r="N47" s="464" t="s">
        <v>376</v>
      </c>
    </row>
    <row r="48" spans="2:14" ht="21.95" customHeight="1" thickBot="1" x14ac:dyDescent="0.3">
      <c r="B48" s="162">
        <v>69</v>
      </c>
      <c r="C48" s="163" t="s">
        <v>136</v>
      </c>
      <c r="D48" s="184">
        <v>7</v>
      </c>
      <c r="E48" s="185">
        <v>3.4670629024269439E-3</v>
      </c>
      <c r="F48" s="166">
        <v>25</v>
      </c>
      <c r="G48" s="185">
        <v>5.2620500947169017E-3</v>
      </c>
      <c r="H48" s="166">
        <v>2</v>
      </c>
      <c r="I48" s="185">
        <v>6.7340067340067337E-3</v>
      </c>
      <c r="J48" s="166">
        <v>0</v>
      </c>
      <c r="K48" s="186">
        <v>0</v>
      </c>
      <c r="L48" s="212">
        <v>34</v>
      </c>
      <c r="M48" s="187">
        <v>4.8070125830623495E-3</v>
      </c>
      <c r="N48" s="464" t="s">
        <v>377</v>
      </c>
    </row>
    <row r="49" spans="2:14" ht="35.1" customHeight="1" thickTop="1" thickBot="1" x14ac:dyDescent="0.3">
      <c r="B49" s="295" t="s">
        <v>137</v>
      </c>
      <c r="C49" s="156" t="s">
        <v>138</v>
      </c>
      <c r="D49" s="183">
        <v>59</v>
      </c>
      <c r="E49" s="158">
        <v>2.9222387320455668E-2</v>
      </c>
      <c r="F49" s="159">
        <v>185</v>
      </c>
      <c r="G49" s="158">
        <v>3.8939170700905072E-2</v>
      </c>
      <c r="H49" s="159">
        <v>11</v>
      </c>
      <c r="I49" s="158">
        <v>3.7037037037037042E-2</v>
      </c>
      <c r="J49" s="159">
        <v>0</v>
      </c>
      <c r="K49" s="298">
        <v>0</v>
      </c>
      <c r="L49" s="183">
        <v>255</v>
      </c>
      <c r="M49" s="161">
        <v>3.6052594372967622E-2</v>
      </c>
    </row>
    <row r="50" spans="2:14" ht="35.1" customHeight="1" thickTop="1" x14ac:dyDescent="0.25">
      <c r="B50" s="162">
        <v>70</v>
      </c>
      <c r="C50" s="163" t="s">
        <v>139</v>
      </c>
      <c r="D50" s="184">
        <v>14</v>
      </c>
      <c r="E50" s="185">
        <v>6.9341258048538877E-3</v>
      </c>
      <c r="F50" s="166">
        <v>43</v>
      </c>
      <c r="G50" s="185">
        <v>9.0507261629130704E-3</v>
      </c>
      <c r="H50" s="166">
        <v>3</v>
      </c>
      <c r="I50" s="185">
        <v>1.0101010101010102E-2</v>
      </c>
      <c r="J50" s="166">
        <v>0</v>
      </c>
      <c r="K50" s="186">
        <v>0</v>
      </c>
      <c r="L50" s="212">
        <v>60</v>
      </c>
      <c r="M50" s="187">
        <v>8.4829633818747346E-3</v>
      </c>
      <c r="N50" s="464" t="s">
        <v>378</v>
      </c>
    </row>
    <row r="51" spans="2:14" ht="21.95" customHeight="1" x14ac:dyDescent="0.25">
      <c r="B51" s="162">
        <v>71</v>
      </c>
      <c r="C51" s="163" t="s">
        <v>140</v>
      </c>
      <c r="D51" s="184">
        <v>1</v>
      </c>
      <c r="E51" s="185">
        <v>4.9529470034670627E-4</v>
      </c>
      <c r="F51" s="166">
        <v>5</v>
      </c>
      <c r="G51" s="185">
        <v>1.0524100189433804E-3</v>
      </c>
      <c r="H51" s="166">
        <v>0</v>
      </c>
      <c r="I51" s="185">
        <v>0</v>
      </c>
      <c r="J51" s="166">
        <v>0</v>
      </c>
      <c r="K51" s="186">
        <v>0</v>
      </c>
      <c r="L51" s="212">
        <v>6</v>
      </c>
      <c r="M51" s="187">
        <v>8.4829633818747348E-4</v>
      </c>
      <c r="N51" s="464" t="s">
        <v>379</v>
      </c>
    </row>
    <row r="52" spans="2:14" ht="21.95" customHeight="1" x14ac:dyDescent="0.25">
      <c r="B52" s="162">
        <v>72</v>
      </c>
      <c r="C52" s="163" t="s">
        <v>141</v>
      </c>
      <c r="D52" s="184">
        <v>1</v>
      </c>
      <c r="E52" s="185">
        <v>4.9529470034670627E-4</v>
      </c>
      <c r="F52" s="166">
        <v>6</v>
      </c>
      <c r="G52" s="185">
        <v>1.2628920227320563E-3</v>
      </c>
      <c r="H52" s="166">
        <v>0</v>
      </c>
      <c r="I52" s="185">
        <v>0</v>
      </c>
      <c r="J52" s="166">
        <v>0</v>
      </c>
      <c r="K52" s="186">
        <v>0</v>
      </c>
      <c r="L52" s="212">
        <v>7</v>
      </c>
      <c r="M52" s="187">
        <v>9.8967906121871915E-4</v>
      </c>
      <c r="N52" s="464" t="s">
        <v>380</v>
      </c>
    </row>
    <row r="53" spans="2:14" ht="21.95" customHeight="1" x14ac:dyDescent="0.25">
      <c r="B53" s="162">
        <v>73</v>
      </c>
      <c r="C53" s="163" t="s">
        <v>142</v>
      </c>
      <c r="D53" s="184">
        <v>2</v>
      </c>
      <c r="E53" s="185">
        <v>9.9058940069341253E-4</v>
      </c>
      <c r="F53" s="166">
        <v>1</v>
      </c>
      <c r="G53" s="185">
        <v>2.1048200378867606E-4</v>
      </c>
      <c r="H53" s="166">
        <v>0</v>
      </c>
      <c r="I53" s="185">
        <v>0</v>
      </c>
      <c r="J53" s="166">
        <v>0</v>
      </c>
      <c r="K53" s="186">
        <v>0</v>
      </c>
      <c r="L53" s="212">
        <v>3</v>
      </c>
      <c r="M53" s="187">
        <v>4.2414816909373674E-4</v>
      </c>
      <c r="N53" s="464" t="s">
        <v>381</v>
      </c>
    </row>
    <row r="54" spans="2:14" ht="21.95" customHeight="1" x14ac:dyDescent="0.25">
      <c r="B54" s="162">
        <v>74</v>
      </c>
      <c r="C54" s="163" t="s">
        <v>143</v>
      </c>
      <c r="D54" s="184">
        <v>5</v>
      </c>
      <c r="E54" s="185">
        <v>2.4764735017335313E-3</v>
      </c>
      <c r="F54" s="166">
        <v>10</v>
      </c>
      <c r="G54" s="185">
        <v>2.1048200378867609E-3</v>
      </c>
      <c r="H54" s="166">
        <v>2</v>
      </c>
      <c r="I54" s="185">
        <v>6.7340067340067337E-3</v>
      </c>
      <c r="J54" s="166">
        <v>0</v>
      </c>
      <c r="K54" s="186">
        <v>0</v>
      </c>
      <c r="L54" s="212">
        <v>17</v>
      </c>
      <c r="M54" s="187">
        <v>2.4035062915311748E-3</v>
      </c>
      <c r="N54" s="464" t="s">
        <v>382</v>
      </c>
    </row>
    <row r="55" spans="2:14" ht="21.95" customHeight="1" x14ac:dyDescent="0.25">
      <c r="B55" s="162">
        <v>75</v>
      </c>
      <c r="C55" s="163" t="s">
        <v>144</v>
      </c>
      <c r="D55" s="184">
        <v>34</v>
      </c>
      <c r="E55" s="185">
        <v>1.6840019811788013E-2</v>
      </c>
      <c r="F55" s="166">
        <v>102</v>
      </c>
      <c r="G55" s="185">
        <v>2.1469164386444958E-2</v>
      </c>
      <c r="H55" s="166">
        <v>3</v>
      </c>
      <c r="I55" s="185">
        <v>1.0101010101010102E-2</v>
      </c>
      <c r="J55" s="166">
        <v>0</v>
      </c>
      <c r="K55" s="186">
        <v>0</v>
      </c>
      <c r="L55" s="212">
        <v>139</v>
      </c>
      <c r="M55" s="187">
        <v>1.9652198501343136E-2</v>
      </c>
      <c r="N55" s="464" t="s">
        <v>383</v>
      </c>
    </row>
    <row r="56" spans="2:14" ht="21.95" customHeight="1" thickBot="1" x14ac:dyDescent="0.3">
      <c r="B56" s="162">
        <v>79</v>
      </c>
      <c r="C56" s="163" t="s">
        <v>145</v>
      </c>
      <c r="D56" s="184">
        <v>2</v>
      </c>
      <c r="E56" s="185">
        <v>9.9058940069341253E-4</v>
      </c>
      <c r="F56" s="166">
        <v>18</v>
      </c>
      <c r="G56" s="185">
        <v>3.7886760681961691E-3</v>
      </c>
      <c r="H56" s="166">
        <v>3</v>
      </c>
      <c r="I56" s="185">
        <v>1.0101010101010102E-2</v>
      </c>
      <c r="J56" s="166">
        <v>0</v>
      </c>
      <c r="K56" s="186">
        <v>0</v>
      </c>
      <c r="L56" s="212">
        <v>23</v>
      </c>
      <c r="M56" s="187">
        <v>3.2518026297186486E-3</v>
      </c>
      <c r="N56" s="464" t="s">
        <v>384</v>
      </c>
    </row>
    <row r="57" spans="2:14" ht="21.95" customHeight="1" thickTop="1" thickBot="1" x14ac:dyDescent="0.3">
      <c r="B57" s="295" t="s">
        <v>146</v>
      </c>
      <c r="C57" s="156" t="s">
        <v>147</v>
      </c>
      <c r="D57" s="183">
        <v>51</v>
      </c>
      <c r="E57" s="158">
        <v>2.5260029717682014E-2</v>
      </c>
      <c r="F57" s="159">
        <v>232</v>
      </c>
      <c r="G57" s="158">
        <v>4.8831824878972849E-2</v>
      </c>
      <c r="H57" s="159">
        <v>10</v>
      </c>
      <c r="I57" s="158">
        <v>3.3670033670033669E-2</v>
      </c>
      <c r="J57" s="159">
        <v>1</v>
      </c>
      <c r="K57" s="298">
        <v>0.16666666666666666</v>
      </c>
      <c r="L57" s="183">
        <v>294</v>
      </c>
      <c r="M57" s="161">
        <v>4.1566520571186205E-2</v>
      </c>
    </row>
    <row r="58" spans="2:14" ht="21.95" customHeight="1" thickTop="1" x14ac:dyDescent="0.25">
      <c r="B58" s="162">
        <v>80</v>
      </c>
      <c r="C58" s="163" t="s">
        <v>148</v>
      </c>
      <c r="D58" s="184">
        <v>8</v>
      </c>
      <c r="E58" s="185">
        <v>3.9623576027736501E-3</v>
      </c>
      <c r="F58" s="166">
        <v>43</v>
      </c>
      <c r="G58" s="185">
        <v>9.0507261629130704E-3</v>
      </c>
      <c r="H58" s="166">
        <v>1</v>
      </c>
      <c r="I58" s="185">
        <v>3.3670033670033669E-3</v>
      </c>
      <c r="J58" s="166">
        <v>0</v>
      </c>
      <c r="K58" s="186">
        <v>0</v>
      </c>
      <c r="L58" s="212">
        <v>52</v>
      </c>
      <c r="M58" s="187">
        <v>7.3519015976247701E-3</v>
      </c>
      <c r="N58" s="464" t="s">
        <v>385</v>
      </c>
    </row>
    <row r="59" spans="2:14" ht="21.95" customHeight="1" x14ac:dyDescent="0.25">
      <c r="B59" s="162">
        <v>81</v>
      </c>
      <c r="C59" s="163" t="s">
        <v>149</v>
      </c>
      <c r="D59" s="184">
        <v>10</v>
      </c>
      <c r="E59" s="185">
        <v>4.9529470034670627E-3</v>
      </c>
      <c r="F59" s="166">
        <v>77</v>
      </c>
      <c r="G59" s="185">
        <v>1.6207114291728057E-2</v>
      </c>
      <c r="H59" s="166">
        <v>2</v>
      </c>
      <c r="I59" s="185">
        <v>6.7340067340067337E-3</v>
      </c>
      <c r="J59" s="166">
        <v>0</v>
      </c>
      <c r="K59" s="186">
        <v>0</v>
      </c>
      <c r="L59" s="212">
        <v>89</v>
      </c>
      <c r="M59" s="187">
        <v>1.2583062349780856E-2</v>
      </c>
      <c r="N59" s="464" t="s">
        <v>386</v>
      </c>
    </row>
    <row r="60" spans="2:14" ht="21.95" customHeight="1" x14ac:dyDescent="0.25">
      <c r="B60" s="162">
        <v>82</v>
      </c>
      <c r="C60" s="163" t="s">
        <v>150</v>
      </c>
      <c r="D60" s="184">
        <v>1</v>
      </c>
      <c r="E60" s="185">
        <v>4.9529470034670627E-4</v>
      </c>
      <c r="F60" s="166">
        <v>7</v>
      </c>
      <c r="G60" s="185">
        <v>1.4733740265207324E-3</v>
      </c>
      <c r="H60" s="166">
        <v>0</v>
      </c>
      <c r="I60" s="185">
        <v>0</v>
      </c>
      <c r="J60" s="166">
        <v>0</v>
      </c>
      <c r="K60" s="186">
        <v>0</v>
      </c>
      <c r="L60" s="212">
        <v>8</v>
      </c>
      <c r="M60" s="187">
        <v>1.1310617842499647E-3</v>
      </c>
      <c r="N60" s="464" t="s">
        <v>387</v>
      </c>
    </row>
    <row r="61" spans="2:14" ht="35.1" customHeight="1" x14ac:dyDescent="0.25">
      <c r="B61" s="162">
        <v>83</v>
      </c>
      <c r="C61" s="163" t="s">
        <v>151</v>
      </c>
      <c r="D61" s="184">
        <v>17</v>
      </c>
      <c r="E61" s="185">
        <v>8.4200099058940065E-3</v>
      </c>
      <c r="F61" s="166">
        <v>45</v>
      </c>
      <c r="G61" s="185">
        <v>9.4716901704904235E-3</v>
      </c>
      <c r="H61" s="166">
        <v>3</v>
      </c>
      <c r="I61" s="185">
        <v>1.0101010101010102E-2</v>
      </c>
      <c r="J61" s="166">
        <v>0</v>
      </c>
      <c r="K61" s="186">
        <v>0</v>
      </c>
      <c r="L61" s="212">
        <v>65</v>
      </c>
      <c r="M61" s="187">
        <v>9.1898769970309626E-3</v>
      </c>
      <c r="N61" s="464" t="s">
        <v>388</v>
      </c>
    </row>
    <row r="62" spans="2:14" ht="21.95" customHeight="1" x14ac:dyDescent="0.25">
      <c r="B62" s="162">
        <v>84</v>
      </c>
      <c r="C62" s="163" t="s">
        <v>152</v>
      </c>
      <c r="D62" s="184">
        <v>13</v>
      </c>
      <c r="E62" s="185">
        <v>6.4388311045071814E-3</v>
      </c>
      <c r="F62" s="166">
        <v>15</v>
      </c>
      <c r="G62" s="185">
        <v>3.1572300568301409E-3</v>
      </c>
      <c r="H62" s="166">
        <v>1</v>
      </c>
      <c r="I62" s="185">
        <v>3.3670033670033669E-3</v>
      </c>
      <c r="J62" s="166">
        <v>0</v>
      </c>
      <c r="K62" s="186">
        <v>0</v>
      </c>
      <c r="L62" s="212">
        <v>29</v>
      </c>
      <c r="M62" s="187">
        <v>4.1000989679061215E-3</v>
      </c>
      <c r="N62" s="464" t="s">
        <v>389</v>
      </c>
    </row>
    <row r="63" spans="2:14" ht="35.1" customHeight="1" x14ac:dyDescent="0.25">
      <c r="B63" s="162">
        <v>85</v>
      </c>
      <c r="C63" s="163" t="s">
        <v>153</v>
      </c>
      <c r="D63" s="184">
        <v>1</v>
      </c>
      <c r="E63" s="185">
        <v>4.9529470034670627E-4</v>
      </c>
      <c r="F63" s="166">
        <v>30</v>
      </c>
      <c r="G63" s="185">
        <v>6.3144601136602817E-3</v>
      </c>
      <c r="H63" s="166">
        <v>2</v>
      </c>
      <c r="I63" s="185">
        <v>6.7340067340067337E-3</v>
      </c>
      <c r="J63" s="166">
        <v>0</v>
      </c>
      <c r="K63" s="186">
        <v>0</v>
      </c>
      <c r="L63" s="212">
        <v>33</v>
      </c>
      <c r="M63" s="187">
        <v>4.6656298600311046E-3</v>
      </c>
      <c r="N63" s="464" t="s">
        <v>390</v>
      </c>
    </row>
    <row r="64" spans="2:14" ht="21.95" customHeight="1" thickBot="1" x14ac:dyDescent="0.3">
      <c r="B64" s="162">
        <v>89</v>
      </c>
      <c r="C64" s="163" t="s">
        <v>154</v>
      </c>
      <c r="D64" s="184">
        <v>1</v>
      </c>
      <c r="E64" s="185">
        <v>4.9529470034670627E-4</v>
      </c>
      <c r="F64" s="166">
        <v>15</v>
      </c>
      <c r="G64" s="185">
        <v>3.1572300568301409E-3</v>
      </c>
      <c r="H64" s="166">
        <v>1</v>
      </c>
      <c r="I64" s="185">
        <v>3.3670033670033669E-3</v>
      </c>
      <c r="J64" s="166">
        <v>1</v>
      </c>
      <c r="K64" s="186">
        <v>0.16666666666666666</v>
      </c>
      <c r="L64" s="212">
        <v>18</v>
      </c>
      <c r="M64" s="187">
        <v>2.5448890145624205E-3</v>
      </c>
      <c r="N64" s="464" t="s">
        <v>391</v>
      </c>
    </row>
    <row r="65" spans="2:14" ht="21.95" customHeight="1" thickTop="1" thickBot="1" x14ac:dyDescent="0.3">
      <c r="B65" s="295">
        <v>99</v>
      </c>
      <c r="C65" s="156" t="s">
        <v>155</v>
      </c>
      <c r="D65" s="183">
        <v>57</v>
      </c>
      <c r="E65" s="158">
        <v>2.8231797919762259E-2</v>
      </c>
      <c r="F65" s="159">
        <v>177</v>
      </c>
      <c r="G65" s="158">
        <v>3.7255314670595667E-2</v>
      </c>
      <c r="H65" s="159">
        <v>12</v>
      </c>
      <c r="I65" s="158">
        <v>4.0404040404040407E-2</v>
      </c>
      <c r="J65" s="159">
        <v>2</v>
      </c>
      <c r="K65" s="298">
        <v>0.33333333333333331</v>
      </c>
      <c r="L65" s="183">
        <v>248</v>
      </c>
      <c r="M65" s="161">
        <v>3.5062915311748905E-2</v>
      </c>
      <c r="N65" s="464" t="s">
        <v>392</v>
      </c>
    </row>
    <row r="66" spans="2:14" ht="21.95" customHeight="1" thickTop="1" thickBot="1" x14ac:dyDescent="0.3">
      <c r="B66" s="487" t="s">
        <v>52</v>
      </c>
      <c r="C66" s="515"/>
      <c r="D66" s="172">
        <v>2019</v>
      </c>
      <c r="E66" s="304">
        <v>1</v>
      </c>
      <c r="F66" s="174">
        <v>4751</v>
      </c>
      <c r="G66" s="304">
        <v>0.99999999999999989</v>
      </c>
      <c r="H66" s="174">
        <v>297</v>
      </c>
      <c r="I66" s="304">
        <v>1</v>
      </c>
      <c r="J66" s="174">
        <v>6</v>
      </c>
      <c r="K66" s="305">
        <v>1</v>
      </c>
      <c r="L66" s="172">
        <v>7073</v>
      </c>
      <c r="M66" s="306">
        <v>0.99999999999999989</v>
      </c>
      <c r="N66" s="469" t="s">
        <v>79</v>
      </c>
    </row>
    <row r="67" spans="2:14" ht="16.5" thickTop="1" thickBot="1" x14ac:dyDescent="0.3">
      <c r="B67" s="145"/>
      <c r="C67" s="203"/>
      <c r="D67" s="147"/>
      <c r="E67" s="248"/>
      <c r="F67" s="147"/>
      <c r="G67" s="248"/>
      <c r="H67" s="147"/>
      <c r="I67" s="248"/>
      <c r="J67" s="147"/>
      <c r="K67" s="248"/>
      <c r="L67" s="147"/>
      <c r="M67" s="248"/>
    </row>
    <row r="68" spans="2:14" ht="15.75" thickTop="1" x14ac:dyDescent="0.25">
      <c r="B68" s="500" t="s">
        <v>53</v>
      </c>
      <c r="C68" s="501"/>
      <c r="D68" s="150"/>
      <c r="E68" s="150"/>
      <c r="F68" s="150"/>
      <c r="G68" s="150"/>
      <c r="H68" s="150"/>
      <c r="I68" s="150"/>
      <c r="J68" s="150"/>
      <c r="K68" s="150"/>
      <c r="L68" s="249"/>
      <c r="M68" s="150"/>
    </row>
    <row r="69" spans="2:14" ht="15.75" thickBot="1" x14ac:dyDescent="0.3">
      <c r="B69" s="196" t="s">
        <v>449</v>
      </c>
      <c r="C69" s="197"/>
      <c r="D69" s="150"/>
      <c r="E69" s="150"/>
      <c r="F69" s="150"/>
      <c r="G69" s="150"/>
      <c r="H69" s="150"/>
      <c r="I69" s="150"/>
      <c r="J69" s="150"/>
      <c r="K69" s="150"/>
      <c r="L69" s="151"/>
      <c r="M69" s="152"/>
    </row>
    <row r="70" spans="2:14" ht="15.75" thickTop="1" x14ac:dyDescent="0.25">
      <c r="B70" s="150"/>
      <c r="C70" s="151"/>
      <c r="D70" s="150"/>
      <c r="E70" s="150"/>
      <c r="F70" s="150"/>
      <c r="G70" s="150"/>
      <c r="H70" s="150"/>
      <c r="I70" s="150"/>
      <c r="J70" s="150"/>
      <c r="K70" s="150"/>
      <c r="L70" s="151"/>
      <c r="M70" s="150"/>
    </row>
  </sheetData>
  <mergeCells count="11">
    <mergeCell ref="B68:C68"/>
    <mergeCell ref="B66:C66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  <pageSetUpPr fitToPage="1"/>
  </sheetPr>
  <dimension ref="B1:Y72"/>
  <sheetViews>
    <sheetView topLeftCell="D1" zoomScale="60" zoomScaleNormal="60" workbookViewId="0">
      <selection activeCell="D7" sqref="D7:W67"/>
    </sheetView>
  </sheetViews>
  <sheetFormatPr defaultColWidth="9.140625" defaultRowHeight="15" x14ac:dyDescent="0.25"/>
  <cols>
    <col min="1" max="1" width="2.140625" style="143" customWidth="1"/>
    <col min="2" max="2" width="10.7109375" style="143" customWidth="1"/>
    <col min="3" max="3" width="90.7109375" style="143" customWidth="1"/>
    <col min="4" max="23" width="10.7109375" style="143" customWidth="1"/>
    <col min="24" max="24" width="9.140625" style="463" customWidth="1"/>
    <col min="25" max="25" width="8.85546875" style="250" customWidth="1"/>
    <col min="26" max="16384" width="9.140625" style="143"/>
  </cols>
  <sheetData>
    <row r="1" spans="2:24" ht="15.75" thickBot="1" x14ac:dyDescent="0.3"/>
    <row r="2" spans="2:24" ht="25.15" customHeight="1" thickTop="1" thickBot="1" x14ac:dyDescent="0.3">
      <c r="B2" s="479" t="s">
        <v>545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502"/>
    </row>
    <row r="3" spans="2:24" ht="25.15" customHeight="1" thickTop="1" thickBot="1" x14ac:dyDescent="0.3">
      <c r="B3" s="492" t="s">
        <v>54</v>
      </c>
      <c r="C3" s="485" t="s">
        <v>88</v>
      </c>
      <c r="D3" s="503" t="s">
        <v>59</v>
      </c>
      <c r="E3" s="504"/>
      <c r="F3" s="504"/>
      <c r="G3" s="504"/>
      <c r="H3" s="504"/>
      <c r="I3" s="504"/>
      <c r="J3" s="504"/>
      <c r="K3" s="504"/>
      <c r="L3" s="512"/>
      <c r="M3" s="503" t="s">
        <v>60</v>
      </c>
      <c r="N3" s="504"/>
      <c r="O3" s="504"/>
      <c r="P3" s="504"/>
      <c r="Q3" s="504"/>
      <c r="R3" s="504"/>
      <c r="S3" s="504"/>
      <c r="T3" s="504"/>
      <c r="U3" s="512"/>
      <c r="V3" s="505" t="s">
        <v>52</v>
      </c>
      <c r="W3" s="506"/>
    </row>
    <row r="4" spans="2:24" ht="25.15" customHeight="1" thickTop="1" thickBot="1" x14ac:dyDescent="0.3">
      <c r="B4" s="493"/>
      <c r="C4" s="495"/>
      <c r="D4" s="503" t="s">
        <v>156</v>
      </c>
      <c r="E4" s="504"/>
      <c r="F4" s="504"/>
      <c r="G4" s="504"/>
      <c r="H4" s="504"/>
      <c r="I4" s="504"/>
      <c r="J4" s="504"/>
      <c r="K4" s="486" t="s">
        <v>62</v>
      </c>
      <c r="L4" s="485"/>
      <c r="M4" s="503" t="s">
        <v>156</v>
      </c>
      <c r="N4" s="504"/>
      <c r="O4" s="504"/>
      <c r="P4" s="504"/>
      <c r="Q4" s="504"/>
      <c r="R4" s="504"/>
      <c r="S4" s="504"/>
      <c r="T4" s="486" t="s">
        <v>63</v>
      </c>
      <c r="U4" s="485"/>
      <c r="V4" s="507"/>
      <c r="W4" s="508"/>
    </row>
    <row r="5" spans="2:24" ht="25.15" customHeight="1" thickTop="1" x14ac:dyDescent="0.25">
      <c r="B5" s="493"/>
      <c r="C5" s="495"/>
      <c r="D5" s="486" t="s">
        <v>57</v>
      </c>
      <c r="E5" s="483"/>
      <c r="F5" s="482" t="s">
        <v>450</v>
      </c>
      <c r="G5" s="483"/>
      <c r="H5" s="482" t="s">
        <v>78</v>
      </c>
      <c r="I5" s="483"/>
      <c r="J5" s="235" t="s">
        <v>58</v>
      </c>
      <c r="K5" s="563"/>
      <c r="L5" s="495"/>
      <c r="M5" s="486" t="s">
        <v>57</v>
      </c>
      <c r="N5" s="483"/>
      <c r="O5" s="482" t="s">
        <v>450</v>
      </c>
      <c r="P5" s="483"/>
      <c r="Q5" s="482" t="s">
        <v>78</v>
      </c>
      <c r="R5" s="483"/>
      <c r="S5" s="235" t="s">
        <v>58</v>
      </c>
      <c r="T5" s="563"/>
      <c r="U5" s="495"/>
      <c r="V5" s="507"/>
      <c r="W5" s="508"/>
    </row>
    <row r="6" spans="2:24" ht="25.15" customHeight="1" thickBot="1" x14ac:dyDescent="0.3">
      <c r="B6" s="494"/>
      <c r="C6" s="496"/>
      <c r="D6" s="435" t="s">
        <v>6</v>
      </c>
      <c r="E6" s="460" t="s">
        <v>7</v>
      </c>
      <c r="F6" s="437" t="s">
        <v>6</v>
      </c>
      <c r="G6" s="460" t="s">
        <v>7</v>
      </c>
      <c r="H6" s="437" t="s">
        <v>6</v>
      </c>
      <c r="I6" s="460" t="s">
        <v>7</v>
      </c>
      <c r="J6" s="445" t="s">
        <v>6</v>
      </c>
      <c r="K6" s="435" t="s">
        <v>6</v>
      </c>
      <c r="L6" s="441" t="s">
        <v>7</v>
      </c>
      <c r="M6" s="435" t="s">
        <v>6</v>
      </c>
      <c r="N6" s="460" t="s">
        <v>7</v>
      </c>
      <c r="O6" s="437" t="s">
        <v>6</v>
      </c>
      <c r="P6" s="460" t="s">
        <v>7</v>
      </c>
      <c r="Q6" s="437" t="s">
        <v>6</v>
      </c>
      <c r="R6" s="460" t="s">
        <v>7</v>
      </c>
      <c r="S6" s="445" t="s">
        <v>6</v>
      </c>
      <c r="T6" s="435" t="s">
        <v>6</v>
      </c>
      <c r="U6" s="441" t="s">
        <v>7</v>
      </c>
      <c r="V6" s="435" t="s">
        <v>6</v>
      </c>
      <c r="W6" s="441" t="s">
        <v>7</v>
      </c>
    </row>
    <row r="7" spans="2:24" ht="21.95" customHeight="1" thickTop="1" thickBot="1" x14ac:dyDescent="0.3">
      <c r="B7" s="293" t="s">
        <v>50</v>
      </c>
      <c r="C7" s="156" t="s">
        <v>51</v>
      </c>
      <c r="D7" s="183">
        <v>52</v>
      </c>
      <c r="E7" s="158">
        <v>3.8039502560351136E-2</v>
      </c>
      <c r="F7" s="159">
        <v>91</v>
      </c>
      <c r="G7" s="158">
        <v>3.1751570132588974E-2</v>
      </c>
      <c r="H7" s="159">
        <v>11</v>
      </c>
      <c r="I7" s="158">
        <v>6.358381502890173E-2</v>
      </c>
      <c r="J7" s="307">
        <v>0</v>
      </c>
      <c r="K7" s="183">
        <v>154</v>
      </c>
      <c r="L7" s="161">
        <v>3.4928555227942845E-2</v>
      </c>
      <c r="M7" s="183">
        <v>32</v>
      </c>
      <c r="N7" s="308">
        <v>4.9079754601226995E-2</v>
      </c>
      <c r="O7" s="307">
        <v>83</v>
      </c>
      <c r="P7" s="308">
        <v>4.4031830238726789E-2</v>
      </c>
      <c r="Q7" s="307">
        <v>8</v>
      </c>
      <c r="R7" s="308">
        <v>6.4516129032258063E-2</v>
      </c>
      <c r="S7" s="307">
        <v>0</v>
      </c>
      <c r="T7" s="183">
        <v>123</v>
      </c>
      <c r="U7" s="161">
        <v>4.6171171171171171E-2</v>
      </c>
      <c r="V7" s="183">
        <v>277</v>
      </c>
      <c r="W7" s="161">
        <v>3.9163014279655024E-2</v>
      </c>
      <c r="X7" s="464" t="s">
        <v>283</v>
      </c>
    </row>
    <row r="8" spans="2:24" ht="21.95" customHeight="1" thickTop="1" thickBot="1" x14ac:dyDescent="0.3">
      <c r="B8" s="295" t="s">
        <v>89</v>
      </c>
      <c r="C8" s="156" t="s">
        <v>90</v>
      </c>
      <c r="D8" s="183">
        <v>1</v>
      </c>
      <c r="E8" s="158">
        <v>7.3152889539136799E-4</v>
      </c>
      <c r="F8" s="159">
        <v>0</v>
      </c>
      <c r="G8" s="158">
        <v>0</v>
      </c>
      <c r="H8" s="159">
        <v>0</v>
      </c>
      <c r="I8" s="158">
        <v>0</v>
      </c>
      <c r="J8" s="307">
        <v>0</v>
      </c>
      <c r="K8" s="183">
        <v>1</v>
      </c>
      <c r="L8" s="161">
        <v>2.2680880018144704E-4</v>
      </c>
      <c r="M8" s="183">
        <v>0</v>
      </c>
      <c r="N8" s="308">
        <v>0</v>
      </c>
      <c r="O8" s="307">
        <v>2</v>
      </c>
      <c r="P8" s="308">
        <v>1.0610079575596816E-3</v>
      </c>
      <c r="Q8" s="307">
        <v>0</v>
      </c>
      <c r="R8" s="308">
        <v>0</v>
      </c>
      <c r="S8" s="307">
        <v>0</v>
      </c>
      <c r="T8" s="183">
        <v>2</v>
      </c>
      <c r="U8" s="161">
        <v>7.5075075075075074E-4</v>
      </c>
      <c r="V8" s="183">
        <v>3</v>
      </c>
      <c r="W8" s="161">
        <v>4.2414816909373679E-4</v>
      </c>
    </row>
    <row r="9" spans="2:24" ht="21.95" customHeight="1" thickTop="1" x14ac:dyDescent="0.25">
      <c r="B9" s="162">
        <v>10</v>
      </c>
      <c r="C9" s="163" t="s">
        <v>91</v>
      </c>
      <c r="D9" s="184">
        <v>0</v>
      </c>
      <c r="E9" s="165">
        <v>0</v>
      </c>
      <c r="F9" s="166">
        <v>0</v>
      </c>
      <c r="G9" s="165">
        <v>0</v>
      </c>
      <c r="H9" s="166">
        <v>0</v>
      </c>
      <c r="I9" s="165">
        <v>0</v>
      </c>
      <c r="J9" s="211">
        <v>0</v>
      </c>
      <c r="K9" s="212">
        <v>0</v>
      </c>
      <c r="L9" s="187">
        <v>0</v>
      </c>
      <c r="M9" s="184">
        <v>0</v>
      </c>
      <c r="N9" s="309">
        <v>0</v>
      </c>
      <c r="O9" s="211">
        <v>0</v>
      </c>
      <c r="P9" s="309">
        <v>0</v>
      </c>
      <c r="Q9" s="211">
        <v>0</v>
      </c>
      <c r="R9" s="309">
        <v>0</v>
      </c>
      <c r="S9" s="211">
        <v>0</v>
      </c>
      <c r="T9" s="212">
        <v>0</v>
      </c>
      <c r="U9" s="187">
        <v>0</v>
      </c>
      <c r="V9" s="212">
        <v>0</v>
      </c>
      <c r="W9" s="187">
        <v>0</v>
      </c>
      <c r="X9" s="464" t="s">
        <v>342</v>
      </c>
    </row>
    <row r="10" spans="2:24" ht="21.95" customHeight="1" x14ac:dyDescent="0.25">
      <c r="B10" s="162">
        <v>11</v>
      </c>
      <c r="C10" s="163" t="s">
        <v>92</v>
      </c>
      <c r="D10" s="184">
        <v>0</v>
      </c>
      <c r="E10" s="165">
        <v>0</v>
      </c>
      <c r="F10" s="166">
        <v>0</v>
      </c>
      <c r="G10" s="165">
        <v>0</v>
      </c>
      <c r="H10" s="166">
        <v>0</v>
      </c>
      <c r="I10" s="165">
        <v>0</v>
      </c>
      <c r="J10" s="211">
        <v>0</v>
      </c>
      <c r="K10" s="212">
        <v>0</v>
      </c>
      <c r="L10" s="187">
        <v>0</v>
      </c>
      <c r="M10" s="184">
        <v>0</v>
      </c>
      <c r="N10" s="309">
        <v>0</v>
      </c>
      <c r="O10" s="211">
        <v>0</v>
      </c>
      <c r="P10" s="309">
        <v>0</v>
      </c>
      <c r="Q10" s="211">
        <v>0</v>
      </c>
      <c r="R10" s="309">
        <v>0</v>
      </c>
      <c r="S10" s="211">
        <v>0</v>
      </c>
      <c r="T10" s="212">
        <v>0</v>
      </c>
      <c r="U10" s="187">
        <v>0</v>
      </c>
      <c r="V10" s="212">
        <v>0</v>
      </c>
      <c r="W10" s="187">
        <v>0</v>
      </c>
      <c r="X10" s="464" t="s">
        <v>343</v>
      </c>
    </row>
    <row r="11" spans="2:24" ht="21.95" customHeight="1" x14ac:dyDescent="0.25">
      <c r="B11" s="162">
        <v>12</v>
      </c>
      <c r="C11" s="163" t="s">
        <v>93</v>
      </c>
      <c r="D11" s="184">
        <v>0</v>
      </c>
      <c r="E11" s="165">
        <v>0</v>
      </c>
      <c r="F11" s="166">
        <v>0</v>
      </c>
      <c r="G11" s="165">
        <v>0</v>
      </c>
      <c r="H11" s="166">
        <v>0</v>
      </c>
      <c r="I11" s="165">
        <v>0</v>
      </c>
      <c r="J11" s="211">
        <v>0</v>
      </c>
      <c r="K11" s="212">
        <v>0</v>
      </c>
      <c r="L11" s="187">
        <v>0</v>
      </c>
      <c r="M11" s="184">
        <v>0</v>
      </c>
      <c r="N11" s="309">
        <v>0</v>
      </c>
      <c r="O11" s="211">
        <v>0</v>
      </c>
      <c r="P11" s="309">
        <v>0</v>
      </c>
      <c r="Q11" s="211">
        <v>0</v>
      </c>
      <c r="R11" s="309">
        <v>0</v>
      </c>
      <c r="S11" s="211">
        <v>0</v>
      </c>
      <c r="T11" s="212">
        <v>0</v>
      </c>
      <c r="U11" s="187">
        <v>0</v>
      </c>
      <c r="V11" s="212">
        <v>0</v>
      </c>
      <c r="W11" s="187">
        <v>0</v>
      </c>
      <c r="X11" s="464" t="s">
        <v>344</v>
      </c>
    </row>
    <row r="12" spans="2:24" ht="21.95" customHeight="1" x14ac:dyDescent="0.25">
      <c r="B12" s="162">
        <v>13</v>
      </c>
      <c r="C12" s="163" t="s">
        <v>94</v>
      </c>
      <c r="D12" s="184">
        <v>1</v>
      </c>
      <c r="E12" s="165">
        <v>7.3152889539136799E-4</v>
      </c>
      <c r="F12" s="166">
        <v>0</v>
      </c>
      <c r="G12" s="165">
        <v>0</v>
      </c>
      <c r="H12" s="166">
        <v>0</v>
      </c>
      <c r="I12" s="165">
        <v>0</v>
      </c>
      <c r="J12" s="211">
        <v>0</v>
      </c>
      <c r="K12" s="212">
        <v>1</v>
      </c>
      <c r="L12" s="187">
        <v>2.2680880018144704E-4</v>
      </c>
      <c r="M12" s="184">
        <v>0</v>
      </c>
      <c r="N12" s="309">
        <v>0</v>
      </c>
      <c r="O12" s="211">
        <v>0</v>
      </c>
      <c r="P12" s="309">
        <v>0</v>
      </c>
      <c r="Q12" s="211">
        <v>0</v>
      </c>
      <c r="R12" s="309">
        <v>0</v>
      </c>
      <c r="S12" s="211">
        <v>0</v>
      </c>
      <c r="T12" s="212">
        <v>0</v>
      </c>
      <c r="U12" s="187">
        <v>0</v>
      </c>
      <c r="V12" s="212">
        <v>1</v>
      </c>
      <c r="W12" s="187">
        <v>1.4138272303124559E-4</v>
      </c>
      <c r="X12" s="464" t="s">
        <v>345</v>
      </c>
    </row>
    <row r="13" spans="2:24" ht="21.95" customHeight="1" x14ac:dyDescent="0.25">
      <c r="B13" s="162">
        <v>14</v>
      </c>
      <c r="C13" s="163" t="s">
        <v>95</v>
      </c>
      <c r="D13" s="184">
        <v>0</v>
      </c>
      <c r="E13" s="165">
        <v>0</v>
      </c>
      <c r="F13" s="166">
        <v>0</v>
      </c>
      <c r="G13" s="165">
        <v>0</v>
      </c>
      <c r="H13" s="166">
        <v>0</v>
      </c>
      <c r="I13" s="165">
        <v>0</v>
      </c>
      <c r="J13" s="211">
        <v>0</v>
      </c>
      <c r="K13" s="212">
        <v>0</v>
      </c>
      <c r="L13" s="187">
        <v>0</v>
      </c>
      <c r="M13" s="184">
        <v>0</v>
      </c>
      <c r="N13" s="309">
        <v>0</v>
      </c>
      <c r="O13" s="211">
        <v>1</v>
      </c>
      <c r="P13" s="309">
        <v>5.305039787798408E-4</v>
      </c>
      <c r="Q13" s="211">
        <v>0</v>
      </c>
      <c r="R13" s="309">
        <v>0</v>
      </c>
      <c r="S13" s="211">
        <v>0</v>
      </c>
      <c r="T13" s="212">
        <v>1</v>
      </c>
      <c r="U13" s="187">
        <v>3.7537537537537537E-4</v>
      </c>
      <c r="V13" s="212">
        <v>1</v>
      </c>
      <c r="W13" s="187">
        <v>1.4138272303124559E-4</v>
      </c>
      <c r="X13" s="464" t="s">
        <v>346</v>
      </c>
    </row>
    <row r="14" spans="2:24" ht="21.95" customHeight="1" thickBot="1" x14ac:dyDescent="0.3">
      <c r="B14" s="162">
        <v>19</v>
      </c>
      <c r="C14" s="163" t="s">
        <v>96</v>
      </c>
      <c r="D14" s="184">
        <v>0</v>
      </c>
      <c r="E14" s="165">
        <v>0</v>
      </c>
      <c r="F14" s="166">
        <v>0</v>
      </c>
      <c r="G14" s="165">
        <v>0</v>
      </c>
      <c r="H14" s="166">
        <v>0</v>
      </c>
      <c r="I14" s="165">
        <v>0</v>
      </c>
      <c r="J14" s="211">
        <v>0</v>
      </c>
      <c r="K14" s="212">
        <v>0</v>
      </c>
      <c r="L14" s="187">
        <v>0</v>
      </c>
      <c r="M14" s="184">
        <v>0</v>
      </c>
      <c r="N14" s="309">
        <v>0</v>
      </c>
      <c r="O14" s="211">
        <v>1</v>
      </c>
      <c r="P14" s="309">
        <v>5.305039787798408E-4</v>
      </c>
      <c r="Q14" s="211">
        <v>0</v>
      </c>
      <c r="R14" s="309">
        <v>0</v>
      </c>
      <c r="S14" s="211">
        <v>0</v>
      </c>
      <c r="T14" s="212">
        <v>1</v>
      </c>
      <c r="U14" s="187">
        <v>3.7537537537537537E-4</v>
      </c>
      <c r="V14" s="212">
        <v>1</v>
      </c>
      <c r="W14" s="187">
        <v>1.4138272303124559E-4</v>
      </c>
      <c r="X14" s="464" t="s">
        <v>347</v>
      </c>
    </row>
    <row r="15" spans="2:24" ht="21.95" customHeight="1" thickTop="1" thickBot="1" x14ac:dyDescent="0.3">
      <c r="B15" s="295" t="s">
        <v>97</v>
      </c>
      <c r="C15" s="156" t="s">
        <v>98</v>
      </c>
      <c r="D15" s="183">
        <v>2</v>
      </c>
      <c r="E15" s="158">
        <v>1.463057790782736E-3</v>
      </c>
      <c r="F15" s="159">
        <v>4</v>
      </c>
      <c r="G15" s="158">
        <v>1.3956734124214933E-3</v>
      </c>
      <c r="H15" s="159">
        <v>0</v>
      </c>
      <c r="I15" s="158">
        <v>0</v>
      </c>
      <c r="J15" s="307">
        <v>0</v>
      </c>
      <c r="K15" s="183">
        <v>6</v>
      </c>
      <c r="L15" s="161">
        <v>1.360852801088682E-3</v>
      </c>
      <c r="M15" s="183">
        <v>0</v>
      </c>
      <c r="N15" s="308">
        <v>0</v>
      </c>
      <c r="O15" s="307">
        <v>3</v>
      </c>
      <c r="P15" s="308">
        <v>1.5915119363395225E-3</v>
      </c>
      <c r="Q15" s="307">
        <v>0</v>
      </c>
      <c r="R15" s="308">
        <v>0</v>
      </c>
      <c r="S15" s="307">
        <v>0</v>
      </c>
      <c r="T15" s="183">
        <v>3</v>
      </c>
      <c r="U15" s="161">
        <v>1.1261261261261261E-3</v>
      </c>
      <c r="V15" s="183">
        <v>9</v>
      </c>
      <c r="W15" s="161">
        <v>1.2724445072812103E-3</v>
      </c>
    </row>
    <row r="16" spans="2:24" ht="35.1" customHeight="1" thickTop="1" x14ac:dyDescent="0.25">
      <c r="B16" s="162">
        <v>20</v>
      </c>
      <c r="C16" s="163" t="s">
        <v>99</v>
      </c>
      <c r="D16" s="184">
        <v>0</v>
      </c>
      <c r="E16" s="165">
        <v>0</v>
      </c>
      <c r="F16" s="166">
        <v>1</v>
      </c>
      <c r="G16" s="165">
        <v>3.4891835310537332E-4</v>
      </c>
      <c r="H16" s="166">
        <v>0</v>
      </c>
      <c r="I16" s="165">
        <v>0</v>
      </c>
      <c r="J16" s="211">
        <v>0</v>
      </c>
      <c r="K16" s="212">
        <v>1</v>
      </c>
      <c r="L16" s="187">
        <v>2.2680880018144704E-4</v>
      </c>
      <c r="M16" s="184">
        <v>0</v>
      </c>
      <c r="N16" s="309">
        <v>0</v>
      </c>
      <c r="O16" s="211">
        <v>0</v>
      </c>
      <c r="P16" s="309">
        <v>0</v>
      </c>
      <c r="Q16" s="211">
        <v>0</v>
      </c>
      <c r="R16" s="309">
        <v>0</v>
      </c>
      <c r="S16" s="211">
        <v>0</v>
      </c>
      <c r="T16" s="212">
        <v>0</v>
      </c>
      <c r="U16" s="187">
        <v>0</v>
      </c>
      <c r="V16" s="212">
        <v>1</v>
      </c>
      <c r="W16" s="187">
        <v>1.4138272303124559E-4</v>
      </c>
      <c r="X16" s="464" t="s">
        <v>348</v>
      </c>
    </row>
    <row r="17" spans="2:24" ht="21.95" customHeight="1" x14ac:dyDescent="0.25">
      <c r="B17" s="162">
        <v>21</v>
      </c>
      <c r="C17" s="163" t="s">
        <v>100</v>
      </c>
      <c r="D17" s="184">
        <v>0</v>
      </c>
      <c r="E17" s="165">
        <v>0</v>
      </c>
      <c r="F17" s="166">
        <v>1</v>
      </c>
      <c r="G17" s="165">
        <v>3.4891835310537332E-4</v>
      </c>
      <c r="H17" s="166">
        <v>0</v>
      </c>
      <c r="I17" s="165">
        <v>0</v>
      </c>
      <c r="J17" s="211">
        <v>0</v>
      </c>
      <c r="K17" s="212">
        <v>1</v>
      </c>
      <c r="L17" s="187">
        <v>2.2680880018144704E-4</v>
      </c>
      <c r="M17" s="184">
        <v>0</v>
      </c>
      <c r="N17" s="309">
        <v>0</v>
      </c>
      <c r="O17" s="211">
        <v>0</v>
      </c>
      <c r="P17" s="309">
        <v>0</v>
      </c>
      <c r="Q17" s="211">
        <v>0</v>
      </c>
      <c r="R17" s="309">
        <v>0</v>
      </c>
      <c r="S17" s="211">
        <v>0</v>
      </c>
      <c r="T17" s="212">
        <v>0</v>
      </c>
      <c r="U17" s="187">
        <v>0</v>
      </c>
      <c r="V17" s="212">
        <v>1</v>
      </c>
      <c r="W17" s="187">
        <v>1.4138272303124559E-4</v>
      </c>
      <c r="X17" s="464" t="s">
        <v>349</v>
      </c>
    </row>
    <row r="18" spans="2:24" ht="21.95" customHeight="1" x14ac:dyDescent="0.25">
      <c r="B18" s="162">
        <v>22</v>
      </c>
      <c r="C18" s="163" t="s">
        <v>101</v>
      </c>
      <c r="D18" s="184">
        <v>1</v>
      </c>
      <c r="E18" s="165">
        <v>7.3152889539136799E-4</v>
      </c>
      <c r="F18" s="166">
        <v>2</v>
      </c>
      <c r="G18" s="165">
        <v>6.9783670621074664E-4</v>
      </c>
      <c r="H18" s="166">
        <v>0</v>
      </c>
      <c r="I18" s="165">
        <v>0</v>
      </c>
      <c r="J18" s="211">
        <v>0</v>
      </c>
      <c r="K18" s="212">
        <v>3</v>
      </c>
      <c r="L18" s="187">
        <v>6.8042640054434111E-4</v>
      </c>
      <c r="M18" s="184">
        <v>0</v>
      </c>
      <c r="N18" s="309">
        <v>0</v>
      </c>
      <c r="O18" s="211">
        <v>0</v>
      </c>
      <c r="P18" s="309">
        <v>0</v>
      </c>
      <c r="Q18" s="211">
        <v>0</v>
      </c>
      <c r="R18" s="309">
        <v>0</v>
      </c>
      <c r="S18" s="211">
        <v>0</v>
      </c>
      <c r="T18" s="212">
        <v>0</v>
      </c>
      <c r="U18" s="187">
        <v>0</v>
      </c>
      <c r="V18" s="212">
        <v>3</v>
      </c>
      <c r="W18" s="187">
        <v>4.2414816909373674E-4</v>
      </c>
      <c r="X18" s="464" t="s">
        <v>350</v>
      </c>
    </row>
    <row r="19" spans="2:24" ht="21.95" customHeight="1" x14ac:dyDescent="0.25">
      <c r="B19" s="162">
        <v>23</v>
      </c>
      <c r="C19" s="163" t="s">
        <v>102</v>
      </c>
      <c r="D19" s="184">
        <v>0</v>
      </c>
      <c r="E19" s="165">
        <v>0</v>
      </c>
      <c r="F19" s="166">
        <v>0</v>
      </c>
      <c r="G19" s="165">
        <v>0</v>
      </c>
      <c r="H19" s="166">
        <v>0</v>
      </c>
      <c r="I19" s="165">
        <v>0</v>
      </c>
      <c r="J19" s="211">
        <v>0</v>
      </c>
      <c r="K19" s="212">
        <v>0</v>
      </c>
      <c r="L19" s="187">
        <v>0</v>
      </c>
      <c r="M19" s="184">
        <v>0</v>
      </c>
      <c r="N19" s="309">
        <v>0</v>
      </c>
      <c r="O19" s="211">
        <v>0</v>
      </c>
      <c r="P19" s="309">
        <v>0</v>
      </c>
      <c r="Q19" s="211">
        <v>0</v>
      </c>
      <c r="R19" s="309">
        <v>0</v>
      </c>
      <c r="S19" s="211">
        <v>0</v>
      </c>
      <c r="T19" s="212">
        <v>0</v>
      </c>
      <c r="U19" s="187">
        <v>0</v>
      </c>
      <c r="V19" s="212">
        <v>0</v>
      </c>
      <c r="W19" s="187">
        <v>0</v>
      </c>
      <c r="X19" s="464" t="s">
        <v>351</v>
      </c>
    </row>
    <row r="20" spans="2:24" ht="21.95" customHeight="1" x14ac:dyDescent="0.25">
      <c r="B20" s="162">
        <v>24</v>
      </c>
      <c r="C20" s="163" t="s">
        <v>103</v>
      </c>
      <c r="D20" s="184">
        <v>1</v>
      </c>
      <c r="E20" s="165">
        <v>7.3152889539136799E-4</v>
      </c>
      <c r="F20" s="166">
        <v>0</v>
      </c>
      <c r="G20" s="165">
        <v>0</v>
      </c>
      <c r="H20" s="166">
        <v>0</v>
      </c>
      <c r="I20" s="165">
        <v>0</v>
      </c>
      <c r="J20" s="211">
        <v>0</v>
      </c>
      <c r="K20" s="212">
        <v>1</v>
      </c>
      <c r="L20" s="187">
        <v>2.2680880018144704E-4</v>
      </c>
      <c r="M20" s="184">
        <v>0</v>
      </c>
      <c r="N20" s="309">
        <v>0</v>
      </c>
      <c r="O20" s="211">
        <v>3</v>
      </c>
      <c r="P20" s="309">
        <v>1.5915119363395225E-3</v>
      </c>
      <c r="Q20" s="211">
        <v>0</v>
      </c>
      <c r="R20" s="309">
        <v>0</v>
      </c>
      <c r="S20" s="211">
        <v>0</v>
      </c>
      <c r="T20" s="212">
        <v>3</v>
      </c>
      <c r="U20" s="187">
        <v>1.1261261261261261E-3</v>
      </c>
      <c r="V20" s="212">
        <v>4</v>
      </c>
      <c r="W20" s="187">
        <v>5.6553089212498236E-4</v>
      </c>
      <c r="X20" s="464" t="s">
        <v>352</v>
      </c>
    </row>
    <row r="21" spans="2:24" ht="21.95" customHeight="1" thickBot="1" x14ac:dyDescent="0.3">
      <c r="B21" s="162">
        <v>29</v>
      </c>
      <c r="C21" s="163" t="s">
        <v>104</v>
      </c>
      <c r="D21" s="184">
        <v>0</v>
      </c>
      <c r="E21" s="165">
        <v>0</v>
      </c>
      <c r="F21" s="166">
        <v>0</v>
      </c>
      <c r="G21" s="165">
        <v>0</v>
      </c>
      <c r="H21" s="166">
        <v>0</v>
      </c>
      <c r="I21" s="165">
        <v>0</v>
      </c>
      <c r="J21" s="211">
        <v>0</v>
      </c>
      <c r="K21" s="212">
        <v>0</v>
      </c>
      <c r="L21" s="187">
        <v>0</v>
      </c>
      <c r="M21" s="184">
        <v>0</v>
      </c>
      <c r="N21" s="309">
        <v>0</v>
      </c>
      <c r="O21" s="211">
        <v>0</v>
      </c>
      <c r="P21" s="309">
        <v>0</v>
      </c>
      <c r="Q21" s="211">
        <v>0</v>
      </c>
      <c r="R21" s="309">
        <v>0</v>
      </c>
      <c r="S21" s="211">
        <v>0</v>
      </c>
      <c r="T21" s="212">
        <v>0</v>
      </c>
      <c r="U21" s="187">
        <v>0</v>
      </c>
      <c r="V21" s="212">
        <v>0</v>
      </c>
      <c r="W21" s="187">
        <v>0</v>
      </c>
      <c r="X21" s="464" t="s">
        <v>353</v>
      </c>
    </row>
    <row r="22" spans="2:24" ht="21.95" customHeight="1" thickTop="1" thickBot="1" x14ac:dyDescent="0.3">
      <c r="B22" s="295" t="s">
        <v>105</v>
      </c>
      <c r="C22" s="156" t="s">
        <v>106</v>
      </c>
      <c r="D22" s="183">
        <v>81</v>
      </c>
      <c r="E22" s="158">
        <v>5.9253840526700796E-2</v>
      </c>
      <c r="F22" s="159">
        <v>185</v>
      </c>
      <c r="G22" s="158">
        <v>6.454989532449408E-2</v>
      </c>
      <c r="H22" s="159">
        <v>13</v>
      </c>
      <c r="I22" s="158">
        <v>7.5144508670520235E-2</v>
      </c>
      <c r="J22" s="307">
        <v>0</v>
      </c>
      <c r="K22" s="183">
        <v>279</v>
      </c>
      <c r="L22" s="161">
        <v>6.3279655250623734E-2</v>
      </c>
      <c r="M22" s="183">
        <v>41</v>
      </c>
      <c r="N22" s="308">
        <v>6.2883435582822098E-2</v>
      </c>
      <c r="O22" s="307">
        <v>118</v>
      </c>
      <c r="P22" s="308">
        <v>6.2599469496021215E-2</v>
      </c>
      <c r="Q22" s="307">
        <v>9</v>
      </c>
      <c r="R22" s="308">
        <v>7.2580645161290314E-2</v>
      </c>
      <c r="S22" s="307">
        <v>0</v>
      </c>
      <c r="T22" s="183">
        <v>168</v>
      </c>
      <c r="U22" s="161">
        <v>6.3063063063063071E-2</v>
      </c>
      <c r="V22" s="183">
        <v>447</v>
      </c>
      <c r="W22" s="161">
        <v>6.3198077194966784E-2</v>
      </c>
    </row>
    <row r="23" spans="2:24" ht="21.95" customHeight="1" thickTop="1" x14ac:dyDescent="0.25">
      <c r="B23" s="162">
        <v>30</v>
      </c>
      <c r="C23" s="163" t="s">
        <v>107</v>
      </c>
      <c r="D23" s="184">
        <v>37</v>
      </c>
      <c r="E23" s="165">
        <v>2.7066569129480616E-2</v>
      </c>
      <c r="F23" s="166">
        <v>49</v>
      </c>
      <c r="G23" s="165">
        <v>1.7096999302163293E-2</v>
      </c>
      <c r="H23" s="166">
        <v>2</v>
      </c>
      <c r="I23" s="165">
        <v>1.1560693641618497E-2</v>
      </c>
      <c r="J23" s="211">
        <v>0</v>
      </c>
      <c r="K23" s="212">
        <v>88</v>
      </c>
      <c r="L23" s="187">
        <v>1.995917441596734E-2</v>
      </c>
      <c r="M23" s="184">
        <v>24</v>
      </c>
      <c r="N23" s="309">
        <v>3.6809815950920248E-2</v>
      </c>
      <c r="O23" s="211">
        <v>33</v>
      </c>
      <c r="P23" s="309">
        <v>1.7506631299734749E-2</v>
      </c>
      <c r="Q23" s="211">
        <v>4</v>
      </c>
      <c r="R23" s="309">
        <v>3.2258064516129031E-2</v>
      </c>
      <c r="S23" s="211">
        <v>0</v>
      </c>
      <c r="T23" s="212">
        <v>61</v>
      </c>
      <c r="U23" s="187">
        <v>2.2897897897897899E-2</v>
      </c>
      <c r="V23" s="212">
        <v>149</v>
      </c>
      <c r="W23" s="187">
        <v>2.1066025731655592E-2</v>
      </c>
      <c r="X23" s="464" t="s">
        <v>354</v>
      </c>
    </row>
    <row r="24" spans="2:24" ht="21.95" customHeight="1" x14ac:dyDescent="0.25">
      <c r="B24" s="162">
        <v>31</v>
      </c>
      <c r="C24" s="163" t="s">
        <v>108</v>
      </c>
      <c r="D24" s="184">
        <v>0</v>
      </c>
      <c r="E24" s="165">
        <v>0</v>
      </c>
      <c r="F24" s="166">
        <v>0</v>
      </c>
      <c r="G24" s="165">
        <v>0</v>
      </c>
      <c r="H24" s="166">
        <v>0</v>
      </c>
      <c r="I24" s="165">
        <v>0</v>
      </c>
      <c r="J24" s="211">
        <v>0</v>
      </c>
      <c r="K24" s="212">
        <v>0</v>
      </c>
      <c r="L24" s="187">
        <v>0</v>
      </c>
      <c r="M24" s="184">
        <v>2</v>
      </c>
      <c r="N24" s="309">
        <v>3.0674846625766872E-3</v>
      </c>
      <c r="O24" s="211">
        <v>1</v>
      </c>
      <c r="P24" s="309">
        <v>5.305039787798408E-4</v>
      </c>
      <c r="Q24" s="211">
        <v>1</v>
      </c>
      <c r="R24" s="309">
        <v>8.0645161290322578E-3</v>
      </c>
      <c r="S24" s="211">
        <v>0</v>
      </c>
      <c r="T24" s="212">
        <v>4</v>
      </c>
      <c r="U24" s="187">
        <v>1.5015015015015015E-3</v>
      </c>
      <c r="V24" s="212">
        <v>4</v>
      </c>
      <c r="W24" s="187">
        <v>5.6553089212498236E-4</v>
      </c>
      <c r="X24" s="464" t="s">
        <v>355</v>
      </c>
    </row>
    <row r="25" spans="2:24" ht="21.95" customHeight="1" x14ac:dyDescent="0.25">
      <c r="B25" s="162">
        <v>32</v>
      </c>
      <c r="C25" s="163" t="s">
        <v>109</v>
      </c>
      <c r="D25" s="184">
        <v>1</v>
      </c>
      <c r="E25" s="165">
        <v>7.3152889539136799E-4</v>
      </c>
      <c r="F25" s="166">
        <v>1</v>
      </c>
      <c r="G25" s="165">
        <v>3.4891835310537332E-4</v>
      </c>
      <c r="H25" s="166">
        <v>0</v>
      </c>
      <c r="I25" s="165">
        <v>0</v>
      </c>
      <c r="J25" s="211">
        <v>0</v>
      </c>
      <c r="K25" s="212">
        <v>2</v>
      </c>
      <c r="L25" s="187">
        <v>4.5361760036289407E-4</v>
      </c>
      <c r="M25" s="184">
        <v>1</v>
      </c>
      <c r="N25" s="309">
        <v>1.5337423312883436E-3</v>
      </c>
      <c r="O25" s="211">
        <v>2</v>
      </c>
      <c r="P25" s="309">
        <v>1.0610079575596816E-3</v>
      </c>
      <c r="Q25" s="211">
        <v>0</v>
      </c>
      <c r="R25" s="309">
        <v>0</v>
      </c>
      <c r="S25" s="211">
        <v>0</v>
      </c>
      <c r="T25" s="212">
        <v>3</v>
      </c>
      <c r="U25" s="187">
        <v>1.1261261261261261E-3</v>
      </c>
      <c r="V25" s="212">
        <v>5</v>
      </c>
      <c r="W25" s="187">
        <v>7.0691361515622792E-4</v>
      </c>
      <c r="X25" s="464" t="s">
        <v>356</v>
      </c>
    </row>
    <row r="26" spans="2:24" ht="21.95" customHeight="1" x14ac:dyDescent="0.25">
      <c r="B26" s="162">
        <v>33</v>
      </c>
      <c r="C26" s="163" t="s">
        <v>110</v>
      </c>
      <c r="D26" s="184">
        <v>8</v>
      </c>
      <c r="E26" s="165">
        <v>5.8522311631309439E-3</v>
      </c>
      <c r="F26" s="166">
        <v>25</v>
      </c>
      <c r="G26" s="165">
        <v>8.7229588276343337E-3</v>
      </c>
      <c r="H26" s="166">
        <v>0</v>
      </c>
      <c r="I26" s="165">
        <v>0</v>
      </c>
      <c r="J26" s="211">
        <v>0</v>
      </c>
      <c r="K26" s="212">
        <v>33</v>
      </c>
      <c r="L26" s="187">
        <v>7.4846904059877525E-3</v>
      </c>
      <c r="M26" s="184">
        <v>4</v>
      </c>
      <c r="N26" s="309">
        <v>6.1349693251533744E-3</v>
      </c>
      <c r="O26" s="211">
        <v>13</v>
      </c>
      <c r="P26" s="309">
        <v>6.8965517241379309E-3</v>
      </c>
      <c r="Q26" s="211">
        <v>2</v>
      </c>
      <c r="R26" s="309">
        <v>1.6129032258064516E-2</v>
      </c>
      <c r="S26" s="211">
        <v>0</v>
      </c>
      <c r="T26" s="212">
        <v>19</v>
      </c>
      <c r="U26" s="187">
        <v>7.1321321321321319E-3</v>
      </c>
      <c r="V26" s="212">
        <v>52</v>
      </c>
      <c r="W26" s="187">
        <v>7.3519015976247701E-3</v>
      </c>
      <c r="X26" s="464" t="s">
        <v>357</v>
      </c>
    </row>
    <row r="27" spans="2:24" ht="21.95" customHeight="1" x14ac:dyDescent="0.25">
      <c r="B27" s="162">
        <v>34</v>
      </c>
      <c r="C27" s="163" t="s">
        <v>111</v>
      </c>
      <c r="D27" s="184">
        <v>6</v>
      </c>
      <c r="E27" s="165">
        <v>4.3891733723482075E-3</v>
      </c>
      <c r="F27" s="166">
        <v>18</v>
      </c>
      <c r="G27" s="165">
        <v>6.2805303558967204E-3</v>
      </c>
      <c r="H27" s="166">
        <v>2</v>
      </c>
      <c r="I27" s="165">
        <v>1.1560693641618497E-2</v>
      </c>
      <c r="J27" s="211">
        <v>0</v>
      </c>
      <c r="K27" s="212">
        <v>26</v>
      </c>
      <c r="L27" s="187">
        <v>5.8970288047176227E-3</v>
      </c>
      <c r="M27" s="184">
        <v>2</v>
      </c>
      <c r="N27" s="309">
        <v>3.0674846625766872E-3</v>
      </c>
      <c r="O27" s="211">
        <v>18</v>
      </c>
      <c r="P27" s="309">
        <v>9.5490716180371346E-3</v>
      </c>
      <c r="Q27" s="211">
        <v>1</v>
      </c>
      <c r="R27" s="309">
        <v>8.0645161290322578E-3</v>
      </c>
      <c r="S27" s="211">
        <v>0</v>
      </c>
      <c r="T27" s="212">
        <v>21</v>
      </c>
      <c r="U27" s="187">
        <v>7.8828828828828822E-3</v>
      </c>
      <c r="V27" s="212">
        <v>47</v>
      </c>
      <c r="W27" s="187">
        <v>6.6449879824685421E-3</v>
      </c>
      <c r="X27" s="464" t="s">
        <v>358</v>
      </c>
    </row>
    <row r="28" spans="2:24" ht="21.95" customHeight="1" x14ac:dyDescent="0.25">
      <c r="B28" s="162">
        <v>35</v>
      </c>
      <c r="C28" s="163" t="s">
        <v>112</v>
      </c>
      <c r="D28" s="184">
        <v>29</v>
      </c>
      <c r="E28" s="165">
        <v>2.121433796634967E-2</v>
      </c>
      <c r="F28" s="166">
        <v>80</v>
      </c>
      <c r="G28" s="165">
        <v>2.7913468248429867E-2</v>
      </c>
      <c r="H28" s="166">
        <v>9</v>
      </c>
      <c r="I28" s="165">
        <v>5.2023121387283239E-2</v>
      </c>
      <c r="J28" s="211">
        <v>0</v>
      </c>
      <c r="K28" s="212">
        <v>118</v>
      </c>
      <c r="L28" s="187">
        <v>2.6763438421410751E-2</v>
      </c>
      <c r="M28" s="184">
        <v>8</v>
      </c>
      <c r="N28" s="309">
        <v>1.2269938650306749E-2</v>
      </c>
      <c r="O28" s="211">
        <v>43</v>
      </c>
      <c r="P28" s="309">
        <v>2.2811671087533156E-2</v>
      </c>
      <c r="Q28" s="211">
        <v>1</v>
      </c>
      <c r="R28" s="309">
        <v>8.0645161290322578E-3</v>
      </c>
      <c r="S28" s="211">
        <v>0</v>
      </c>
      <c r="T28" s="212">
        <v>52</v>
      </c>
      <c r="U28" s="187">
        <v>1.951951951951952E-2</v>
      </c>
      <c r="V28" s="212">
        <v>170</v>
      </c>
      <c r="W28" s="187">
        <v>2.4035062915311749E-2</v>
      </c>
      <c r="X28" s="464" t="s">
        <v>359</v>
      </c>
    </row>
    <row r="29" spans="2:24" ht="21.95" customHeight="1" thickBot="1" x14ac:dyDescent="0.3">
      <c r="B29" s="162">
        <v>39</v>
      </c>
      <c r="C29" s="163" t="s">
        <v>113</v>
      </c>
      <c r="D29" s="184">
        <v>0</v>
      </c>
      <c r="E29" s="165">
        <v>0</v>
      </c>
      <c r="F29" s="166">
        <v>12</v>
      </c>
      <c r="G29" s="165">
        <v>4.1870202372644803E-3</v>
      </c>
      <c r="H29" s="166">
        <v>0</v>
      </c>
      <c r="I29" s="165">
        <v>0</v>
      </c>
      <c r="J29" s="211">
        <v>0</v>
      </c>
      <c r="K29" s="212">
        <v>12</v>
      </c>
      <c r="L29" s="187">
        <v>2.7217056021773644E-3</v>
      </c>
      <c r="M29" s="184">
        <v>0</v>
      </c>
      <c r="N29" s="309">
        <v>0</v>
      </c>
      <c r="O29" s="211">
        <v>8</v>
      </c>
      <c r="P29" s="309">
        <v>4.2440318302387264E-3</v>
      </c>
      <c r="Q29" s="211">
        <v>0</v>
      </c>
      <c r="R29" s="309">
        <v>0</v>
      </c>
      <c r="S29" s="211">
        <v>0</v>
      </c>
      <c r="T29" s="212">
        <v>8</v>
      </c>
      <c r="U29" s="187">
        <v>3.003003003003003E-3</v>
      </c>
      <c r="V29" s="212">
        <v>20</v>
      </c>
      <c r="W29" s="187">
        <v>2.8276544606249117E-3</v>
      </c>
      <c r="X29" s="464" t="s">
        <v>360</v>
      </c>
    </row>
    <row r="30" spans="2:24" ht="21.95" customHeight="1" thickTop="1" thickBot="1" x14ac:dyDescent="0.3">
      <c r="B30" s="295" t="s">
        <v>114</v>
      </c>
      <c r="C30" s="156" t="s">
        <v>115</v>
      </c>
      <c r="D30" s="183">
        <v>548</v>
      </c>
      <c r="E30" s="158">
        <v>0.40087783467446964</v>
      </c>
      <c r="F30" s="159">
        <v>1128</v>
      </c>
      <c r="G30" s="158">
        <v>0.39357990230286105</v>
      </c>
      <c r="H30" s="159">
        <v>55</v>
      </c>
      <c r="I30" s="158">
        <v>0.31791907514450862</v>
      </c>
      <c r="J30" s="307">
        <v>1</v>
      </c>
      <c r="K30" s="183">
        <v>1732</v>
      </c>
      <c r="L30" s="161">
        <v>0.39283284191426626</v>
      </c>
      <c r="M30" s="183">
        <v>330</v>
      </c>
      <c r="N30" s="308">
        <v>0.50613496932515334</v>
      </c>
      <c r="O30" s="307">
        <v>853</v>
      </c>
      <c r="P30" s="308">
        <v>0.45251989389920422</v>
      </c>
      <c r="Q30" s="307">
        <v>53</v>
      </c>
      <c r="R30" s="308">
        <v>0.42741935483870969</v>
      </c>
      <c r="S30" s="307">
        <v>1</v>
      </c>
      <c r="T30" s="183">
        <v>1237</v>
      </c>
      <c r="U30" s="161">
        <v>0.4643393393393393</v>
      </c>
      <c r="V30" s="183">
        <v>2969</v>
      </c>
      <c r="W30" s="161">
        <v>0.41976530467976808</v>
      </c>
    </row>
    <row r="31" spans="2:24" ht="35.1" customHeight="1" thickTop="1" x14ac:dyDescent="0.25">
      <c r="B31" s="162">
        <v>40</v>
      </c>
      <c r="C31" s="163" t="s">
        <v>116</v>
      </c>
      <c r="D31" s="184">
        <v>74</v>
      </c>
      <c r="E31" s="165">
        <v>5.4133138258961232E-2</v>
      </c>
      <c r="F31" s="166">
        <v>171</v>
      </c>
      <c r="G31" s="165">
        <v>5.9665038381018845E-2</v>
      </c>
      <c r="H31" s="166">
        <v>11</v>
      </c>
      <c r="I31" s="165">
        <v>6.358381502890173E-2</v>
      </c>
      <c r="J31" s="211">
        <v>0</v>
      </c>
      <c r="K31" s="212">
        <v>256</v>
      </c>
      <c r="L31" s="187">
        <v>5.8063052846450441E-2</v>
      </c>
      <c r="M31" s="184">
        <v>46</v>
      </c>
      <c r="N31" s="309">
        <v>7.0552147239263799E-2</v>
      </c>
      <c r="O31" s="211">
        <v>105</v>
      </c>
      <c r="P31" s="309">
        <v>5.5702917771883291E-2</v>
      </c>
      <c r="Q31" s="211">
        <v>8</v>
      </c>
      <c r="R31" s="309">
        <v>6.4516129032258063E-2</v>
      </c>
      <c r="S31" s="211">
        <v>1</v>
      </c>
      <c r="T31" s="212">
        <v>160</v>
      </c>
      <c r="U31" s="187">
        <v>6.006006006006006E-2</v>
      </c>
      <c r="V31" s="212">
        <v>416</v>
      </c>
      <c r="W31" s="187">
        <v>5.8815212780998161E-2</v>
      </c>
      <c r="X31" s="464" t="s">
        <v>361</v>
      </c>
    </row>
    <row r="32" spans="2:24" ht="35.1" customHeight="1" x14ac:dyDescent="0.25">
      <c r="B32" s="162">
        <v>41</v>
      </c>
      <c r="C32" s="163" t="s">
        <v>117</v>
      </c>
      <c r="D32" s="184">
        <v>2</v>
      </c>
      <c r="E32" s="165">
        <v>1.463057790782736E-3</v>
      </c>
      <c r="F32" s="166">
        <v>3</v>
      </c>
      <c r="G32" s="165">
        <v>1.0467550593161201E-3</v>
      </c>
      <c r="H32" s="166">
        <v>0</v>
      </c>
      <c r="I32" s="165">
        <v>0</v>
      </c>
      <c r="J32" s="211">
        <v>0</v>
      </c>
      <c r="K32" s="212">
        <v>5</v>
      </c>
      <c r="L32" s="187">
        <v>1.1340440009072353E-3</v>
      </c>
      <c r="M32" s="184">
        <v>1</v>
      </c>
      <c r="N32" s="309">
        <v>1.5337423312883436E-3</v>
      </c>
      <c r="O32" s="211">
        <v>3</v>
      </c>
      <c r="P32" s="309">
        <v>1.5915119363395225E-3</v>
      </c>
      <c r="Q32" s="211">
        <v>0</v>
      </c>
      <c r="R32" s="309">
        <v>0</v>
      </c>
      <c r="S32" s="211">
        <v>0</v>
      </c>
      <c r="T32" s="212">
        <v>4</v>
      </c>
      <c r="U32" s="187">
        <v>1.5015015015015015E-3</v>
      </c>
      <c r="V32" s="212">
        <v>9</v>
      </c>
      <c r="W32" s="187">
        <v>1.2724445072812103E-3</v>
      </c>
      <c r="X32" s="464" t="s">
        <v>362</v>
      </c>
    </row>
    <row r="33" spans="2:24" ht="35.1" customHeight="1" x14ac:dyDescent="0.25">
      <c r="B33" s="162">
        <v>42</v>
      </c>
      <c r="C33" s="163" t="s">
        <v>118</v>
      </c>
      <c r="D33" s="184">
        <v>456</v>
      </c>
      <c r="E33" s="165">
        <v>0.33357717629846378</v>
      </c>
      <c r="F33" s="166">
        <v>914</v>
      </c>
      <c r="G33" s="165">
        <v>0.31891137473831122</v>
      </c>
      <c r="H33" s="166">
        <v>43</v>
      </c>
      <c r="I33" s="165">
        <v>0.24855491329479767</v>
      </c>
      <c r="J33" s="211">
        <v>1</v>
      </c>
      <c r="K33" s="212">
        <v>1414</v>
      </c>
      <c r="L33" s="187">
        <v>0.3207076434565661</v>
      </c>
      <c r="M33" s="184">
        <v>270</v>
      </c>
      <c r="N33" s="309">
        <v>0.41411042944785276</v>
      </c>
      <c r="O33" s="211">
        <v>724</v>
      </c>
      <c r="P33" s="309">
        <v>0.38408488063660479</v>
      </c>
      <c r="Q33" s="211">
        <v>43</v>
      </c>
      <c r="R33" s="309">
        <v>0.34677419354838712</v>
      </c>
      <c r="S33" s="211">
        <v>0</v>
      </c>
      <c r="T33" s="212">
        <v>1037</v>
      </c>
      <c r="U33" s="187">
        <v>0.38926426426426425</v>
      </c>
      <c r="V33" s="212">
        <v>2451</v>
      </c>
      <c r="W33" s="187">
        <v>0.3465290541495829</v>
      </c>
      <c r="X33" s="464" t="s">
        <v>363</v>
      </c>
    </row>
    <row r="34" spans="2:24" ht="35.1" customHeight="1" x14ac:dyDescent="0.25">
      <c r="B34" s="162">
        <v>43</v>
      </c>
      <c r="C34" s="163" t="s">
        <v>119</v>
      </c>
      <c r="D34" s="184">
        <v>0</v>
      </c>
      <c r="E34" s="165">
        <v>0</v>
      </c>
      <c r="F34" s="166">
        <v>1</v>
      </c>
      <c r="G34" s="165">
        <v>3.4891835310537332E-4</v>
      </c>
      <c r="H34" s="166">
        <v>1</v>
      </c>
      <c r="I34" s="165">
        <v>5.7803468208092483E-3</v>
      </c>
      <c r="J34" s="211">
        <v>0</v>
      </c>
      <c r="K34" s="212">
        <v>2</v>
      </c>
      <c r="L34" s="187">
        <v>4.5361760036289407E-4</v>
      </c>
      <c r="M34" s="184">
        <v>0</v>
      </c>
      <c r="N34" s="309">
        <v>0</v>
      </c>
      <c r="O34" s="211">
        <v>1</v>
      </c>
      <c r="P34" s="309">
        <v>5.305039787798408E-4</v>
      </c>
      <c r="Q34" s="211">
        <v>0</v>
      </c>
      <c r="R34" s="309">
        <v>0</v>
      </c>
      <c r="S34" s="211">
        <v>0</v>
      </c>
      <c r="T34" s="212">
        <v>1</v>
      </c>
      <c r="U34" s="187">
        <v>3.7537537537537537E-4</v>
      </c>
      <c r="V34" s="212">
        <v>3</v>
      </c>
      <c r="W34" s="187">
        <v>4.2414816909373674E-4</v>
      </c>
      <c r="X34" s="464" t="s">
        <v>364</v>
      </c>
    </row>
    <row r="35" spans="2:24" ht="21.95" customHeight="1" x14ac:dyDescent="0.25">
      <c r="B35" s="162">
        <v>44</v>
      </c>
      <c r="C35" s="163" t="s">
        <v>120</v>
      </c>
      <c r="D35" s="184">
        <v>7</v>
      </c>
      <c r="E35" s="165">
        <v>5.1207022677395757E-3</v>
      </c>
      <c r="F35" s="166">
        <v>13</v>
      </c>
      <c r="G35" s="165">
        <v>4.5359385903698535E-3</v>
      </c>
      <c r="H35" s="166">
        <v>0</v>
      </c>
      <c r="I35" s="165">
        <v>0</v>
      </c>
      <c r="J35" s="211">
        <v>0</v>
      </c>
      <c r="K35" s="212">
        <v>20</v>
      </c>
      <c r="L35" s="187">
        <v>4.5361760036289412E-3</v>
      </c>
      <c r="M35" s="184">
        <v>7</v>
      </c>
      <c r="N35" s="309">
        <v>1.0736196319018405E-2</v>
      </c>
      <c r="O35" s="211">
        <v>5</v>
      </c>
      <c r="P35" s="309">
        <v>2.6525198938992041E-3</v>
      </c>
      <c r="Q35" s="211">
        <v>0</v>
      </c>
      <c r="R35" s="309">
        <v>0</v>
      </c>
      <c r="S35" s="211">
        <v>0</v>
      </c>
      <c r="T35" s="212">
        <v>12</v>
      </c>
      <c r="U35" s="187">
        <v>4.5045045045045045E-3</v>
      </c>
      <c r="V35" s="212">
        <v>32</v>
      </c>
      <c r="W35" s="187">
        <v>4.5242471369998588E-3</v>
      </c>
      <c r="X35" s="464" t="s">
        <v>365</v>
      </c>
    </row>
    <row r="36" spans="2:24" ht="21.95" customHeight="1" x14ac:dyDescent="0.25">
      <c r="B36" s="162">
        <v>45</v>
      </c>
      <c r="C36" s="163" t="s">
        <v>121</v>
      </c>
      <c r="D36" s="184">
        <v>0</v>
      </c>
      <c r="E36" s="165">
        <v>0</v>
      </c>
      <c r="F36" s="166">
        <v>2</v>
      </c>
      <c r="G36" s="165">
        <v>6.9783670621074664E-4</v>
      </c>
      <c r="H36" s="166">
        <v>0</v>
      </c>
      <c r="I36" s="165">
        <v>0</v>
      </c>
      <c r="J36" s="211">
        <v>0</v>
      </c>
      <c r="K36" s="212">
        <v>2</v>
      </c>
      <c r="L36" s="187">
        <v>4.5361760036289407E-4</v>
      </c>
      <c r="M36" s="184">
        <v>2</v>
      </c>
      <c r="N36" s="309">
        <v>3.0674846625766872E-3</v>
      </c>
      <c r="O36" s="211">
        <v>0</v>
      </c>
      <c r="P36" s="309">
        <v>0</v>
      </c>
      <c r="Q36" s="211">
        <v>0</v>
      </c>
      <c r="R36" s="309">
        <v>0</v>
      </c>
      <c r="S36" s="211">
        <v>0</v>
      </c>
      <c r="T36" s="212">
        <v>2</v>
      </c>
      <c r="U36" s="187">
        <v>7.5075075075075074E-4</v>
      </c>
      <c r="V36" s="212">
        <v>4</v>
      </c>
      <c r="W36" s="187">
        <v>5.6553089212498236E-4</v>
      </c>
      <c r="X36" s="464" t="s">
        <v>366</v>
      </c>
    </row>
    <row r="37" spans="2:24" ht="21.95" customHeight="1" thickBot="1" x14ac:dyDescent="0.3">
      <c r="B37" s="162">
        <v>49</v>
      </c>
      <c r="C37" s="163" t="s">
        <v>122</v>
      </c>
      <c r="D37" s="184">
        <v>9</v>
      </c>
      <c r="E37" s="165">
        <v>6.5837600585223113E-3</v>
      </c>
      <c r="F37" s="166">
        <v>24</v>
      </c>
      <c r="G37" s="165">
        <v>8.3740404745289605E-3</v>
      </c>
      <c r="H37" s="166">
        <v>0</v>
      </c>
      <c r="I37" s="165">
        <v>0</v>
      </c>
      <c r="J37" s="211">
        <v>0</v>
      </c>
      <c r="K37" s="212">
        <v>33</v>
      </c>
      <c r="L37" s="187">
        <v>7.4846904059877525E-3</v>
      </c>
      <c r="M37" s="184">
        <v>4</v>
      </c>
      <c r="N37" s="309">
        <v>6.1349693251533744E-3</v>
      </c>
      <c r="O37" s="211">
        <v>15</v>
      </c>
      <c r="P37" s="309">
        <v>7.9575596816976128E-3</v>
      </c>
      <c r="Q37" s="211">
        <v>2</v>
      </c>
      <c r="R37" s="309">
        <v>1.6129032258064516E-2</v>
      </c>
      <c r="S37" s="211">
        <v>0</v>
      </c>
      <c r="T37" s="212">
        <v>21</v>
      </c>
      <c r="U37" s="187">
        <v>7.8828828828828822E-3</v>
      </c>
      <c r="V37" s="212">
        <v>54</v>
      </c>
      <c r="W37" s="187">
        <v>7.6346670436872616E-3</v>
      </c>
      <c r="X37" s="464" t="s">
        <v>367</v>
      </c>
    </row>
    <row r="38" spans="2:24" ht="21.95" customHeight="1" thickTop="1" thickBot="1" x14ac:dyDescent="0.3">
      <c r="B38" s="295" t="s">
        <v>123</v>
      </c>
      <c r="C38" s="156" t="s">
        <v>124</v>
      </c>
      <c r="D38" s="183">
        <v>323</v>
      </c>
      <c r="E38" s="158">
        <v>0.23628383321141186</v>
      </c>
      <c r="F38" s="159">
        <v>718</v>
      </c>
      <c r="G38" s="158">
        <v>0.25052337752965803</v>
      </c>
      <c r="H38" s="159">
        <v>58</v>
      </c>
      <c r="I38" s="158">
        <v>0.33526011560693642</v>
      </c>
      <c r="J38" s="307">
        <v>0</v>
      </c>
      <c r="K38" s="183">
        <v>1099</v>
      </c>
      <c r="L38" s="161">
        <v>0.24926287139941031</v>
      </c>
      <c r="M38" s="183">
        <v>91</v>
      </c>
      <c r="N38" s="308">
        <v>0.13957055214723926</v>
      </c>
      <c r="O38" s="307">
        <v>339</v>
      </c>
      <c r="P38" s="308">
        <v>0.17984084880636603</v>
      </c>
      <c r="Q38" s="307">
        <v>19</v>
      </c>
      <c r="R38" s="308">
        <v>0.15322580645161288</v>
      </c>
      <c r="S38" s="307">
        <v>0</v>
      </c>
      <c r="T38" s="183">
        <v>449</v>
      </c>
      <c r="U38" s="161">
        <v>0.16854354354354356</v>
      </c>
      <c r="V38" s="183">
        <v>1548</v>
      </c>
      <c r="W38" s="161">
        <v>0.21886045525236816</v>
      </c>
    </row>
    <row r="39" spans="2:24" ht="21.95" customHeight="1" thickTop="1" x14ac:dyDescent="0.25">
      <c r="B39" s="162">
        <v>50</v>
      </c>
      <c r="C39" s="163" t="s">
        <v>125</v>
      </c>
      <c r="D39" s="184">
        <v>87</v>
      </c>
      <c r="E39" s="165">
        <v>6.3643013899049014E-2</v>
      </c>
      <c r="F39" s="166">
        <v>185</v>
      </c>
      <c r="G39" s="165">
        <v>6.4549895324494067E-2</v>
      </c>
      <c r="H39" s="166">
        <v>18</v>
      </c>
      <c r="I39" s="165">
        <v>0.10404624277456648</v>
      </c>
      <c r="J39" s="211">
        <v>0</v>
      </c>
      <c r="K39" s="212">
        <v>290</v>
      </c>
      <c r="L39" s="187">
        <v>6.5774552052619645E-2</v>
      </c>
      <c r="M39" s="184">
        <v>22</v>
      </c>
      <c r="N39" s="309">
        <v>3.3742331288343558E-2</v>
      </c>
      <c r="O39" s="211">
        <v>90</v>
      </c>
      <c r="P39" s="309">
        <v>4.7745358090185673E-2</v>
      </c>
      <c r="Q39" s="211">
        <v>2</v>
      </c>
      <c r="R39" s="309">
        <v>1.6129032258064516E-2</v>
      </c>
      <c r="S39" s="211">
        <v>0</v>
      </c>
      <c r="T39" s="212">
        <v>114</v>
      </c>
      <c r="U39" s="187">
        <v>4.2792792792792793E-2</v>
      </c>
      <c r="V39" s="212">
        <v>404</v>
      </c>
      <c r="W39" s="187">
        <v>5.7118620104623215E-2</v>
      </c>
      <c r="X39" s="464" t="s">
        <v>368</v>
      </c>
    </row>
    <row r="40" spans="2:24" ht="21.95" customHeight="1" x14ac:dyDescent="0.25">
      <c r="B40" s="162">
        <v>51</v>
      </c>
      <c r="C40" s="163" t="s">
        <v>126</v>
      </c>
      <c r="D40" s="184">
        <v>27</v>
      </c>
      <c r="E40" s="165">
        <v>1.9751280175566936E-2</v>
      </c>
      <c r="F40" s="166">
        <v>46</v>
      </c>
      <c r="G40" s="165">
        <v>1.6050244242847175E-2</v>
      </c>
      <c r="H40" s="166">
        <v>4</v>
      </c>
      <c r="I40" s="165">
        <v>2.3121387283236993E-2</v>
      </c>
      <c r="J40" s="211">
        <v>0</v>
      </c>
      <c r="K40" s="212">
        <v>77</v>
      </c>
      <c r="L40" s="187">
        <v>1.7464277613971423E-2</v>
      </c>
      <c r="M40" s="184">
        <v>10</v>
      </c>
      <c r="N40" s="309">
        <v>1.5337423312883436E-2</v>
      </c>
      <c r="O40" s="211">
        <v>38</v>
      </c>
      <c r="P40" s="309">
        <v>2.0159151193633953E-2</v>
      </c>
      <c r="Q40" s="211">
        <v>7</v>
      </c>
      <c r="R40" s="309">
        <v>5.6451612903225805E-2</v>
      </c>
      <c r="S40" s="211">
        <v>0</v>
      </c>
      <c r="T40" s="212">
        <v>55</v>
      </c>
      <c r="U40" s="187">
        <v>2.0645645645645645E-2</v>
      </c>
      <c r="V40" s="212">
        <v>132</v>
      </c>
      <c r="W40" s="187">
        <v>1.8662519440124418E-2</v>
      </c>
      <c r="X40" s="464" t="s">
        <v>369</v>
      </c>
    </row>
    <row r="41" spans="2:24" ht="21.95" customHeight="1" x14ac:dyDescent="0.25">
      <c r="B41" s="162">
        <v>52</v>
      </c>
      <c r="C41" s="163" t="s">
        <v>127</v>
      </c>
      <c r="D41" s="184">
        <v>200</v>
      </c>
      <c r="E41" s="165">
        <v>0.14630577907827358</v>
      </c>
      <c r="F41" s="166">
        <v>464</v>
      </c>
      <c r="G41" s="165">
        <v>0.16189811584089323</v>
      </c>
      <c r="H41" s="166">
        <v>36</v>
      </c>
      <c r="I41" s="165">
        <v>0.20809248554913296</v>
      </c>
      <c r="J41" s="211">
        <v>0</v>
      </c>
      <c r="K41" s="212">
        <v>700</v>
      </c>
      <c r="L41" s="187">
        <v>0.15876616012701292</v>
      </c>
      <c r="M41" s="184">
        <v>55</v>
      </c>
      <c r="N41" s="309">
        <v>8.4355828220858894E-2</v>
      </c>
      <c r="O41" s="211">
        <v>192</v>
      </c>
      <c r="P41" s="309">
        <v>0.10185676392572944</v>
      </c>
      <c r="Q41" s="211">
        <v>10</v>
      </c>
      <c r="R41" s="309">
        <v>8.0645161290322578E-2</v>
      </c>
      <c r="S41" s="211">
        <v>0</v>
      </c>
      <c r="T41" s="212">
        <v>257</v>
      </c>
      <c r="U41" s="187">
        <v>9.6471471471471476E-2</v>
      </c>
      <c r="V41" s="212">
        <v>957</v>
      </c>
      <c r="W41" s="187">
        <v>0.13530326594090203</v>
      </c>
      <c r="X41" s="464" t="s">
        <v>370</v>
      </c>
    </row>
    <row r="42" spans="2:24" ht="21.95" customHeight="1" thickBot="1" x14ac:dyDescent="0.3">
      <c r="B42" s="162">
        <v>59</v>
      </c>
      <c r="C42" s="163" t="s">
        <v>128</v>
      </c>
      <c r="D42" s="184">
        <v>9</v>
      </c>
      <c r="E42" s="165">
        <v>6.5837600585223113E-3</v>
      </c>
      <c r="F42" s="166">
        <v>23</v>
      </c>
      <c r="G42" s="165">
        <v>8.0251221214235873E-3</v>
      </c>
      <c r="H42" s="166">
        <v>0</v>
      </c>
      <c r="I42" s="165">
        <v>0</v>
      </c>
      <c r="J42" s="211">
        <v>0</v>
      </c>
      <c r="K42" s="212">
        <v>32</v>
      </c>
      <c r="L42" s="187">
        <v>7.2578816058063052E-3</v>
      </c>
      <c r="M42" s="184">
        <v>4</v>
      </c>
      <c r="N42" s="309">
        <v>6.1349693251533744E-3</v>
      </c>
      <c r="O42" s="211">
        <v>19</v>
      </c>
      <c r="P42" s="309">
        <v>1.0079575596816976E-2</v>
      </c>
      <c r="Q42" s="211">
        <v>0</v>
      </c>
      <c r="R42" s="309">
        <v>0</v>
      </c>
      <c r="S42" s="211">
        <v>0</v>
      </c>
      <c r="T42" s="212">
        <v>23</v>
      </c>
      <c r="U42" s="187">
        <v>8.6336336336336333E-3</v>
      </c>
      <c r="V42" s="212">
        <v>55</v>
      </c>
      <c r="W42" s="187">
        <v>7.7760497667185074E-3</v>
      </c>
      <c r="X42" s="464" t="s">
        <v>371</v>
      </c>
    </row>
    <row r="43" spans="2:24" ht="35.1" customHeight="1" thickTop="1" thickBot="1" x14ac:dyDescent="0.3">
      <c r="B43" s="295" t="s">
        <v>129</v>
      </c>
      <c r="C43" s="156" t="s">
        <v>130</v>
      </c>
      <c r="D43" s="183">
        <v>251</v>
      </c>
      <c r="E43" s="158">
        <v>0.18361375274323335</v>
      </c>
      <c r="F43" s="159">
        <v>391</v>
      </c>
      <c r="G43" s="158">
        <v>0.13642707606420099</v>
      </c>
      <c r="H43" s="159">
        <v>23</v>
      </c>
      <c r="I43" s="158">
        <v>0.13294797687861271</v>
      </c>
      <c r="J43" s="307">
        <v>0</v>
      </c>
      <c r="K43" s="183">
        <v>665</v>
      </c>
      <c r="L43" s="161">
        <v>0.15082785212066227</v>
      </c>
      <c r="M43" s="183">
        <v>100</v>
      </c>
      <c r="N43" s="308">
        <v>0.15337423312883436</v>
      </c>
      <c r="O43" s="307">
        <v>242</v>
      </c>
      <c r="P43" s="308">
        <v>0.12838196286472148</v>
      </c>
      <c r="Q43" s="307">
        <v>15</v>
      </c>
      <c r="R43" s="308">
        <v>0.12096774193548387</v>
      </c>
      <c r="S43" s="307">
        <v>1</v>
      </c>
      <c r="T43" s="183">
        <v>358</v>
      </c>
      <c r="U43" s="161">
        <v>0.13438438438438438</v>
      </c>
      <c r="V43" s="183">
        <v>1023</v>
      </c>
      <c r="W43" s="161">
        <v>0.14463452566096421</v>
      </c>
    </row>
    <row r="44" spans="2:24" ht="35.1" customHeight="1" thickTop="1" x14ac:dyDescent="0.25">
      <c r="B44" s="162">
        <v>60</v>
      </c>
      <c r="C44" s="163" t="s">
        <v>131</v>
      </c>
      <c r="D44" s="184">
        <v>4</v>
      </c>
      <c r="E44" s="165">
        <v>2.926115581565472E-3</v>
      </c>
      <c r="F44" s="166">
        <v>21</v>
      </c>
      <c r="G44" s="165">
        <v>7.32728541521284E-3</v>
      </c>
      <c r="H44" s="166">
        <v>2</v>
      </c>
      <c r="I44" s="165">
        <v>1.1560693641618497E-2</v>
      </c>
      <c r="J44" s="211">
        <v>0</v>
      </c>
      <c r="K44" s="212">
        <v>27</v>
      </c>
      <c r="L44" s="187">
        <v>6.1238376048990701E-3</v>
      </c>
      <c r="M44" s="184">
        <v>4</v>
      </c>
      <c r="N44" s="309">
        <v>6.1349693251533744E-3</v>
      </c>
      <c r="O44" s="211">
        <v>8</v>
      </c>
      <c r="P44" s="309">
        <v>4.2440318302387264E-3</v>
      </c>
      <c r="Q44" s="211">
        <v>0</v>
      </c>
      <c r="R44" s="309">
        <v>0</v>
      </c>
      <c r="S44" s="211">
        <v>0</v>
      </c>
      <c r="T44" s="212">
        <v>12</v>
      </c>
      <c r="U44" s="187">
        <v>4.5045045045045045E-3</v>
      </c>
      <c r="V44" s="212">
        <v>39</v>
      </c>
      <c r="W44" s="187">
        <v>5.5139261982185776E-3</v>
      </c>
      <c r="X44" s="464" t="s">
        <v>372</v>
      </c>
    </row>
    <row r="45" spans="2:24" ht="21.95" customHeight="1" x14ac:dyDescent="0.25">
      <c r="B45" s="162">
        <v>61</v>
      </c>
      <c r="C45" s="163" t="s">
        <v>132</v>
      </c>
      <c r="D45" s="184">
        <v>2</v>
      </c>
      <c r="E45" s="165">
        <v>1.463057790782736E-3</v>
      </c>
      <c r="F45" s="166">
        <v>1</v>
      </c>
      <c r="G45" s="165">
        <v>3.4891835310537332E-4</v>
      </c>
      <c r="H45" s="166">
        <v>0</v>
      </c>
      <c r="I45" s="165">
        <v>0</v>
      </c>
      <c r="J45" s="211">
        <v>0</v>
      </c>
      <c r="K45" s="212">
        <v>3</v>
      </c>
      <c r="L45" s="187">
        <v>6.8042640054434111E-4</v>
      </c>
      <c r="M45" s="184">
        <v>1</v>
      </c>
      <c r="N45" s="309">
        <v>1.5337423312883436E-3</v>
      </c>
      <c r="O45" s="211">
        <v>1</v>
      </c>
      <c r="P45" s="309">
        <v>5.305039787798408E-4</v>
      </c>
      <c r="Q45" s="211">
        <v>0</v>
      </c>
      <c r="R45" s="309">
        <v>0</v>
      </c>
      <c r="S45" s="211">
        <v>0</v>
      </c>
      <c r="T45" s="212">
        <v>2</v>
      </c>
      <c r="U45" s="187">
        <v>7.5075075075075074E-4</v>
      </c>
      <c r="V45" s="212">
        <v>5</v>
      </c>
      <c r="W45" s="187">
        <v>7.0691361515622792E-4</v>
      </c>
      <c r="X45" s="464" t="s">
        <v>373</v>
      </c>
    </row>
    <row r="46" spans="2:24" ht="21.95" customHeight="1" x14ac:dyDescent="0.25">
      <c r="B46" s="162">
        <v>62</v>
      </c>
      <c r="C46" s="163" t="s">
        <v>133</v>
      </c>
      <c r="D46" s="184">
        <v>0</v>
      </c>
      <c r="E46" s="165">
        <v>0</v>
      </c>
      <c r="F46" s="166">
        <v>2</v>
      </c>
      <c r="G46" s="165">
        <v>6.9783670621074664E-4</v>
      </c>
      <c r="H46" s="166">
        <v>0</v>
      </c>
      <c r="I46" s="165">
        <v>0</v>
      </c>
      <c r="J46" s="211">
        <v>0</v>
      </c>
      <c r="K46" s="212">
        <v>2</v>
      </c>
      <c r="L46" s="187">
        <v>4.5361760036289407E-4</v>
      </c>
      <c r="M46" s="184">
        <v>0</v>
      </c>
      <c r="N46" s="309">
        <v>0</v>
      </c>
      <c r="O46" s="211">
        <v>1</v>
      </c>
      <c r="P46" s="309">
        <v>5.305039787798408E-4</v>
      </c>
      <c r="Q46" s="211">
        <v>0</v>
      </c>
      <c r="R46" s="309">
        <v>0</v>
      </c>
      <c r="S46" s="211">
        <v>0</v>
      </c>
      <c r="T46" s="212">
        <v>1</v>
      </c>
      <c r="U46" s="187">
        <v>3.7537537537537537E-4</v>
      </c>
      <c r="V46" s="212">
        <v>3</v>
      </c>
      <c r="W46" s="187">
        <v>4.2414816909373674E-4</v>
      </c>
      <c r="X46" s="464" t="s">
        <v>374</v>
      </c>
    </row>
    <row r="47" spans="2:24" ht="21.95" customHeight="1" x14ac:dyDescent="0.25">
      <c r="B47" s="162">
        <v>63</v>
      </c>
      <c r="C47" s="163" t="s">
        <v>134</v>
      </c>
      <c r="D47" s="184">
        <v>81</v>
      </c>
      <c r="E47" s="165">
        <v>5.9253840526700803E-2</v>
      </c>
      <c r="F47" s="166">
        <v>171</v>
      </c>
      <c r="G47" s="165">
        <v>5.9665038381018845E-2</v>
      </c>
      <c r="H47" s="166">
        <v>10</v>
      </c>
      <c r="I47" s="165">
        <v>5.7803468208092484E-2</v>
      </c>
      <c r="J47" s="211">
        <v>0</v>
      </c>
      <c r="K47" s="212">
        <v>262</v>
      </c>
      <c r="L47" s="187">
        <v>5.9423905647539126E-2</v>
      </c>
      <c r="M47" s="184">
        <v>39</v>
      </c>
      <c r="N47" s="309">
        <v>5.98159509202454E-2</v>
      </c>
      <c r="O47" s="211">
        <v>147</v>
      </c>
      <c r="P47" s="309">
        <v>7.79840848806366E-2</v>
      </c>
      <c r="Q47" s="211">
        <v>11</v>
      </c>
      <c r="R47" s="309">
        <v>8.8709677419354843E-2</v>
      </c>
      <c r="S47" s="211">
        <v>1</v>
      </c>
      <c r="T47" s="212">
        <v>198</v>
      </c>
      <c r="U47" s="187">
        <v>7.4324324324324328E-2</v>
      </c>
      <c r="V47" s="212">
        <v>460</v>
      </c>
      <c r="W47" s="187">
        <v>6.5036052594372964E-2</v>
      </c>
      <c r="X47" s="464" t="s">
        <v>375</v>
      </c>
    </row>
    <row r="48" spans="2:24" ht="21.95" customHeight="1" x14ac:dyDescent="0.25">
      <c r="B48" s="162">
        <v>64</v>
      </c>
      <c r="C48" s="163" t="s">
        <v>135</v>
      </c>
      <c r="D48" s="184">
        <v>158</v>
      </c>
      <c r="E48" s="165">
        <v>0.11558156547183614</v>
      </c>
      <c r="F48" s="166">
        <v>177</v>
      </c>
      <c r="G48" s="165">
        <v>6.1758548499651081E-2</v>
      </c>
      <c r="H48" s="166">
        <v>10</v>
      </c>
      <c r="I48" s="165">
        <v>5.7803468208092484E-2</v>
      </c>
      <c r="J48" s="211">
        <v>0</v>
      </c>
      <c r="K48" s="212">
        <v>345</v>
      </c>
      <c r="L48" s="187">
        <v>7.8249036062599225E-2</v>
      </c>
      <c r="M48" s="184">
        <v>55</v>
      </c>
      <c r="N48" s="309">
        <v>8.4355828220858894E-2</v>
      </c>
      <c r="O48" s="211">
        <v>79</v>
      </c>
      <c r="P48" s="309">
        <v>4.1909814323607429E-2</v>
      </c>
      <c r="Q48" s="211">
        <v>3</v>
      </c>
      <c r="R48" s="309">
        <v>2.4193548387096774E-2</v>
      </c>
      <c r="S48" s="211">
        <v>0</v>
      </c>
      <c r="T48" s="212">
        <v>137</v>
      </c>
      <c r="U48" s="187">
        <v>5.1426426426426426E-2</v>
      </c>
      <c r="V48" s="212">
        <v>482</v>
      </c>
      <c r="W48" s="187">
        <v>6.8146472501060373E-2</v>
      </c>
      <c r="X48" s="464" t="s">
        <v>376</v>
      </c>
    </row>
    <row r="49" spans="2:24" ht="21.95" customHeight="1" thickBot="1" x14ac:dyDescent="0.3">
      <c r="B49" s="162">
        <v>69</v>
      </c>
      <c r="C49" s="163" t="s">
        <v>136</v>
      </c>
      <c r="D49" s="184">
        <v>6</v>
      </c>
      <c r="E49" s="165">
        <v>4.3891733723482075E-3</v>
      </c>
      <c r="F49" s="166">
        <v>19</v>
      </c>
      <c r="G49" s="165">
        <v>6.6294487090020936E-3</v>
      </c>
      <c r="H49" s="166">
        <v>1</v>
      </c>
      <c r="I49" s="165">
        <v>5.7803468208092483E-3</v>
      </c>
      <c r="J49" s="211">
        <v>0</v>
      </c>
      <c r="K49" s="212">
        <v>26</v>
      </c>
      <c r="L49" s="187">
        <v>5.8970288047176227E-3</v>
      </c>
      <c r="M49" s="184">
        <v>1</v>
      </c>
      <c r="N49" s="309">
        <v>1.5337423312883436E-3</v>
      </c>
      <c r="O49" s="211">
        <v>6</v>
      </c>
      <c r="P49" s="309">
        <v>3.183023872679045E-3</v>
      </c>
      <c r="Q49" s="211">
        <v>1</v>
      </c>
      <c r="R49" s="309">
        <v>8.0645161290322578E-3</v>
      </c>
      <c r="S49" s="211">
        <v>0</v>
      </c>
      <c r="T49" s="212">
        <v>8</v>
      </c>
      <c r="U49" s="187">
        <v>3.003003003003003E-3</v>
      </c>
      <c r="V49" s="212">
        <v>34</v>
      </c>
      <c r="W49" s="187">
        <v>4.8070125830623495E-3</v>
      </c>
      <c r="X49" s="464" t="s">
        <v>377</v>
      </c>
    </row>
    <row r="50" spans="2:24" ht="35.1" customHeight="1" thickTop="1" thickBot="1" x14ac:dyDescent="0.3">
      <c r="B50" s="295" t="s">
        <v>137</v>
      </c>
      <c r="C50" s="156" t="s">
        <v>138</v>
      </c>
      <c r="D50" s="183">
        <v>43</v>
      </c>
      <c r="E50" s="158">
        <v>3.1455742501828823E-2</v>
      </c>
      <c r="F50" s="159">
        <v>113</v>
      </c>
      <c r="G50" s="158">
        <v>3.9427773900907188E-2</v>
      </c>
      <c r="H50" s="159">
        <v>4</v>
      </c>
      <c r="I50" s="158">
        <v>2.3121387283236993E-2</v>
      </c>
      <c r="J50" s="307">
        <v>0</v>
      </c>
      <c r="K50" s="183">
        <v>160</v>
      </c>
      <c r="L50" s="161">
        <v>3.6289408029031529E-2</v>
      </c>
      <c r="M50" s="183">
        <v>16</v>
      </c>
      <c r="N50" s="308">
        <v>2.4539877300613498E-2</v>
      </c>
      <c r="O50" s="307">
        <v>72</v>
      </c>
      <c r="P50" s="308">
        <v>3.8196286472148538E-2</v>
      </c>
      <c r="Q50" s="307">
        <v>7</v>
      </c>
      <c r="R50" s="308">
        <v>5.6451612903225805E-2</v>
      </c>
      <c r="S50" s="307">
        <v>0</v>
      </c>
      <c r="T50" s="183">
        <v>95</v>
      </c>
      <c r="U50" s="161">
        <v>3.5660660660660662E-2</v>
      </c>
      <c r="V50" s="183">
        <v>255</v>
      </c>
      <c r="W50" s="161">
        <v>3.6052594372967622E-2</v>
      </c>
    </row>
    <row r="51" spans="2:24" ht="35.1" customHeight="1" thickTop="1" x14ac:dyDescent="0.25">
      <c r="B51" s="162">
        <v>70</v>
      </c>
      <c r="C51" s="163" t="s">
        <v>139</v>
      </c>
      <c r="D51" s="184">
        <v>8</v>
      </c>
      <c r="E51" s="165">
        <v>5.8522311631309439E-3</v>
      </c>
      <c r="F51" s="166">
        <v>30</v>
      </c>
      <c r="G51" s="165">
        <v>1.04675505931612E-2</v>
      </c>
      <c r="H51" s="166">
        <v>1</v>
      </c>
      <c r="I51" s="165">
        <v>5.7803468208092483E-3</v>
      </c>
      <c r="J51" s="211">
        <v>0</v>
      </c>
      <c r="K51" s="212">
        <v>39</v>
      </c>
      <c r="L51" s="187">
        <v>8.845543207076435E-3</v>
      </c>
      <c r="M51" s="184">
        <v>6</v>
      </c>
      <c r="N51" s="309">
        <v>9.202453987730062E-3</v>
      </c>
      <c r="O51" s="211">
        <v>13</v>
      </c>
      <c r="P51" s="309">
        <v>6.8965517241379309E-3</v>
      </c>
      <c r="Q51" s="211">
        <v>2</v>
      </c>
      <c r="R51" s="309">
        <v>1.6129032258064516E-2</v>
      </c>
      <c r="S51" s="211">
        <v>0</v>
      </c>
      <c r="T51" s="212">
        <v>21</v>
      </c>
      <c r="U51" s="187">
        <v>7.8828828828828822E-3</v>
      </c>
      <c r="V51" s="212">
        <v>60</v>
      </c>
      <c r="W51" s="187">
        <v>8.4829633818747346E-3</v>
      </c>
      <c r="X51" s="464" t="s">
        <v>378</v>
      </c>
    </row>
    <row r="52" spans="2:24" ht="21.95" customHeight="1" x14ac:dyDescent="0.25">
      <c r="B52" s="162">
        <v>71</v>
      </c>
      <c r="C52" s="163" t="s">
        <v>140</v>
      </c>
      <c r="D52" s="184">
        <v>1</v>
      </c>
      <c r="E52" s="165">
        <v>7.3152889539136799E-4</v>
      </c>
      <c r="F52" s="166">
        <v>0</v>
      </c>
      <c r="G52" s="165">
        <v>0</v>
      </c>
      <c r="H52" s="166">
        <v>0</v>
      </c>
      <c r="I52" s="165">
        <v>0</v>
      </c>
      <c r="J52" s="211">
        <v>0</v>
      </c>
      <c r="K52" s="212">
        <v>1</v>
      </c>
      <c r="L52" s="187">
        <v>2.2680880018144704E-4</v>
      </c>
      <c r="M52" s="184">
        <v>0</v>
      </c>
      <c r="N52" s="309">
        <v>0</v>
      </c>
      <c r="O52" s="211">
        <v>5</v>
      </c>
      <c r="P52" s="309">
        <v>2.6525198938992041E-3</v>
      </c>
      <c r="Q52" s="211">
        <v>0</v>
      </c>
      <c r="R52" s="309">
        <v>0</v>
      </c>
      <c r="S52" s="211">
        <v>0</v>
      </c>
      <c r="T52" s="212">
        <v>5</v>
      </c>
      <c r="U52" s="187">
        <v>1.8768768768768769E-3</v>
      </c>
      <c r="V52" s="212">
        <v>6</v>
      </c>
      <c r="W52" s="187">
        <v>8.4829633818747348E-4</v>
      </c>
      <c r="X52" s="464" t="s">
        <v>379</v>
      </c>
    </row>
    <row r="53" spans="2:24" ht="21.95" customHeight="1" x14ac:dyDescent="0.25">
      <c r="B53" s="162">
        <v>72</v>
      </c>
      <c r="C53" s="163" t="s">
        <v>141</v>
      </c>
      <c r="D53" s="184">
        <v>0</v>
      </c>
      <c r="E53" s="165">
        <v>0</v>
      </c>
      <c r="F53" s="166">
        <v>2</v>
      </c>
      <c r="G53" s="165">
        <v>6.9783670621074664E-4</v>
      </c>
      <c r="H53" s="166">
        <v>0</v>
      </c>
      <c r="I53" s="165">
        <v>0</v>
      </c>
      <c r="J53" s="211">
        <v>0</v>
      </c>
      <c r="K53" s="212">
        <v>2</v>
      </c>
      <c r="L53" s="187">
        <v>4.5361760036289407E-4</v>
      </c>
      <c r="M53" s="184">
        <v>1</v>
      </c>
      <c r="N53" s="309">
        <v>1.5337423312883436E-3</v>
      </c>
      <c r="O53" s="211">
        <v>4</v>
      </c>
      <c r="P53" s="309">
        <v>2.1220159151193632E-3</v>
      </c>
      <c r="Q53" s="211">
        <v>0</v>
      </c>
      <c r="R53" s="309">
        <v>0</v>
      </c>
      <c r="S53" s="211">
        <v>0</v>
      </c>
      <c r="T53" s="212">
        <v>5</v>
      </c>
      <c r="U53" s="187">
        <v>1.8768768768768769E-3</v>
      </c>
      <c r="V53" s="212">
        <v>7</v>
      </c>
      <c r="W53" s="187">
        <v>9.8967906121871915E-4</v>
      </c>
      <c r="X53" s="464" t="s">
        <v>380</v>
      </c>
    </row>
    <row r="54" spans="2:24" ht="21.95" customHeight="1" x14ac:dyDescent="0.25">
      <c r="B54" s="162">
        <v>73</v>
      </c>
      <c r="C54" s="163" t="s">
        <v>142</v>
      </c>
      <c r="D54" s="184">
        <v>0</v>
      </c>
      <c r="E54" s="165">
        <v>0</v>
      </c>
      <c r="F54" s="166">
        <v>0</v>
      </c>
      <c r="G54" s="165">
        <v>0</v>
      </c>
      <c r="H54" s="166">
        <v>0</v>
      </c>
      <c r="I54" s="165">
        <v>0</v>
      </c>
      <c r="J54" s="211">
        <v>0</v>
      </c>
      <c r="K54" s="212">
        <v>0</v>
      </c>
      <c r="L54" s="187">
        <v>0</v>
      </c>
      <c r="M54" s="184">
        <v>2</v>
      </c>
      <c r="N54" s="309">
        <v>3.0674846625766872E-3</v>
      </c>
      <c r="O54" s="211">
        <v>1</v>
      </c>
      <c r="P54" s="309">
        <v>5.305039787798408E-4</v>
      </c>
      <c r="Q54" s="211">
        <v>0</v>
      </c>
      <c r="R54" s="309">
        <v>0</v>
      </c>
      <c r="S54" s="211">
        <v>0</v>
      </c>
      <c r="T54" s="212">
        <v>3</v>
      </c>
      <c r="U54" s="187">
        <v>1.1261261261261261E-3</v>
      </c>
      <c r="V54" s="212">
        <v>3</v>
      </c>
      <c r="W54" s="187">
        <v>4.2414816909373674E-4</v>
      </c>
      <c r="X54" s="464" t="s">
        <v>381</v>
      </c>
    </row>
    <row r="55" spans="2:24" ht="21.95" customHeight="1" x14ac:dyDescent="0.25">
      <c r="B55" s="162">
        <v>74</v>
      </c>
      <c r="C55" s="163" t="s">
        <v>143</v>
      </c>
      <c r="D55" s="184">
        <v>5</v>
      </c>
      <c r="E55" s="165">
        <v>3.6576444769568397E-3</v>
      </c>
      <c r="F55" s="166">
        <v>7</v>
      </c>
      <c r="G55" s="165">
        <v>2.4424284717376133E-3</v>
      </c>
      <c r="H55" s="166">
        <v>1</v>
      </c>
      <c r="I55" s="165">
        <v>5.7803468208092483E-3</v>
      </c>
      <c r="J55" s="211">
        <v>0</v>
      </c>
      <c r="K55" s="212">
        <v>13</v>
      </c>
      <c r="L55" s="187">
        <v>2.9485144023588114E-3</v>
      </c>
      <c r="M55" s="184">
        <v>0</v>
      </c>
      <c r="N55" s="309">
        <v>0</v>
      </c>
      <c r="O55" s="211">
        <v>3</v>
      </c>
      <c r="P55" s="309">
        <v>1.5915119363395225E-3</v>
      </c>
      <c r="Q55" s="211">
        <v>1</v>
      </c>
      <c r="R55" s="309">
        <v>8.0645161290322578E-3</v>
      </c>
      <c r="S55" s="211">
        <v>0</v>
      </c>
      <c r="T55" s="212">
        <v>4</v>
      </c>
      <c r="U55" s="187">
        <v>1.5015015015015015E-3</v>
      </c>
      <c r="V55" s="212">
        <v>17</v>
      </c>
      <c r="W55" s="187">
        <v>2.4035062915311748E-3</v>
      </c>
      <c r="X55" s="464" t="s">
        <v>382</v>
      </c>
    </row>
    <row r="56" spans="2:24" ht="21.95" customHeight="1" x14ac:dyDescent="0.25">
      <c r="B56" s="162">
        <v>75</v>
      </c>
      <c r="C56" s="163" t="s">
        <v>144</v>
      </c>
      <c r="D56" s="184">
        <v>27</v>
      </c>
      <c r="E56" s="165">
        <v>1.9751280175566936E-2</v>
      </c>
      <c r="F56" s="166">
        <v>66</v>
      </c>
      <c r="G56" s="165">
        <v>2.3028611304954642E-2</v>
      </c>
      <c r="H56" s="166">
        <v>1</v>
      </c>
      <c r="I56" s="165">
        <v>5.7803468208092483E-3</v>
      </c>
      <c r="J56" s="211">
        <v>0</v>
      </c>
      <c r="K56" s="212">
        <v>94</v>
      </c>
      <c r="L56" s="187">
        <v>2.1320027217056021E-2</v>
      </c>
      <c r="M56" s="184">
        <v>7</v>
      </c>
      <c r="N56" s="309">
        <v>1.0736196319018405E-2</v>
      </c>
      <c r="O56" s="211">
        <v>36</v>
      </c>
      <c r="P56" s="309">
        <v>1.9098143236074269E-2</v>
      </c>
      <c r="Q56" s="211">
        <v>2</v>
      </c>
      <c r="R56" s="309">
        <v>1.6129032258064516E-2</v>
      </c>
      <c r="S56" s="211">
        <v>0</v>
      </c>
      <c r="T56" s="212">
        <v>45</v>
      </c>
      <c r="U56" s="187">
        <v>1.6891891891891893E-2</v>
      </c>
      <c r="V56" s="212">
        <v>139</v>
      </c>
      <c r="W56" s="187">
        <v>1.9652198501343136E-2</v>
      </c>
      <c r="X56" s="464" t="s">
        <v>383</v>
      </c>
    </row>
    <row r="57" spans="2:24" ht="21.95" customHeight="1" thickBot="1" x14ac:dyDescent="0.3">
      <c r="B57" s="162">
        <v>79</v>
      </c>
      <c r="C57" s="163" t="s">
        <v>145</v>
      </c>
      <c r="D57" s="184">
        <v>2</v>
      </c>
      <c r="E57" s="165">
        <v>1.463057790782736E-3</v>
      </c>
      <c r="F57" s="166">
        <v>8</v>
      </c>
      <c r="G57" s="165">
        <v>2.7913468248429866E-3</v>
      </c>
      <c r="H57" s="166">
        <v>1</v>
      </c>
      <c r="I57" s="165">
        <v>5.7803468208092483E-3</v>
      </c>
      <c r="J57" s="211">
        <v>0</v>
      </c>
      <c r="K57" s="212">
        <v>11</v>
      </c>
      <c r="L57" s="187">
        <v>2.4948968019959175E-3</v>
      </c>
      <c r="M57" s="184">
        <v>0</v>
      </c>
      <c r="N57" s="309">
        <v>0</v>
      </c>
      <c r="O57" s="211">
        <v>10</v>
      </c>
      <c r="P57" s="309">
        <v>5.3050397877984082E-3</v>
      </c>
      <c r="Q57" s="211">
        <v>2</v>
      </c>
      <c r="R57" s="309">
        <v>1.6129032258064516E-2</v>
      </c>
      <c r="S57" s="211">
        <v>0</v>
      </c>
      <c r="T57" s="212">
        <v>12</v>
      </c>
      <c r="U57" s="187">
        <v>4.5045045045045045E-3</v>
      </c>
      <c r="V57" s="212">
        <v>23</v>
      </c>
      <c r="W57" s="187">
        <v>3.2518026297186486E-3</v>
      </c>
      <c r="X57" s="464" t="s">
        <v>384</v>
      </c>
    </row>
    <row r="58" spans="2:24" ht="21.95" customHeight="1" thickTop="1" thickBot="1" x14ac:dyDescent="0.3">
      <c r="B58" s="295" t="s">
        <v>146</v>
      </c>
      <c r="C58" s="156" t="s">
        <v>147</v>
      </c>
      <c r="D58" s="183">
        <v>31</v>
      </c>
      <c r="E58" s="158">
        <v>2.2677395757132408E-2</v>
      </c>
      <c r="F58" s="159">
        <v>124</v>
      </c>
      <c r="G58" s="158">
        <v>4.3265875785066299E-2</v>
      </c>
      <c r="H58" s="159">
        <v>5</v>
      </c>
      <c r="I58" s="158">
        <v>2.8901734104046242E-2</v>
      </c>
      <c r="J58" s="307">
        <v>1</v>
      </c>
      <c r="K58" s="183">
        <v>161</v>
      </c>
      <c r="L58" s="161">
        <v>3.651621682921298E-2</v>
      </c>
      <c r="M58" s="183">
        <v>20</v>
      </c>
      <c r="N58" s="308">
        <v>3.0674846625766878E-2</v>
      </c>
      <c r="O58" s="307">
        <v>108</v>
      </c>
      <c r="P58" s="308">
        <v>5.7294429708222808E-2</v>
      </c>
      <c r="Q58" s="307">
        <v>5</v>
      </c>
      <c r="R58" s="308">
        <v>4.0322580645161289E-2</v>
      </c>
      <c r="S58" s="307">
        <v>0</v>
      </c>
      <c r="T58" s="183">
        <v>133</v>
      </c>
      <c r="U58" s="161">
        <v>4.9924924924924924E-2</v>
      </c>
      <c r="V58" s="183">
        <v>294</v>
      </c>
      <c r="W58" s="161">
        <v>4.1566520571186205E-2</v>
      </c>
    </row>
    <row r="59" spans="2:24" ht="21.95" customHeight="1" thickTop="1" x14ac:dyDescent="0.25">
      <c r="B59" s="162">
        <v>80</v>
      </c>
      <c r="C59" s="163" t="s">
        <v>148</v>
      </c>
      <c r="D59" s="184">
        <v>5</v>
      </c>
      <c r="E59" s="165">
        <v>3.6576444769568397E-3</v>
      </c>
      <c r="F59" s="166">
        <v>24</v>
      </c>
      <c r="G59" s="165">
        <v>8.3740404745289605E-3</v>
      </c>
      <c r="H59" s="166">
        <v>0</v>
      </c>
      <c r="I59" s="165">
        <v>0</v>
      </c>
      <c r="J59" s="211">
        <v>0</v>
      </c>
      <c r="K59" s="212">
        <v>29</v>
      </c>
      <c r="L59" s="187">
        <v>6.577455205261964E-3</v>
      </c>
      <c r="M59" s="184">
        <v>3</v>
      </c>
      <c r="N59" s="309">
        <v>4.601226993865031E-3</v>
      </c>
      <c r="O59" s="211">
        <v>19</v>
      </c>
      <c r="P59" s="309">
        <v>1.0079575596816976E-2</v>
      </c>
      <c r="Q59" s="211">
        <v>1</v>
      </c>
      <c r="R59" s="309">
        <v>8.0645161290322578E-3</v>
      </c>
      <c r="S59" s="211">
        <v>0</v>
      </c>
      <c r="T59" s="212">
        <v>23</v>
      </c>
      <c r="U59" s="187">
        <v>8.6336336336336333E-3</v>
      </c>
      <c r="V59" s="212">
        <v>52</v>
      </c>
      <c r="W59" s="187">
        <v>7.3519015976247701E-3</v>
      </c>
      <c r="X59" s="464" t="s">
        <v>385</v>
      </c>
    </row>
    <row r="60" spans="2:24" ht="21.95" customHeight="1" x14ac:dyDescent="0.25">
      <c r="B60" s="162">
        <v>81</v>
      </c>
      <c r="C60" s="163" t="s">
        <v>149</v>
      </c>
      <c r="D60" s="184">
        <v>7</v>
      </c>
      <c r="E60" s="165">
        <v>5.1207022677395757E-3</v>
      </c>
      <c r="F60" s="166">
        <v>42</v>
      </c>
      <c r="G60" s="165">
        <v>1.465457083042568E-2</v>
      </c>
      <c r="H60" s="166">
        <v>2</v>
      </c>
      <c r="I60" s="165">
        <v>1.1560693641618497E-2</v>
      </c>
      <c r="J60" s="211">
        <v>0</v>
      </c>
      <c r="K60" s="212">
        <v>51</v>
      </c>
      <c r="L60" s="187">
        <v>1.15672488092538E-2</v>
      </c>
      <c r="M60" s="184">
        <v>3</v>
      </c>
      <c r="N60" s="309">
        <v>4.601226993865031E-3</v>
      </c>
      <c r="O60" s="211">
        <v>35</v>
      </c>
      <c r="P60" s="309">
        <v>1.8567639257294429E-2</v>
      </c>
      <c r="Q60" s="211">
        <v>0</v>
      </c>
      <c r="R60" s="309">
        <v>0</v>
      </c>
      <c r="S60" s="211">
        <v>0</v>
      </c>
      <c r="T60" s="212">
        <v>38</v>
      </c>
      <c r="U60" s="187">
        <v>1.4264264264264264E-2</v>
      </c>
      <c r="V60" s="212">
        <v>89</v>
      </c>
      <c r="W60" s="187">
        <v>1.2583062349780856E-2</v>
      </c>
      <c r="X60" s="464" t="s">
        <v>386</v>
      </c>
    </row>
    <row r="61" spans="2:24" ht="21.95" customHeight="1" x14ac:dyDescent="0.25">
      <c r="B61" s="162">
        <v>82</v>
      </c>
      <c r="C61" s="163" t="s">
        <v>150</v>
      </c>
      <c r="D61" s="184">
        <v>1</v>
      </c>
      <c r="E61" s="165">
        <v>7.3152889539136799E-4</v>
      </c>
      <c r="F61" s="166">
        <v>3</v>
      </c>
      <c r="G61" s="165">
        <v>1.0467550593161201E-3</v>
      </c>
      <c r="H61" s="166">
        <v>0</v>
      </c>
      <c r="I61" s="165">
        <v>0</v>
      </c>
      <c r="J61" s="211">
        <v>0</v>
      </c>
      <c r="K61" s="212">
        <v>4</v>
      </c>
      <c r="L61" s="187">
        <v>9.0723520072578815E-4</v>
      </c>
      <c r="M61" s="184">
        <v>0</v>
      </c>
      <c r="N61" s="309">
        <v>0</v>
      </c>
      <c r="O61" s="211">
        <v>4</v>
      </c>
      <c r="P61" s="309">
        <v>2.1220159151193632E-3</v>
      </c>
      <c r="Q61" s="211">
        <v>0</v>
      </c>
      <c r="R61" s="309">
        <v>0</v>
      </c>
      <c r="S61" s="211">
        <v>0</v>
      </c>
      <c r="T61" s="212">
        <v>4</v>
      </c>
      <c r="U61" s="187">
        <v>1.5015015015015015E-3</v>
      </c>
      <c r="V61" s="212">
        <v>8</v>
      </c>
      <c r="W61" s="187">
        <v>1.1310617842499647E-3</v>
      </c>
      <c r="X61" s="464" t="s">
        <v>387</v>
      </c>
    </row>
    <row r="62" spans="2:24" ht="35.1" customHeight="1" x14ac:dyDescent="0.25">
      <c r="B62" s="162">
        <v>83</v>
      </c>
      <c r="C62" s="163" t="s">
        <v>151</v>
      </c>
      <c r="D62" s="184">
        <v>10</v>
      </c>
      <c r="E62" s="165">
        <v>7.3152889539136795E-3</v>
      </c>
      <c r="F62" s="166">
        <v>24</v>
      </c>
      <c r="G62" s="165">
        <v>8.3740404745289605E-3</v>
      </c>
      <c r="H62" s="166">
        <v>1</v>
      </c>
      <c r="I62" s="165">
        <v>5.7803468208092483E-3</v>
      </c>
      <c r="J62" s="211">
        <v>0</v>
      </c>
      <c r="K62" s="212">
        <v>35</v>
      </c>
      <c r="L62" s="187">
        <v>7.9383080063506473E-3</v>
      </c>
      <c r="M62" s="184">
        <v>7</v>
      </c>
      <c r="N62" s="309">
        <v>1.0736196319018405E-2</v>
      </c>
      <c r="O62" s="211">
        <v>21</v>
      </c>
      <c r="P62" s="309">
        <v>1.1140583554376658E-2</v>
      </c>
      <c r="Q62" s="211">
        <v>2</v>
      </c>
      <c r="R62" s="309">
        <v>1.6129032258064516E-2</v>
      </c>
      <c r="S62" s="211">
        <v>0</v>
      </c>
      <c r="T62" s="212">
        <v>30</v>
      </c>
      <c r="U62" s="187">
        <v>1.1261261261261261E-2</v>
      </c>
      <c r="V62" s="212">
        <v>65</v>
      </c>
      <c r="W62" s="187">
        <v>9.1898769970309626E-3</v>
      </c>
      <c r="X62" s="464" t="s">
        <v>388</v>
      </c>
    </row>
    <row r="63" spans="2:24" ht="21.95" customHeight="1" x14ac:dyDescent="0.25">
      <c r="B63" s="162">
        <v>84</v>
      </c>
      <c r="C63" s="163" t="s">
        <v>152</v>
      </c>
      <c r="D63" s="184">
        <v>8</v>
      </c>
      <c r="E63" s="165">
        <v>5.8522311631309439E-3</v>
      </c>
      <c r="F63" s="166">
        <v>7</v>
      </c>
      <c r="G63" s="165">
        <v>2.4424284717376133E-3</v>
      </c>
      <c r="H63" s="166">
        <v>1</v>
      </c>
      <c r="I63" s="165">
        <v>5.7803468208092483E-3</v>
      </c>
      <c r="J63" s="211">
        <v>0</v>
      </c>
      <c r="K63" s="212">
        <v>16</v>
      </c>
      <c r="L63" s="187">
        <v>3.6289408029031526E-3</v>
      </c>
      <c r="M63" s="184">
        <v>5</v>
      </c>
      <c r="N63" s="309">
        <v>7.6687116564417178E-3</v>
      </c>
      <c r="O63" s="211">
        <v>8</v>
      </c>
      <c r="P63" s="309">
        <v>4.2440318302387264E-3</v>
      </c>
      <c r="Q63" s="211">
        <v>0</v>
      </c>
      <c r="R63" s="309">
        <v>0</v>
      </c>
      <c r="S63" s="211">
        <v>0</v>
      </c>
      <c r="T63" s="212">
        <v>13</v>
      </c>
      <c r="U63" s="187">
        <v>4.8798798798798801E-3</v>
      </c>
      <c r="V63" s="212">
        <v>29</v>
      </c>
      <c r="W63" s="187">
        <v>4.1000989679061215E-3</v>
      </c>
      <c r="X63" s="464" t="s">
        <v>389</v>
      </c>
    </row>
    <row r="64" spans="2:24" ht="35.1" customHeight="1" x14ac:dyDescent="0.25">
      <c r="B64" s="162">
        <v>85</v>
      </c>
      <c r="C64" s="163" t="s">
        <v>153</v>
      </c>
      <c r="D64" s="184">
        <v>0</v>
      </c>
      <c r="E64" s="165">
        <v>0</v>
      </c>
      <c r="F64" s="166">
        <v>19</v>
      </c>
      <c r="G64" s="165">
        <v>6.6294487090020936E-3</v>
      </c>
      <c r="H64" s="166">
        <v>0</v>
      </c>
      <c r="I64" s="165">
        <v>0</v>
      </c>
      <c r="J64" s="211">
        <v>0</v>
      </c>
      <c r="K64" s="212">
        <v>19</v>
      </c>
      <c r="L64" s="187">
        <v>4.3093672034474938E-3</v>
      </c>
      <c r="M64" s="184">
        <v>1</v>
      </c>
      <c r="N64" s="309">
        <v>1.5337423312883436E-3</v>
      </c>
      <c r="O64" s="211">
        <v>11</v>
      </c>
      <c r="P64" s="309">
        <v>5.8355437665782491E-3</v>
      </c>
      <c r="Q64" s="211">
        <v>2</v>
      </c>
      <c r="R64" s="309">
        <v>1.6129032258064516E-2</v>
      </c>
      <c r="S64" s="211">
        <v>0</v>
      </c>
      <c r="T64" s="212">
        <v>14</v>
      </c>
      <c r="U64" s="187">
        <v>5.2552552552552556E-3</v>
      </c>
      <c r="V64" s="212">
        <v>33</v>
      </c>
      <c r="W64" s="187">
        <v>4.6656298600311046E-3</v>
      </c>
      <c r="X64" s="464" t="s">
        <v>390</v>
      </c>
    </row>
    <row r="65" spans="2:24" ht="21.95" customHeight="1" thickBot="1" x14ac:dyDescent="0.3">
      <c r="B65" s="162">
        <v>89</v>
      </c>
      <c r="C65" s="163" t="s">
        <v>154</v>
      </c>
      <c r="D65" s="184">
        <v>0</v>
      </c>
      <c r="E65" s="165">
        <v>0</v>
      </c>
      <c r="F65" s="166">
        <v>5</v>
      </c>
      <c r="G65" s="165">
        <v>1.7445917655268667E-3</v>
      </c>
      <c r="H65" s="166">
        <v>1</v>
      </c>
      <c r="I65" s="165">
        <v>5.7803468208092483E-3</v>
      </c>
      <c r="J65" s="211">
        <v>1</v>
      </c>
      <c r="K65" s="212">
        <v>7</v>
      </c>
      <c r="L65" s="187">
        <v>1.5876616012701294E-3</v>
      </c>
      <c r="M65" s="184">
        <v>1</v>
      </c>
      <c r="N65" s="309">
        <v>1.5337423312883436E-3</v>
      </c>
      <c r="O65" s="211">
        <v>10</v>
      </c>
      <c r="P65" s="309">
        <v>5.3050397877984082E-3</v>
      </c>
      <c r="Q65" s="211">
        <v>0</v>
      </c>
      <c r="R65" s="309">
        <v>0</v>
      </c>
      <c r="S65" s="211">
        <v>0</v>
      </c>
      <c r="T65" s="212">
        <v>11</v>
      </c>
      <c r="U65" s="187">
        <v>4.1291291291291289E-3</v>
      </c>
      <c r="V65" s="212">
        <v>18</v>
      </c>
      <c r="W65" s="187">
        <v>2.5448890145624205E-3</v>
      </c>
      <c r="X65" s="464" t="s">
        <v>391</v>
      </c>
    </row>
    <row r="66" spans="2:24" ht="21.95" customHeight="1" thickTop="1" thickBot="1" x14ac:dyDescent="0.3">
      <c r="B66" s="295">
        <v>99</v>
      </c>
      <c r="C66" s="156" t="s">
        <v>155</v>
      </c>
      <c r="D66" s="183">
        <v>35</v>
      </c>
      <c r="E66" s="158">
        <v>2.5603511338697878E-2</v>
      </c>
      <c r="F66" s="159">
        <v>112</v>
      </c>
      <c r="G66" s="158">
        <v>3.9078855547801813E-2</v>
      </c>
      <c r="H66" s="159">
        <v>4</v>
      </c>
      <c r="I66" s="158">
        <v>2.3121387283236993E-2</v>
      </c>
      <c r="J66" s="307">
        <v>1</v>
      </c>
      <c r="K66" s="183">
        <v>152</v>
      </c>
      <c r="L66" s="161">
        <v>3.447493762757995E-2</v>
      </c>
      <c r="M66" s="183">
        <v>22</v>
      </c>
      <c r="N66" s="308">
        <v>3.3742331288343558E-2</v>
      </c>
      <c r="O66" s="307">
        <v>65</v>
      </c>
      <c r="P66" s="308">
        <v>3.4482758620689655E-2</v>
      </c>
      <c r="Q66" s="307">
        <v>8</v>
      </c>
      <c r="R66" s="308">
        <v>6.4516129032258063E-2</v>
      </c>
      <c r="S66" s="307">
        <v>1</v>
      </c>
      <c r="T66" s="183">
        <v>96</v>
      </c>
      <c r="U66" s="161">
        <v>3.6036036036036036E-2</v>
      </c>
      <c r="V66" s="183">
        <v>248</v>
      </c>
      <c r="W66" s="161">
        <v>3.5062915311748905E-2</v>
      </c>
      <c r="X66" s="464" t="s">
        <v>392</v>
      </c>
    </row>
    <row r="67" spans="2:24" ht="21.95" customHeight="1" thickTop="1" thickBot="1" x14ac:dyDescent="0.3">
      <c r="B67" s="487" t="s">
        <v>52</v>
      </c>
      <c r="C67" s="515"/>
      <c r="D67" s="172">
        <v>1367</v>
      </c>
      <c r="E67" s="193">
        <v>1</v>
      </c>
      <c r="F67" s="174">
        <v>2866</v>
      </c>
      <c r="G67" s="193">
        <v>0.99999999999999989</v>
      </c>
      <c r="H67" s="174">
        <v>173</v>
      </c>
      <c r="I67" s="193">
        <v>0.99999999999999989</v>
      </c>
      <c r="J67" s="216">
        <v>3</v>
      </c>
      <c r="K67" s="172">
        <v>4409</v>
      </c>
      <c r="L67" s="306">
        <v>1.0000000000000002</v>
      </c>
      <c r="M67" s="172">
        <v>652</v>
      </c>
      <c r="N67" s="310">
        <v>1</v>
      </c>
      <c r="O67" s="216">
        <v>1885</v>
      </c>
      <c r="P67" s="310">
        <v>0.99999999999999989</v>
      </c>
      <c r="Q67" s="216">
        <v>124</v>
      </c>
      <c r="R67" s="310">
        <v>0.99999999999999978</v>
      </c>
      <c r="S67" s="216">
        <v>3</v>
      </c>
      <c r="T67" s="172">
        <v>2664</v>
      </c>
      <c r="U67" s="306">
        <v>0.99999999999999989</v>
      </c>
      <c r="V67" s="172">
        <v>7073</v>
      </c>
      <c r="W67" s="306">
        <v>0.99999999999999989</v>
      </c>
      <c r="X67" s="469" t="s">
        <v>79</v>
      </c>
    </row>
    <row r="68" spans="2:24" ht="16.5" thickTop="1" thickBot="1" x14ac:dyDescent="0.3">
      <c r="B68" s="145"/>
      <c r="C68" s="146"/>
      <c r="D68" s="147"/>
      <c r="E68" s="251"/>
      <c r="F68" s="147"/>
      <c r="G68" s="251"/>
      <c r="H68" s="147"/>
      <c r="I68" s="251"/>
      <c r="J68" s="147"/>
      <c r="K68" s="147"/>
      <c r="L68" s="248"/>
      <c r="M68" s="147"/>
      <c r="N68" s="251"/>
      <c r="O68" s="147"/>
      <c r="P68" s="251"/>
      <c r="Q68" s="147"/>
      <c r="R68" s="251"/>
      <c r="S68" s="147"/>
      <c r="T68" s="147"/>
      <c r="U68" s="251"/>
      <c r="V68" s="147"/>
      <c r="W68" s="251"/>
    </row>
    <row r="69" spans="2:24" ht="15.75" thickTop="1" x14ac:dyDescent="0.25">
      <c r="B69" s="500" t="s">
        <v>53</v>
      </c>
      <c r="C69" s="501"/>
      <c r="D69" s="150"/>
      <c r="E69" s="252"/>
      <c r="F69" s="150"/>
      <c r="G69" s="252"/>
      <c r="H69" s="150"/>
      <c r="I69" s="252"/>
      <c r="J69" s="150"/>
      <c r="K69" s="151"/>
      <c r="L69" s="152"/>
      <c r="M69" s="150"/>
      <c r="N69" s="252"/>
      <c r="O69" s="150"/>
      <c r="P69" s="252"/>
      <c r="Q69" s="150"/>
      <c r="R69" s="252"/>
      <c r="S69" s="150"/>
      <c r="T69" s="151"/>
      <c r="U69" s="152"/>
      <c r="V69" s="153"/>
      <c r="W69" s="152"/>
    </row>
    <row r="70" spans="2:24" ht="15.75" thickBot="1" x14ac:dyDescent="0.3">
      <c r="B70" s="196" t="s">
        <v>449</v>
      </c>
      <c r="C70" s="197"/>
      <c r="D70" s="150"/>
      <c r="E70" s="252"/>
      <c r="F70" s="150"/>
      <c r="G70" s="252"/>
      <c r="H70" s="150"/>
      <c r="I70" s="252"/>
      <c r="J70" s="150"/>
      <c r="K70" s="151"/>
      <c r="L70" s="152"/>
      <c r="M70" s="150"/>
      <c r="N70" s="252"/>
      <c r="O70" s="150"/>
      <c r="P70" s="252"/>
      <c r="Q70" s="150"/>
      <c r="R70" s="252"/>
      <c r="S70" s="150"/>
      <c r="T70" s="151"/>
      <c r="U70" s="152"/>
      <c r="V70" s="150"/>
      <c r="W70" s="150"/>
    </row>
    <row r="71" spans="2:24" ht="15.75" thickTop="1" x14ac:dyDescent="0.25">
      <c r="B71" s="201"/>
      <c r="C71" s="151"/>
      <c r="D71" s="150"/>
      <c r="E71" s="252"/>
      <c r="F71" s="150"/>
      <c r="G71" s="252"/>
      <c r="H71" s="150"/>
      <c r="I71" s="252"/>
      <c r="J71" s="150"/>
      <c r="K71" s="151"/>
      <c r="L71" s="152"/>
      <c r="M71" s="150"/>
      <c r="N71" s="252"/>
      <c r="O71" s="150"/>
      <c r="P71" s="252"/>
      <c r="Q71" s="150"/>
      <c r="R71" s="252"/>
      <c r="S71" s="150"/>
      <c r="T71" s="151"/>
      <c r="U71" s="152"/>
      <c r="V71" s="150"/>
      <c r="W71" s="150"/>
    </row>
    <row r="72" spans="2:24" x14ac:dyDescent="0.25">
      <c r="B72" s="150"/>
      <c r="C72" s="151"/>
      <c r="D72" s="150"/>
      <c r="E72" s="252"/>
      <c r="F72" s="150"/>
      <c r="G72" s="252"/>
      <c r="H72" s="150"/>
      <c r="I72" s="252"/>
      <c r="J72" s="150"/>
      <c r="K72" s="151"/>
      <c r="L72" s="152"/>
      <c r="M72" s="150"/>
      <c r="N72" s="252"/>
      <c r="O72" s="150"/>
      <c r="P72" s="252"/>
      <c r="Q72" s="150"/>
      <c r="R72" s="252"/>
      <c r="S72" s="150"/>
      <c r="T72" s="151"/>
      <c r="U72" s="152"/>
      <c r="V72" s="150"/>
      <c r="W72" s="150"/>
    </row>
  </sheetData>
  <mergeCells count="18">
    <mergeCell ref="B69:C69"/>
    <mergeCell ref="B67:C67"/>
    <mergeCell ref="B2:W2"/>
    <mergeCell ref="B3:B6"/>
    <mergeCell ref="C3:C6"/>
    <mergeCell ref="D3:L3"/>
    <mergeCell ref="M3:U3"/>
    <mergeCell ref="V3:W5"/>
    <mergeCell ref="D4:J4"/>
    <mergeCell ref="K4:L5"/>
    <mergeCell ref="M4:S4"/>
    <mergeCell ref="T4:U5"/>
    <mergeCell ref="D5:E5"/>
    <mergeCell ref="F5:G5"/>
    <mergeCell ref="H5:I5"/>
    <mergeCell ref="M5:N5"/>
    <mergeCell ref="O5:P5"/>
    <mergeCell ref="Q5:R5"/>
  </mergeCells>
  <printOptions horizontalCentered="1"/>
  <pageMargins left="0.7" right="0.7" top="0.75" bottom="0.75" header="0.3" footer="0.3"/>
  <pageSetup paperSize="9" scale="33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  <pageSetUpPr fitToPage="1"/>
  </sheetPr>
  <dimension ref="B1:AC71"/>
  <sheetViews>
    <sheetView topLeftCell="D1" zoomScale="60" zoomScaleNormal="60" workbookViewId="0">
      <selection activeCell="D7" sqref="D7:S67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3.7109375" style="143" customWidth="1"/>
    <col min="20" max="20" width="9.140625" style="463" customWidth="1"/>
    <col min="21" max="25" width="9.140625" style="463"/>
    <col min="26" max="16384" width="9.140625" style="143"/>
  </cols>
  <sheetData>
    <row r="1" spans="2:24" ht="15.75" thickBot="1" x14ac:dyDescent="0.3"/>
    <row r="2" spans="2:24" ht="25.15" customHeight="1" thickTop="1" thickBot="1" x14ac:dyDescent="0.3">
      <c r="B2" s="479" t="s">
        <v>546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502"/>
    </row>
    <row r="3" spans="2:24" ht="25.15" customHeight="1" thickTop="1" thickBot="1" x14ac:dyDescent="0.3">
      <c r="B3" s="492" t="s">
        <v>54</v>
      </c>
      <c r="C3" s="485" t="s">
        <v>88</v>
      </c>
      <c r="D3" s="503" t="s">
        <v>64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12"/>
      <c r="S3" s="516" t="s">
        <v>52</v>
      </c>
    </row>
    <row r="4" spans="2:24" ht="25.15" customHeight="1" thickTop="1" thickBot="1" x14ac:dyDescent="0.3">
      <c r="B4" s="493"/>
      <c r="C4" s="495"/>
      <c r="D4" s="503" t="s">
        <v>65</v>
      </c>
      <c r="E4" s="504"/>
      <c r="F4" s="504"/>
      <c r="G4" s="504"/>
      <c r="H4" s="512"/>
      <c r="I4" s="503" t="s">
        <v>66</v>
      </c>
      <c r="J4" s="504"/>
      <c r="K4" s="504"/>
      <c r="L4" s="504"/>
      <c r="M4" s="512"/>
      <c r="N4" s="503" t="s">
        <v>67</v>
      </c>
      <c r="O4" s="504"/>
      <c r="P4" s="504"/>
      <c r="Q4" s="504"/>
      <c r="R4" s="512"/>
      <c r="S4" s="517"/>
    </row>
    <row r="5" spans="2:24" ht="25.15" customHeight="1" thickTop="1" x14ac:dyDescent="0.25">
      <c r="B5" s="493"/>
      <c r="C5" s="495"/>
      <c r="D5" s="519" t="s">
        <v>56</v>
      </c>
      <c r="E5" s="520"/>
      <c r="F5" s="520"/>
      <c r="G5" s="521"/>
      <c r="H5" s="522" t="s">
        <v>52</v>
      </c>
      <c r="I5" s="519" t="s">
        <v>56</v>
      </c>
      <c r="J5" s="520"/>
      <c r="K5" s="520"/>
      <c r="L5" s="521"/>
      <c r="M5" s="522" t="s">
        <v>52</v>
      </c>
      <c r="N5" s="519" t="s">
        <v>56</v>
      </c>
      <c r="O5" s="520"/>
      <c r="P5" s="520"/>
      <c r="Q5" s="521"/>
      <c r="R5" s="522" t="s">
        <v>52</v>
      </c>
      <c r="S5" s="517"/>
    </row>
    <row r="6" spans="2:24" ht="31.5" customHeight="1" thickBot="1" x14ac:dyDescent="0.3">
      <c r="B6" s="494"/>
      <c r="C6" s="495"/>
      <c r="D6" s="429" t="s">
        <v>57</v>
      </c>
      <c r="E6" s="431" t="s">
        <v>450</v>
      </c>
      <c r="F6" s="431" t="s">
        <v>78</v>
      </c>
      <c r="G6" s="204" t="s">
        <v>58</v>
      </c>
      <c r="H6" s="523"/>
      <c r="I6" s="429" t="s">
        <v>57</v>
      </c>
      <c r="J6" s="431" t="s">
        <v>450</v>
      </c>
      <c r="K6" s="431" t="s">
        <v>78</v>
      </c>
      <c r="L6" s="204" t="s">
        <v>58</v>
      </c>
      <c r="M6" s="523"/>
      <c r="N6" s="429" t="s">
        <v>57</v>
      </c>
      <c r="O6" s="431" t="s">
        <v>450</v>
      </c>
      <c r="P6" s="431" t="s">
        <v>78</v>
      </c>
      <c r="Q6" s="204" t="s">
        <v>58</v>
      </c>
      <c r="R6" s="523"/>
      <c r="S6" s="518"/>
    </row>
    <row r="7" spans="2:24" ht="16.5" thickTop="1" thickBot="1" x14ac:dyDescent="0.3">
      <c r="B7" s="293" t="s">
        <v>50</v>
      </c>
      <c r="C7" s="156" t="s">
        <v>51</v>
      </c>
      <c r="D7" s="183">
        <v>3</v>
      </c>
      <c r="E7" s="159">
        <v>9</v>
      </c>
      <c r="F7" s="159">
        <v>0</v>
      </c>
      <c r="G7" s="428">
        <v>0</v>
      </c>
      <c r="H7" s="311">
        <v>12</v>
      </c>
      <c r="I7" s="183">
        <v>52</v>
      </c>
      <c r="J7" s="159">
        <v>116</v>
      </c>
      <c r="K7" s="159">
        <v>12</v>
      </c>
      <c r="L7" s="307">
        <v>0</v>
      </c>
      <c r="M7" s="311">
        <v>180</v>
      </c>
      <c r="N7" s="183">
        <v>29</v>
      </c>
      <c r="O7" s="159">
        <v>49</v>
      </c>
      <c r="P7" s="159">
        <v>7</v>
      </c>
      <c r="Q7" s="307">
        <v>0</v>
      </c>
      <c r="R7" s="311">
        <v>85</v>
      </c>
      <c r="S7" s="311">
        <v>277</v>
      </c>
      <c r="T7" s="464" t="s">
        <v>283</v>
      </c>
    </row>
    <row r="8" spans="2:24" ht="16.5" thickTop="1" thickBot="1" x14ac:dyDescent="0.3">
      <c r="B8" s="295" t="s">
        <v>89</v>
      </c>
      <c r="C8" s="156" t="s">
        <v>90</v>
      </c>
      <c r="D8" s="183">
        <v>0</v>
      </c>
      <c r="E8" s="159">
        <v>0</v>
      </c>
      <c r="F8" s="159">
        <v>0</v>
      </c>
      <c r="G8" s="307">
        <v>0</v>
      </c>
      <c r="H8" s="311">
        <v>0</v>
      </c>
      <c r="I8" s="183">
        <v>1</v>
      </c>
      <c r="J8" s="159">
        <v>2</v>
      </c>
      <c r="K8" s="159">
        <v>0</v>
      </c>
      <c r="L8" s="307">
        <v>0</v>
      </c>
      <c r="M8" s="311">
        <v>3</v>
      </c>
      <c r="N8" s="183">
        <v>0</v>
      </c>
      <c r="O8" s="159">
        <v>0</v>
      </c>
      <c r="P8" s="159">
        <v>0</v>
      </c>
      <c r="Q8" s="307">
        <v>0</v>
      </c>
      <c r="R8" s="311">
        <v>0</v>
      </c>
      <c r="S8" s="311">
        <v>3</v>
      </c>
      <c r="T8" s="463">
        <f>SUM(T9:T14)</f>
        <v>0</v>
      </c>
      <c r="U8" s="463">
        <f>SUM(U9:U14)</f>
        <v>0</v>
      </c>
      <c r="V8" s="463">
        <f>SUM(V9:V14)</f>
        <v>0</v>
      </c>
      <c r="W8" s="463">
        <f>SUM(W9:W14)</f>
        <v>0</v>
      </c>
      <c r="X8" s="463">
        <f>SUM(X9:X14)</f>
        <v>0</v>
      </c>
    </row>
    <row r="9" spans="2:24" ht="15.75" thickTop="1" x14ac:dyDescent="0.25">
      <c r="B9" s="162">
        <v>10</v>
      </c>
      <c r="C9" s="163" t="s">
        <v>91</v>
      </c>
      <c r="D9" s="184">
        <v>0</v>
      </c>
      <c r="E9" s="166">
        <v>0</v>
      </c>
      <c r="F9" s="312">
        <v>0</v>
      </c>
      <c r="G9" s="313">
        <v>0</v>
      </c>
      <c r="H9" s="226">
        <v>0</v>
      </c>
      <c r="I9" s="184">
        <v>0</v>
      </c>
      <c r="J9" s="166">
        <v>0</v>
      </c>
      <c r="K9" s="312">
        <v>0</v>
      </c>
      <c r="L9" s="313">
        <v>0</v>
      </c>
      <c r="M9" s="226">
        <v>0</v>
      </c>
      <c r="N9" s="184">
        <v>0</v>
      </c>
      <c r="O9" s="166">
        <v>0</v>
      </c>
      <c r="P9" s="312">
        <v>0</v>
      </c>
      <c r="Q9" s="313">
        <v>0</v>
      </c>
      <c r="R9" s="226">
        <v>0</v>
      </c>
      <c r="S9" s="226">
        <v>0</v>
      </c>
      <c r="T9" s="464" t="s">
        <v>342</v>
      </c>
    </row>
    <row r="10" spans="2:24" x14ac:dyDescent="0.25">
      <c r="B10" s="162">
        <v>11</v>
      </c>
      <c r="C10" s="163" t="s">
        <v>92</v>
      </c>
      <c r="D10" s="184">
        <v>0</v>
      </c>
      <c r="E10" s="166">
        <v>0</v>
      </c>
      <c r="F10" s="312">
        <v>0</v>
      </c>
      <c r="G10" s="313">
        <v>0</v>
      </c>
      <c r="H10" s="226">
        <v>0</v>
      </c>
      <c r="I10" s="184">
        <v>0</v>
      </c>
      <c r="J10" s="166">
        <v>0</v>
      </c>
      <c r="K10" s="312">
        <v>0</v>
      </c>
      <c r="L10" s="313">
        <v>0</v>
      </c>
      <c r="M10" s="226">
        <v>0</v>
      </c>
      <c r="N10" s="184">
        <v>0</v>
      </c>
      <c r="O10" s="166">
        <v>0</v>
      </c>
      <c r="P10" s="312">
        <v>0</v>
      </c>
      <c r="Q10" s="313">
        <v>0</v>
      </c>
      <c r="R10" s="226">
        <v>0</v>
      </c>
      <c r="S10" s="226">
        <v>0</v>
      </c>
      <c r="T10" s="464" t="s">
        <v>343</v>
      </c>
    </row>
    <row r="11" spans="2:24" x14ac:dyDescent="0.25">
      <c r="B11" s="162">
        <v>12</v>
      </c>
      <c r="C11" s="163" t="s">
        <v>93</v>
      </c>
      <c r="D11" s="184">
        <v>0</v>
      </c>
      <c r="E11" s="166">
        <v>0</v>
      </c>
      <c r="F11" s="312">
        <v>0</v>
      </c>
      <c r="G11" s="313">
        <v>0</v>
      </c>
      <c r="H11" s="226">
        <v>0</v>
      </c>
      <c r="I11" s="184">
        <v>0</v>
      </c>
      <c r="J11" s="166">
        <v>0</v>
      </c>
      <c r="K11" s="312">
        <v>0</v>
      </c>
      <c r="L11" s="313">
        <v>0</v>
      </c>
      <c r="M11" s="226">
        <v>0</v>
      </c>
      <c r="N11" s="184">
        <v>0</v>
      </c>
      <c r="O11" s="166">
        <v>0</v>
      </c>
      <c r="P11" s="312">
        <v>0</v>
      </c>
      <c r="Q11" s="313">
        <v>0</v>
      </c>
      <c r="R11" s="226">
        <v>0</v>
      </c>
      <c r="S11" s="226">
        <v>0</v>
      </c>
      <c r="T11" s="464" t="s">
        <v>344</v>
      </c>
    </row>
    <row r="12" spans="2:24" x14ac:dyDescent="0.25">
      <c r="B12" s="162">
        <v>13</v>
      </c>
      <c r="C12" s="163" t="s">
        <v>94</v>
      </c>
      <c r="D12" s="184">
        <v>0</v>
      </c>
      <c r="E12" s="166">
        <v>0</v>
      </c>
      <c r="F12" s="312">
        <v>0</v>
      </c>
      <c r="G12" s="313">
        <v>0</v>
      </c>
      <c r="H12" s="226">
        <v>0</v>
      </c>
      <c r="I12" s="184">
        <v>1</v>
      </c>
      <c r="J12" s="166">
        <v>0</v>
      </c>
      <c r="K12" s="312">
        <v>0</v>
      </c>
      <c r="L12" s="313">
        <v>0</v>
      </c>
      <c r="M12" s="226">
        <v>1</v>
      </c>
      <c r="N12" s="184">
        <v>0</v>
      </c>
      <c r="O12" s="166">
        <v>0</v>
      </c>
      <c r="P12" s="312">
        <v>0</v>
      </c>
      <c r="Q12" s="313">
        <v>0</v>
      </c>
      <c r="R12" s="226">
        <v>0</v>
      </c>
      <c r="S12" s="226">
        <v>1</v>
      </c>
      <c r="T12" s="464" t="s">
        <v>345</v>
      </c>
    </row>
    <row r="13" spans="2:24" x14ac:dyDescent="0.25">
      <c r="B13" s="162">
        <v>14</v>
      </c>
      <c r="C13" s="163" t="s">
        <v>95</v>
      </c>
      <c r="D13" s="184">
        <v>0</v>
      </c>
      <c r="E13" s="166">
        <v>0</v>
      </c>
      <c r="F13" s="312">
        <v>0</v>
      </c>
      <c r="G13" s="313">
        <v>0</v>
      </c>
      <c r="H13" s="226">
        <v>0</v>
      </c>
      <c r="I13" s="184">
        <v>0</v>
      </c>
      <c r="J13" s="166">
        <v>1</v>
      </c>
      <c r="K13" s="312">
        <v>0</v>
      </c>
      <c r="L13" s="313">
        <v>0</v>
      </c>
      <c r="M13" s="226">
        <v>1</v>
      </c>
      <c r="N13" s="184">
        <v>0</v>
      </c>
      <c r="O13" s="166">
        <v>0</v>
      </c>
      <c r="P13" s="312">
        <v>0</v>
      </c>
      <c r="Q13" s="313">
        <v>0</v>
      </c>
      <c r="R13" s="226">
        <v>0</v>
      </c>
      <c r="S13" s="226">
        <v>1</v>
      </c>
      <c r="T13" s="464" t="s">
        <v>346</v>
      </c>
    </row>
    <row r="14" spans="2:24" ht="15.75" thickBot="1" x14ac:dyDescent="0.3">
      <c r="B14" s="162">
        <v>19</v>
      </c>
      <c r="C14" s="163" t="s">
        <v>96</v>
      </c>
      <c r="D14" s="184">
        <v>0</v>
      </c>
      <c r="E14" s="166">
        <v>0</v>
      </c>
      <c r="F14" s="312">
        <v>0</v>
      </c>
      <c r="G14" s="313">
        <v>0</v>
      </c>
      <c r="H14" s="226">
        <v>0</v>
      </c>
      <c r="I14" s="184">
        <v>0</v>
      </c>
      <c r="J14" s="166">
        <v>1</v>
      </c>
      <c r="K14" s="312">
        <v>0</v>
      </c>
      <c r="L14" s="313">
        <v>0</v>
      </c>
      <c r="M14" s="226">
        <v>1</v>
      </c>
      <c r="N14" s="184">
        <v>0</v>
      </c>
      <c r="O14" s="166">
        <v>0</v>
      </c>
      <c r="P14" s="312">
        <v>0</v>
      </c>
      <c r="Q14" s="313">
        <v>0</v>
      </c>
      <c r="R14" s="226">
        <v>0</v>
      </c>
      <c r="S14" s="226">
        <v>1</v>
      </c>
      <c r="T14" s="464" t="s">
        <v>347</v>
      </c>
    </row>
    <row r="15" spans="2:24" ht="16.5" thickTop="1" thickBot="1" x14ac:dyDescent="0.3">
      <c r="B15" s="295" t="s">
        <v>97</v>
      </c>
      <c r="C15" s="156" t="s">
        <v>98</v>
      </c>
      <c r="D15" s="183">
        <v>0</v>
      </c>
      <c r="E15" s="159">
        <v>0</v>
      </c>
      <c r="F15" s="159">
        <v>0</v>
      </c>
      <c r="G15" s="307">
        <v>0</v>
      </c>
      <c r="H15" s="311">
        <v>0</v>
      </c>
      <c r="I15" s="183">
        <v>2</v>
      </c>
      <c r="J15" s="159">
        <v>5</v>
      </c>
      <c r="K15" s="159">
        <v>0</v>
      </c>
      <c r="L15" s="307">
        <v>0</v>
      </c>
      <c r="M15" s="311">
        <v>7</v>
      </c>
      <c r="N15" s="183">
        <v>0</v>
      </c>
      <c r="O15" s="159">
        <v>2</v>
      </c>
      <c r="P15" s="159">
        <v>0</v>
      </c>
      <c r="Q15" s="307">
        <v>0</v>
      </c>
      <c r="R15" s="311">
        <v>2</v>
      </c>
      <c r="S15" s="311">
        <v>9</v>
      </c>
      <c r="T15" s="463">
        <f>SUM(T16:T21)</f>
        <v>0</v>
      </c>
      <c r="U15" s="463">
        <f>SUM(U16:U21)</f>
        <v>0</v>
      </c>
      <c r="V15" s="463">
        <f>SUM(V16:V21)</f>
        <v>0</v>
      </c>
      <c r="W15" s="463">
        <f>SUM(W16:W21)</f>
        <v>0</v>
      </c>
      <c r="X15" s="463">
        <f>SUM(X16:X21)</f>
        <v>0</v>
      </c>
    </row>
    <row r="16" spans="2:24" ht="30.75" thickTop="1" x14ac:dyDescent="0.25">
      <c r="B16" s="162">
        <v>20</v>
      </c>
      <c r="C16" s="163" t="s">
        <v>99</v>
      </c>
      <c r="D16" s="184">
        <v>0</v>
      </c>
      <c r="E16" s="166">
        <v>0</v>
      </c>
      <c r="F16" s="312">
        <v>0</v>
      </c>
      <c r="G16" s="313">
        <v>0</v>
      </c>
      <c r="H16" s="226">
        <v>0</v>
      </c>
      <c r="I16" s="184">
        <v>0</v>
      </c>
      <c r="J16" s="166">
        <v>0</v>
      </c>
      <c r="K16" s="312">
        <v>0</v>
      </c>
      <c r="L16" s="313">
        <v>0</v>
      </c>
      <c r="M16" s="226">
        <v>0</v>
      </c>
      <c r="N16" s="184">
        <v>0</v>
      </c>
      <c r="O16" s="166">
        <v>1</v>
      </c>
      <c r="P16" s="312">
        <v>0</v>
      </c>
      <c r="Q16" s="313">
        <v>0</v>
      </c>
      <c r="R16" s="226">
        <v>1</v>
      </c>
      <c r="S16" s="226">
        <v>1</v>
      </c>
      <c r="T16" s="464" t="s">
        <v>348</v>
      </c>
    </row>
    <row r="17" spans="2:24" x14ac:dyDescent="0.25">
      <c r="B17" s="162">
        <v>21</v>
      </c>
      <c r="C17" s="163" t="s">
        <v>100</v>
      </c>
      <c r="D17" s="184">
        <v>0</v>
      </c>
      <c r="E17" s="166">
        <v>0</v>
      </c>
      <c r="F17" s="312">
        <v>0</v>
      </c>
      <c r="G17" s="313">
        <v>0</v>
      </c>
      <c r="H17" s="226">
        <v>0</v>
      </c>
      <c r="I17" s="184">
        <v>0</v>
      </c>
      <c r="J17" s="166">
        <v>1</v>
      </c>
      <c r="K17" s="312">
        <v>0</v>
      </c>
      <c r="L17" s="313">
        <v>0</v>
      </c>
      <c r="M17" s="226">
        <v>1</v>
      </c>
      <c r="N17" s="184">
        <v>0</v>
      </c>
      <c r="O17" s="166">
        <v>0</v>
      </c>
      <c r="P17" s="312">
        <v>0</v>
      </c>
      <c r="Q17" s="313">
        <v>0</v>
      </c>
      <c r="R17" s="226">
        <v>0</v>
      </c>
      <c r="S17" s="226">
        <v>1</v>
      </c>
      <c r="T17" s="464" t="s">
        <v>349</v>
      </c>
    </row>
    <row r="18" spans="2:24" x14ac:dyDescent="0.25">
      <c r="B18" s="162">
        <v>22</v>
      </c>
      <c r="C18" s="163" t="s">
        <v>101</v>
      </c>
      <c r="D18" s="184">
        <v>0</v>
      </c>
      <c r="E18" s="166">
        <v>0</v>
      </c>
      <c r="F18" s="312">
        <v>0</v>
      </c>
      <c r="G18" s="313">
        <v>0</v>
      </c>
      <c r="H18" s="226">
        <v>0</v>
      </c>
      <c r="I18" s="184">
        <v>1</v>
      </c>
      <c r="J18" s="166">
        <v>1</v>
      </c>
      <c r="K18" s="312">
        <v>0</v>
      </c>
      <c r="L18" s="313">
        <v>0</v>
      </c>
      <c r="M18" s="226">
        <v>2</v>
      </c>
      <c r="N18" s="184">
        <v>0</v>
      </c>
      <c r="O18" s="166">
        <v>1</v>
      </c>
      <c r="P18" s="312">
        <v>0</v>
      </c>
      <c r="Q18" s="313">
        <v>0</v>
      </c>
      <c r="R18" s="226">
        <v>1</v>
      </c>
      <c r="S18" s="226">
        <v>3</v>
      </c>
      <c r="T18" s="464" t="s">
        <v>350</v>
      </c>
    </row>
    <row r="19" spans="2:24" x14ac:dyDescent="0.25">
      <c r="B19" s="162">
        <v>23</v>
      </c>
      <c r="C19" s="163" t="s">
        <v>102</v>
      </c>
      <c r="D19" s="184">
        <v>0</v>
      </c>
      <c r="E19" s="166">
        <v>0</v>
      </c>
      <c r="F19" s="312">
        <v>0</v>
      </c>
      <c r="G19" s="313">
        <v>0</v>
      </c>
      <c r="H19" s="226">
        <v>0</v>
      </c>
      <c r="I19" s="184">
        <v>0</v>
      </c>
      <c r="J19" s="166">
        <v>0</v>
      </c>
      <c r="K19" s="312">
        <v>0</v>
      </c>
      <c r="L19" s="313">
        <v>0</v>
      </c>
      <c r="M19" s="226">
        <v>0</v>
      </c>
      <c r="N19" s="184">
        <v>0</v>
      </c>
      <c r="O19" s="166">
        <v>0</v>
      </c>
      <c r="P19" s="312">
        <v>0</v>
      </c>
      <c r="Q19" s="313">
        <v>0</v>
      </c>
      <c r="R19" s="226">
        <v>0</v>
      </c>
      <c r="S19" s="226">
        <v>0</v>
      </c>
      <c r="T19" s="464" t="s">
        <v>351</v>
      </c>
    </row>
    <row r="20" spans="2:24" x14ac:dyDescent="0.25">
      <c r="B20" s="162">
        <v>24</v>
      </c>
      <c r="C20" s="163" t="s">
        <v>103</v>
      </c>
      <c r="D20" s="184">
        <v>0</v>
      </c>
      <c r="E20" s="166">
        <v>0</v>
      </c>
      <c r="F20" s="312">
        <v>0</v>
      </c>
      <c r="G20" s="313">
        <v>0</v>
      </c>
      <c r="H20" s="226">
        <v>0</v>
      </c>
      <c r="I20" s="184">
        <v>1</v>
      </c>
      <c r="J20" s="166">
        <v>3</v>
      </c>
      <c r="K20" s="312">
        <v>0</v>
      </c>
      <c r="L20" s="313">
        <v>0</v>
      </c>
      <c r="M20" s="226">
        <v>4</v>
      </c>
      <c r="N20" s="184">
        <v>0</v>
      </c>
      <c r="O20" s="166">
        <v>0</v>
      </c>
      <c r="P20" s="312">
        <v>0</v>
      </c>
      <c r="Q20" s="313">
        <v>0</v>
      </c>
      <c r="R20" s="226">
        <v>0</v>
      </c>
      <c r="S20" s="226">
        <v>4</v>
      </c>
      <c r="T20" s="464" t="s">
        <v>352</v>
      </c>
    </row>
    <row r="21" spans="2:24" ht="15.75" thickBot="1" x14ac:dyDescent="0.3">
      <c r="B21" s="162">
        <v>29</v>
      </c>
      <c r="C21" s="163" t="s">
        <v>104</v>
      </c>
      <c r="D21" s="184">
        <v>0</v>
      </c>
      <c r="E21" s="166">
        <v>0</v>
      </c>
      <c r="F21" s="312">
        <v>0</v>
      </c>
      <c r="G21" s="313">
        <v>0</v>
      </c>
      <c r="H21" s="226">
        <v>0</v>
      </c>
      <c r="I21" s="184">
        <v>0</v>
      </c>
      <c r="J21" s="166">
        <v>0</v>
      </c>
      <c r="K21" s="312">
        <v>0</v>
      </c>
      <c r="L21" s="313">
        <v>0</v>
      </c>
      <c r="M21" s="226">
        <v>0</v>
      </c>
      <c r="N21" s="184">
        <v>0</v>
      </c>
      <c r="O21" s="166">
        <v>0</v>
      </c>
      <c r="P21" s="312">
        <v>0</v>
      </c>
      <c r="Q21" s="313">
        <v>0</v>
      </c>
      <c r="R21" s="226">
        <v>0</v>
      </c>
      <c r="S21" s="226">
        <v>0</v>
      </c>
      <c r="T21" s="464" t="s">
        <v>353</v>
      </c>
    </row>
    <row r="22" spans="2:24" ht="16.5" thickTop="1" thickBot="1" x14ac:dyDescent="0.3">
      <c r="B22" s="295" t="s">
        <v>105</v>
      </c>
      <c r="C22" s="156" t="s">
        <v>106</v>
      </c>
      <c r="D22" s="183">
        <v>7</v>
      </c>
      <c r="E22" s="159">
        <v>10</v>
      </c>
      <c r="F22" s="159">
        <v>0</v>
      </c>
      <c r="G22" s="307">
        <v>0</v>
      </c>
      <c r="H22" s="311">
        <v>17</v>
      </c>
      <c r="I22" s="183">
        <v>64</v>
      </c>
      <c r="J22" s="159">
        <v>169</v>
      </c>
      <c r="K22" s="159">
        <v>9</v>
      </c>
      <c r="L22" s="307">
        <v>0</v>
      </c>
      <c r="M22" s="311">
        <v>242</v>
      </c>
      <c r="N22" s="183">
        <v>51</v>
      </c>
      <c r="O22" s="159">
        <v>124</v>
      </c>
      <c r="P22" s="159">
        <v>13</v>
      </c>
      <c r="Q22" s="307">
        <v>0</v>
      </c>
      <c r="R22" s="311">
        <v>188</v>
      </c>
      <c r="S22" s="311">
        <v>447</v>
      </c>
      <c r="T22" s="463">
        <f>SUM(T23:T29)</f>
        <v>0</v>
      </c>
      <c r="U22" s="463">
        <f>SUM(U23:U29)</f>
        <v>0</v>
      </c>
      <c r="V22" s="463">
        <f>SUM(V23:V29)</f>
        <v>0</v>
      </c>
      <c r="W22" s="463">
        <f>SUM(W23:W29)</f>
        <v>0</v>
      </c>
      <c r="X22" s="463">
        <f>SUM(X23:X29)</f>
        <v>0</v>
      </c>
    </row>
    <row r="23" spans="2:24" ht="15.75" thickTop="1" x14ac:dyDescent="0.25">
      <c r="B23" s="162">
        <v>30</v>
      </c>
      <c r="C23" s="163" t="s">
        <v>107</v>
      </c>
      <c r="D23" s="184">
        <v>3</v>
      </c>
      <c r="E23" s="166">
        <v>3</v>
      </c>
      <c r="F23" s="312">
        <v>0</v>
      </c>
      <c r="G23" s="313">
        <v>0</v>
      </c>
      <c r="H23" s="226">
        <v>6</v>
      </c>
      <c r="I23" s="184">
        <v>34</v>
      </c>
      <c r="J23" s="166">
        <v>50</v>
      </c>
      <c r="K23" s="312">
        <v>2</v>
      </c>
      <c r="L23" s="313">
        <v>0</v>
      </c>
      <c r="M23" s="226">
        <v>86</v>
      </c>
      <c r="N23" s="184">
        <v>24</v>
      </c>
      <c r="O23" s="166">
        <v>29</v>
      </c>
      <c r="P23" s="312">
        <v>4</v>
      </c>
      <c r="Q23" s="313">
        <v>0</v>
      </c>
      <c r="R23" s="226">
        <v>57</v>
      </c>
      <c r="S23" s="226">
        <v>149</v>
      </c>
      <c r="T23" s="464" t="s">
        <v>354</v>
      </c>
    </row>
    <row r="24" spans="2:24" x14ac:dyDescent="0.25">
      <c r="B24" s="162">
        <v>31</v>
      </c>
      <c r="C24" s="163" t="s">
        <v>108</v>
      </c>
      <c r="D24" s="184">
        <v>0</v>
      </c>
      <c r="E24" s="166">
        <v>0</v>
      </c>
      <c r="F24" s="312">
        <v>0</v>
      </c>
      <c r="G24" s="313">
        <v>0</v>
      </c>
      <c r="H24" s="226">
        <v>0</v>
      </c>
      <c r="I24" s="184">
        <v>2</v>
      </c>
      <c r="J24" s="166">
        <v>1</v>
      </c>
      <c r="K24" s="312">
        <v>1</v>
      </c>
      <c r="L24" s="313">
        <v>0</v>
      </c>
      <c r="M24" s="226">
        <v>4</v>
      </c>
      <c r="N24" s="184">
        <v>0</v>
      </c>
      <c r="O24" s="166">
        <v>0</v>
      </c>
      <c r="P24" s="312">
        <v>0</v>
      </c>
      <c r="Q24" s="313">
        <v>0</v>
      </c>
      <c r="R24" s="226">
        <v>0</v>
      </c>
      <c r="S24" s="226">
        <v>4</v>
      </c>
      <c r="T24" s="464" t="s">
        <v>355</v>
      </c>
    </row>
    <row r="25" spans="2:24" x14ac:dyDescent="0.25">
      <c r="B25" s="162">
        <v>32</v>
      </c>
      <c r="C25" s="163" t="s">
        <v>109</v>
      </c>
      <c r="D25" s="184">
        <v>0</v>
      </c>
      <c r="E25" s="166">
        <v>0</v>
      </c>
      <c r="F25" s="312">
        <v>0</v>
      </c>
      <c r="G25" s="313">
        <v>0</v>
      </c>
      <c r="H25" s="226">
        <v>0</v>
      </c>
      <c r="I25" s="184">
        <v>1</v>
      </c>
      <c r="J25" s="166">
        <v>3</v>
      </c>
      <c r="K25" s="312">
        <v>0</v>
      </c>
      <c r="L25" s="313">
        <v>0</v>
      </c>
      <c r="M25" s="226">
        <v>4</v>
      </c>
      <c r="N25" s="184">
        <v>1</v>
      </c>
      <c r="O25" s="166">
        <v>0</v>
      </c>
      <c r="P25" s="312">
        <v>0</v>
      </c>
      <c r="Q25" s="313">
        <v>0</v>
      </c>
      <c r="R25" s="226">
        <v>1</v>
      </c>
      <c r="S25" s="226">
        <v>5</v>
      </c>
      <c r="T25" s="464" t="s">
        <v>356</v>
      </c>
    </row>
    <row r="26" spans="2:24" x14ac:dyDescent="0.25">
      <c r="B26" s="162">
        <v>33</v>
      </c>
      <c r="C26" s="163" t="s">
        <v>110</v>
      </c>
      <c r="D26" s="184">
        <v>1</v>
      </c>
      <c r="E26" s="166">
        <v>0</v>
      </c>
      <c r="F26" s="312">
        <v>0</v>
      </c>
      <c r="G26" s="313">
        <v>0</v>
      </c>
      <c r="H26" s="226">
        <v>1</v>
      </c>
      <c r="I26" s="184">
        <v>7</v>
      </c>
      <c r="J26" s="166">
        <v>22</v>
      </c>
      <c r="K26" s="312">
        <v>1</v>
      </c>
      <c r="L26" s="313">
        <v>0</v>
      </c>
      <c r="M26" s="226">
        <v>30</v>
      </c>
      <c r="N26" s="184">
        <v>4</v>
      </c>
      <c r="O26" s="166">
        <v>16</v>
      </c>
      <c r="P26" s="312">
        <v>1</v>
      </c>
      <c r="Q26" s="313">
        <v>0</v>
      </c>
      <c r="R26" s="226">
        <v>21</v>
      </c>
      <c r="S26" s="226">
        <v>52</v>
      </c>
      <c r="T26" s="464" t="s">
        <v>357</v>
      </c>
    </row>
    <row r="27" spans="2:24" x14ac:dyDescent="0.25">
      <c r="B27" s="162">
        <v>34</v>
      </c>
      <c r="C27" s="163" t="s">
        <v>111</v>
      </c>
      <c r="D27" s="184">
        <v>1</v>
      </c>
      <c r="E27" s="166">
        <v>2</v>
      </c>
      <c r="F27" s="312">
        <v>0</v>
      </c>
      <c r="G27" s="313">
        <v>0</v>
      </c>
      <c r="H27" s="226">
        <v>3</v>
      </c>
      <c r="I27" s="184">
        <v>1</v>
      </c>
      <c r="J27" s="166">
        <v>20</v>
      </c>
      <c r="K27" s="312">
        <v>1</v>
      </c>
      <c r="L27" s="313">
        <v>0</v>
      </c>
      <c r="M27" s="226">
        <v>22</v>
      </c>
      <c r="N27" s="184">
        <v>6</v>
      </c>
      <c r="O27" s="166">
        <v>14</v>
      </c>
      <c r="P27" s="312">
        <v>2</v>
      </c>
      <c r="Q27" s="313">
        <v>0</v>
      </c>
      <c r="R27" s="226">
        <v>22</v>
      </c>
      <c r="S27" s="226">
        <v>47</v>
      </c>
      <c r="T27" s="464" t="s">
        <v>358</v>
      </c>
    </row>
    <row r="28" spans="2:24" x14ac:dyDescent="0.25">
      <c r="B28" s="162">
        <v>35</v>
      </c>
      <c r="C28" s="163" t="s">
        <v>112</v>
      </c>
      <c r="D28" s="184">
        <v>2</v>
      </c>
      <c r="E28" s="166">
        <v>4</v>
      </c>
      <c r="F28" s="312">
        <v>0</v>
      </c>
      <c r="G28" s="313">
        <v>0</v>
      </c>
      <c r="H28" s="226">
        <v>6</v>
      </c>
      <c r="I28" s="184">
        <v>19</v>
      </c>
      <c r="J28" s="166">
        <v>61</v>
      </c>
      <c r="K28" s="312">
        <v>4</v>
      </c>
      <c r="L28" s="313">
        <v>0</v>
      </c>
      <c r="M28" s="226">
        <v>84</v>
      </c>
      <c r="N28" s="184">
        <v>16</v>
      </c>
      <c r="O28" s="166">
        <v>58</v>
      </c>
      <c r="P28" s="312">
        <v>6</v>
      </c>
      <c r="Q28" s="313">
        <v>0</v>
      </c>
      <c r="R28" s="226">
        <v>80</v>
      </c>
      <c r="S28" s="226">
        <v>170</v>
      </c>
      <c r="T28" s="464" t="s">
        <v>359</v>
      </c>
    </row>
    <row r="29" spans="2:24" ht="15.75" thickBot="1" x14ac:dyDescent="0.3">
      <c r="B29" s="162">
        <v>39</v>
      </c>
      <c r="C29" s="163" t="s">
        <v>113</v>
      </c>
      <c r="D29" s="184">
        <v>0</v>
      </c>
      <c r="E29" s="166">
        <v>1</v>
      </c>
      <c r="F29" s="312">
        <v>0</v>
      </c>
      <c r="G29" s="313">
        <v>0</v>
      </c>
      <c r="H29" s="226">
        <v>1</v>
      </c>
      <c r="I29" s="184">
        <v>0</v>
      </c>
      <c r="J29" s="166">
        <v>12</v>
      </c>
      <c r="K29" s="312">
        <v>0</v>
      </c>
      <c r="L29" s="313">
        <v>0</v>
      </c>
      <c r="M29" s="226">
        <v>12</v>
      </c>
      <c r="N29" s="184">
        <v>0</v>
      </c>
      <c r="O29" s="166">
        <v>7</v>
      </c>
      <c r="P29" s="312">
        <v>0</v>
      </c>
      <c r="Q29" s="313">
        <v>0</v>
      </c>
      <c r="R29" s="226">
        <v>7</v>
      </c>
      <c r="S29" s="226">
        <v>20</v>
      </c>
      <c r="T29" s="464" t="s">
        <v>360</v>
      </c>
    </row>
    <row r="30" spans="2:24" ht="16.5" thickTop="1" thickBot="1" x14ac:dyDescent="0.3">
      <c r="B30" s="295" t="s">
        <v>114</v>
      </c>
      <c r="C30" s="156" t="s">
        <v>115</v>
      </c>
      <c r="D30" s="183">
        <v>47</v>
      </c>
      <c r="E30" s="159">
        <v>143</v>
      </c>
      <c r="F30" s="159">
        <v>2</v>
      </c>
      <c r="G30" s="307">
        <v>0</v>
      </c>
      <c r="H30" s="311">
        <v>192</v>
      </c>
      <c r="I30" s="183">
        <v>608</v>
      </c>
      <c r="J30" s="159">
        <v>1262</v>
      </c>
      <c r="K30" s="159">
        <v>59</v>
      </c>
      <c r="L30" s="307">
        <v>2</v>
      </c>
      <c r="M30" s="311">
        <v>1931</v>
      </c>
      <c r="N30" s="183">
        <v>223</v>
      </c>
      <c r="O30" s="159">
        <v>576</v>
      </c>
      <c r="P30" s="159">
        <v>47</v>
      </c>
      <c r="Q30" s="307">
        <v>0</v>
      </c>
      <c r="R30" s="311">
        <v>846</v>
      </c>
      <c r="S30" s="311">
        <v>2969</v>
      </c>
      <c r="T30" s="463">
        <f>SUM(T31:T37)</f>
        <v>0</v>
      </c>
      <c r="U30" s="463">
        <f>SUM(U31:U37)</f>
        <v>0</v>
      </c>
      <c r="V30" s="463">
        <f>SUM(V31:V37)</f>
        <v>0</v>
      </c>
      <c r="W30" s="463">
        <f>SUM(W31:W37)</f>
        <v>0</v>
      </c>
      <c r="X30" s="463">
        <f>SUM(X31:X37)</f>
        <v>0</v>
      </c>
    </row>
    <row r="31" spans="2:24" ht="30.75" thickTop="1" x14ac:dyDescent="0.25">
      <c r="B31" s="162">
        <v>40</v>
      </c>
      <c r="C31" s="163" t="s">
        <v>116</v>
      </c>
      <c r="D31" s="184">
        <v>3</v>
      </c>
      <c r="E31" s="166">
        <v>27</v>
      </c>
      <c r="F31" s="312">
        <v>0</v>
      </c>
      <c r="G31" s="313">
        <v>0</v>
      </c>
      <c r="H31" s="226">
        <v>30</v>
      </c>
      <c r="I31" s="184">
        <v>92</v>
      </c>
      <c r="J31" s="166">
        <v>175</v>
      </c>
      <c r="K31" s="312">
        <v>11</v>
      </c>
      <c r="L31" s="313">
        <v>1</v>
      </c>
      <c r="M31" s="226">
        <v>279</v>
      </c>
      <c r="N31" s="184">
        <v>25</v>
      </c>
      <c r="O31" s="166">
        <v>74</v>
      </c>
      <c r="P31" s="312">
        <v>8</v>
      </c>
      <c r="Q31" s="313">
        <v>0</v>
      </c>
      <c r="R31" s="226">
        <v>107</v>
      </c>
      <c r="S31" s="226">
        <v>416</v>
      </c>
      <c r="T31" s="464" t="s">
        <v>361</v>
      </c>
    </row>
    <row r="32" spans="2:24" ht="30" x14ac:dyDescent="0.25">
      <c r="B32" s="162">
        <v>41</v>
      </c>
      <c r="C32" s="163" t="s">
        <v>117</v>
      </c>
      <c r="D32" s="184">
        <v>0</v>
      </c>
      <c r="E32" s="166">
        <v>0</v>
      </c>
      <c r="F32" s="312">
        <v>0</v>
      </c>
      <c r="G32" s="313">
        <v>0</v>
      </c>
      <c r="H32" s="226">
        <v>0</v>
      </c>
      <c r="I32" s="184">
        <v>3</v>
      </c>
      <c r="J32" s="166">
        <v>4</v>
      </c>
      <c r="K32" s="312">
        <v>0</v>
      </c>
      <c r="L32" s="313">
        <v>0</v>
      </c>
      <c r="M32" s="226">
        <v>7</v>
      </c>
      <c r="N32" s="184">
        <v>0</v>
      </c>
      <c r="O32" s="166">
        <v>2</v>
      </c>
      <c r="P32" s="312">
        <v>0</v>
      </c>
      <c r="Q32" s="313">
        <v>0</v>
      </c>
      <c r="R32" s="226">
        <v>2</v>
      </c>
      <c r="S32" s="226">
        <v>9</v>
      </c>
      <c r="T32" s="464" t="s">
        <v>362</v>
      </c>
    </row>
    <row r="33" spans="2:29" ht="30" x14ac:dyDescent="0.25">
      <c r="B33" s="162">
        <v>42</v>
      </c>
      <c r="C33" s="163" t="s">
        <v>118</v>
      </c>
      <c r="D33" s="184">
        <v>43</v>
      </c>
      <c r="E33" s="166">
        <v>114</v>
      </c>
      <c r="F33" s="312">
        <v>2</v>
      </c>
      <c r="G33" s="313">
        <v>0</v>
      </c>
      <c r="H33" s="226">
        <v>159</v>
      </c>
      <c r="I33" s="184">
        <v>496</v>
      </c>
      <c r="J33" s="166">
        <v>1047</v>
      </c>
      <c r="K33" s="312">
        <v>47</v>
      </c>
      <c r="L33" s="313">
        <v>1</v>
      </c>
      <c r="M33" s="226">
        <v>1591</v>
      </c>
      <c r="N33" s="184">
        <v>187</v>
      </c>
      <c r="O33" s="166">
        <v>477</v>
      </c>
      <c r="P33" s="312">
        <v>37</v>
      </c>
      <c r="Q33" s="313">
        <v>0</v>
      </c>
      <c r="R33" s="226">
        <v>701</v>
      </c>
      <c r="S33" s="226">
        <v>2451</v>
      </c>
      <c r="T33" s="464" t="s">
        <v>363</v>
      </c>
    </row>
    <row r="34" spans="2:29" ht="30" x14ac:dyDescent="0.25">
      <c r="B34" s="162">
        <v>43</v>
      </c>
      <c r="C34" s="163" t="s">
        <v>119</v>
      </c>
      <c r="D34" s="184">
        <v>0</v>
      </c>
      <c r="E34" s="166">
        <v>1</v>
      </c>
      <c r="F34" s="312">
        <v>0</v>
      </c>
      <c r="G34" s="313">
        <v>0</v>
      </c>
      <c r="H34" s="226">
        <v>1</v>
      </c>
      <c r="I34" s="184">
        <v>0</v>
      </c>
      <c r="J34" s="166">
        <v>0</v>
      </c>
      <c r="K34" s="312">
        <v>0</v>
      </c>
      <c r="L34" s="313">
        <v>0</v>
      </c>
      <c r="M34" s="226">
        <v>0</v>
      </c>
      <c r="N34" s="184">
        <v>0</v>
      </c>
      <c r="O34" s="166">
        <v>1</v>
      </c>
      <c r="P34" s="312">
        <v>1</v>
      </c>
      <c r="Q34" s="313">
        <v>0</v>
      </c>
      <c r="R34" s="226">
        <v>2</v>
      </c>
      <c r="S34" s="226">
        <v>3</v>
      </c>
      <c r="T34" s="464" t="s">
        <v>364</v>
      </c>
    </row>
    <row r="35" spans="2:29" x14ac:dyDescent="0.25">
      <c r="B35" s="162">
        <v>44</v>
      </c>
      <c r="C35" s="163" t="s">
        <v>120</v>
      </c>
      <c r="D35" s="184">
        <v>0</v>
      </c>
      <c r="E35" s="166">
        <v>0</v>
      </c>
      <c r="F35" s="312">
        <v>0</v>
      </c>
      <c r="G35" s="313">
        <v>0</v>
      </c>
      <c r="H35" s="226">
        <v>0</v>
      </c>
      <c r="I35" s="184">
        <v>9</v>
      </c>
      <c r="J35" s="166">
        <v>11</v>
      </c>
      <c r="K35" s="312">
        <v>0</v>
      </c>
      <c r="L35" s="313">
        <v>0</v>
      </c>
      <c r="M35" s="226">
        <v>20</v>
      </c>
      <c r="N35" s="184">
        <v>5</v>
      </c>
      <c r="O35" s="166">
        <v>7</v>
      </c>
      <c r="P35" s="312">
        <v>0</v>
      </c>
      <c r="Q35" s="313">
        <v>0</v>
      </c>
      <c r="R35" s="226">
        <v>12</v>
      </c>
      <c r="S35" s="226">
        <v>32</v>
      </c>
      <c r="T35" s="464" t="s">
        <v>365</v>
      </c>
    </row>
    <row r="36" spans="2:29" x14ac:dyDescent="0.25">
      <c r="B36" s="162">
        <v>45</v>
      </c>
      <c r="C36" s="163" t="s">
        <v>121</v>
      </c>
      <c r="D36" s="184">
        <v>0</v>
      </c>
      <c r="E36" s="166">
        <v>0</v>
      </c>
      <c r="F36" s="312">
        <v>0</v>
      </c>
      <c r="G36" s="313">
        <v>0</v>
      </c>
      <c r="H36" s="226">
        <v>0</v>
      </c>
      <c r="I36" s="184">
        <v>0</v>
      </c>
      <c r="J36" s="166">
        <v>1</v>
      </c>
      <c r="K36" s="312">
        <v>0</v>
      </c>
      <c r="L36" s="313">
        <v>0</v>
      </c>
      <c r="M36" s="226">
        <v>1</v>
      </c>
      <c r="N36" s="184">
        <v>2</v>
      </c>
      <c r="O36" s="166">
        <v>1</v>
      </c>
      <c r="P36" s="312">
        <v>0</v>
      </c>
      <c r="Q36" s="313">
        <v>0</v>
      </c>
      <c r="R36" s="226">
        <v>3</v>
      </c>
      <c r="S36" s="226">
        <v>4</v>
      </c>
      <c r="T36" s="464" t="s">
        <v>366</v>
      </c>
    </row>
    <row r="37" spans="2:29" ht="15.75" thickBot="1" x14ac:dyDescent="0.3">
      <c r="B37" s="162">
        <v>49</v>
      </c>
      <c r="C37" s="163" t="s">
        <v>122</v>
      </c>
      <c r="D37" s="184">
        <v>1</v>
      </c>
      <c r="E37" s="166">
        <v>1</v>
      </c>
      <c r="F37" s="312">
        <v>0</v>
      </c>
      <c r="G37" s="313">
        <v>0</v>
      </c>
      <c r="H37" s="226">
        <v>2</v>
      </c>
      <c r="I37" s="184">
        <v>8</v>
      </c>
      <c r="J37" s="166">
        <v>24</v>
      </c>
      <c r="K37" s="312">
        <v>1</v>
      </c>
      <c r="L37" s="313">
        <v>0</v>
      </c>
      <c r="M37" s="226">
        <v>33</v>
      </c>
      <c r="N37" s="184">
        <v>4</v>
      </c>
      <c r="O37" s="166">
        <v>14</v>
      </c>
      <c r="P37" s="312">
        <v>1</v>
      </c>
      <c r="Q37" s="313">
        <v>0</v>
      </c>
      <c r="R37" s="226">
        <v>19</v>
      </c>
      <c r="S37" s="226">
        <v>54</v>
      </c>
      <c r="T37" s="464" t="s">
        <v>367</v>
      </c>
    </row>
    <row r="38" spans="2:29" ht="16.5" thickTop="1" thickBot="1" x14ac:dyDescent="0.3">
      <c r="B38" s="295" t="s">
        <v>123</v>
      </c>
      <c r="C38" s="156" t="s">
        <v>124</v>
      </c>
      <c r="D38" s="183">
        <v>9</v>
      </c>
      <c r="E38" s="159">
        <v>37</v>
      </c>
      <c r="F38" s="159">
        <v>2</v>
      </c>
      <c r="G38" s="307">
        <v>0</v>
      </c>
      <c r="H38" s="311">
        <v>48</v>
      </c>
      <c r="I38" s="183">
        <v>180</v>
      </c>
      <c r="J38" s="159">
        <v>552</v>
      </c>
      <c r="K38" s="159">
        <v>28</v>
      </c>
      <c r="L38" s="307">
        <v>0</v>
      </c>
      <c r="M38" s="311">
        <v>760</v>
      </c>
      <c r="N38" s="183">
        <v>225</v>
      </c>
      <c r="O38" s="159">
        <v>468</v>
      </c>
      <c r="P38" s="159">
        <v>47</v>
      </c>
      <c r="Q38" s="307">
        <v>0</v>
      </c>
      <c r="R38" s="311">
        <v>740</v>
      </c>
      <c r="S38" s="311">
        <v>1548</v>
      </c>
      <c r="T38" s="463">
        <f>SUM(T39:T42)</f>
        <v>0</v>
      </c>
      <c r="U38" s="463">
        <f>SUM(U39:U42)</f>
        <v>0</v>
      </c>
      <c r="V38" s="463">
        <f>SUM(V39:V42)</f>
        <v>0</v>
      </c>
      <c r="W38" s="463">
        <f>SUM(W39:W42)</f>
        <v>0</v>
      </c>
      <c r="X38" s="463">
        <f>SUM(X39:X42)</f>
        <v>0</v>
      </c>
    </row>
    <row r="39" spans="2:29" ht="15.75" thickTop="1" x14ac:dyDescent="0.25">
      <c r="B39" s="162">
        <v>50</v>
      </c>
      <c r="C39" s="163" t="s">
        <v>125</v>
      </c>
      <c r="D39" s="184">
        <v>4</v>
      </c>
      <c r="E39" s="166">
        <v>11</v>
      </c>
      <c r="F39" s="312">
        <v>0</v>
      </c>
      <c r="G39" s="313">
        <v>0</v>
      </c>
      <c r="H39" s="226">
        <v>15</v>
      </c>
      <c r="I39" s="184">
        <v>48</v>
      </c>
      <c r="J39" s="166">
        <v>143</v>
      </c>
      <c r="K39" s="312">
        <v>5</v>
      </c>
      <c r="L39" s="313">
        <v>0</v>
      </c>
      <c r="M39" s="226">
        <v>196</v>
      </c>
      <c r="N39" s="184">
        <v>57</v>
      </c>
      <c r="O39" s="166">
        <v>121</v>
      </c>
      <c r="P39" s="312">
        <v>15</v>
      </c>
      <c r="Q39" s="313">
        <v>0</v>
      </c>
      <c r="R39" s="226">
        <v>193</v>
      </c>
      <c r="S39" s="226">
        <v>404</v>
      </c>
      <c r="T39" s="464" t="s">
        <v>368</v>
      </c>
    </row>
    <row r="40" spans="2:29" x14ac:dyDescent="0.25">
      <c r="B40" s="162">
        <v>51</v>
      </c>
      <c r="C40" s="163" t="s">
        <v>126</v>
      </c>
      <c r="D40" s="184">
        <v>0</v>
      </c>
      <c r="E40" s="166">
        <v>4</v>
      </c>
      <c r="F40" s="312">
        <v>1</v>
      </c>
      <c r="G40" s="313">
        <v>0</v>
      </c>
      <c r="H40" s="226">
        <v>5</v>
      </c>
      <c r="I40" s="184">
        <v>20</v>
      </c>
      <c r="J40" s="166">
        <v>50</v>
      </c>
      <c r="K40" s="312">
        <v>6</v>
      </c>
      <c r="L40" s="313">
        <v>0</v>
      </c>
      <c r="M40" s="226">
        <v>76</v>
      </c>
      <c r="N40" s="184">
        <v>17</v>
      </c>
      <c r="O40" s="166">
        <v>30</v>
      </c>
      <c r="P40" s="312">
        <v>4</v>
      </c>
      <c r="Q40" s="313">
        <v>0</v>
      </c>
      <c r="R40" s="226">
        <v>51</v>
      </c>
      <c r="S40" s="226">
        <v>132</v>
      </c>
      <c r="T40" s="464" t="s">
        <v>369</v>
      </c>
    </row>
    <row r="41" spans="2:29" x14ac:dyDescent="0.25">
      <c r="B41" s="162">
        <v>52</v>
      </c>
      <c r="C41" s="163" t="s">
        <v>127</v>
      </c>
      <c r="D41" s="184">
        <v>4</v>
      </c>
      <c r="E41" s="166">
        <v>18</v>
      </c>
      <c r="F41" s="312">
        <v>1</v>
      </c>
      <c r="G41" s="313">
        <v>0</v>
      </c>
      <c r="H41" s="226">
        <v>23</v>
      </c>
      <c r="I41" s="184">
        <v>108</v>
      </c>
      <c r="J41" s="166">
        <v>338</v>
      </c>
      <c r="K41" s="312">
        <v>17</v>
      </c>
      <c r="L41" s="313">
        <v>0</v>
      </c>
      <c r="M41" s="226">
        <v>463</v>
      </c>
      <c r="N41" s="184">
        <v>143</v>
      </c>
      <c r="O41" s="166">
        <v>300</v>
      </c>
      <c r="P41" s="312">
        <v>28</v>
      </c>
      <c r="Q41" s="313">
        <v>0</v>
      </c>
      <c r="R41" s="226">
        <v>471</v>
      </c>
      <c r="S41" s="226">
        <v>957</v>
      </c>
      <c r="T41" s="464" t="s">
        <v>370</v>
      </c>
    </row>
    <row r="42" spans="2:29" ht="15.75" thickBot="1" x14ac:dyDescent="0.3">
      <c r="B42" s="162">
        <v>59</v>
      </c>
      <c r="C42" s="163" t="s">
        <v>128</v>
      </c>
      <c r="D42" s="184">
        <v>1</v>
      </c>
      <c r="E42" s="166">
        <v>4</v>
      </c>
      <c r="F42" s="312">
        <v>0</v>
      </c>
      <c r="G42" s="313">
        <v>0</v>
      </c>
      <c r="H42" s="226">
        <v>5</v>
      </c>
      <c r="I42" s="184">
        <v>4</v>
      </c>
      <c r="J42" s="166">
        <v>21</v>
      </c>
      <c r="K42" s="312">
        <v>0</v>
      </c>
      <c r="L42" s="313">
        <v>0</v>
      </c>
      <c r="M42" s="226">
        <v>25</v>
      </c>
      <c r="N42" s="184">
        <v>8</v>
      </c>
      <c r="O42" s="166">
        <v>17</v>
      </c>
      <c r="P42" s="312">
        <v>0</v>
      </c>
      <c r="Q42" s="313">
        <v>0</v>
      </c>
      <c r="R42" s="226">
        <v>25</v>
      </c>
      <c r="S42" s="226">
        <v>55</v>
      </c>
      <c r="T42" s="464" t="s">
        <v>371</v>
      </c>
      <c r="Z42" s="143">
        <f>IFERROR(VLOOKUP($T42,[1]Sheet1!$A$461:$Q$514,11,FALSE),0)</f>
        <v>8</v>
      </c>
      <c r="AA42" s="143">
        <f>IFERROR(VLOOKUP($T42,[1]Sheet1!$A$461:$Q$514,12,FALSE),0)</f>
        <v>17</v>
      </c>
      <c r="AB42" s="143">
        <f>IFERROR(VLOOKUP($T42,[1]Sheet1!$A$461:$Q$514,13,FALSE),0)</f>
        <v>0</v>
      </c>
      <c r="AC42" s="143">
        <f>IFERROR(VLOOKUP($T42,[1]Sheet1!$A$461:$Q$514,14,FALSE),0)</f>
        <v>25</v>
      </c>
    </row>
    <row r="43" spans="2:29" ht="31.5" thickTop="1" thickBot="1" x14ac:dyDescent="0.3">
      <c r="B43" s="295" t="s">
        <v>129</v>
      </c>
      <c r="C43" s="156" t="s">
        <v>130</v>
      </c>
      <c r="D43" s="183">
        <v>19</v>
      </c>
      <c r="E43" s="159">
        <v>39</v>
      </c>
      <c r="F43" s="159">
        <v>0</v>
      </c>
      <c r="G43" s="307">
        <v>0</v>
      </c>
      <c r="H43" s="311">
        <v>58</v>
      </c>
      <c r="I43" s="183">
        <v>215</v>
      </c>
      <c r="J43" s="159">
        <v>371</v>
      </c>
      <c r="K43" s="159">
        <v>21</v>
      </c>
      <c r="L43" s="307">
        <v>1</v>
      </c>
      <c r="M43" s="311">
        <v>608</v>
      </c>
      <c r="N43" s="183">
        <v>117</v>
      </c>
      <c r="O43" s="159">
        <v>223</v>
      </c>
      <c r="P43" s="159">
        <v>17</v>
      </c>
      <c r="Q43" s="307">
        <v>0</v>
      </c>
      <c r="R43" s="311">
        <v>357</v>
      </c>
      <c r="S43" s="311">
        <v>1023</v>
      </c>
      <c r="T43" s="463">
        <f>SUM(T44:T49)</f>
        <v>0</v>
      </c>
      <c r="U43" s="463">
        <f>SUM(U44:U49)</f>
        <v>0</v>
      </c>
      <c r="V43" s="463">
        <f>SUM(V44:V49)</f>
        <v>0</v>
      </c>
      <c r="W43" s="463">
        <f>SUM(W44:W49)</f>
        <v>0</v>
      </c>
      <c r="X43" s="463">
        <f>SUM(X44:X49)</f>
        <v>0</v>
      </c>
    </row>
    <row r="44" spans="2:29" ht="30.75" thickTop="1" x14ac:dyDescent="0.25">
      <c r="B44" s="162">
        <v>60</v>
      </c>
      <c r="C44" s="163" t="s">
        <v>131</v>
      </c>
      <c r="D44" s="184">
        <v>1</v>
      </c>
      <c r="E44" s="166">
        <v>3</v>
      </c>
      <c r="F44" s="312">
        <v>0</v>
      </c>
      <c r="G44" s="313">
        <v>0</v>
      </c>
      <c r="H44" s="226">
        <v>4</v>
      </c>
      <c r="I44" s="184">
        <v>3</v>
      </c>
      <c r="J44" s="166">
        <v>18</v>
      </c>
      <c r="K44" s="312">
        <v>2</v>
      </c>
      <c r="L44" s="313">
        <v>0</v>
      </c>
      <c r="M44" s="226">
        <v>23</v>
      </c>
      <c r="N44" s="184">
        <v>4</v>
      </c>
      <c r="O44" s="166">
        <v>8</v>
      </c>
      <c r="P44" s="312">
        <v>0</v>
      </c>
      <c r="Q44" s="313">
        <v>0</v>
      </c>
      <c r="R44" s="226">
        <v>12</v>
      </c>
      <c r="S44" s="226">
        <v>39</v>
      </c>
      <c r="T44" s="464" t="s">
        <v>372</v>
      </c>
    </row>
    <row r="45" spans="2:29" x14ac:dyDescent="0.25">
      <c r="B45" s="162">
        <v>61</v>
      </c>
      <c r="C45" s="163" t="s">
        <v>132</v>
      </c>
      <c r="D45" s="184">
        <v>0</v>
      </c>
      <c r="E45" s="166">
        <v>0</v>
      </c>
      <c r="F45" s="312">
        <v>0</v>
      </c>
      <c r="G45" s="313">
        <v>0</v>
      </c>
      <c r="H45" s="226">
        <v>0</v>
      </c>
      <c r="I45" s="184">
        <v>3</v>
      </c>
      <c r="J45" s="166">
        <v>2</v>
      </c>
      <c r="K45" s="312">
        <v>0</v>
      </c>
      <c r="L45" s="313">
        <v>0</v>
      </c>
      <c r="M45" s="226">
        <v>5</v>
      </c>
      <c r="N45" s="184">
        <v>0</v>
      </c>
      <c r="O45" s="166">
        <v>0</v>
      </c>
      <c r="P45" s="312">
        <v>0</v>
      </c>
      <c r="Q45" s="313">
        <v>0</v>
      </c>
      <c r="R45" s="226">
        <v>0</v>
      </c>
      <c r="S45" s="226">
        <v>5</v>
      </c>
      <c r="T45" s="464" t="s">
        <v>373</v>
      </c>
    </row>
    <row r="46" spans="2:29" x14ac:dyDescent="0.25">
      <c r="B46" s="162">
        <v>62</v>
      </c>
      <c r="C46" s="163" t="s">
        <v>133</v>
      </c>
      <c r="D46" s="184">
        <v>0</v>
      </c>
      <c r="E46" s="166">
        <v>0</v>
      </c>
      <c r="F46" s="312">
        <v>0</v>
      </c>
      <c r="G46" s="313">
        <v>0</v>
      </c>
      <c r="H46" s="226">
        <v>0</v>
      </c>
      <c r="I46" s="184">
        <v>0</v>
      </c>
      <c r="J46" s="166">
        <v>2</v>
      </c>
      <c r="K46" s="312">
        <v>0</v>
      </c>
      <c r="L46" s="313">
        <v>0</v>
      </c>
      <c r="M46" s="226">
        <v>2</v>
      </c>
      <c r="N46" s="184">
        <v>0</v>
      </c>
      <c r="O46" s="166">
        <v>1</v>
      </c>
      <c r="P46" s="312">
        <v>0</v>
      </c>
      <c r="Q46" s="313">
        <v>0</v>
      </c>
      <c r="R46" s="226">
        <v>1</v>
      </c>
      <c r="S46" s="226">
        <v>3</v>
      </c>
      <c r="T46" s="464" t="s">
        <v>374</v>
      </c>
    </row>
    <row r="47" spans="2:29" x14ac:dyDescent="0.25">
      <c r="B47" s="162">
        <v>63</v>
      </c>
      <c r="C47" s="163" t="s">
        <v>134</v>
      </c>
      <c r="D47" s="184">
        <v>5</v>
      </c>
      <c r="E47" s="166">
        <v>28</v>
      </c>
      <c r="F47" s="312">
        <v>0</v>
      </c>
      <c r="G47" s="313">
        <v>0</v>
      </c>
      <c r="H47" s="226">
        <v>33</v>
      </c>
      <c r="I47" s="184">
        <v>80</v>
      </c>
      <c r="J47" s="166">
        <v>193</v>
      </c>
      <c r="K47" s="312">
        <v>11</v>
      </c>
      <c r="L47" s="313">
        <v>1</v>
      </c>
      <c r="M47" s="226">
        <v>285</v>
      </c>
      <c r="N47" s="184">
        <v>35</v>
      </c>
      <c r="O47" s="166">
        <v>97</v>
      </c>
      <c r="P47" s="312">
        <v>10</v>
      </c>
      <c r="Q47" s="313">
        <v>0</v>
      </c>
      <c r="R47" s="226">
        <v>142</v>
      </c>
      <c r="S47" s="226">
        <v>460</v>
      </c>
      <c r="T47" s="464" t="s">
        <v>375</v>
      </c>
    </row>
    <row r="48" spans="2:29" x14ac:dyDescent="0.25">
      <c r="B48" s="162">
        <v>64</v>
      </c>
      <c r="C48" s="163" t="s">
        <v>135</v>
      </c>
      <c r="D48" s="184">
        <v>13</v>
      </c>
      <c r="E48" s="166">
        <v>6</v>
      </c>
      <c r="F48" s="312">
        <v>0</v>
      </c>
      <c r="G48" s="313">
        <v>0</v>
      </c>
      <c r="H48" s="226">
        <v>19</v>
      </c>
      <c r="I48" s="184">
        <v>123</v>
      </c>
      <c r="J48" s="166">
        <v>136</v>
      </c>
      <c r="K48" s="312">
        <v>7</v>
      </c>
      <c r="L48" s="313">
        <v>0</v>
      </c>
      <c r="M48" s="226">
        <v>266</v>
      </c>
      <c r="N48" s="184">
        <v>77</v>
      </c>
      <c r="O48" s="166">
        <v>114</v>
      </c>
      <c r="P48" s="312">
        <v>6</v>
      </c>
      <c r="Q48" s="313">
        <v>0</v>
      </c>
      <c r="R48" s="226">
        <v>197</v>
      </c>
      <c r="S48" s="226">
        <v>482</v>
      </c>
      <c r="T48" s="464" t="s">
        <v>376</v>
      </c>
    </row>
    <row r="49" spans="2:24" ht="15.75" thickBot="1" x14ac:dyDescent="0.3">
      <c r="B49" s="162">
        <v>69</v>
      </c>
      <c r="C49" s="163" t="s">
        <v>136</v>
      </c>
      <c r="D49" s="184">
        <v>0</v>
      </c>
      <c r="E49" s="166">
        <v>2</v>
      </c>
      <c r="F49" s="312">
        <v>0</v>
      </c>
      <c r="G49" s="313">
        <v>0</v>
      </c>
      <c r="H49" s="226">
        <v>2</v>
      </c>
      <c r="I49" s="184">
        <v>6</v>
      </c>
      <c r="J49" s="166">
        <v>20</v>
      </c>
      <c r="K49" s="312">
        <v>1</v>
      </c>
      <c r="L49" s="313">
        <v>0</v>
      </c>
      <c r="M49" s="226">
        <v>27</v>
      </c>
      <c r="N49" s="184">
        <v>1</v>
      </c>
      <c r="O49" s="166">
        <v>3</v>
      </c>
      <c r="P49" s="312">
        <v>1</v>
      </c>
      <c r="Q49" s="313">
        <v>0</v>
      </c>
      <c r="R49" s="226">
        <v>5</v>
      </c>
      <c r="S49" s="226">
        <v>34</v>
      </c>
      <c r="T49" s="464" t="s">
        <v>377</v>
      </c>
    </row>
    <row r="50" spans="2:24" ht="31.5" thickTop="1" thickBot="1" x14ac:dyDescent="0.3">
      <c r="B50" s="295" t="s">
        <v>137</v>
      </c>
      <c r="C50" s="156" t="s">
        <v>138</v>
      </c>
      <c r="D50" s="183">
        <v>7</v>
      </c>
      <c r="E50" s="159">
        <v>8</v>
      </c>
      <c r="F50" s="159">
        <v>1</v>
      </c>
      <c r="G50" s="307">
        <v>0</v>
      </c>
      <c r="H50" s="311">
        <v>16</v>
      </c>
      <c r="I50" s="183">
        <v>33</v>
      </c>
      <c r="J50" s="159">
        <v>129</v>
      </c>
      <c r="K50" s="159">
        <v>3</v>
      </c>
      <c r="L50" s="307">
        <v>0</v>
      </c>
      <c r="M50" s="311">
        <v>165</v>
      </c>
      <c r="N50" s="183">
        <v>19</v>
      </c>
      <c r="O50" s="159">
        <v>48</v>
      </c>
      <c r="P50" s="159">
        <v>7</v>
      </c>
      <c r="Q50" s="307">
        <v>0</v>
      </c>
      <c r="R50" s="311">
        <v>74</v>
      </c>
      <c r="S50" s="311">
        <v>255</v>
      </c>
      <c r="T50" s="463">
        <f>SUM(T51:T57)</f>
        <v>0</v>
      </c>
      <c r="U50" s="463">
        <f>SUM(U51:U57)</f>
        <v>0</v>
      </c>
      <c r="V50" s="463">
        <f>SUM(V51:V57)</f>
        <v>0</v>
      </c>
      <c r="W50" s="463">
        <f>SUM(W51:W57)</f>
        <v>0</v>
      </c>
      <c r="X50" s="463">
        <f>SUM(X51:X57)</f>
        <v>0</v>
      </c>
    </row>
    <row r="51" spans="2:24" ht="30.75" thickTop="1" x14ac:dyDescent="0.25">
      <c r="B51" s="162">
        <v>70</v>
      </c>
      <c r="C51" s="163" t="s">
        <v>139</v>
      </c>
      <c r="D51" s="184">
        <v>2</v>
      </c>
      <c r="E51" s="166">
        <v>1</v>
      </c>
      <c r="F51" s="312">
        <v>0</v>
      </c>
      <c r="G51" s="313">
        <v>0</v>
      </c>
      <c r="H51" s="226">
        <v>3</v>
      </c>
      <c r="I51" s="184">
        <v>7</v>
      </c>
      <c r="J51" s="166">
        <v>30</v>
      </c>
      <c r="K51" s="312">
        <v>1</v>
      </c>
      <c r="L51" s="313">
        <v>0</v>
      </c>
      <c r="M51" s="226">
        <v>38</v>
      </c>
      <c r="N51" s="184">
        <v>5</v>
      </c>
      <c r="O51" s="166">
        <v>12</v>
      </c>
      <c r="P51" s="312">
        <v>2</v>
      </c>
      <c r="Q51" s="313">
        <v>0</v>
      </c>
      <c r="R51" s="226">
        <v>19</v>
      </c>
      <c r="S51" s="226">
        <v>60</v>
      </c>
      <c r="T51" s="464" t="s">
        <v>378</v>
      </c>
    </row>
    <row r="52" spans="2:24" x14ac:dyDescent="0.25">
      <c r="B52" s="162">
        <v>71</v>
      </c>
      <c r="C52" s="163" t="s">
        <v>140</v>
      </c>
      <c r="D52" s="184">
        <v>0</v>
      </c>
      <c r="E52" s="166">
        <v>1</v>
      </c>
      <c r="F52" s="312">
        <v>0</v>
      </c>
      <c r="G52" s="313">
        <v>0</v>
      </c>
      <c r="H52" s="226">
        <v>1</v>
      </c>
      <c r="I52" s="184">
        <v>1</v>
      </c>
      <c r="J52" s="166">
        <v>4</v>
      </c>
      <c r="K52" s="312">
        <v>0</v>
      </c>
      <c r="L52" s="313">
        <v>0</v>
      </c>
      <c r="M52" s="226">
        <v>5</v>
      </c>
      <c r="N52" s="184">
        <v>0</v>
      </c>
      <c r="O52" s="166">
        <v>0</v>
      </c>
      <c r="P52" s="312">
        <v>0</v>
      </c>
      <c r="Q52" s="313">
        <v>0</v>
      </c>
      <c r="R52" s="226">
        <v>0</v>
      </c>
      <c r="S52" s="226">
        <v>6</v>
      </c>
      <c r="T52" s="464" t="s">
        <v>379</v>
      </c>
    </row>
    <row r="53" spans="2:24" x14ac:dyDescent="0.25">
      <c r="B53" s="162">
        <v>72</v>
      </c>
      <c r="C53" s="163" t="s">
        <v>141</v>
      </c>
      <c r="D53" s="184">
        <v>0</v>
      </c>
      <c r="E53" s="166">
        <v>1</v>
      </c>
      <c r="F53" s="312">
        <v>0</v>
      </c>
      <c r="G53" s="313">
        <v>0</v>
      </c>
      <c r="H53" s="226">
        <v>1</v>
      </c>
      <c r="I53" s="184">
        <v>0</v>
      </c>
      <c r="J53" s="166">
        <v>4</v>
      </c>
      <c r="K53" s="312">
        <v>0</v>
      </c>
      <c r="L53" s="313">
        <v>0</v>
      </c>
      <c r="M53" s="226">
        <v>4</v>
      </c>
      <c r="N53" s="184">
        <v>1</v>
      </c>
      <c r="O53" s="166">
        <v>1</v>
      </c>
      <c r="P53" s="312">
        <v>0</v>
      </c>
      <c r="Q53" s="313">
        <v>0</v>
      </c>
      <c r="R53" s="226">
        <v>2</v>
      </c>
      <c r="S53" s="226">
        <v>7</v>
      </c>
      <c r="T53" s="464" t="s">
        <v>380</v>
      </c>
    </row>
    <row r="54" spans="2:24" x14ac:dyDescent="0.25">
      <c r="B54" s="162">
        <v>73</v>
      </c>
      <c r="C54" s="163" t="s">
        <v>142</v>
      </c>
      <c r="D54" s="184">
        <v>0</v>
      </c>
      <c r="E54" s="166">
        <v>0</v>
      </c>
      <c r="F54" s="312">
        <v>0</v>
      </c>
      <c r="G54" s="313">
        <v>0</v>
      </c>
      <c r="H54" s="226">
        <v>0</v>
      </c>
      <c r="I54" s="184">
        <v>2</v>
      </c>
      <c r="J54" s="166">
        <v>1</v>
      </c>
      <c r="K54" s="312">
        <v>0</v>
      </c>
      <c r="L54" s="313">
        <v>0</v>
      </c>
      <c r="M54" s="226">
        <v>3</v>
      </c>
      <c r="N54" s="184">
        <v>0</v>
      </c>
      <c r="O54" s="166">
        <v>0</v>
      </c>
      <c r="P54" s="312">
        <v>0</v>
      </c>
      <c r="Q54" s="313">
        <v>0</v>
      </c>
      <c r="R54" s="226">
        <v>0</v>
      </c>
      <c r="S54" s="226">
        <v>3</v>
      </c>
      <c r="T54" s="464" t="s">
        <v>381</v>
      </c>
    </row>
    <row r="55" spans="2:24" x14ac:dyDescent="0.25">
      <c r="B55" s="162">
        <v>74</v>
      </c>
      <c r="C55" s="163" t="s">
        <v>143</v>
      </c>
      <c r="D55" s="184">
        <v>0</v>
      </c>
      <c r="E55" s="166">
        <v>0</v>
      </c>
      <c r="F55" s="312">
        <v>0</v>
      </c>
      <c r="G55" s="313">
        <v>0</v>
      </c>
      <c r="H55" s="226">
        <v>0</v>
      </c>
      <c r="I55" s="184">
        <v>4</v>
      </c>
      <c r="J55" s="166">
        <v>6</v>
      </c>
      <c r="K55" s="312">
        <v>0</v>
      </c>
      <c r="L55" s="313">
        <v>0</v>
      </c>
      <c r="M55" s="226">
        <v>10</v>
      </c>
      <c r="N55" s="184">
        <v>1</v>
      </c>
      <c r="O55" s="166">
        <v>4</v>
      </c>
      <c r="P55" s="312">
        <v>2</v>
      </c>
      <c r="Q55" s="313">
        <v>0</v>
      </c>
      <c r="R55" s="226">
        <v>7</v>
      </c>
      <c r="S55" s="226">
        <v>17</v>
      </c>
      <c r="T55" s="464" t="s">
        <v>382</v>
      </c>
    </row>
    <row r="56" spans="2:24" x14ac:dyDescent="0.25">
      <c r="B56" s="162">
        <v>75</v>
      </c>
      <c r="C56" s="163" t="s">
        <v>144</v>
      </c>
      <c r="D56" s="184">
        <v>5</v>
      </c>
      <c r="E56" s="166">
        <v>5</v>
      </c>
      <c r="F56" s="312">
        <v>1</v>
      </c>
      <c r="G56" s="313">
        <v>0</v>
      </c>
      <c r="H56" s="226">
        <v>11</v>
      </c>
      <c r="I56" s="184">
        <v>18</v>
      </c>
      <c r="J56" s="166">
        <v>69</v>
      </c>
      <c r="K56" s="312">
        <v>0</v>
      </c>
      <c r="L56" s="313">
        <v>0</v>
      </c>
      <c r="M56" s="226">
        <v>87</v>
      </c>
      <c r="N56" s="184">
        <v>11</v>
      </c>
      <c r="O56" s="166">
        <v>28</v>
      </c>
      <c r="P56" s="312">
        <v>2</v>
      </c>
      <c r="Q56" s="313">
        <v>0</v>
      </c>
      <c r="R56" s="226">
        <v>41</v>
      </c>
      <c r="S56" s="226">
        <v>139</v>
      </c>
      <c r="T56" s="464" t="s">
        <v>383</v>
      </c>
    </row>
    <row r="57" spans="2:24" ht="15.75" thickBot="1" x14ac:dyDescent="0.3">
      <c r="B57" s="162">
        <v>79</v>
      </c>
      <c r="C57" s="163" t="s">
        <v>145</v>
      </c>
      <c r="D57" s="184">
        <v>0</v>
      </c>
      <c r="E57" s="166">
        <v>0</v>
      </c>
      <c r="F57" s="312">
        <v>0</v>
      </c>
      <c r="G57" s="313">
        <v>0</v>
      </c>
      <c r="H57" s="226">
        <v>0</v>
      </c>
      <c r="I57" s="184">
        <v>1</v>
      </c>
      <c r="J57" s="166">
        <v>15</v>
      </c>
      <c r="K57" s="312">
        <v>2</v>
      </c>
      <c r="L57" s="313">
        <v>0</v>
      </c>
      <c r="M57" s="226">
        <v>18</v>
      </c>
      <c r="N57" s="184">
        <v>1</v>
      </c>
      <c r="O57" s="166">
        <v>3</v>
      </c>
      <c r="P57" s="312">
        <v>1</v>
      </c>
      <c r="Q57" s="313">
        <v>0</v>
      </c>
      <c r="R57" s="226">
        <v>5</v>
      </c>
      <c r="S57" s="226">
        <v>23</v>
      </c>
      <c r="T57" s="464" t="s">
        <v>384</v>
      </c>
    </row>
    <row r="58" spans="2:24" ht="16.5" thickTop="1" thickBot="1" x14ac:dyDescent="0.3">
      <c r="B58" s="295" t="s">
        <v>146</v>
      </c>
      <c r="C58" s="156" t="s">
        <v>147</v>
      </c>
      <c r="D58" s="183">
        <v>1</v>
      </c>
      <c r="E58" s="159">
        <v>20</v>
      </c>
      <c r="F58" s="159">
        <v>0</v>
      </c>
      <c r="G58" s="307">
        <v>0</v>
      </c>
      <c r="H58" s="311">
        <v>21</v>
      </c>
      <c r="I58" s="183">
        <v>32</v>
      </c>
      <c r="J58" s="159">
        <v>147</v>
      </c>
      <c r="K58" s="159">
        <v>4</v>
      </c>
      <c r="L58" s="307">
        <v>1</v>
      </c>
      <c r="M58" s="311">
        <v>184</v>
      </c>
      <c r="N58" s="183">
        <v>18</v>
      </c>
      <c r="O58" s="159">
        <v>65</v>
      </c>
      <c r="P58" s="159">
        <v>6</v>
      </c>
      <c r="Q58" s="307">
        <v>0</v>
      </c>
      <c r="R58" s="311">
        <v>89</v>
      </c>
      <c r="S58" s="311">
        <v>294</v>
      </c>
      <c r="T58" s="463">
        <f>SUM(T59:T65)</f>
        <v>0</v>
      </c>
      <c r="U58" s="463">
        <f>SUM(U59:U65)</f>
        <v>0</v>
      </c>
      <c r="V58" s="463">
        <f>SUM(V59:V65)</f>
        <v>0</v>
      </c>
      <c r="W58" s="463">
        <f>SUM(W59:W65)</f>
        <v>0</v>
      </c>
      <c r="X58" s="463">
        <f>SUM(X59:X65)</f>
        <v>0</v>
      </c>
    </row>
    <row r="59" spans="2:24" ht="15.75" thickTop="1" x14ac:dyDescent="0.25">
      <c r="B59" s="162">
        <v>80</v>
      </c>
      <c r="C59" s="163" t="s">
        <v>148</v>
      </c>
      <c r="D59" s="184">
        <v>0</v>
      </c>
      <c r="E59" s="166">
        <v>5</v>
      </c>
      <c r="F59" s="312">
        <v>0</v>
      </c>
      <c r="G59" s="313">
        <v>0</v>
      </c>
      <c r="H59" s="226">
        <v>5</v>
      </c>
      <c r="I59" s="184">
        <v>5</v>
      </c>
      <c r="J59" s="166">
        <v>26</v>
      </c>
      <c r="K59" s="312">
        <v>0</v>
      </c>
      <c r="L59" s="313">
        <v>0</v>
      </c>
      <c r="M59" s="226">
        <v>31</v>
      </c>
      <c r="N59" s="184">
        <v>3</v>
      </c>
      <c r="O59" s="166">
        <v>12</v>
      </c>
      <c r="P59" s="312">
        <v>1</v>
      </c>
      <c r="Q59" s="313">
        <v>0</v>
      </c>
      <c r="R59" s="226">
        <v>16</v>
      </c>
      <c r="S59" s="226">
        <v>52</v>
      </c>
      <c r="T59" s="464" t="s">
        <v>385</v>
      </c>
    </row>
    <row r="60" spans="2:24" x14ac:dyDescent="0.25">
      <c r="B60" s="162">
        <v>81</v>
      </c>
      <c r="C60" s="163" t="s">
        <v>149</v>
      </c>
      <c r="D60" s="184">
        <v>0</v>
      </c>
      <c r="E60" s="166">
        <v>2</v>
      </c>
      <c r="F60" s="312">
        <v>0</v>
      </c>
      <c r="G60" s="313">
        <v>0</v>
      </c>
      <c r="H60" s="226">
        <v>2</v>
      </c>
      <c r="I60" s="184">
        <v>7</v>
      </c>
      <c r="J60" s="166">
        <v>50</v>
      </c>
      <c r="K60" s="312">
        <v>0</v>
      </c>
      <c r="L60" s="313">
        <v>0</v>
      </c>
      <c r="M60" s="226">
        <v>57</v>
      </c>
      <c r="N60" s="184">
        <v>3</v>
      </c>
      <c r="O60" s="166">
        <v>25</v>
      </c>
      <c r="P60" s="312">
        <v>2</v>
      </c>
      <c r="Q60" s="313">
        <v>0</v>
      </c>
      <c r="R60" s="226">
        <v>30</v>
      </c>
      <c r="S60" s="226">
        <v>89</v>
      </c>
      <c r="T60" s="464" t="s">
        <v>386</v>
      </c>
    </row>
    <row r="61" spans="2:24" x14ac:dyDescent="0.25">
      <c r="B61" s="162">
        <v>82</v>
      </c>
      <c r="C61" s="163" t="s">
        <v>150</v>
      </c>
      <c r="D61" s="184">
        <v>0</v>
      </c>
      <c r="E61" s="166">
        <v>1</v>
      </c>
      <c r="F61" s="312">
        <v>0</v>
      </c>
      <c r="G61" s="313">
        <v>0</v>
      </c>
      <c r="H61" s="226">
        <v>1</v>
      </c>
      <c r="I61" s="184">
        <v>1</v>
      </c>
      <c r="J61" s="166">
        <v>5</v>
      </c>
      <c r="K61" s="312">
        <v>0</v>
      </c>
      <c r="L61" s="313">
        <v>0</v>
      </c>
      <c r="M61" s="226">
        <v>6</v>
      </c>
      <c r="N61" s="184">
        <v>0</v>
      </c>
      <c r="O61" s="166">
        <v>1</v>
      </c>
      <c r="P61" s="312">
        <v>0</v>
      </c>
      <c r="Q61" s="313">
        <v>0</v>
      </c>
      <c r="R61" s="226">
        <v>1</v>
      </c>
      <c r="S61" s="226">
        <v>8</v>
      </c>
      <c r="T61" s="464" t="s">
        <v>387</v>
      </c>
    </row>
    <row r="62" spans="2:24" ht="30" x14ac:dyDescent="0.25">
      <c r="B62" s="162">
        <v>83</v>
      </c>
      <c r="C62" s="163" t="s">
        <v>151</v>
      </c>
      <c r="D62" s="184">
        <v>1</v>
      </c>
      <c r="E62" s="166">
        <v>6</v>
      </c>
      <c r="F62" s="312">
        <v>0</v>
      </c>
      <c r="G62" s="313">
        <v>0</v>
      </c>
      <c r="H62" s="226">
        <v>7</v>
      </c>
      <c r="I62" s="184">
        <v>12</v>
      </c>
      <c r="J62" s="166">
        <v>26</v>
      </c>
      <c r="K62" s="312">
        <v>1</v>
      </c>
      <c r="L62" s="313">
        <v>0</v>
      </c>
      <c r="M62" s="226">
        <v>39</v>
      </c>
      <c r="N62" s="184">
        <v>4</v>
      </c>
      <c r="O62" s="166">
        <v>13</v>
      </c>
      <c r="P62" s="312">
        <v>2</v>
      </c>
      <c r="Q62" s="313">
        <v>0</v>
      </c>
      <c r="R62" s="226">
        <v>19</v>
      </c>
      <c r="S62" s="226">
        <v>65</v>
      </c>
      <c r="T62" s="464" t="s">
        <v>388</v>
      </c>
    </row>
    <row r="63" spans="2:24" x14ac:dyDescent="0.25">
      <c r="B63" s="162">
        <v>84</v>
      </c>
      <c r="C63" s="163" t="s">
        <v>152</v>
      </c>
      <c r="D63" s="184">
        <v>0</v>
      </c>
      <c r="E63" s="166">
        <v>2</v>
      </c>
      <c r="F63" s="312">
        <v>0</v>
      </c>
      <c r="G63" s="313">
        <v>0</v>
      </c>
      <c r="H63" s="226">
        <v>2</v>
      </c>
      <c r="I63" s="184">
        <v>5</v>
      </c>
      <c r="J63" s="166">
        <v>9</v>
      </c>
      <c r="K63" s="312">
        <v>1</v>
      </c>
      <c r="L63" s="313">
        <v>0</v>
      </c>
      <c r="M63" s="226">
        <v>15</v>
      </c>
      <c r="N63" s="184">
        <v>8</v>
      </c>
      <c r="O63" s="166">
        <v>4</v>
      </c>
      <c r="P63" s="312">
        <v>0</v>
      </c>
      <c r="Q63" s="313">
        <v>0</v>
      </c>
      <c r="R63" s="226">
        <v>12</v>
      </c>
      <c r="S63" s="226">
        <v>29</v>
      </c>
      <c r="T63" s="464" t="s">
        <v>389</v>
      </c>
    </row>
    <row r="64" spans="2:24" ht="30" x14ac:dyDescent="0.25">
      <c r="B64" s="162">
        <v>85</v>
      </c>
      <c r="C64" s="163" t="s">
        <v>153</v>
      </c>
      <c r="D64" s="184">
        <v>0</v>
      </c>
      <c r="E64" s="166">
        <v>4</v>
      </c>
      <c r="F64" s="312">
        <v>0</v>
      </c>
      <c r="G64" s="313">
        <v>0</v>
      </c>
      <c r="H64" s="226">
        <v>4</v>
      </c>
      <c r="I64" s="184">
        <v>1</v>
      </c>
      <c r="J64" s="166">
        <v>21</v>
      </c>
      <c r="K64" s="312">
        <v>2</v>
      </c>
      <c r="L64" s="313">
        <v>0</v>
      </c>
      <c r="M64" s="226">
        <v>24</v>
      </c>
      <c r="N64" s="184">
        <v>0</v>
      </c>
      <c r="O64" s="166">
        <v>5</v>
      </c>
      <c r="P64" s="312">
        <v>0</v>
      </c>
      <c r="Q64" s="313">
        <v>0</v>
      </c>
      <c r="R64" s="226">
        <v>5</v>
      </c>
      <c r="S64" s="226">
        <v>33</v>
      </c>
      <c r="T64" s="464" t="s">
        <v>390</v>
      </c>
    </row>
    <row r="65" spans="2:20" ht="15.75" thickBot="1" x14ac:dyDescent="0.3">
      <c r="B65" s="162">
        <v>89</v>
      </c>
      <c r="C65" s="163" t="s">
        <v>154</v>
      </c>
      <c r="D65" s="184">
        <v>0</v>
      </c>
      <c r="E65" s="166">
        <v>0</v>
      </c>
      <c r="F65" s="312">
        <v>0</v>
      </c>
      <c r="G65" s="313">
        <v>0</v>
      </c>
      <c r="H65" s="226">
        <v>0</v>
      </c>
      <c r="I65" s="184">
        <v>1</v>
      </c>
      <c r="J65" s="166">
        <v>10</v>
      </c>
      <c r="K65" s="312">
        <v>0</v>
      </c>
      <c r="L65" s="313">
        <v>1</v>
      </c>
      <c r="M65" s="226">
        <v>12</v>
      </c>
      <c r="N65" s="184">
        <v>0</v>
      </c>
      <c r="O65" s="166">
        <v>5</v>
      </c>
      <c r="P65" s="312">
        <v>1</v>
      </c>
      <c r="Q65" s="313">
        <v>0</v>
      </c>
      <c r="R65" s="226">
        <v>6</v>
      </c>
      <c r="S65" s="226">
        <v>18</v>
      </c>
      <c r="T65" s="464" t="s">
        <v>391</v>
      </c>
    </row>
    <row r="66" spans="2:20" ht="16.5" thickTop="1" thickBot="1" x14ac:dyDescent="0.3">
      <c r="B66" s="295">
        <v>99</v>
      </c>
      <c r="C66" s="156" t="s">
        <v>155</v>
      </c>
      <c r="D66" s="183">
        <v>6</v>
      </c>
      <c r="E66" s="159">
        <v>9</v>
      </c>
      <c r="F66" s="159">
        <v>0</v>
      </c>
      <c r="G66" s="307">
        <v>0</v>
      </c>
      <c r="H66" s="311">
        <v>15</v>
      </c>
      <c r="I66" s="183">
        <v>36</v>
      </c>
      <c r="J66" s="159">
        <v>116</v>
      </c>
      <c r="K66" s="159">
        <v>5</v>
      </c>
      <c r="L66" s="307">
        <v>2</v>
      </c>
      <c r="M66" s="311">
        <v>159</v>
      </c>
      <c r="N66" s="183">
        <v>15</v>
      </c>
      <c r="O66" s="159">
        <v>52</v>
      </c>
      <c r="P66" s="159">
        <v>7</v>
      </c>
      <c r="Q66" s="307">
        <v>0</v>
      </c>
      <c r="R66" s="311">
        <v>74</v>
      </c>
      <c r="S66" s="311">
        <v>248</v>
      </c>
      <c r="T66" s="464" t="s">
        <v>392</v>
      </c>
    </row>
    <row r="67" spans="2:20" ht="15.75" customHeight="1" thickTop="1" thickBot="1" x14ac:dyDescent="0.3">
      <c r="B67" s="487" t="s">
        <v>52</v>
      </c>
      <c r="C67" s="515"/>
      <c r="D67" s="227">
        <v>99</v>
      </c>
      <c r="E67" s="228">
        <v>275</v>
      </c>
      <c r="F67" s="228">
        <v>5</v>
      </c>
      <c r="G67" s="229">
        <v>0</v>
      </c>
      <c r="H67" s="230">
        <v>379</v>
      </c>
      <c r="I67" s="227">
        <v>1223</v>
      </c>
      <c r="J67" s="228">
        <v>2869</v>
      </c>
      <c r="K67" s="228">
        <v>141</v>
      </c>
      <c r="L67" s="229">
        <v>6</v>
      </c>
      <c r="M67" s="230">
        <v>4239</v>
      </c>
      <c r="N67" s="227">
        <v>697</v>
      </c>
      <c r="O67" s="228">
        <v>1607</v>
      </c>
      <c r="P67" s="228">
        <v>151</v>
      </c>
      <c r="Q67" s="229">
        <v>0</v>
      </c>
      <c r="R67" s="230">
        <v>2455</v>
      </c>
      <c r="S67" s="230">
        <v>7073</v>
      </c>
      <c r="T67" s="469" t="s">
        <v>79</v>
      </c>
    </row>
    <row r="68" spans="2:20" ht="16.5" thickTop="1" thickBot="1" x14ac:dyDescent="0.3">
      <c r="B68" s="145"/>
      <c r="C68" s="203"/>
      <c r="D68" s="245"/>
      <c r="E68" s="245"/>
      <c r="F68" s="245"/>
      <c r="G68" s="245"/>
      <c r="H68" s="245"/>
      <c r="I68" s="245"/>
      <c r="J68" s="245"/>
      <c r="K68" s="245"/>
      <c r="L68" s="245"/>
      <c r="M68" s="245"/>
      <c r="N68" s="245"/>
      <c r="O68" s="245"/>
      <c r="P68" s="245"/>
      <c r="Q68" s="245"/>
      <c r="R68" s="245"/>
      <c r="S68" s="245"/>
    </row>
    <row r="69" spans="2:20" ht="15.75" thickTop="1" x14ac:dyDescent="0.25">
      <c r="B69" s="500" t="s">
        <v>53</v>
      </c>
      <c r="C69" s="501"/>
      <c r="D69" s="150"/>
      <c r="E69" s="150"/>
      <c r="F69" s="150"/>
      <c r="G69" s="150"/>
      <c r="H69" s="151"/>
      <c r="I69" s="150"/>
      <c r="J69" s="150"/>
      <c r="K69" s="150"/>
      <c r="L69" s="150"/>
      <c r="M69" s="151"/>
      <c r="N69" s="150"/>
      <c r="O69" s="150"/>
      <c r="P69" s="150"/>
      <c r="Q69" s="150"/>
      <c r="R69" s="249"/>
      <c r="S69" s="249"/>
    </row>
    <row r="70" spans="2:20" ht="15.75" thickBot="1" x14ac:dyDescent="0.3">
      <c r="B70" s="196" t="s">
        <v>449</v>
      </c>
      <c r="C70" s="197"/>
      <c r="D70" s="150"/>
      <c r="E70" s="150"/>
      <c r="F70" s="150"/>
      <c r="G70" s="150"/>
      <c r="H70" s="151"/>
      <c r="I70" s="150"/>
      <c r="J70" s="150"/>
      <c r="K70" s="150"/>
      <c r="L70" s="150"/>
      <c r="M70" s="151"/>
      <c r="N70" s="150"/>
      <c r="O70" s="150"/>
      <c r="P70" s="150"/>
      <c r="Q70" s="150"/>
      <c r="R70" s="151"/>
      <c r="S70" s="153"/>
    </row>
    <row r="71" spans="2:20" ht="15.75" thickTop="1" x14ac:dyDescent="0.25">
      <c r="B71" s="201"/>
      <c r="C71" s="151"/>
      <c r="D71" s="150"/>
      <c r="E71" s="150"/>
      <c r="F71" s="150"/>
      <c r="G71" s="150"/>
      <c r="H71" s="151"/>
      <c r="I71" s="150"/>
      <c r="J71" s="150"/>
      <c r="K71" s="150"/>
      <c r="L71" s="150"/>
      <c r="M71" s="151"/>
      <c r="N71" s="150"/>
      <c r="O71" s="150"/>
      <c r="P71" s="150"/>
      <c r="Q71" s="150"/>
      <c r="R71" s="151"/>
      <c r="S71" s="150"/>
    </row>
  </sheetData>
  <mergeCells count="16">
    <mergeCell ref="B69:C69"/>
    <mergeCell ref="B67:C67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  <pageSetUpPr fitToPage="1"/>
  </sheetPr>
  <dimension ref="B1:T72"/>
  <sheetViews>
    <sheetView topLeftCell="D1" zoomScale="80" zoomScaleNormal="80" workbookViewId="0">
      <selection activeCell="D7" sqref="D7:S67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3.7109375" style="143" customWidth="1"/>
    <col min="20" max="20" width="9.140625" style="463" customWidth="1"/>
    <col min="21" max="16384" width="9.140625" style="143"/>
  </cols>
  <sheetData>
    <row r="1" spans="2:20" ht="15.75" thickBot="1" x14ac:dyDescent="0.3"/>
    <row r="2" spans="2:20" ht="25.15" customHeight="1" thickTop="1" thickBot="1" x14ac:dyDescent="0.3">
      <c r="B2" s="479" t="s">
        <v>547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502"/>
    </row>
    <row r="3" spans="2:20" ht="25.15" customHeight="1" thickTop="1" thickBot="1" x14ac:dyDescent="0.3">
      <c r="B3" s="493" t="s">
        <v>54</v>
      </c>
      <c r="C3" s="495" t="s">
        <v>88</v>
      </c>
      <c r="D3" s="503" t="s">
        <v>64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12"/>
      <c r="S3" s="516" t="s">
        <v>68</v>
      </c>
    </row>
    <row r="4" spans="2:20" ht="25.15" customHeight="1" thickTop="1" thickBot="1" x14ac:dyDescent="0.3">
      <c r="B4" s="493"/>
      <c r="C4" s="495"/>
      <c r="D4" s="503" t="s">
        <v>65</v>
      </c>
      <c r="E4" s="504"/>
      <c r="F4" s="504"/>
      <c r="G4" s="504"/>
      <c r="H4" s="512"/>
      <c r="I4" s="504" t="s">
        <v>66</v>
      </c>
      <c r="J4" s="504"/>
      <c r="K4" s="504"/>
      <c r="L4" s="504"/>
      <c r="M4" s="512"/>
      <c r="N4" s="503" t="s">
        <v>67</v>
      </c>
      <c r="O4" s="504"/>
      <c r="P4" s="504"/>
      <c r="Q4" s="504"/>
      <c r="R4" s="512"/>
      <c r="S4" s="517"/>
    </row>
    <row r="5" spans="2:20" ht="25.15" customHeight="1" thickTop="1" x14ac:dyDescent="0.25">
      <c r="B5" s="493"/>
      <c r="C5" s="495"/>
      <c r="D5" s="519" t="s">
        <v>56</v>
      </c>
      <c r="E5" s="520"/>
      <c r="F5" s="520"/>
      <c r="G5" s="521"/>
      <c r="H5" s="522" t="s">
        <v>52</v>
      </c>
      <c r="I5" s="519" t="s">
        <v>56</v>
      </c>
      <c r="J5" s="520"/>
      <c r="K5" s="520"/>
      <c r="L5" s="521"/>
      <c r="M5" s="522" t="s">
        <v>52</v>
      </c>
      <c r="N5" s="519" t="s">
        <v>56</v>
      </c>
      <c r="O5" s="520"/>
      <c r="P5" s="520"/>
      <c r="Q5" s="521"/>
      <c r="R5" s="522" t="s">
        <v>52</v>
      </c>
      <c r="S5" s="517"/>
    </row>
    <row r="6" spans="2:20" ht="25.15" customHeight="1" thickBot="1" x14ac:dyDescent="0.3">
      <c r="B6" s="494"/>
      <c r="C6" s="496"/>
      <c r="D6" s="429" t="s">
        <v>57</v>
      </c>
      <c r="E6" s="431" t="s">
        <v>450</v>
      </c>
      <c r="F6" s="431" t="s">
        <v>78</v>
      </c>
      <c r="G6" s="204" t="s">
        <v>58</v>
      </c>
      <c r="H6" s="523"/>
      <c r="I6" s="429" t="s">
        <v>57</v>
      </c>
      <c r="J6" s="431" t="s">
        <v>450</v>
      </c>
      <c r="K6" s="431" t="s">
        <v>78</v>
      </c>
      <c r="L6" s="204" t="s">
        <v>58</v>
      </c>
      <c r="M6" s="523"/>
      <c r="N6" s="429" t="s">
        <v>57</v>
      </c>
      <c r="O6" s="431" t="s">
        <v>450</v>
      </c>
      <c r="P6" s="431" t="s">
        <v>78</v>
      </c>
      <c r="Q6" s="204" t="s">
        <v>58</v>
      </c>
      <c r="R6" s="523"/>
      <c r="S6" s="518"/>
    </row>
    <row r="7" spans="2:20" ht="21.95" customHeight="1" thickTop="1" thickBot="1" x14ac:dyDescent="0.3">
      <c r="B7" s="293" t="s">
        <v>50</v>
      </c>
      <c r="C7" s="156" t="s">
        <v>51</v>
      </c>
      <c r="D7" s="314">
        <v>3.0303030303030304E-2</v>
      </c>
      <c r="E7" s="308">
        <v>3.272727272727273E-2</v>
      </c>
      <c r="F7" s="308">
        <v>0</v>
      </c>
      <c r="G7" s="298">
        <v>0</v>
      </c>
      <c r="H7" s="294">
        <v>3.1662269129287601E-2</v>
      </c>
      <c r="I7" s="314">
        <v>4.2518397383483238E-2</v>
      </c>
      <c r="J7" s="308">
        <v>4.0432206343673754E-2</v>
      </c>
      <c r="K7" s="308">
        <v>8.5106382978723402E-2</v>
      </c>
      <c r="L7" s="298">
        <v>0</v>
      </c>
      <c r="M7" s="294">
        <v>4.2462845010615709E-2</v>
      </c>
      <c r="N7" s="314">
        <v>4.1606886657101862E-2</v>
      </c>
      <c r="O7" s="308">
        <v>3.0491599253266957E-2</v>
      </c>
      <c r="P7" s="308">
        <v>4.6357615894039736E-2</v>
      </c>
      <c r="Q7" s="298" t="e">
        <v>#DIV/0!</v>
      </c>
      <c r="R7" s="294">
        <v>3.4623217922606926E-2</v>
      </c>
      <c r="S7" s="294">
        <v>3.9163014279655024E-2</v>
      </c>
      <c r="T7" s="464" t="s">
        <v>283</v>
      </c>
    </row>
    <row r="8" spans="2:20" ht="21.95" customHeight="1" thickTop="1" thickBot="1" x14ac:dyDescent="0.3">
      <c r="B8" s="295" t="s">
        <v>89</v>
      </c>
      <c r="C8" s="156" t="s">
        <v>90</v>
      </c>
      <c r="D8" s="314">
        <v>0</v>
      </c>
      <c r="E8" s="308">
        <v>0</v>
      </c>
      <c r="F8" s="308">
        <v>0</v>
      </c>
      <c r="G8" s="298">
        <v>0</v>
      </c>
      <c r="H8" s="294">
        <v>0</v>
      </c>
      <c r="I8" s="314">
        <v>8.1766148814390845E-4</v>
      </c>
      <c r="J8" s="308">
        <v>6.9710700592540956E-4</v>
      </c>
      <c r="K8" s="308">
        <v>0</v>
      </c>
      <c r="L8" s="298">
        <v>0</v>
      </c>
      <c r="M8" s="294">
        <v>7.0771408351026188E-4</v>
      </c>
      <c r="N8" s="314">
        <v>0</v>
      </c>
      <c r="O8" s="308">
        <v>0</v>
      </c>
      <c r="P8" s="308">
        <v>0</v>
      </c>
      <c r="Q8" s="298" t="e">
        <v>#DIV/0!</v>
      </c>
      <c r="R8" s="294">
        <v>0</v>
      </c>
      <c r="S8" s="294">
        <v>4.2414816909373679E-4</v>
      </c>
      <c r="T8" s="463">
        <f>SUM(T9:T14)</f>
        <v>0</v>
      </c>
    </row>
    <row r="9" spans="2:20" ht="21.95" customHeight="1" thickTop="1" x14ac:dyDescent="0.25">
      <c r="B9" s="162">
        <v>10</v>
      </c>
      <c r="C9" s="163" t="s">
        <v>91</v>
      </c>
      <c r="D9" s="315">
        <v>0</v>
      </c>
      <c r="E9" s="316">
        <v>0</v>
      </c>
      <c r="F9" s="316">
        <v>0</v>
      </c>
      <c r="G9" s="317">
        <v>0</v>
      </c>
      <c r="H9" s="318">
        <v>0</v>
      </c>
      <c r="I9" s="315">
        <v>0</v>
      </c>
      <c r="J9" s="316">
        <v>0</v>
      </c>
      <c r="K9" s="316">
        <v>0</v>
      </c>
      <c r="L9" s="317">
        <v>0</v>
      </c>
      <c r="M9" s="318">
        <v>0</v>
      </c>
      <c r="N9" s="315">
        <v>0</v>
      </c>
      <c r="O9" s="316">
        <v>0</v>
      </c>
      <c r="P9" s="316">
        <v>0</v>
      </c>
      <c r="Q9" s="317" t="e">
        <v>#DIV/0!</v>
      </c>
      <c r="R9" s="318">
        <v>0</v>
      </c>
      <c r="S9" s="318">
        <v>0</v>
      </c>
      <c r="T9" s="464" t="s">
        <v>342</v>
      </c>
    </row>
    <row r="10" spans="2:20" ht="21.95" customHeight="1" x14ac:dyDescent="0.25">
      <c r="B10" s="162">
        <v>11</v>
      </c>
      <c r="C10" s="163" t="s">
        <v>92</v>
      </c>
      <c r="D10" s="315">
        <v>0</v>
      </c>
      <c r="E10" s="316">
        <v>0</v>
      </c>
      <c r="F10" s="316">
        <v>0</v>
      </c>
      <c r="G10" s="317">
        <v>0</v>
      </c>
      <c r="H10" s="318">
        <v>0</v>
      </c>
      <c r="I10" s="315">
        <v>0</v>
      </c>
      <c r="J10" s="316">
        <v>0</v>
      </c>
      <c r="K10" s="316">
        <v>0</v>
      </c>
      <c r="L10" s="317">
        <v>0</v>
      </c>
      <c r="M10" s="318">
        <v>0</v>
      </c>
      <c r="N10" s="315">
        <v>0</v>
      </c>
      <c r="O10" s="316">
        <v>0</v>
      </c>
      <c r="P10" s="316">
        <v>0</v>
      </c>
      <c r="Q10" s="317" t="e">
        <v>#DIV/0!</v>
      </c>
      <c r="R10" s="318">
        <v>0</v>
      </c>
      <c r="S10" s="318">
        <v>0</v>
      </c>
      <c r="T10" s="464" t="s">
        <v>343</v>
      </c>
    </row>
    <row r="11" spans="2:20" ht="21.95" customHeight="1" x14ac:dyDescent="0.25">
      <c r="B11" s="162">
        <v>12</v>
      </c>
      <c r="C11" s="163" t="s">
        <v>93</v>
      </c>
      <c r="D11" s="315">
        <v>0</v>
      </c>
      <c r="E11" s="316">
        <v>0</v>
      </c>
      <c r="F11" s="316">
        <v>0</v>
      </c>
      <c r="G11" s="317">
        <v>0</v>
      </c>
      <c r="H11" s="318">
        <v>0</v>
      </c>
      <c r="I11" s="315">
        <v>0</v>
      </c>
      <c r="J11" s="316">
        <v>0</v>
      </c>
      <c r="K11" s="316">
        <v>0</v>
      </c>
      <c r="L11" s="317">
        <v>0</v>
      </c>
      <c r="M11" s="318">
        <v>0</v>
      </c>
      <c r="N11" s="315">
        <v>0</v>
      </c>
      <c r="O11" s="316">
        <v>0</v>
      </c>
      <c r="P11" s="316">
        <v>0</v>
      </c>
      <c r="Q11" s="317" t="e">
        <v>#DIV/0!</v>
      </c>
      <c r="R11" s="318">
        <v>0</v>
      </c>
      <c r="S11" s="318">
        <v>0</v>
      </c>
      <c r="T11" s="464" t="s">
        <v>344</v>
      </c>
    </row>
    <row r="12" spans="2:20" ht="21.95" customHeight="1" x14ac:dyDescent="0.25">
      <c r="B12" s="162">
        <v>13</v>
      </c>
      <c r="C12" s="163" t="s">
        <v>94</v>
      </c>
      <c r="D12" s="315">
        <v>0</v>
      </c>
      <c r="E12" s="316">
        <v>0</v>
      </c>
      <c r="F12" s="316">
        <v>0</v>
      </c>
      <c r="G12" s="317">
        <v>0</v>
      </c>
      <c r="H12" s="318">
        <v>0</v>
      </c>
      <c r="I12" s="315">
        <v>8.1766148814390845E-4</v>
      </c>
      <c r="J12" s="316">
        <v>0</v>
      </c>
      <c r="K12" s="316">
        <v>0</v>
      </c>
      <c r="L12" s="317">
        <v>0</v>
      </c>
      <c r="M12" s="318">
        <v>2.3590469450342062E-4</v>
      </c>
      <c r="N12" s="315">
        <v>0</v>
      </c>
      <c r="O12" s="316">
        <v>0</v>
      </c>
      <c r="P12" s="316">
        <v>0</v>
      </c>
      <c r="Q12" s="317" t="e">
        <v>#DIV/0!</v>
      </c>
      <c r="R12" s="318">
        <v>0</v>
      </c>
      <c r="S12" s="318">
        <v>1.4138272303124559E-4</v>
      </c>
      <c r="T12" s="464" t="s">
        <v>345</v>
      </c>
    </row>
    <row r="13" spans="2:20" ht="21.95" customHeight="1" x14ac:dyDescent="0.25">
      <c r="B13" s="162">
        <v>14</v>
      </c>
      <c r="C13" s="163" t="s">
        <v>95</v>
      </c>
      <c r="D13" s="315">
        <v>0</v>
      </c>
      <c r="E13" s="316">
        <v>0</v>
      </c>
      <c r="F13" s="316">
        <v>0</v>
      </c>
      <c r="G13" s="317">
        <v>0</v>
      </c>
      <c r="H13" s="318">
        <v>0</v>
      </c>
      <c r="I13" s="315">
        <v>0</v>
      </c>
      <c r="J13" s="316">
        <v>3.4855350296270478E-4</v>
      </c>
      <c r="K13" s="316">
        <v>0</v>
      </c>
      <c r="L13" s="317">
        <v>0</v>
      </c>
      <c r="M13" s="318">
        <v>2.3590469450342062E-4</v>
      </c>
      <c r="N13" s="315">
        <v>0</v>
      </c>
      <c r="O13" s="316">
        <v>0</v>
      </c>
      <c r="P13" s="316">
        <v>0</v>
      </c>
      <c r="Q13" s="317" t="e">
        <v>#DIV/0!</v>
      </c>
      <c r="R13" s="318">
        <v>0</v>
      </c>
      <c r="S13" s="318">
        <v>1.4138272303124559E-4</v>
      </c>
      <c r="T13" s="464" t="s">
        <v>346</v>
      </c>
    </row>
    <row r="14" spans="2:20" ht="21.95" customHeight="1" thickBot="1" x14ac:dyDescent="0.3">
      <c r="B14" s="162">
        <v>19</v>
      </c>
      <c r="C14" s="163" t="s">
        <v>96</v>
      </c>
      <c r="D14" s="315">
        <v>0</v>
      </c>
      <c r="E14" s="316">
        <v>0</v>
      </c>
      <c r="F14" s="316">
        <v>0</v>
      </c>
      <c r="G14" s="317">
        <v>0</v>
      </c>
      <c r="H14" s="318">
        <v>0</v>
      </c>
      <c r="I14" s="315">
        <v>0</v>
      </c>
      <c r="J14" s="316">
        <v>3.4855350296270478E-4</v>
      </c>
      <c r="K14" s="316">
        <v>0</v>
      </c>
      <c r="L14" s="317">
        <v>0</v>
      </c>
      <c r="M14" s="318">
        <v>2.3590469450342062E-4</v>
      </c>
      <c r="N14" s="315">
        <v>0</v>
      </c>
      <c r="O14" s="316">
        <v>0</v>
      </c>
      <c r="P14" s="316">
        <v>0</v>
      </c>
      <c r="Q14" s="317" t="e">
        <v>#DIV/0!</v>
      </c>
      <c r="R14" s="318">
        <v>0</v>
      </c>
      <c r="S14" s="318">
        <v>1.4138272303124559E-4</v>
      </c>
      <c r="T14" s="464" t="s">
        <v>347</v>
      </c>
    </row>
    <row r="15" spans="2:20" ht="21.95" customHeight="1" thickTop="1" thickBot="1" x14ac:dyDescent="0.3">
      <c r="B15" s="295" t="s">
        <v>97</v>
      </c>
      <c r="C15" s="156" t="s">
        <v>98</v>
      </c>
      <c r="D15" s="314">
        <v>0</v>
      </c>
      <c r="E15" s="308">
        <v>0</v>
      </c>
      <c r="F15" s="308">
        <v>0</v>
      </c>
      <c r="G15" s="298">
        <v>0</v>
      </c>
      <c r="H15" s="294">
        <v>0</v>
      </c>
      <c r="I15" s="314">
        <v>1.6353229762878169E-3</v>
      </c>
      <c r="J15" s="308">
        <v>1.7427675148135239E-3</v>
      </c>
      <c r="K15" s="308">
        <v>0</v>
      </c>
      <c r="L15" s="298">
        <v>0</v>
      </c>
      <c r="M15" s="294">
        <v>1.6513328615239443E-3</v>
      </c>
      <c r="N15" s="314">
        <v>0</v>
      </c>
      <c r="O15" s="308">
        <v>1.2445550715619166E-3</v>
      </c>
      <c r="P15" s="308">
        <v>0</v>
      </c>
      <c r="Q15" s="298" t="e">
        <v>#DIV/0!</v>
      </c>
      <c r="R15" s="294">
        <v>8.1466395112016296E-4</v>
      </c>
      <c r="S15" s="294">
        <v>1.2724445072812103E-3</v>
      </c>
      <c r="T15" s="463">
        <f>SUM(T16:T21)</f>
        <v>0</v>
      </c>
    </row>
    <row r="16" spans="2:20" ht="35.1" customHeight="1" thickTop="1" x14ac:dyDescent="0.25">
      <c r="B16" s="162">
        <v>20</v>
      </c>
      <c r="C16" s="163" t="s">
        <v>99</v>
      </c>
      <c r="D16" s="315">
        <v>0</v>
      </c>
      <c r="E16" s="316">
        <v>0</v>
      </c>
      <c r="F16" s="316">
        <v>0</v>
      </c>
      <c r="G16" s="317">
        <v>0</v>
      </c>
      <c r="H16" s="318">
        <v>0</v>
      </c>
      <c r="I16" s="315">
        <v>0</v>
      </c>
      <c r="J16" s="316">
        <v>0</v>
      </c>
      <c r="K16" s="316">
        <v>0</v>
      </c>
      <c r="L16" s="317">
        <v>0</v>
      </c>
      <c r="M16" s="318">
        <v>0</v>
      </c>
      <c r="N16" s="315">
        <v>0</v>
      </c>
      <c r="O16" s="316">
        <v>6.222775357809583E-4</v>
      </c>
      <c r="P16" s="316">
        <v>0</v>
      </c>
      <c r="Q16" s="317" t="e">
        <v>#DIV/0!</v>
      </c>
      <c r="R16" s="318">
        <v>4.0733197556008148E-4</v>
      </c>
      <c r="S16" s="318">
        <v>1.4138272303124559E-4</v>
      </c>
      <c r="T16" s="464" t="s">
        <v>348</v>
      </c>
    </row>
    <row r="17" spans="2:20" ht="21.95" customHeight="1" x14ac:dyDescent="0.25">
      <c r="B17" s="162">
        <v>21</v>
      </c>
      <c r="C17" s="163" t="s">
        <v>100</v>
      </c>
      <c r="D17" s="315">
        <v>0</v>
      </c>
      <c r="E17" s="316">
        <v>0</v>
      </c>
      <c r="F17" s="316">
        <v>0</v>
      </c>
      <c r="G17" s="317">
        <v>0</v>
      </c>
      <c r="H17" s="318">
        <v>0</v>
      </c>
      <c r="I17" s="315">
        <v>0</v>
      </c>
      <c r="J17" s="316">
        <v>3.4855350296270478E-4</v>
      </c>
      <c r="K17" s="316">
        <v>0</v>
      </c>
      <c r="L17" s="317">
        <v>0</v>
      </c>
      <c r="M17" s="318">
        <v>2.3590469450342062E-4</v>
      </c>
      <c r="N17" s="315">
        <v>0</v>
      </c>
      <c r="O17" s="316">
        <v>0</v>
      </c>
      <c r="P17" s="316">
        <v>0</v>
      </c>
      <c r="Q17" s="317" t="e">
        <v>#DIV/0!</v>
      </c>
      <c r="R17" s="318">
        <v>0</v>
      </c>
      <c r="S17" s="318">
        <v>1.4138272303124559E-4</v>
      </c>
      <c r="T17" s="464" t="s">
        <v>349</v>
      </c>
    </row>
    <row r="18" spans="2:20" ht="21.95" customHeight="1" x14ac:dyDescent="0.25">
      <c r="B18" s="162">
        <v>22</v>
      </c>
      <c r="C18" s="163" t="s">
        <v>101</v>
      </c>
      <c r="D18" s="315">
        <v>0</v>
      </c>
      <c r="E18" s="316">
        <v>0</v>
      </c>
      <c r="F18" s="316">
        <v>0</v>
      </c>
      <c r="G18" s="317">
        <v>0</v>
      </c>
      <c r="H18" s="318">
        <v>0</v>
      </c>
      <c r="I18" s="315">
        <v>8.1766148814390845E-4</v>
      </c>
      <c r="J18" s="316">
        <v>3.4855350296270478E-4</v>
      </c>
      <c r="K18" s="316">
        <v>0</v>
      </c>
      <c r="L18" s="317">
        <v>0</v>
      </c>
      <c r="M18" s="318">
        <v>4.7180938900684123E-4</v>
      </c>
      <c r="N18" s="315">
        <v>0</v>
      </c>
      <c r="O18" s="316">
        <v>6.222775357809583E-4</v>
      </c>
      <c r="P18" s="316">
        <v>0</v>
      </c>
      <c r="Q18" s="317" t="e">
        <v>#DIV/0!</v>
      </c>
      <c r="R18" s="318">
        <v>4.0733197556008148E-4</v>
      </c>
      <c r="S18" s="318">
        <v>4.2414816909373674E-4</v>
      </c>
      <c r="T18" s="464" t="s">
        <v>350</v>
      </c>
    </row>
    <row r="19" spans="2:20" ht="21.95" customHeight="1" x14ac:dyDescent="0.25">
      <c r="B19" s="162">
        <v>23</v>
      </c>
      <c r="C19" s="163" t="s">
        <v>102</v>
      </c>
      <c r="D19" s="315">
        <v>0</v>
      </c>
      <c r="E19" s="316">
        <v>0</v>
      </c>
      <c r="F19" s="316">
        <v>0</v>
      </c>
      <c r="G19" s="317">
        <v>0</v>
      </c>
      <c r="H19" s="318">
        <v>0</v>
      </c>
      <c r="I19" s="315">
        <v>0</v>
      </c>
      <c r="J19" s="316">
        <v>0</v>
      </c>
      <c r="K19" s="316">
        <v>0</v>
      </c>
      <c r="L19" s="317">
        <v>0</v>
      </c>
      <c r="M19" s="318">
        <v>0</v>
      </c>
      <c r="N19" s="315">
        <v>0</v>
      </c>
      <c r="O19" s="316">
        <v>0</v>
      </c>
      <c r="P19" s="316">
        <v>0</v>
      </c>
      <c r="Q19" s="317" t="e">
        <v>#DIV/0!</v>
      </c>
      <c r="R19" s="318">
        <v>0</v>
      </c>
      <c r="S19" s="318">
        <v>0</v>
      </c>
      <c r="T19" s="464" t="s">
        <v>351</v>
      </c>
    </row>
    <row r="20" spans="2:20" ht="21.95" customHeight="1" x14ac:dyDescent="0.25">
      <c r="B20" s="162">
        <v>24</v>
      </c>
      <c r="C20" s="163" t="s">
        <v>103</v>
      </c>
      <c r="D20" s="315">
        <v>0</v>
      </c>
      <c r="E20" s="316">
        <v>0</v>
      </c>
      <c r="F20" s="316">
        <v>0</v>
      </c>
      <c r="G20" s="317">
        <v>0</v>
      </c>
      <c r="H20" s="318">
        <v>0</v>
      </c>
      <c r="I20" s="315">
        <v>8.1766148814390845E-4</v>
      </c>
      <c r="J20" s="316">
        <v>1.0456605088881143E-3</v>
      </c>
      <c r="K20" s="316">
        <v>0</v>
      </c>
      <c r="L20" s="317">
        <v>0</v>
      </c>
      <c r="M20" s="318">
        <v>9.4361877801368247E-4</v>
      </c>
      <c r="N20" s="315">
        <v>0</v>
      </c>
      <c r="O20" s="316">
        <v>0</v>
      </c>
      <c r="P20" s="316">
        <v>0</v>
      </c>
      <c r="Q20" s="317" t="e">
        <v>#DIV/0!</v>
      </c>
      <c r="R20" s="318">
        <v>0</v>
      </c>
      <c r="S20" s="318">
        <v>5.6553089212498236E-4</v>
      </c>
      <c r="T20" s="464" t="s">
        <v>352</v>
      </c>
    </row>
    <row r="21" spans="2:20" ht="21.95" customHeight="1" thickBot="1" x14ac:dyDescent="0.3">
      <c r="B21" s="162">
        <v>29</v>
      </c>
      <c r="C21" s="163" t="s">
        <v>104</v>
      </c>
      <c r="D21" s="315">
        <v>0</v>
      </c>
      <c r="E21" s="316">
        <v>0</v>
      </c>
      <c r="F21" s="316">
        <v>0</v>
      </c>
      <c r="G21" s="317">
        <v>0</v>
      </c>
      <c r="H21" s="318">
        <v>0</v>
      </c>
      <c r="I21" s="315">
        <v>0</v>
      </c>
      <c r="J21" s="316">
        <v>0</v>
      </c>
      <c r="K21" s="316">
        <v>0</v>
      </c>
      <c r="L21" s="317">
        <v>0</v>
      </c>
      <c r="M21" s="318">
        <v>0</v>
      </c>
      <c r="N21" s="315">
        <v>0</v>
      </c>
      <c r="O21" s="316">
        <v>0</v>
      </c>
      <c r="P21" s="316">
        <v>0</v>
      </c>
      <c r="Q21" s="317" t="e">
        <v>#DIV/0!</v>
      </c>
      <c r="R21" s="318">
        <v>0</v>
      </c>
      <c r="S21" s="318">
        <v>0</v>
      </c>
      <c r="T21" s="464" t="s">
        <v>353</v>
      </c>
    </row>
    <row r="22" spans="2:20" ht="21.95" customHeight="1" thickTop="1" thickBot="1" x14ac:dyDescent="0.3">
      <c r="B22" s="295" t="s">
        <v>105</v>
      </c>
      <c r="C22" s="156" t="s">
        <v>106</v>
      </c>
      <c r="D22" s="314">
        <v>7.0707070707070718E-2</v>
      </c>
      <c r="E22" s="308">
        <v>3.6363636363636369E-2</v>
      </c>
      <c r="F22" s="308">
        <v>0</v>
      </c>
      <c r="G22" s="298">
        <v>0</v>
      </c>
      <c r="H22" s="294">
        <v>4.4854881266490766E-2</v>
      </c>
      <c r="I22" s="314">
        <v>5.2330335241210141E-2</v>
      </c>
      <c r="J22" s="308">
        <v>5.8905542000697107E-2</v>
      </c>
      <c r="K22" s="308">
        <v>6.3829787234042548E-2</v>
      </c>
      <c r="L22" s="298">
        <v>0</v>
      </c>
      <c r="M22" s="294">
        <v>5.7088936069827782E-2</v>
      </c>
      <c r="N22" s="314">
        <v>7.3170731707317069E-2</v>
      </c>
      <c r="O22" s="308">
        <v>7.7162414436838814E-2</v>
      </c>
      <c r="P22" s="308">
        <v>8.6092715231788075E-2</v>
      </c>
      <c r="Q22" s="298" t="e">
        <v>#DIV/0!</v>
      </c>
      <c r="R22" s="294">
        <v>7.6578411405295324E-2</v>
      </c>
      <c r="S22" s="294">
        <v>6.3198077194966784E-2</v>
      </c>
      <c r="T22" s="463">
        <f>SUM(T23:T29)</f>
        <v>0</v>
      </c>
    </row>
    <row r="23" spans="2:20" ht="21.95" customHeight="1" thickTop="1" x14ac:dyDescent="0.25">
      <c r="B23" s="162">
        <v>30</v>
      </c>
      <c r="C23" s="163" t="s">
        <v>107</v>
      </c>
      <c r="D23" s="315">
        <v>3.0303030303030304E-2</v>
      </c>
      <c r="E23" s="316">
        <v>1.090909090909091E-2</v>
      </c>
      <c r="F23" s="316">
        <v>0</v>
      </c>
      <c r="G23" s="317">
        <v>0</v>
      </c>
      <c r="H23" s="318">
        <v>1.5831134564643801E-2</v>
      </c>
      <c r="I23" s="315">
        <v>2.7800490596892886E-2</v>
      </c>
      <c r="J23" s="316">
        <v>1.742767514813524E-2</v>
      </c>
      <c r="K23" s="316">
        <v>1.4184397163120567E-2</v>
      </c>
      <c r="L23" s="317">
        <v>0</v>
      </c>
      <c r="M23" s="318">
        <v>2.0287803727294173E-2</v>
      </c>
      <c r="N23" s="315">
        <v>3.443328550932568E-2</v>
      </c>
      <c r="O23" s="316">
        <v>1.8046048537647789E-2</v>
      </c>
      <c r="P23" s="316">
        <v>2.6490066225165563E-2</v>
      </c>
      <c r="Q23" s="317" t="e">
        <v>#DIV/0!</v>
      </c>
      <c r="R23" s="318">
        <v>2.3217922606924644E-2</v>
      </c>
      <c r="S23" s="318">
        <v>2.1066025731655592E-2</v>
      </c>
      <c r="T23" s="464" t="s">
        <v>354</v>
      </c>
    </row>
    <row r="24" spans="2:20" ht="21.95" customHeight="1" x14ac:dyDescent="0.25">
      <c r="B24" s="162">
        <v>31</v>
      </c>
      <c r="C24" s="163" t="s">
        <v>108</v>
      </c>
      <c r="D24" s="315">
        <v>0</v>
      </c>
      <c r="E24" s="316">
        <v>0</v>
      </c>
      <c r="F24" s="316">
        <v>0</v>
      </c>
      <c r="G24" s="317">
        <v>0</v>
      </c>
      <c r="H24" s="318">
        <v>0</v>
      </c>
      <c r="I24" s="315">
        <v>1.6353229762878169E-3</v>
      </c>
      <c r="J24" s="316">
        <v>3.4855350296270478E-4</v>
      </c>
      <c r="K24" s="316">
        <v>7.0921985815602835E-3</v>
      </c>
      <c r="L24" s="317">
        <v>0</v>
      </c>
      <c r="M24" s="318">
        <v>9.4361877801368247E-4</v>
      </c>
      <c r="N24" s="315">
        <v>0</v>
      </c>
      <c r="O24" s="316">
        <v>0</v>
      </c>
      <c r="P24" s="316">
        <v>0</v>
      </c>
      <c r="Q24" s="317" t="e">
        <v>#DIV/0!</v>
      </c>
      <c r="R24" s="318">
        <v>0</v>
      </c>
      <c r="S24" s="318">
        <v>5.6553089212498236E-4</v>
      </c>
      <c r="T24" s="464" t="s">
        <v>355</v>
      </c>
    </row>
    <row r="25" spans="2:20" ht="21.95" customHeight="1" x14ac:dyDescent="0.25">
      <c r="B25" s="162">
        <v>32</v>
      </c>
      <c r="C25" s="163" t="s">
        <v>109</v>
      </c>
      <c r="D25" s="315">
        <v>0</v>
      </c>
      <c r="E25" s="316">
        <v>0</v>
      </c>
      <c r="F25" s="316">
        <v>0</v>
      </c>
      <c r="G25" s="317">
        <v>0</v>
      </c>
      <c r="H25" s="318">
        <v>0</v>
      </c>
      <c r="I25" s="315">
        <v>8.1766148814390845E-4</v>
      </c>
      <c r="J25" s="316">
        <v>1.0456605088881143E-3</v>
      </c>
      <c r="K25" s="316">
        <v>0</v>
      </c>
      <c r="L25" s="317">
        <v>0</v>
      </c>
      <c r="M25" s="318">
        <v>9.4361877801368247E-4</v>
      </c>
      <c r="N25" s="315">
        <v>1.4347202295552368E-3</v>
      </c>
      <c r="O25" s="316">
        <v>0</v>
      </c>
      <c r="P25" s="316">
        <v>0</v>
      </c>
      <c r="Q25" s="317" t="e">
        <v>#DIV/0!</v>
      </c>
      <c r="R25" s="318">
        <v>4.0733197556008148E-4</v>
      </c>
      <c r="S25" s="318">
        <v>7.0691361515622792E-4</v>
      </c>
      <c r="T25" s="464" t="s">
        <v>356</v>
      </c>
    </row>
    <row r="26" spans="2:20" ht="21.95" customHeight="1" x14ac:dyDescent="0.25">
      <c r="B26" s="162">
        <v>33</v>
      </c>
      <c r="C26" s="163" t="s">
        <v>110</v>
      </c>
      <c r="D26" s="315">
        <v>1.0101010101010102E-2</v>
      </c>
      <c r="E26" s="316">
        <v>0</v>
      </c>
      <c r="F26" s="316">
        <v>0</v>
      </c>
      <c r="G26" s="317">
        <v>0</v>
      </c>
      <c r="H26" s="318">
        <v>2.6385224274406332E-3</v>
      </c>
      <c r="I26" s="315">
        <v>5.7236304170073587E-3</v>
      </c>
      <c r="J26" s="316">
        <v>7.668177065179505E-3</v>
      </c>
      <c r="K26" s="316">
        <v>7.0921985815602835E-3</v>
      </c>
      <c r="L26" s="317">
        <v>0</v>
      </c>
      <c r="M26" s="318">
        <v>7.0771408351026181E-3</v>
      </c>
      <c r="N26" s="315">
        <v>5.7388809182209472E-3</v>
      </c>
      <c r="O26" s="316">
        <v>9.9564405724953328E-3</v>
      </c>
      <c r="P26" s="316">
        <v>6.6225165562913907E-3</v>
      </c>
      <c r="Q26" s="317" t="e">
        <v>#DIV/0!</v>
      </c>
      <c r="R26" s="318">
        <v>8.5539714867617113E-3</v>
      </c>
      <c r="S26" s="318">
        <v>7.3519015976247701E-3</v>
      </c>
      <c r="T26" s="464" t="s">
        <v>357</v>
      </c>
    </row>
    <row r="27" spans="2:20" ht="21.95" customHeight="1" x14ac:dyDescent="0.25">
      <c r="B27" s="162">
        <v>34</v>
      </c>
      <c r="C27" s="163" t="s">
        <v>111</v>
      </c>
      <c r="D27" s="315">
        <v>1.0101010101010102E-2</v>
      </c>
      <c r="E27" s="316">
        <v>7.2727272727272727E-3</v>
      </c>
      <c r="F27" s="316">
        <v>0</v>
      </c>
      <c r="G27" s="317">
        <v>0</v>
      </c>
      <c r="H27" s="318">
        <v>7.9155672823219003E-3</v>
      </c>
      <c r="I27" s="315">
        <v>8.1766148814390845E-4</v>
      </c>
      <c r="J27" s="316">
        <v>6.9710700592540958E-3</v>
      </c>
      <c r="K27" s="316">
        <v>7.0921985815602835E-3</v>
      </c>
      <c r="L27" s="317">
        <v>0</v>
      </c>
      <c r="M27" s="318">
        <v>5.1899032790752534E-3</v>
      </c>
      <c r="N27" s="315">
        <v>8.60832137733142E-3</v>
      </c>
      <c r="O27" s="316">
        <v>8.7118855009334171E-3</v>
      </c>
      <c r="P27" s="316">
        <v>1.3245033112582781E-2</v>
      </c>
      <c r="Q27" s="317" t="e">
        <v>#DIV/0!</v>
      </c>
      <c r="R27" s="318">
        <v>8.9613034623217923E-3</v>
      </c>
      <c r="S27" s="318">
        <v>6.6449879824685421E-3</v>
      </c>
      <c r="T27" s="464" t="s">
        <v>358</v>
      </c>
    </row>
    <row r="28" spans="2:20" ht="21.95" customHeight="1" x14ac:dyDescent="0.25">
      <c r="B28" s="162">
        <v>35</v>
      </c>
      <c r="C28" s="163" t="s">
        <v>112</v>
      </c>
      <c r="D28" s="315">
        <v>2.0202020202020204E-2</v>
      </c>
      <c r="E28" s="316">
        <v>1.4545454545454545E-2</v>
      </c>
      <c r="F28" s="316">
        <v>0</v>
      </c>
      <c r="G28" s="317">
        <v>0</v>
      </c>
      <c r="H28" s="318">
        <v>1.5831134564643801E-2</v>
      </c>
      <c r="I28" s="315">
        <v>1.5535568274734259E-2</v>
      </c>
      <c r="J28" s="316">
        <v>2.126176368072499E-2</v>
      </c>
      <c r="K28" s="316">
        <v>2.8368794326241134E-2</v>
      </c>
      <c r="L28" s="317">
        <v>0</v>
      </c>
      <c r="M28" s="318">
        <v>1.9815994338287332E-2</v>
      </c>
      <c r="N28" s="315">
        <v>2.2955523672883789E-2</v>
      </c>
      <c r="O28" s="316">
        <v>3.6092097075295579E-2</v>
      </c>
      <c r="P28" s="316">
        <v>3.9735099337748346E-2</v>
      </c>
      <c r="Q28" s="317" t="e">
        <v>#DIV/0!</v>
      </c>
      <c r="R28" s="318">
        <v>3.2586558044806514E-2</v>
      </c>
      <c r="S28" s="318">
        <v>2.4035062915311749E-2</v>
      </c>
      <c r="T28" s="464" t="s">
        <v>359</v>
      </c>
    </row>
    <row r="29" spans="2:20" ht="21.95" customHeight="1" thickBot="1" x14ac:dyDescent="0.3">
      <c r="B29" s="162">
        <v>39</v>
      </c>
      <c r="C29" s="163" t="s">
        <v>113</v>
      </c>
      <c r="D29" s="315">
        <v>0</v>
      </c>
      <c r="E29" s="316">
        <v>3.6363636363636364E-3</v>
      </c>
      <c r="F29" s="316">
        <v>0</v>
      </c>
      <c r="G29" s="317">
        <v>0</v>
      </c>
      <c r="H29" s="318">
        <v>2.6385224274406332E-3</v>
      </c>
      <c r="I29" s="315">
        <v>0</v>
      </c>
      <c r="J29" s="316">
        <v>4.1826420355524571E-3</v>
      </c>
      <c r="K29" s="316">
        <v>0</v>
      </c>
      <c r="L29" s="317">
        <v>0</v>
      </c>
      <c r="M29" s="318">
        <v>2.8308563340410475E-3</v>
      </c>
      <c r="N29" s="315">
        <v>0</v>
      </c>
      <c r="O29" s="316">
        <v>4.3559427504667085E-3</v>
      </c>
      <c r="P29" s="316">
        <v>0</v>
      </c>
      <c r="Q29" s="317" t="e">
        <v>#DIV/0!</v>
      </c>
      <c r="R29" s="318">
        <v>2.8513238289205704E-3</v>
      </c>
      <c r="S29" s="318">
        <v>2.8276544606249117E-3</v>
      </c>
      <c r="T29" s="464" t="s">
        <v>360</v>
      </c>
    </row>
    <row r="30" spans="2:20" ht="21.95" customHeight="1" thickTop="1" thickBot="1" x14ac:dyDescent="0.3">
      <c r="B30" s="295" t="s">
        <v>114</v>
      </c>
      <c r="C30" s="156" t="s">
        <v>115</v>
      </c>
      <c r="D30" s="314">
        <v>0.47474747474747475</v>
      </c>
      <c r="E30" s="308">
        <v>0.52</v>
      </c>
      <c r="F30" s="308">
        <v>0.4</v>
      </c>
      <c r="G30" s="298">
        <v>0</v>
      </c>
      <c r="H30" s="294">
        <v>0.50659630606860151</v>
      </c>
      <c r="I30" s="314">
        <v>0.49713818479149635</v>
      </c>
      <c r="J30" s="308">
        <v>0.43987452073893346</v>
      </c>
      <c r="K30" s="308">
        <v>0.41843971631205673</v>
      </c>
      <c r="L30" s="298">
        <v>0.33333333333333331</v>
      </c>
      <c r="M30" s="294">
        <v>0.45553196508610516</v>
      </c>
      <c r="N30" s="314">
        <v>0.31994261119081785</v>
      </c>
      <c r="O30" s="308">
        <v>0.35843186060983201</v>
      </c>
      <c r="P30" s="308">
        <v>0.31125827814569534</v>
      </c>
      <c r="Q30" s="298" t="e">
        <v>#DIV/0!</v>
      </c>
      <c r="R30" s="294">
        <v>0.34460285132382895</v>
      </c>
      <c r="S30" s="294">
        <v>0.41976530467976808</v>
      </c>
      <c r="T30" s="463">
        <f>SUM(T31:T37)</f>
        <v>0</v>
      </c>
    </row>
    <row r="31" spans="2:20" ht="35.1" customHeight="1" thickTop="1" x14ac:dyDescent="0.25">
      <c r="B31" s="162">
        <v>40</v>
      </c>
      <c r="C31" s="163" t="s">
        <v>116</v>
      </c>
      <c r="D31" s="315">
        <v>3.0303030303030304E-2</v>
      </c>
      <c r="E31" s="316">
        <v>9.8181818181818176E-2</v>
      </c>
      <c r="F31" s="316">
        <v>0</v>
      </c>
      <c r="G31" s="317">
        <v>0</v>
      </c>
      <c r="H31" s="318">
        <v>7.9155672823219003E-2</v>
      </c>
      <c r="I31" s="315">
        <v>7.5224856909239579E-2</v>
      </c>
      <c r="J31" s="316">
        <v>6.0996863018473332E-2</v>
      </c>
      <c r="K31" s="316">
        <v>7.8014184397163122E-2</v>
      </c>
      <c r="L31" s="317">
        <v>0.16666666666666666</v>
      </c>
      <c r="M31" s="318">
        <v>6.5817409766454352E-2</v>
      </c>
      <c r="N31" s="315">
        <v>3.5868005738880916E-2</v>
      </c>
      <c r="O31" s="316">
        <v>4.6048537647790912E-2</v>
      </c>
      <c r="P31" s="316">
        <v>5.2980132450331126E-2</v>
      </c>
      <c r="Q31" s="317" t="e">
        <v>#DIV/0!</v>
      </c>
      <c r="R31" s="318">
        <v>4.3584521384928715E-2</v>
      </c>
      <c r="S31" s="318">
        <v>5.8815212780998161E-2</v>
      </c>
      <c r="T31" s="464" t="s">
        <v>361</v>
      </c>
    </row>
    <row r="32" spans="2:20" ht="35.1" customHeight="1" x14ac:dyDescent="0.25">
      <c r="B32" s="162">
        <v>41</v>
      </c>
      <c r="C32" s="163" t="s">
        <v>117</v>
      </c>
      <c r="D32" s="315">
        <v>0</v>
      </c>
      <c r="E32" s="316">
        <v>0</v>
      </c>
      <c r="F32" s="316">
        <v>0</v>
      </c>
      <c r="G32" s="317">
        <v>0</v>
      </c>
      <c r="H32" s="318">
        <v>0</v>
      </c>
      <c r="I32" s="315">
        <v>2.4529844644317253E-3</v>
      </c>
      <c r="J32" s="316">
        <v>1.3942140118508191E-3</v>
      </c>
      <c r="K32" s="316">
        <v>0</v>
      </c>
      <c r="L32" s="317">
        <v>0</v>
      </c>
      <c r="M32" s="318">
        <v>1.6513328615239443E-3</v>
      </c>
      <c r="N32" s="315">
        <v>0</v>
      </c>
      <c r="O32" s="316">
        <v>1.2445550715619166E-3</v>
      </c>
      <c r="P32" s="316">
        <v>0</v>
      </c>
      <c r="Q32" s="317" t="e">
        <v>#DIV/0!</v>
      </c>
      <c r="R32" s="318">
        <v>8.1466395112016296E-4</v>
      </c>
      <c r="S32" s="318">
        <v>1.2724445072812103E-3</v>
      </c>
      <c r="T32" s="464" t="s">
        <v>362</v>
      </c>
    </row>
    <row r="33" spans="2:20" ht="35.1" customHeight="1" x14ac:dyDescent="0.25">
      <c r="B33" s="162">
        <v>42</v>
      </c>
      <c r="C33" s="163" t="s">
        <v>118</v>
      </c>
      <c r="D33" s="315">
        <v>0.43434343434343436</v>
      </c>
      <c r="E33" s="316">
        <v>0.41454545454545455</v>
      </c>
      <c r="F33" s="316">
        <v>0.4</v>
      </c>
      <c r="G33" s="317">
        <v>0</v>
      </c>
      <c r="H33" s="318">
        <v>0.41952506596306066</v>
      </c>
      <c r="I33" s="315">
        <v>0.4055600981193786</v>
      </c>
      <c r="J33" s="316">
        <v>0.36493551760195192</v>
      </c>
      <c r="K33" s="316">
        <v>0.33333333333333331</v>
      </c>
      <c r="L33" s="317">
        <v>0.16666666666666666</v>
      </c>
      <c r="M33" s="318">
        <v>0.3753243689549422</v>
      </c>
      <c r="N33" s="315">
        <v>0.26829268292682928</v>
      </c>
      <c r="O33" s="316">
        <v>0.29682638456751709</v>
      </c>
      <c r="P33" s="316">
        <v>0.24503311258278146</v>
      </c>
      <c r="Q33" s="317" t="e">
        <v>#DIV/0!</v>
      </c>
      <c r="R33" s="318">
        <v>0.28553971486761709</v>
      </c>
      <c r="S33" s="318">
        <v>0.3465290541495829</v>
      </c>
      <c r="T33" s="464" t="s">
        <v>363</v>
      </c>
    </row>
    <row r="34" spans="2:20" ht="35.1" customHeight="1" x14ac:dyDescent="0.25">
      <c r="B34" s="162">
        <v>43</v>
      </c>
      <c r="C34" s="163" t="s">
        <v>119</v>
      </c>
      <c r="D34" s="315">
        <v>0</v>
      </c>
      <c r="E34" s="316">
        <v>3.6363636363636364E-3</v>
      </c>
      <c r="F34" s="316">
        <v>0</v>
      </c>
      <c r="G34" s="317">
        <v>0</v>
      </c>
      <c r="H34" s="318">
        <v>2.6385224274406332E-3</v>
      </c>
      <c r="I34" s="315">
        <v>0</v>
      </c>
      <c r="J34" s="316">
        <v>0</v>
      </c>
      <c r="K34" s="316">
        <v>0</v>
      </c>
      <c r="L34" s="317">
        <v>0</v>
      </c>
      <c r="M34" s="318">
        <v>0</v>
      </c>
      <c r="N34" s="315">
        <v>0</v>
      </c>
      <c r="O34" s="316">
        <v>6.222775357809583E-4</v>
      </c>
      <c r="P34" s="316">
        <v>6.6225165562913907E-3</v>
      </c>
      <c r="Q34" s="317" t="e">
        <v>#DIV/0!</v>
      </c>
      <c r="R34" s="318">
        <v>8.1466395112016296E-4</v>
      </c>
      <c r="S34" s="318">
        <v>4.2414816909373674E-4</v>
      </c>
      <c r="T34" s="464" t="s">
        <v>364</v>
      </c>
    </row>
    <row r="35" spans="2:20" ht="21.95" customHeight="1" x14ac:dyDescent="0.25">
      <c r="B35" s="162">
        <v>44</v>
      </c>
      <c r="C35" s="163" t="s">
        <v>120</v>
      </c>
      <c r="D35" s="315">
        <v>0</v>
      </c>
      <c r="E35" s="316">
        <v>0</v>
      </c>
      <c r="F35" s="316">
        <v>0</v>
      </c>
      <c r="G35" s="317">
        <v>0</v>
      </c>
      <c r="H35" s="318">
        <v>0</v>
      </c>
      <c r="I35" s="315">
        <v>7.3589533932951756E-3</v>
      </c>
      <c r="J35" s="316">
        <v>3.8340885325897525E-3</v>
      </c>
      <c r="K35" s="316">
        <v>0</v>
      </c>
      <c r="L35" s="317">
        <v>0</v>
      </c>
      <c r="M35" s="318">
        <v>4.7180938900684127E-3</v>
      </c>
      <c r="N35" s="315">
        <v>7.1736011477761836E-3</v>
      </c>
      <c r="O35" s="316">
        <v>4.3559427504667085E-3</v>
      </c>
      <c r="P35" s="316">
        <v>0</v>
      </c>
      <c r="Q35" s="317" t="e">
        <v>#DIV/0!</v>
      </c>
      <c r="R35" s="318">
        <v>4.887983706720978E-3</v>
      </c>
      <c r="S35" s="318">
        <v>4.5242471369998588E-3</v>
      </c>
      <c r="T35" s="464" t="s">
        <v>365</v>
      </c>
    </row>
    <row r="36" spans="2:20" ht="21.95" customHeight="1" x14ac:dyDescent="0.25">
      <c r="B36" s="162">
        <v>45</v>
      </c>
      <c r="C36" s="163" t="s">
        <v>121</v>
      </c>
      <c r="D36" s="315">
        <v>0</v>
      </c>
      <c r="E36" s="316">
        <v>0</v>
      </c>
      <c r="F36" s="316">
        <v>0</v>
      </c>
      <c r="G36" s="317">
        <v>0</v>
      </c>
      <c r="H36" s="318">
        <v>0</v>
      </c>
      <c r="I36" s="315">
        <v>0</v>
      </c>
      <c r="J36" s="316">
        <v>3.4855350296270478E-4</v>
      </c>
      <c r="K36" s="316">
        <v>0</v>
      </c>
      <c r="L36" s="317">
        <v>0</v>
      </c>
      <c r="M36" s="318">
        <v>2.3590469450342062E-4</v>
      </c>
      <c r="N36" s="315">
        <v>2.8694404591104736E-3</v>
      </c>
      <c r="O36" s="316">
        <v>6.222775357809583E-4</v>
      </c>
      <c r="P36" s="316">
        <v>0</v>
      </c>
      <c r="Q36" s="317" t="e">
        <v>#DIV/0!</v>
      </c>
      <c r="R36" s="318">
        <v>1.2219959266802445E-3</v>
      </c>
      <c r="S36" s="318">
        <v>5.6553089212498236E-4</v>
      </c>
      <c r="T36" s="464" t="s">
        <v>366</v>
      </c>
    </row>
    <row r="37" spans="2:20" ht="21.95" customHeight="1" thickBot="1" x14ac:dyDescent="0.3">
      <c r="B37" s="162">
        <v>49</v>
      </c>
      <c r="C37" s="163" t="s">
        <v>122</v>
      </c>
      <c r="D37" s="315">
        <v>1.0101010101010102E-2</v>
      </c>
      <c r="E37" s="316">
        <v>3.6363636363636364E-3</v>
      </c>
      <c r="F37" s="316">
        <v>0</v>
      </c>
      <c r="G37" s="317">
        <v>0</v>
      </c>
      <c r="H37" s="318">
        <v>5.2770448548812663E-3</v>
      </c>
      <c r="I37" s="315">
        <v>6.5412919051512676E-3</v>
      </c>
      <c r="J37" s="316">
        <v>8.3652840711049142E-3</v>
      </c>
      <c r="K37" s="316">
        <v>7.0921985815602835E-3</v>
      </c>
      <c r="L37" s="317">
        <v>0</v>
      </c>
      <c r="M37" s="318">
        <v>7.7848549186128801E-3</v>
      </c>
      <c r="N37" s="315">
        <v>5.7388809182209472E-3</v>
      </c>
      <c r="O37" s="316">
        <v>8.7118855009334171E-3</v>
      </c>
      <c r="P37" s="316">
        <v>6.6225165562913907E-3</v>
      </c>
      <c r="Q37" s="317" t="e">
        <v>#DIV/0!</v>
      </c>
      <c r="R37" s="318">
        <v>7.7393075356415476E-3</v>
      </c>
      <c r="S37" s="318">
        <v>7.6346670436872616E-3</v>
      </c>
      <c r="T37" s="464" t="s">
        <v>367</v>
      </c>
    </row>
    <row r="38" spans="2:20" ht="21.95" customHeight="1" thickTop="1" thickBot="1" x14ac:dyDescent="0.3">
      <c r="B38" s="295" t="s">
        <v>123</v>
      </c>
      <c r="C38" s="156" t="s">
        <v>124</v>
      </c>
      <c r="D38" s="314">
        <v>9.0909090909090912E-2</v>
      </c>
      <c r="E38" s="308">
        <v>0.13454545454545455</v>
      </c>
      <c r="F38" s="308">
        <v>0.4</v>
      </c>
      <c r="G38" s="298">
        <v>0</v>
      </c>
      <c r="H38" s="294">
        <v>0.12664907651715041</v>
      </c>
      <c r="I38" s="314">
        <v>0.14717906786590351</v>
      </c>
      <c r="J38" s="308">
        <v>0.19240153363541304</v>
      </c>
      <c r="K38" s="308">
        <v>0.19858156028368795</v>
      </c>
      <c r="L38" s="298">
        <v>0</v>
      </c>
      <c r="M38" s="294">
        <v>0.17928756782259966</v>
      </c>
      <c r="N38" s="314">
        <v>0.32281205164992827</v>
      </c>
      <c r="O38" s="308">
        <v>0.29122588674548844</v>
      </c>
      <c r="P38" s="308">
        <v>0.3112582781456954</v>
      </c>
      <c r="Q38" s="298" t="e">
        <v>#DIV/0!</v>
      </c>
      <c r="R38" s="294">
        <v>0.30142566191446024</v>
      </c>
      <c r="S38" s="294">
        <v>0.21886045525236816</v>
      </c>
      <c r="T38" s="463">
        <f>SUM(T39:T42)</f>
        <v>0</v>
      </c>
    </row>
    <row r="39" spans="2:20" ht="21.95" customHeight="1" thickTop="1" x14ac:dyDescent="0.25">
      <c r="B39" s="162">
        <v>50</v>
      </c>
      <c r="C39" s="163" t="s">
        <v>125</v>
      </c>
      <c r="D39" s="315">
        <v>4.0404040404040407E-2</v>
      </c>
      <c r="E39" s="316">
        <v>0.04</v>
      </c>
      <c r="F39" s="316">
        <v>0</v>
      </c>
      <c r="G39" s="317">
        <v>0</v>
      </c>
      <c r="H39" s="318">
        <v>3.9577836411609502E-2</v>
      </c>
      <c r="I39" s="315">
        <v>3.9247751430907606E-2</v>
      </c>
      <c r="J39" s="316">
        <v>4.9843150923666785E-2</v>
      </c>
      <c r="K39" s="316">
        <v>3.5460992907801421E-2</v>
      </c>
      <c r="L39" s="317">
        <v>0</v>
      </c>
      <c r="M39" s="318">
        <v>4.6237320122670442E-2</v>
      </c>
      <c r="N39" s="315">
        <v>8.1779053084648487E-2</v>
      </c>
      <c r="O39" s="316">
        <v>7.5295581829495958E-2</v>
      </c>
      <c r="P39" s="316">
        <v>9.9337748344370855E-2</v>
      </c>
      <c r="Q39" s="317" t="e">
        <v>#DIV/0!</v>
      </c>
      <c r="R39" s="318">
        <v>7.8615071283095722E-2</v>
      </c>
      <c r="S39" s="318">
        <v>5.7118620104623215E-2</v>
      </c>
      <c r="T39" s="464" t="s">
        <v>368</v>
      </c>
    </row>
    <row r="40" spans="2:20" ht="21.95" customHeight="1" x14ac:dyDescent="0.25">
      <c r="B40" s="162">
        <v>51</v>
      </c>
      <c r="C40" s="163" t="s">
        <v>126</v>
      </c>
      <c r="D40" s="315">
        <v>0</v>
      </c>
      <c r="E40" s="316">
        <v>1.4545454545454545E-2</v>
      </c>
      <c r="F40" s="316">
        <v>0.2</v>
      </c>
      <c r="G40" s="317">
        <v>0</v>
      </c>
      <c r="H40" s="318">
        <v>1.3192612137203167E-2</v>
      </c>
      <c r="I40" s="315">
        <v>1.6353229762878167E-2</v>
      </c>
      <c r="J40" s="316">
        <v>1.742767514813524E-2</v>
      </c>
      <c r="K40" s="316">
        <v>4.2553191489361701E-2</v>
      </c>
      <c r="L40" s="317">
        <v>0</v>
      </c>
      <c r="M40" s="318">
        <v>1.7928756782259966E-2</v>
      </c>
      <c r="N40" s="315">
        <v>2.4390243902439025E-2</v>
      </c>
      <c r="O40" s="316">
        <v>1.8668326073428748E-2</v>
      </c>
      <c r="P40" s="316">
        <v>2.6490066225165563E-2</v>
      </c>
      <c r="Q40" s="317" t="e">
        <v>#DIV/0!</v>
      </c>
      <c r="R40" s="318">
        <v>2.0773930753564155E-2</v>
      </c>
      <c r="S40" s="318">
        <v>1.8662519440124418E-2</v>
      </c>
      <c r="T40" s="464" t="s">
        <v>369</v>
      </c>
    </row>
    <row r="41" spans="2:20" ht="21.95" customHeight="1" x14ac:dyDescent="0.25">
      <c r="B41" s="162">
        <v>52</v>
      </c>
      <c r="C41" s="163" t="s">
        <v>127</v>
      </c>
      <c r="D41" s="315">
        <v>4.0404040404040407E-2</v>
      </c>
      <c r="E41" s="316">
        <v>6.545454545454546E-2</v>
      </c>
      <c r="F41" s="316">
        <v>0.2</v>
      </c>
      <c r="G41" s="317">
        <v>0</v>
      </c>
      <c r="H41" s="318">
        <v>6.0686015831134567E-2</v>
      </c>
      <c r="I41" s="315">
        <v>8.8307440719542107E-2</v>
      </c>
      <c r="J41" s="316">
        <v>0.11781108400139421</v>
      </c>
      <c r="K41" s="316">
        <v>0.12056737588652482</v>
      </c>
      <c r="L41" s="317">
        <v>0</v>
      </c>
      <c r="M41" s="318">
        <v>0.10922387355508374</v>
      </c>
      <c r="N41" s="315">
        <v>0.20516499282639886</v>
      </c>
      <c r="O41" s="316">
        <v>0.18668326073428748</v>
      </c>
      <c r="P41" s="316">
        <v>0.18543046357615894</v>
      </c>
      <c r="Q41" s="317" t="e">
        <v>#DIV/0!</v>
      </c>
      <c r="R41" s="318">
        <v>0.19185336048879836</v>
      </c>
      <c r="S41" s="318">
        <v>0.13530326594090203</v>
      </c>
      <c r="T41" s="464" t="s">
        <v>370</v>
      </c>
    </row>
    <row r="42" spans="2:20" ht="21.95" customHeight="1" thickBot="1" x14ac:dyDescent="0.3">
      <c r="B42" s="162">
        <v>59</v>
      </c>
      <c r="C42" s="163" t="s">
        <v>128</v>
      </c>
      <c r="D42" s="315">
        <v>1.0101010101010102E-2</v>
      </c>
      <c r="E42" s="316">
        <v>1.4545454545454545E-2</v>
      </c>
      <c r="F42" s="316">
        <v>0</v>
      </c>
      <c r="G42" s="317">
        <v>0</v>
      </c>
      <c r="H42" s="318">
        <v>1.3192612137203167E-2</v>
      </c>
      <c r="I42" s="315">
        <v>3.2706459525756338E-3</v>
      </c>
      <c r="J42" s="316">
        <v>7.3196235622168E-3</v>
      </c>
      <c r="K42" s="316">
        <v>0</v>
      </c>
      <c r="L42" s="317">
        <v>0</v>
      </c>
      <c r="M42" s="318">
        <v>5.8976173625855154E-3</v>
      </c>
      <c r="N42" s="315">
        <v>1.1477761836441894E-2</v>
      </c>
      <c r="O42" s="316">
        <v>1.0578718108276292E-2</v>
      </c>
      <c r="P42" s="316">
        <v>0</v>
      </c>
      <c r="Q42" s="317" t="e">
        <v>#DIV/0!</v>
      </c>
      <c r="R42" s="318">
        <v>1.0183299389002037E-2</v>
      </c>
      <c r="S42" s="318">
        <v>7.7760497667185074E-3</v>
      </c>
      <c r="T42" s="464" t="s">
        <v>371</v>
      </c>
    </row>
    <row r="43" spans="2:20" ht="35.1" customHeight="1" thickTop="1" thickBot="1" x14ac:dyDescent="0.3">
      <c r="B43" s="295" t="s">
        <v>129</v>
      </c>
      <c r="C43" s="156" t="s">
        <v>130</v>
      </c>
      <c r="D43" s="314">
        <v>0.19191919191919193</v>
      </c>
      <c r="E43" s="308">
        <v>0.14181818181818182</v>
      </c>
      <c r="F43" s="308">
        <v>0</v>
      </c>
      <c r="G43" s="298">
        <v>0</v>
      </c>
      <c r="H43" s="294">
        <v>0.15303430079155672</v>
      </c>
      <c r="I43" s="314">
        <v>0.1757972199509403</v>
      </c>
      <c r="J43" s="308">
        <v>0.12931334959916346</v>
      </c>
      <c r="K43" s="308">
        <v>0.14893617021276595</v>
      </c>
      <c r="L43" s="298">
        <v>0.16666666666666666</v>
      </c>
      <c r="M43" s="294">
        <v>0.14343005425807973</v>
      </c>
      <c r="N43" s="314">
        <v>0.16786226685796271</v>
      </c>
      <c r="O43" s="308">
        <v>0.13876789047915372</v>
      </c>
      <c r="P43" s="308">
        <v>0.11258278145695366</v>
      </c>
      <c r="Q43" s="298" t="e">
        <v>#DIV/0!</v>
      </c>
      <c r="R43" s="294">
        <v>0.14541751527494909</v>
      </c>
      <c r="S43" s="294">
        <v>0.14463452566096421</v>
      </c>
      <c r="T43" s="463">
        <f>SUM(T44:T49)</f>
        <v>0</v>
      </c>
    </row>
    <row r="44" spans="2:20" ht="35.1" customHeight="1" thickTop="1" x14ac:dyDescent="0.25">
      <c r="B44" s="162">
        <v>60</v>
      </c>
      <c r="C44" s="163" t="s">
        <v>131</v>
      </c>
      <c r="D44" s="315">
        <v>1.0101010101010102E-2</v>
      </c>
      <c r="E44" s="316">
        <v>1.090909090909091E-2</v>
      </c>
      <c r="F44" s="316">
        <v>0</v>
      </c>
      <c r="G44" s="317">
        <v>0</v>
      </c>
      <c r="H44" s="318">
        <v>1.0554089709762533E-2</v>
      </c>
      <c r="I44" s="315">
        <v>2.4529844644317253E-3</v>
      </c>
      <c r="J44" s="316">
        <v>6.2739630533286857E-3</v>
      </c>
      <c r="K44" s="316">
        <v>1.4184397163120567E-2</v>
      </c>
      <c r="L44" s="317">
        <v>0</v>
      </c>
      <c r="M44" s="318">
        <v>5.4258079735786738E-3</v>
      </c>
      <c r="N44" s="315">
        <v>5.7388809182209472E-3</v>
      </c>
      <c r="O44" s="316">
        <v>4.9782202862476664E-3</v>
      </c>
      <c r="P44" s="316">
        <v>0</v>
      </c>
      <c r="Q44" s="317" t="e">
        <v>#DIV/0!</v>
      </c>
      <c r="R44" s="318">
        <v>4.887983706720978E-3</v>
      </c>
      <c r="S44" s="318">
        <v>5.5139261982185776E-3</v>
      </c>
      <c r="T44" s="464" t="s">
        <v>372</v>
      </c>
    </row>
    <row r="45" spans="2:20" ht="21.95" customHeight="1" x14ac:dyDescent="0.25">
      <c r="B45" s="162">
        <v>61</v>
      </c>
      <c r="C45" s="163" t="s">
        <v>132</v>
      </c>
      <c r="D45" s="315">
        <v>0</v>
      </c>
      <c r="E45" s="316">
        <v>0</v>
      </c>
      <c r="F45" s="316">
        <v>0</v>
      </c>
      <c r="G45" s="317">
        <v>0</v>
      </c>
      <c r="H45" s="318">
        <v>0</v>
      </c>
      <c r="I45" s="315">
        <v>2.4529844644317253E-3</v>
      </c>
      <c r="J45" s="316">
        <v>6.9710700592540956E-4</v>
      </c>
      <c r="K45" s="316">
        <v>0</v>
      </c>
      <c r="L45" s="317">
        <v>0</v>
      </c>
      <c r="M45" s="318">
        <v>1.1795234725171032E-3</v>
      </c>
      <c r="N45" s="315">
        <v>0</v>
      </c>
      <c r="O45" s="316">
        <v>0</v>
      </c>
      <c r="P45" s="316">
        <v>0</v>
      </c>
      <c r="Q45" s="317" t="e">
        <v>#DIV/0!</v>
      </c>
      <c r="R45" s="318">
        <v>0</v>
      </c>
      <c r="S45" s="318">
        <v>7.0691361515622792E-4</v>
      </c>
      <c r="T45" s="464" t="s">
        <v>373</v>
      </c>
    </row>
    <row r="46" spans="2:20" ht="21.95" customHeight="1" x14ac:dyDescent="0.25">
      <c r="B46" s="162">
        <v>62</v>
      </c>
      <c r="C46" s="163" t="s">
        <v>133</v>
      </c>
      <c r="D46" s="315">
        <v>0</v>
      </c>
      <c r="E46" s="316">
        <v>0</v>
      </c>
      <c r="F46" s="316">
        <v>0</v>
      </c>
      <c r="G46" s="317">
        <v>0</v>
      </c>
      <c r="H46" s="318">
        <v>0</v>
      </c>
      <c r="I46" s="315">
        <v>0</v>
      </c>
      <c r="J46" s="316">
        <v>6.9710700592540956E-4</v>
      </c>
      <c r="K46" s="316">
        <v>0</v>
      </c>
      <c r="L46" s="317">
        <v>0</v>
      </c>
      <c r="M46" s="318">
        <v>4.7180938900684123E-4</v>
      </c>
      <c r="N46" s="315">
        <v>0</v>
      </c>
      <c r="O46" s="316">
        <v>6.222775357809583E-4</v>
      </c>
      <c r="P46" s="316">
        <v>0</v>
      </c>
      <c r="Q46" s="317" t="e">
        <v>#DIV/0!</v>
      </c>
      <c r="R46" s="318">
        <v>4.0733197556008148E-4</v>
      </c>
      <c r="S46" s="318">
        <v>4.2414816909373674E-4</v>
      </c>
      <c r="T46" s="464" t="s">
        <v>374</v>
      </c>
    </row>
    <row r="47" spans="2:20" ht="21.95" customHeight="1" x14ac:dyDescent="0.25">
      <c r="B47" s="162">
        <v>63</v>
      </c>
      <c r="C47" s="163" t="s">
        <v>134</v>
      </c>
      <c r="D47" s="315">
        <v>5.0505050505050504E-2</v>
      </c>
      <c r="E47" s="316">
        <v>0.10181818181818182</v>
      </c>
      <c r="F47" s="316">
        <v>0</v>
      </c>
      <c r="G47" s="317">
        <v>0</v>
      </c>
      <c r="H47" s="318">
        <v>8.7071240105540904E-2</v>
      </c>
      <c r="I47" s="315">
        <v>6.5412919051512669E-2</v>
      </c>
      <c r="J47" s="316">
        <v>6.7270826071802028E-2</v>
      </c>
      <c r="K47" s="316">
        <v>7.8014184397163122E-2</v>
      </c>
      <c r="L47" s="317">
        <v>0.16666666666666666</v>
      </c>
      <c r="M47" s="318">
        <v>6.723283793347487E-2</v>
      </c>
      <c r="N47" s="315">
        <v>5.0215208034433287E-2</v>
      </c>
      <c r="O47" s="316">
        <v>6.0360920970752956E-2</v>
      </c>
      <c r="P47" s="316">
        <v>6.6225165562913912E-2</v>
      </c>
      <c r="Q47" s="317" t="e">
        <v>#DIV/0!</v>
      </c>
      <c r="R47" s="318">
        <v>5.7841140529531571E-2</v>
      </c>
      <c r="S47" s="318">
        <v>6.5036052594372964E-2</v>
      </c>
      <c r="T47" s="464" t="s">
        <v>375</v>
      </c>
    </row>
    <row r="48" spans="2:20" ht="21.95" customHeight="1" x14ac:dyDescent="0.25">
      <c r="B48" s="162">
        <v>64</v>
      </c>
      <c r="C48" s="163" t="s">
        <v>135</v>
      </c>
      <c r="D48" s="315">
        <v>0.13131313131313133</v>
      </c>
      <c r="E48" s="316">
        <v>2.181818181818182E-2</v>
      </c>
      <c r="F48" s="316">
        <v>0</v>
      </c>
      <c r="G48" s="317">
        <v>0</v>
      </c>
      <c r="H48" s="318">
        <v>5.0131926121372031E-2</v>
      </c>
      <c r="I48" s="315">
        <v>0.10057236304170074</v>
      </c>
      <c r="J48" s="316">
        <v>4.7403276402927852E-2</v>
      </c>
      <c r="K48" s="316">
        <v>4.9645390070921988E-2</v>
      </c>
      <c r="L48" s="317">
        <v>0</v>
      </c>
      <c r="M48" s="318">
        <v>6.2750648737909878E-2</v>
      </c>
      <c r="N48" s="315">
        <v>0.11047345767575323</v>
      </c>
      <c r="O48" s="316">
        <v>7.093963907902924E-2</v>
      </c>
      <c r="P48" s="316">
        <v>3.9735099337748346E-2</v>
      </c>
      <c r="Q48" s="317" t="e">
        <v>#DIV/0!</v>
      </c>
      <c r="R48" s="318">
        <v>8.0244399185336046E-2</v>
      </c>
      <c r="S48" s="318">
        <v>6.8146472501060373E-2</v>
      </c>
      <c r="T48" s="464" t="s">
        <v>376</v>
      </c>
    </row>
    <row r="49" spans="2:20" ht="21.95" customHeight="1" thickBot="1" x14ac:dyDescent="0.3">
      <c r="B49" s="162">
        <v>69</v>
      </c>
      <c r="C49" s="163" t="s">
        <v>136</v>
      </c>
      <c r="D49" s="315">
        <v>0</v>
      </c>
      <c r="E49" s="316">
        <v>7.2727272727272727E-3</v>
      </c>
      <c r="F49" s="316">
        <v>0</v>
      </c>
      <c r="G49" s="317">
        <v>0</v>
      </c>
      <c r="H49" s="318">
        <v>5.2770448548812663E-3</v>
      </c>
      <c r="I49" s="315">
        <v>4.9059689288634507E-3</v>
      </c>
      <c r="J49" s="316">
        <v>6.9710700592540958E-3</v>
      </c>
      <c r="K49" s="316">
        <v>7.0921985815602835E-3</v>
      </c>
      <c r="L49" s="317">
        <v>0</v>
      </c>
      <c r="M49" s="318">
        <v>6.369426751592357E-3</v>
      </c>
      <c r="N49" s="315">
        <v>1.4347202295552368E-3</v>
      </c>
      <c r="O49" s="316">
        <v>1.8668326073428749E-3</v>
      </c>
      <c r="P49" s="316">
        <v>6.6225165562913907E-3</v>
      </c>
      <c r="Q49" s="317" t="e">
        <v>#DIV/0!</v>
      </c>
      <c r="R49" s="318">
        <v>2.0366598778004071E-3</v>
      </c>
      <c r="S49" s="318">
        <v>4.8070125830623495E-3</v>
      </c>
      <c r="T49" s="464" t="s">
        <v>377</v>
      </c>
    </row>
    <row r="50" spans="2:20" ht="35.1" customHeight="1" thickTop="1" thickBot="1" x14ac:dyDescent="0.3">
      <c r="B50" s="295" t="s">
        <v>137</v>
      </c>
      <c r="C50" s="156" t="s">
        <v>138</v>
      </c>
      <c r="D50" s="314">
        <v>7.0707070707070704E-2</v>
      </c>
      <c r="E50" s="308">
        <v>2.9090909090909091E-2</v>
      </c>
      <c r="F50" s="308">
        <v>0.2</v>
      </c>
      <c r="G50" s="298">
        <v>0</v>
      </c>
      <c r="H50" s="294">
        <v>4.221635883905013E-2</v>
      </c>
      <c r="I50" s="314">
        <v>2.6982829108748978E-2</v>
      </c>
      <c r="J50" s="308">
        <v>4.4963401882188912E-2</v>
      </c>
      <c r="K50" s="308">
        <v>2.1276595744680851E-2</v>
      </c>
      <c r="L50" s="298">
        <v>0</v>
      </c>
      <c r="M50" s="294">
        <v>3.8924274593064398E-2</v>
      </c>
      <c r="N50" s="314">
        <v>2.7259684361549498E-2</v>
      </c>
      <c r="O50" s="308">
        <v>2.9869321717486002E-2</v>
      </c>
      <c r="P50" s="308">
        <v>4.6357615894039736E-2</v>
      </c>
      <c r="Q50" s="298" t="e">
        <v>#DIV/0!</v>
      </c>
      <c r="R50" s="294">
        <v>3.0142566191446032E-2</v>
      </c>
      <c r="S50" s="294">
        <v>3.6052594372967622E-2</v>
      </c>
      <c r="T50" s="463">
        <f>SUM(T51:T57)</f>
        <v>0</v>
      </c>
    </row>
    <row r="51" spans="2:20" ht="35.1" customHeight="1" thickTop="1" x14ac:dyDescent="0.25">
      <c r="B51" s="162">
        <v>70</v>
      </c>
      <c r="C51" s="163" t="s">
        <v>139</v>
      </c>
      <c r="D51" s="315">
        <v>2.0202020202020204E-2</v>
      </c>
      <c r="E51" s="316">
        <v>3.6363636363636364E-3</v>
      </c>
      <c r="F51" s="316">
        <v>0</v>
      </c>
      <c r="G51" s="317">
        <v>0</v>
      </c>
      <c r="H51" s="318">
        <v>7.9155672823219003E-3</v>
      </c>
      <c r="I51" s="315">
        <v>5.7236304170073587E-3</v>
      </c>
      <c r="J51" s="316">
        <v>1.0456605088881143E-2</v>
      </c>
      <c r="K51" s="316">
        <v>7.0921985815602835E-3</v>
      </c>
      <c r="L51" s="317">
        <v>0</v>
      </c>
      <c r="M51" s="318">
        <v>8.9643783911299828E-3</v>
      </c>
      <c r="N51" s="315">
        <v>7.1736011477761836E-3</v>
      </c>
      <c r="O51" s="316">
        <v>7.4673304293714996E-3</v>
      </c>
      <c r="P51" s="316">
        <v>1.3245033112582781E-2</v>
      </c>
      <c r="Q51" s="317" t="e">
        <v>#DIV/0!</v>
      </c>
      <c r="R51" s="318">
        <v>7.7393075356415476E-3</v>
      </c>
      <c r="S51" s="318">
        <v>8.4829633818747346E-3</v>
      </c>
      <c r="T51" s="464" t="s">
        <v>378</v>
      </c>
    </row>
    <row r="52" spans="2:20" ht="21.95" customHeight="1" x14ac:dyDescent="0.25">
      <c r="B52" s="162">
        <v>71</v>
      </c>
      <c r="C52" s="163" t="s">
        <v>140</v>
      </c>
      <c r="D52" s="315">
        <v>0</v>
      </c>
      <c r="E52" s="316">
        <v>3.6363636363636364E-3</v>
      </c>
      <c r="F52" s="316">
        <v>0</v>
      </c>
      <c r="G52" s="317">
        <v>0</v>
      </c>
      <c r="H52" s="318">
        <v>2.6385224274406332E-3</v>
      </c>
      <c r="I52" s="315">
        <v>8.1766148814390845E-4</v>
      </c>
      <c r="J52" s="316">
        <v>1.3942140118508191E-3</v>
      </c>
      <c r="K52" s="316">
        <v>0</v>
      </c>
      <c r="L52" s="317">
        <v>0</v>
      </c>
      <c r="M52" s="318">
        <v>1.1795234725171032E-3</v>
      </c>
      <c r="N52" s="315">
        <v>0</v>
      </c>
      <c r="O52" s="316">
        <v>0</v>
      </c>
      <c r="P52" s="316">
        <v>0</v>
      </c>
      <c r="Q52" s="317" t="e">
        <v>#DIV/0!</v>
      </c>
      <c r="R52" s="318">
        <v>0</v>
      </c>
      <c r="S52" s="318">
        <v>8.4829633818747348E-4</v>
      </c>
      <c r="T52" s="464" t="s">
        <v>379</v>
      </c>
    </row>
    <row r="53" spans="2:20" ht="21.95" customHeight="1" x14ac:dyDescent="0.25">
      <c r="B53" s="162">
        <v>72</v>
      </c>
      <c r="C53" s="163" t="s">
        <v>141</v>
      </c>
      <c r="D53" s="315">
        <v>0</v>
      </c>
      <c r="E53" s="316">
        <v>3.6363636363636364E-3</v>
      </c>
      <c r="F53" s="316">
        <v>0</v>
      </c>
      <c r="G53" s="317">
        <v>0</v>
      </c>
      <c r="H53" s="318">
        <v>2.6385224274406332E-3</v>
      </c>
      <c r="I53" s="315">
        <v>0</v>
      </c>
      <c r="J53" s="316">
        <v>1.3942140118508191E-3</v>
      </c>
      <c r="K53" s="316">
        <v>0</v>
      </c>
      <c r="L53" s="317">
        <v>0</v>
      </c>
      <c r="M53" s="318">
        <v>9.4361877801368247E-4</v>
      </c>
      <c r="N53" s="315">
        <v>1.4347202295552368E-3</v>
      </c>
      <c r="O53" s="316">
        <v>6.222775357809583E-4</v>
      </c>
      <c r="P53" s="316">
        <v>0</v>
      </c>
      <c r="Q53" s="317" t="e">
        <v>#DIV/0!</v>
      </c>
      <c r="R53" s="318">
        <v>8.1466395112016296E-4</v>
      </c>
      <c r="S53" s="318">
        <v>9.8967906121871915E-4</v>
      </c>
      <c r="T53" s="464" t="s">
        <v>380</v>
      </c>
    </row>
    <row r="54" spans="2:20" ht="21.95" customHeight="1" x14ac:dyDescent="0.25">
      <c r="B54" s="162">
        <v>73</v>
      </c>
      <c r="C54" s="163" t="s">
        <v>142</v>
      </c>
      <c r="D54" s="315">
        <v>0</v>
      </c>
      <c r="E54" s="316">
        <v>0</v>
      </c>
      <c r="F54" s="316">
        <v>0</v>
      </c>
      <c r="G54" s="317">
        <v>0</v>
      </c>
      <c r="H54" s="318">
        <v>0</v>
      </c>
      <c r="I54" s="315">
        <v>1.6353229762878169E-3</v>
      </c>
      <c r="J54" s="316">
        <v>3.4855350296270478E-4</v>
      </c>
      <c r="K54" s="316">
        <v>0</v>
      </c>
      <c r="L54" s="317">
        <v>0</v>
      </c>
      <c r="M54" s="318">
        <v>7.0771408351026188E-4</v>
      </c>
      <c r="N54" s="315">
        <v>0</v>
      </c>
      <c r="O54" s="316">
        <v>0</v>
      </c>
      <c r="P54" s="316">
        <v>0</v>
      </c>
      <c r="Q54" s="317" t="e">
        <v>#DIV/0!</v>
      </c>
      <c r="R54" s="318">
        <v>0</v>
      </c>
      <c r="S54" s="318">
        <v>4.2414816909373674E-4</v>
      </c>
      <c r="T54" s="464" t="s">
        <v>381</v>
      </c>
    </row>
    <row r="55" spans="2:20" ht="21.95" customHeight="1" x14ac:dyDescent="0.25">
      <c r="B55" s="162">
        <v>74</v>
      </c>
      <c r="C55" s="163" t="s">
        <v>143</v>
      </c>
      <c r="D55" s="315">
        <v>0</v>
      </c>
      <c r="E55" s="316">
        <v>0</v>
      </c>
      <c r="F55" s="316">
        <v>0</v>
      </c>
      <c r="G55" s="317">
        <v>0</v>
      </c>
      <c r="H55" s="318">
        <v>0</v>
      </c>
      <c r="I55" s="315">
        <v>3.2706459525756338E-3</v>
      </c>
      <c r="J55" s="316">
        <v>2.0913210177762286E-3</v>
      </c>
      <c r="K55" s="316">
        <v>0</v>
      </c>
      <c r="L55" s="317">
        <v>0</v>
      </c>
      <c r="M55" s="318">
        <v>2.3590469450342063E-3</v>
      </c>
      <c r="N55" s="315">
        <v>1.4347202295552368E-3</v>
      </c>
      <c r="O55" s="316">
        <v>2.4891101431238332E-3</v>
      </c>
      <c r="P55" s="316">
        <v>1.3245033112582781E-2</v>
      </c>
      <c r="Q55" s="317" t="e">
        <v>#DIV/0!</v>
      </c>
      <c r="R55" s="318">
        <v>2.8513238289205704E-3</v>
      </c>
      <c r="S55" s="318">
        <v>2.4035062915311748E-3</v>
      </c>
      <c r="T55" s="464" t="s">
        <v>382</v>
      </c>
    </row>
    <row r="56" spans="2:20" ht="21.95" customHeight="1" x14ac:dyDescent="0.25">
      <c r="B56" s="162">
        <v>75</v>
      </c>
      <c r="C56" s="163" t="s">
        <v>144</v>
      </c>
      <c r="D56" s="315">
        <v>5.0505050505050504E-2</v>
      </c>
      <c r="E56" s="316">
        <v>1.8181818181818181E-2</v>
      </c>
      <c r="F56" s="316">
        <v>0.2</v>
      </c>
      <c r="G56" s="317">
        <v>0</v>
      </c>
      <c r="H56" s="318">
        <v>2.9023746701846966E-2</v>
      </c>
      <c r="I56" s="315">
        <v>1.4717906786590351E-2</v>
      </c>
      <c r="J56" s="316">
        <v>2.405019170442663E-2</v>
      </c>
      <c r="K56" s="316">
        <v>0</v>
      </c>
      <c r="L56" s="317">
        <v>0</v>
      </c>
      <c r="M56" s="318">
        <v>2.0523708421797595E-2</v>
      </c>
      <c r="N56" s="315">
        <v>1.5781922525107604E-2</v>
      </c>
      <c r="O56" s="316">
        <v>1.7423771001866834E-2</v>
      </c>
      <c r="P56" s="316">
        <v>1.3245033112582781E-2</v>
      </c>
      <c r="Q56" s="317" t="e">
        <v>#DIV/0!</v>
      </c>
      <c r="R56" s="318">
        <v>1.6700610997963342E-2</v>
      </c>
      <c r="S56" s="318">
        <v>1.9652198501343136E-2</v>
      </c>
      <c r="T56" s="464" t="s">
        <v>383</v>
      </c>
    </row>
    <row r="57" spans="2:20" ht="21.95" customHeight="1" thickBot="1" x14ac:dyDescent="0.3">
      <c r="B57" s="162">
        <v>79</v>
      </c>
      <c r="C57" s="163" t="s">
        <v>145</v>
      </c>
      <c r="D57" s="315">
        <v>0</v>
      </c>
      <c r="E57" s="316">
        <v>0</v>
      </c>
      <c r="F57" s="316">
        <v>0</v>
      </c>
      <c r="G57" s="317">
        <v>0</v>
      </c>
      <c r="H57" s="318">
        <v>0</v>
      </c>
      <c r="I57" s="315">
        <v>8.1766148814390845E-4</v>
      </c>
      <c r="J57" s="316">
        <v>5.2283025444405714E-3</v>
      </c>
      <c r="K57" s="316">
        <v>1.4184397163120567E-2</v>
      </c>
      <c r="L57" s="317">
        <v>0</v>
      </c>
      <c r="M57" s="318">
        <v>4.246284501061571E-3</v>
      </c>
      <c r="N57" s="315">
        <v>1.4347202295552368E-3</v>
      </c>
      <c r="O57" s="316">
        <v>1.8668326073428749E-3</v>
      </c>
      <c r="P57" s="316">
        <v>6.6225165562913907E-3</v>
      </c>
      <c r="Q57" s="317" t="e">
        <v>#DIV/0!</v>
      </c>
      <c r="R57" s="318">
        <v>2.0366598778004071E-3</v>
      </c>
      <c r="S57" s="318">
        <v>3.2518026297186486E-3</v>
      </c>
      <c r="T57" s="464" t="s">
        <v>384</v>
      </c>
    </row>
    <row r="58" spans="2:20" ht="21.95" customHeight="1" thickTop="1" thickBot="1" x14ac:dyDescent="0.3">
      <c r="B58" s="295" t="s">
        <v>146</v>
      </c>
      <c r="C58" s="156" t="s">
        <v>147</v>
      </c>
      <c r="D58" s="314">
        <v>1.0101010101010102E-2</v>
      </c>
      <c r="E58" s="308">
        <v>7.2727272727272724E-2</v>
      </c>
      <c r="F58" s="308">
        <v>0</v>
      </c>
      <c r="G58" s="298">
        <v>0</v>
      </c>
      <c r="H58" s="294">
        <v>5.5408970976253302E-2</v>
      </c>
      <c r="I58" s="314">
        <v>2.616516762060507E-2</v>
      </c>
      <c r="J58" s="308">
        <v>5.1237364935517601E-2</v>
      </c>
      <c r="K58" s="308">
        <v>2.8368794326241134E-2</v>
      </c>
      <c r="L58" s="298">
        <v>0.16666666666666666</v>
      </c>
      <c r="M58" s="294">
        <v>4.340646378862939E-2</v>
      </c>
      <c r="N58" s="314">
        <v>2.5824964131994262E-2</v>
      </c>
      <c r="O58" s="308">
        <v>4.0448039825762297E-2</v>
      </c>
      <c r="P58" s="308">
        <v>3.9735099337748346E-2</v>
      </c>
      <c r="Q58" s="298" t="e">
        <v>#DIV/0!</v>
      </c>
      <c r="R58" s="294">
        <v>3.6252545824847243E-2</v>
      </c>
      <c r="S58" s="294">
        <v>4.1566520571186205E-2</v>
      </c>
      <c r="T58" s="463">
        <f>SUM(T59:T65)</f>
        <v>0</v>
      </c>
    </row>
    <row r="59" spans="2:20" ht="21.95" customHeight="1" thickTop="1" x14ac:dyDescent="0.25">
      <c r="B59" s="162">
        <v>80</v>
      </c>
      <c r="C59" s="163" t="s">
        <v>148</v>
      </c>
      <c r="D59" s="315">
        <v>0</v>
      </c>
      <c r="E59" s="316">
        <v>1.8181818181818181E-2</v>
      </c>
      <c r="F59" s="316">
        <v>0</v>
      </c>
      <c r="G59" s="317">
        <v>0</v>
      </c>
      <c r="H59" s="318">
        <v>1.3192612137203167E-2</v>
      </c>
      <c r="I59" s="315">
        <v>4.0883074407195418E-3</v>
      </c>
      <c r="J59" s="316">
        <v>9.0623910770303243E-3</v>
      </c>
      <c r="K59" s="316">
        <v>0</v>
      </c>
      <c r="L59" s="317">
        <v>0</v>
      </c>
      <c r="M59" s="318">
        <v>7.3130455296060394E-3</v>
      </c>
      <c r="N59" s="315">
        <v>4.30416068866571E-3</v>
      </c>
      <c r="O59" s="316">
        <v>7.4673304293714996E-3</v>
      </c>
      <c r="P59" s="316">
        <v>6.6225165562913907E-3</v>
      </c>
      <c r="Q59" s="317" t="e">
        <v>#DIV/0!</v>
      </c>
      <c r="R59" s="318">
        <v>6.5173116089613037E-3</v>
      </c>
      <c r="S59" s="318">
        <v>7.3519015976247701E-3</v>
      </c>
      <c r="T59" s="464" t="s">
        <v>385</v>
      </c>
    </row>
    <row r="60" spans="2:20" ht="21.95" customHeight="1" x14ac:dyDescent="0.25">
      <c r="B60" s="162">
        <v>81</v>
      </c>
      <c r="C60" s="163" t="s">
        <v>149</v>
      </c>
      <c r="D60" s="315">
        <v>0</v>
      </c>
      <c r="E60" s="316">
        <v>7.2727272727272727E-3</v>
      </c>
      <c r="F60" s="316">
        <v>0</v>
      </c>
      <c r="G60" s="317">
        <v>0</v>
      </c>
      <c r="H60" s="318">
        <v>5.2770448548812663E-3</v>
      </c>
      <c r="I60" s="315">
        <v>5.7236304170073587E-3</v>
      </c>
      <c r="J60" s="316">
        <v>1.742767514813524E-2</v>
      </c>
      <c r="K60" s="316">
        <v>0</v>
      </c>
      <c r="L60" s="317">
        <v>0</v>
      </c>
      <c r="M60" s="318">
        <v>1.3446567586694975E-2</v>
      </c>
      <c r="N60" s="315">
        <v>4.30416068866571E-3</v>
      </c>
      <c r="O60" s="316">
        <v>1.5556938394523958E-2</v>
      </c>
      <c r="P60" s="316">
        <v>1.3245033112582781E-2</v>
      </c>
      <c r="Q60" s="317" t="e">
        <v>#DIV/0!</v>
      </c>
      <c r="R60" s="318">
        <v>1.2219959266802444E-2</v>
      </c>
      <c r="S60" s="318">
        <v>1.2583062349780856E-2</v>
      </c>
      <c r="T60" s="464" t="s">
        <v>386</v>
      </c>
    </row>
    <row r="61" spans="2:20" ht="21.95" customHeight="1" x14ac:dyDescent="0.25">
      <c r="B61" s="162">
        <v>82</v>
      </c>
      <c r="C61" s="163" t="s">
        <v>150</v>
      </c>
      <c r="D61" s="315">
        <v>0</v>
      </c>
      <c r="E61" s="316">
        <v>3.6363636363636364E-3</v>
      </c>
      <c r="F61" s="316">
        <v>0</v>
      </c>
      <c r="G61" s="317">
        <v>0</v>
      </c>
      <c r="H61" s="318">
        <v>2.6385224274406332E-3</v>
      </c>
      <c r="I61" s="315">
        <v>8.1766148814390845E-4</v>
      </c>
      <c r="J61" s="316">
        <v>1.7427675148135239E-3</v>
      </c>
      <c r="K61" s="316">
        <v>0</v>
      </c>
      <c r="L61" s="317">
        <v>0</v>
      </c>
      <c r="M61" s="318">
        <v>1.4154281670205238E-3</v>
      </c>
      <c r="N61" s="315">
        <v>0</v>
      </c>
      <c r="O61" s="316">
        <v>6.222775357809583E-4</v>
      </c>
      <c r="P61" s="316">
        <v>0</v>
      </c>
      <c r="Q61" s="317" t="e">
        <v>#DIV/0!</v>
      </c>
      <c r="R61" s="318">
        <v>4.0733197556008148E-4</v>
      </c>
      <c r="S61" s="318">
        <v>1.1310617842499647E-3</v>
      </c>
      <c r="T61" s="464" t="s">
        <v>387</v>
      </c>
    </row>
    <row r="62" spans="2:20" ht="35.1" customHeight="1" x14ac:dyDescent="0.25">
      <c r="B62" s="162">
        <v>83</v>
      </c>
      <c r="C62" s="163" t="s">
        <v>151</v>
      </c>
      <c r="D62" s="315">
        <v>1.0101010101010102E-2</v>
      </c>
      <c r="E62" s="316">
        <v>2.181818181818182E-2</v>
      </c>
      <c r="F62" s="316">
        <v>0</v>
      </c>
      <c r="G62" s="317">
        <v>0</v>
      </c>
      <c r="H62" s="318">
        <v>1.8469656992084433E-2</v>
      </c>
      <c r="I62" s="315">
        <v>9.8119378577269014E-3</v>
      </c>
      <c r="J62" s="316">
        <v>9.0623910770303243E-3</v>
      </c>
      <c r="K62" s="316">
        <v>7.0921985815602835E-3</v>
      </c>
      <c r="L62" s="317">
        <v>0</v>
      </c>
      <c r="M62" s="318">
        <v>9.200283085633405E-3</v>
      </c>
      <c r="N62" s="315">
        <v>5.7388809182209472E-3</v>
      </c>
      <c r="O62" s="316">
        <v>8.0896079651524583E-3</v>
      </c>
      <c r="P62" s="316">
        <v>1.3245033112582781E-2</v>
      </c>
      <c r="Q62" s="317" t="e">
        <v>#DIV/0!</v>
      </c>
      <c r="R62" s="318">
        <v>7.7393075356415476E-3</v>
      </c>
      <c r="S62" s="318">
        <v>9.1898769970309626E-3</v>
      </c>
      <c r="T62" s="464" t="s">
        <v>388</v>
      </c>
    </row>
    <row r="63" spans="2:20" ht="21.95" customHeight="1" x14ac:dyDescent="0.25">
      <c r="B63" s="162">
        <v>84</v>
      </c>
      <c r="C63" s="163" t="s">
        <v>152</v>
      </c>
      <c r="D63" s="315">
        <v>0</v>
      </c>
      <c r="E63" s="316">
        <v>7.2727272727272727E-3</v>
      </c>
      <c r="F63" s="316">
        <v>0</v>
      </c>
      <c r="G63" s="317">
        <v>0</v>
      </c>
      <c r="H63" s="318">
        <v>5.2770448548812663E-3</v>
      </c>
      <c r="I63" s="315">
        <v>4.0883074407195418E-3</v>
      </c>
      <c r="J63" s="316">
        <v>3.1369815266643428E-3</v>
      </c>
      <c r="K63" s="316">
        <v>7.0921985815602835E-3</v>
      </c>
      <c r="L63" s="317">
        <v>0</v>
      </c>
      <c r="M63" s="318">
        <v>3.5385704175513091E-3</v>
      </c>
      <c r="N63" s="315">
        <v>1.1477761836441894E-2</v>
      </c>
      <c r="O63" s="316">
        <v>2.4891101431238332E-3</v>
      </c>
      <c r="P63" s="316">
        <v>0</v>
      </c>
      <c r="Q63" s="317" t="e">
        <v>#DIV/0!</v>
      </c>
      <c r="R63" s="318">
        <v>4.887983706720978E-3</v>
      </c>
      <c r="S63" s="318">
        <v>4.1000989679061215E-3</v>
      </c>
      <c r="T63" s="464" t="s">
        <v>389</v>
      </c>
    </row>
    <row r="64" spans="2:20" ht="35.1" customHeight="1" x14ac:dyDescent="0.25">
      <c r="B64" s="162">
        <v>85</v>
      </c>
      <c r="C64" s="163" t="s">
        <v>153</v>
      </c>
      <c r="D64" s="315">
        <v>0</v>
      </c>
      <c r="E64" s="316">
        <v>1.4545454545454545E-2</v>
      </c>
      <c r="F64" s="316">
        <v>0</v>
      </c>
      <c r="G64" s="317">
        <v>0</v>
      </c>
      <c r="H64" s="318">
        <v>1.0554089709762533E-2</v>
      </c>
      <c r="I64" s="315">
        <v>8.1766148814390845E-4</v>
      </c>
      <c r="J64" s="316">
        <v>7.3196235622168E-3</v>
      </c>
      <c r="K64" s="316">
        <v>1.4184397163120567E-2</v>
      </c>
      <c r="L64" s="317">
        <v>0</v>
      </c>
      <c r="M64" s="318">
        <v>5.661712668082095E-3</v>
      </c>
      <c r="N64" s="315">
        <v>0</v>
      </c>
      <c r="O64" s="316">
        <v>3.1113876789047915E-3</v>
      </c>
      <c r="P64" s="316">
        <v>0</v>
      </c>
      <c r="Q64" s="317" t="e">
        <v>#DIV/0!</v>
      </c>
      <c r="R64" s="318">
        <v>2.0366598778004071E-3</v>
      </c>
      <c r="S64" s="318">
        <v>4.6656298600311046E-3</v>
      </c>
      <c r="T64" s="464" t="s">
        <v>390</v>
      </c>
    </row>
    <row r="65" spans="2:20" ht="21.95" customHeight="1" thickBot="1" x14ac:dyDescent="0.3">
      <c r="B65" s="162">
        <v>89</v>
      </c>
      <c r="C65" s="163" t="s">
        <v>154</v>
      </c>
      <c r="D65" s="315">
        <v>0</v>
      </c>
      <c r="E65" s="316">
        <v>0</v>
      </c>
      <c r="F65" s="316">
        <v>0</v>
      </c>
      <c r="G65" s="317">
        <v>0</v>
      </c>
      <c r="H65" s="318">
        <v>0</v>
      </c>
      <c r="I65" s="315">
        <v>8.1766148814390845E-4</v>
      </c>
      <c r="J65" s="316">
        <v>3.4855350296270479E-3</v>
      </c>
      <c r="K65" s="316">
        <v>0</v>
      </c>
      <c r="L65" s="317">
        <v>0.16666666666666666</v>
      </c>
      <c r="M65" s="318">
        <v>2.8308563340410475E-3</v>
      </c>
      <c r="N65" s="315">
        <v>0</v>
      </c>
      <c r="O65" s="316">
        <v>3.1113876789047915E-3</v>
      </c>
      <c r="P65" s="316">
        <v>6.6225165562913907E-3</v>
      </c>
      <c r="Q65" s="317" t="e">
        <v>#DIV/0!</v>
      </c>
      <c r="R65" s="318">
        <v>2.443991853360489E-3</v>
      </c>
      <c r="S65" s="318">
        <v>2.5448890145624205E-3</v>
      </c>
      <c r="T65" s="464" t="s">
        <v>391</v>
      </c>
    </row>
    <row r="66" spans="2:20" ht="21.95" customHeight="1" thickTop="1" thickBot="1" x14ac:dyDescent="0.3">
      <c r="B66" s="295">
        <v>99</v>
      </c>
      <c r="C66" s="156" t="s">
        <v>155</v>
      </c>
      <c r="D66" s="314">
        <v>6.0606060606060608E-2</v>
      </c>
      <c r="E66" s="308">
        <v>3.272727272727273E-2</v>
      </c>
      <c r="F66" s="308">
        <v>0</v>
      </c>
      <c r="G66" s="298">
        <v>0</v>
      </c>
      <c r="H66" s="294">
        <v>3.9577836411609502E-2</v>
      </c>
      <c r="I66" s="314">
        <v>2.9435813573180702E-2</v>
      </c>
      <c r="J66" s="308">
        <v>4.0432206343673754E-2</v>
      </c>
      <c r="K66" s="308">
        <v>3.5460992907801421E-2</v>
      </c>
      <c r="L66" s="298">
        <v>0.33333333333333331</v>
      </c>
      <c r="M66" s="294">
        <v>3.7508846426043879E-2</v>
      </c>
      <c r="N66" s="314">
        <v>2.1520803443328552E-2</v>
      </c>
      <c r="O66" s="308">
        <v>3.2358431860609833E-2</v>
      </c>
      <c r="P66" s="308">
        <v>4.6357615894039736E-2</v>
      </c>
      <c r="Q66" s="298" t="e">
        <v>#DIV/0!</v>
      </c>
      <c r="R66" s="294">
        <v>3.0142566191446028E-2</v>
      </c>
      <c r="S66" s="294">
        <v>3.5062915311748905E-2</v>
      </c>
      <c r="T66" s="464" t="s">
        <v>392</v>
      </c>
    </row>
    <row r="67" spans="2:20" ht="21.95" customHeight="1" thickTop="1" thickBot="1" x14ac:dyDescent="0.3">
      <c r="B67" s="487" t="s">
        <v>52</v>
      </c>
      <c r="C67" s="515"/>
      <c r="D67" s="319">
        <v>1</v>
      </c>
      <c r="E67" s="320">
        <v>1</v>
      </c>
      <c r="F67" s="320">
        <v>1</v>
      </c>
      <c r="G67" s="305">
        <v>0</v>
      </c>
      <c r="H67" s="321">
        <v>0.99999999999999989</v>
      </c>
      <c r="I67" s="319">
        <v>1</v>
      </c>
      <c r="J67" s="320">
        <v>1</v>
      </c>
      <c r="K67" s="320">
        <v>1</v>
      </c>
      <c r="L67" s="305">
        <v>1</v>
      </c>
      <c r="M67" s="321">
        <v>0.99999999999999989</v>
      </c>
      <c r="N67" s="319">
        <v>1</v>
      </c>
      <c r="O67" s="320">
        <v>1</v>
      </c>
      <c r="P67" s="320">
        <v>1</v>
      </c>
      <c r="Q67" s="305" t="e">
        <v>#DIV/0!</v>
      </c>
      <c r="R67" s="321">
        <v>1</v>
      </c>
      <c r="S67" s="321">
        <v>0.99999999999999989</v>
      </c>
      <c r="T67" s="469" t="s">
        <v>79</v>
      </c>
    </row>
    <row r="68" spans="2:20" ht="16.5" thickTop="1" thickBot="1" x14ac:dyDescent="0.3">
      <c r="B68" s="145"/>
      <c r="C68" s="203"/>
      <c r="D68" s="248"/>
      <c r="E68" s="248"/>
      <c r="F68" s="248"/>
      <c r="G68" s="248"/>
      <c r="H68" s="248"/>
      <c r="I68" s="248"/>
      <c r="J68" s="248"/>
      <c r="K68" s="248"/>
      <c r="L68" s="248"/>
      <c r="M68" s="248"/>
      <c r="N68" s="248"/>
      <c r="O68" s="248"/>
      <c r="P68" s="248"/>
      <c r="Q68" s="248"/>
      <c r="R68" s="248"/>
      <c r="S68" s="248"/>
    </row>
    <row r="69" spans="2:20" ht="15.75" thickTop="1" x14ac:dyDescent="0.25">
      <c r="B69" s="500" t="s">
        <v>53</v>
      </c>
      <c r="C69" s="501"/>
      <c r="D69" s="150"/>
      <c r="E69" s="150"/>
      <c r="F69" s="150"/>
      <c r="G69" s="150"/>
      <c r="H69" s="151"/>
      <c r="I69" s="150"/>
      <c r="J69" s="150"/>
      <c r="K69" s="150"/>
      <c r="L69" s="150"/>
      <c r="M69" s="151"/>
      <c r="N69" s="150"/>
      <c r="O69" s="150"/>
      <c r="P69" s="150"/>
      <c r="Q69" s="150"/>
      <c r="R69" s="253"/>
      <c r="S69" s="152"/>
    </row>
    <row r="70" spans="2:20" ht="15.75" thickBot="1" x14ac:dyDescent="0.3">
      <c r="B70" s="196" t="s">
        <v>449</v>
      </c>
      <c r="C70" s="197"/>
      <c r="D70" s="150"/>
      <c r="E70" s="150"/>
      <c r="F70" s="150"/>
      <c r="G70" s="150"/>
      <c r="H70" s="151"/>
      <c r="I70" s="150"/>
      <c r="J70" s="150"/>
      <c r="K70" s="150"/>
      <c r="L70" s="150"/>
      <c r="M70" s="151"/>
      <c r="N70" s="150"/>
      <c r="O70" s="150"/>
      <c r="P70" s="150"/>
      <c r="Q70" s="150"/>
      <c r="R70" s="151"/>
      <c r="S70" s="150"/>
    </row>
    <row r="71" spans="2:20" ht="15.75" thickTop="1" x14ac:dyDescent="0.25">
      <c r="B71" s="201"/>
      <c r="C71" s="151"/>
      <c r="D71" s="150"/>
      <c r="E71" s="150"/>
      <c r="F71" s="150"/>
      <c r="G71" s="150"/>
      <c r="H71" s="151"/>
      <c r="I71" s="150"/>
      <c r="J71" s="150"/>
      <c r="K71" s="150"/>
      <c r="L71" s="150"/>
      <c r="M71" s="151"/>
      <c r="N71" s="150"/>
      <c r="O71" s="150"/>
      <c r="P71" s="150"/>
      <c r="Q71" s="150"/>
      <c r="R71" s="151"/>
      <c r="S71" s="150"/>
    </row>
    <row r="72" spans="2:20" x14ac:dyDescent="0.25">
      <c r="B72" s="150"/>
      <c r="C72" s="151"/>
      <c r="D72" s="150"/>
      <c r="E72" s="150"/>
      <c r="F72" s="150"/>
      <c r="G72" s="150"/>
      <c r="H72" s="151"/>
      <c r="I72" s="150"/>
      <c r="J72" s="150"/>
      <c r="K72" s="150"/>
      <c r="L72" s="150"/>
      <c r="M72" s="151"/>
      <c r="N72" s="150"/>
      <c r="O72" s="150"/>
      <c r="P72" s="150"/>
      <c r="Q72" s="150"/>
      <c r="R72" s="151"/>
      <c r="S72" s="150"/>
    </row>
  </sheetData>
  <mergeCells count="16">
    <mergeCell ref="B69:C69"/>
    <mergeCell ref="B67:C67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3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  <pageSetUpPr fitToPage="1"/>
  </sheetPr>
  <dimension ref="B1:K71"/>
  <sheetViews>
    <sheetView zoomScale="80" zoomScaleNormal="80" workbookViewId="0">
      <selection activeCell="D6" sqref="D6:J66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0" width="13.7109375" style="255" customWidth="1"/>
    <col min="11" max="11" width="13.7109375" style="463" customWidth="1"/>
    <col min="12" max="16384" width="9.140625" style="143"/>
  </cols>
  <sheetData>
    <row r="1" spans="2:11" ht="15.75" thickBot="1" x14ac:dyDescent="0.3"/>
    <row r="2" spans="2:11" ht="25.15" customHeight="1" thickTop="1" thickBot="1" x14ac:dyDescent="0.3">
      <c r="B2" s="479" t="s">
        <v>548</v>
      </c>
      <c r="C2" s="480"/>
      <c r="D2" s="480"/>
      <c r="E2" s="480"/>
      <c r="F2" s="480"/>
      <c r="G2" s="480"/>
      <c r="H2" s="480"/>
      <c r="I2" s="480"/>
      <c r="J2" s="502"/>
    </row>
    <row r="3" spans="2:11" ht="25.15" customHeight="1" thickTop="1" x14ac:dyDescent="0.25">
      <c r="B3" s="492" t="s">
        <v>54</v>
      </c>
      <c r="C3" s="485" t="s">
        <v>88</v>
      </c>
      <c r="D3" s="573" t="s">
        <v>453</v>
      </c>
      <c r="E3" s="564" t="s">
        <v>500</v>
      </c>
      <c r="F3" s="576" t="s">
        <v>455</v>
      </c>
      <c r="G3" s="564" t="s">
        <v>456</v>
      </c>
      <c r="H3" s="564" t="s">
        <v>457</v>
      </c>
      <c r="I3" s="567" t="s">
        <v>458</v>
      </c>
      <c r="J3" s="570" t="s">
        <v>52</v>
      </c>
    </row>
    <row r="4" spans="2:11" ht="25.15" customHeight="1" x14ac:dyDescent="0.25">
      <c r="B4" s="493"/>
      <c r="C4" s="495"/>
      <c r="D4" s="574" t="s">
        <v>453</v>
      </c>
      <c r="E4" s="565" t="s">
        <v>454</v>
      </c>
      <c r="F4" s="577" t="s">
        <v>455</v>
      </c>
      <c r="G4" s="565" t="s">
        <v>456</v>
      </c>
      <c r="H4" s="565" t="s">
        <v>457</v>
      </c>
      <c r="I4" s="568" t="s">
        <v>458</v>
      </c>
      <c r="J4" s="571"/>
    </row>
    <row r="5" spans="2:11" ht="25.15" customHeight="1" thickBot="1" x14ac:dyDescent="0.3">
      <c r="B5" s="494"/>
      <c r="C5" s="496"/>
      <c r="D5" s="575"/>
      <c r="E5" s="566"/>
      <c r="F5" s="578"/>
      <c r="G5" s="566"/>
      <c r="H5" s="566"/>
      <c r="I5" s="569"/>
      <c r="J5" s="572"/>
    </row>
    <row r="6" spans="2:11" ht="21.95" customHeight="1" thickTop="1" thickBot="1" x14ac:dyDescent="0.3">
      <c r="B6" s="293" t="s">
        <v>50</v>
      </c>
      <c r="C6" s="156" t="s">
        <v>51</v>
      </c>
      <c r="D6" s="322">
        <v>55</v>
      </c>
      <c r="E6" s="323">
        <v>117</v>
      </c>
      <c r="F6" s="324">
        <v>22</v>
      </c>
      <c r="G6" s="323">
        <v>59</v>
      </c>
      <c r="H6" s="323">
        <v>3</v>
      </c>
      <c r="I6" s="324">
        <v>21</v>
      </c>
      <c r="J6" s="325">
        <v>277</v>
      </c>
      <c r="K6" s="464" t="s">
        <v>283</v>
      </c>
    </row>
    <row r="7" spans="2:11" ht="21.95" customHeight="1" thickTop="1" thickBot="1" x14ac:dyDescent="0.3">
      <c r="B7" s="295" t="s">
        <v>89</v>
      </c>
      <c r="C7" s="156" t="s">
        <v>90</v>
      </c>
      <c r="D7" s="326">
        <v>0</v>
      </c>
      <c r="E7" s="327">
        <v>2</v>
      </c>
      <c r="F7" s="328">
        <v>0</v>
      </c>
      <c r="G7" s="327">
        <v>0</v>
      </c>
      <c r="H7" s="327">
        <v>0</v>
      </c>
      <c r="I7" s="328">
        <v>1</v>
      </c>
      <c r="J7" s="329">
        <v>3</v>
      </c>
      <c r="K7" s="463">
        <f>SUM(K8:K13)</f>
        <v>0</v>
      </c>
    </row>
    <row r="8" spans="2:11" ht="21.95" customHeight="1" thickTop="1" x14ac:dyDescent="0.25">
      <c r="B8" s="162">
        <v>10</v>
      </c>
      <c r="C8" s="163" t="s">
        <v>91</v>
      </c>
      <c r="D8" s="330">
        <v>0</v>
      </c>
      <c r="E8" s="312">
        <v>0</v>
      </c>
      <c r="F8" s="313">
        <v>0</v>
      </c>
      <c r="G8" s="312">
        <v>0</v>
      </c>
      <c r="H8" s="312">
        <v>0</v>
      </c>
      <c r="I8" s="313">
        <v>0</v>
      </c>
      <c r="J8" s="331">
        <v>0</v>
      </c>
      <c r="K8" s="464" t="s">
        <v>342</v>
      </c>
    </row>
    <row r="9" spans="2:11" ht="21.95" customHeight="1" x14ac:dyDescent="0.25">
      <c r="B9" s="162">
        <v>11</v>
      </c>
      <c r="C9" s="163" t="s">
        <v>92</v>
      </c>
      <c r="D9" s="330">
        <v>0</v>
      </c>
      <c r="E9" s="312">
        <v>0</v>
      </c>
      <c r="F9" s="313">
        <v>0</v>
      </c>
      <c r="G9" s="312">
        <v>0</v>
      </c>
      <c r="H9" s="312">
        <v>0</v>
      </c>
      <c r="I9" s="313">
        <v>0</v>
      </c>
      <c r="J9" s="331">
        <v>0</v>
      </c>
      <c r="K9" s="464" t="s">
        <v>343</v>
      </c>
    </row>
    <row r="10" spans="2:11" ht="21.95" customHeight="1" x14ac:dyDescent="0.25">
      <c r="B10" s="162">
        <v>12</v>
      </c>
      <c r="C10" s="163" t="s">
        <v>93</v>
      </c>
      <c r="D10" s="330">
        <v>0</v>
      </c>
      <c r="E10" s="312">
        <v>0</v>
      </c>
      <c r="F10" s="313">
        <v>0</v>
      </c>
      <c r="G10" s="312">
        <v>0</v>
      </c>
      <c r="H10" s="312">
        <v>0</v>
      </c>
      <c r="I10" s="313">
        <v>0</v>
      </c>
      <c r="J10" s="331">
        <v>0</v>
      </c>
      <c r="K10" s="464" t="s">
        <v>344</v>
      </c>
    </row>
    <row r="11" spans="2:11" ht="21.95" customHeight="1" x14ac:dyDescent="0.25">
      <c r="B11" s="162">
        <v>13</v>
      </c>
      <c r="C11" s="163" t="s">
        <v>94</v>
      </c>
      <c r="D11" s="330">
        <v>0</v>
      </c>
      <c r="E11" s="312">
        <v>1</v>
      </c>
      <c r="F11" s="313">
        <v>0</v>
      </c>
      <c r="G11" s="312">
        <v>0</v>
      </c>
      <c r="H11" s="312">
        <v>0</v>
      </c>
      <c r="I11" s="313">
        <v>0</v>
      </c>
      <c r="J11" s="331">
        <v>1</v>
      </c>
      <c r="K11" s="464" t="s">
        <v>345</v>
      </c>
    </row>
    <row r="12" spans="2:11" ht="21.95" customHeight="1" x14ac:dyDescent="0.25">
      <c r="B12" s="162">
        <v>14</v>
      </c>
      <c r="C12" s="163" t="s">
        <v>95</v>
      </c>
      <c r="D12" s="330">
        <v>0</v>
      </c>
      <c r="E12" s="312">
        <v>0</v>
      </c>
      <c r="F12" s="313">
        <v>0</v>
      </c>
      <c r="G12" s="312">
        <v>0</v>
      </c>
      <c r="H12" s="312">
        <v>0</v>
      </c>
      <c r="I12" s="313">
        <v>1</v>
      </c>
      <c r="J12" s="331">
        <v>1</v>
      </c>
      <c r="K12" s="464" t="s">
        <v>346</v>
      </c>
    </row>
    <row r="13" spans="2:11" ht="21.95" customHeight="1" thickBot="1" x14ac:dyDescent="0.3">
      <c r="B13" s="162">
        <v>19</v>
      </c>
      <c r="C13" s="163" t="s">
        <v>96</v>
      </c>
      <c r="D13" s="330">
        <v>0</v>
      </c>
      <c r="E13" s="312">
        <v>1</v>
      </c>
      <c r="F13" s="313">
        <v>0</v>
      </c>
      <c r="G13" s="312">
        <v>0</v>
      </c>
      <c r="H13" s="312">
        <v>0</v>
      </c>
      <c r="I13" s="313">
        <v>0</v>
      </c>
      <c r="J13" s="331">
        <v>1</v>
      </c>
      <c r="K13" s="464" t="s">
        <v>347</v>
      </c>
    </row>
    <row r="14" spans="2:11" ht="21.95" customHeight="1" thickTop="1" thickBot="1" x14ac:dyDescent="0.3">
      <c r="B14" s="295" t="s">
        <v>97</v>
      </c>
      <c r="C14" s="156" t="s">
        <v>98</v>
      </c>
      <c r="D14" s="326">
        <v>1</v>
      </c>
      <c r="E14" s="327">
        <v>6</v>
      </c>
      <c r="F14" s="328">
        <v>0</v>
      </c>
      <c r="G14" s="327">
        <v>2</v>
      </c>
      <c r="H14" s="327">
        <v>0</v>
      </c>
      <c r="I14" s="328">
        <v>0</v>
      </c>
      <c r="J14" s="329">
        <v>9</v>
      </c>
      <c r="K14" s="463">
        <f>SUM(K15:K20)</f>
        <v>0</v>
      </c>
    </row>
    <row r="15" spans="2:11" ht="35.1" customHeight="1" thickTop="1" x14ac:dyDescent="0.25">
      <c r="B15" s="162">
        <v>20</v>
      </c>
      <c r="C15" s="163" t="s">
        <v>99</v>
      </c>
      <c r="D15" s="330">
        <v>0</v>
      </c>
      <c r="E15" s="312">
        <v>1</v>
      </c>
      <c r="F15" s="313">
        <v>0</v>
      </c>
      <c r="G15" s="312">
        <v>0</v>
      </c>
      <c r="H15" s="312">
        <v>0</v>
      </c>
      <c r="I15" s="313">
        <v>0</v>
      </c>
      <c r="J15" s="331">
        <v>1</v>
      </c>
      <c r="K15" s="464" t="s">
        <v>348</v>
      </c>
    </row>
    <row r="16" spans="2:11" ht="21.95" customHeight="1" x14ac:dyDescent="0.25">
      <c r="B16" s="162">
        <v>21</v>
      </c>
      <c r="C16" s="163" t="s">
        <v>100</v>
      </c>
      <c r="D16" s="330">
        <v>0</v>
      </c>
      <c r="E16" s="312">
        <v>1</v>
      </c>
      <c r="F16" s="313">
        <v>0</v>
      </c>
      <c r="G16" s="312">
        <v>0</v>
      </c>
      <c r="H16" s="312">
        <v>0</v>
      </c>
      <c r="I16" s="313">
        <v>0</v>
      </c>
      <c r="J16" s="331">
        <v>1</v>
      </c>
      <c r="K16" s="464" t="s">
        <v>349</v>
      </c>
    </row>
    <row r="17" spans="2:11" ht="21.95" customHeight="1" x14ac:dyDescent="0.25">
      <c r="B17" s="162">
        <v>22</v>
      </c>
      <c r="C17" s="163" t="s">
        <v>101</v>
      </c>
      <c r="D17" s="330">
        <v>0</v>
      </c>
      <c r="E17" s="312">
        <v>1</v>
      </c>
      <c r="F17" s="313">
        <v>0</v>
      </c>
      <c r="G17" s="312">
        <v>2</v>
      </c>
      <c r="H17" s="312">
        <v>0</v>
      </c>
      <c r="I17" s="313">
        <v>0</v>
      </c>
      <c r="J17" s="331">
        <v>3</v>
      </c>
      <c r="K17" s="464" t="s">
        <v>350</v>
      </c>
    </row>
    <row r="18" spans="2:11" ht="21.95" customHeight="1" x14ac:dyDescent="0.25">
      <c r="B18" s="162">
        <v>23</v>
      </c>
      <c r="C18" s="163" t="s">
        <v>102</v>
      </c>
      <c r="D18" s="330">
        <v>0</v>
      </c>
      <c r="E18" s="312">
        <v>0</v>
      </c>
      <c r="F18" s="313">
        <v>0</v>
      </c>
      <c r="G18" s="312">
        <v>0</v>
      </c>
      <c r="H18" s="312">
        <v>0</v>
      </c>
      <c r="I18" s="313">
        <v>0</v>
      </c>
      <c r="J18" s="331">
        <v>0</v>
      </c>
      <c r="K18" s="464" t="s">
        <v>351</v>
      </c>
    </row>
    <row r="19" spans="2:11" ht="21.95" customHeight="1" x14ac:dyDescent="0.25">
      <c r="B19" s="162">
        <v>24</v>
      </c>
      <c r="C19" s="163" t="s">
        <v>103</v>
      </c>
      <c r="D19" s="330">
        <v>1</v>
      </c>
      <c r="E19" s="312">
        <v>3</v>
      </c>
      <c r="F19" s="313">
        <v>0</v>
      </c>
      <c r="G19" s="312">
        <v>0</v>
      </c>
      <c r="H19" s="312">
        <v>0</v>
      </c>
      <c r="I19" s="313">
        <v>0</v>
      </c>
      <c r="J19" s="331">
        <v>4</v>
      </c>
      <c r="K19" s="464" t="s">
        <v>352</v>
      </c>
    </row>
    <row r="20" spans="2:11" ht="21.95" customHeight="1" thickBot="1" x14ac:dyDescent="0.3">
      <c r="B20" s="162">
        <v>29</v>
      </c>
      <c r="C20" s="163" t="s">
        <v>104</v>
      </c>
      <c r="D20" s="330">
        <v>0</v>
      </c>
      <c r="E20" s="312">
        <v>0</v>
      </c>
      <c r="F20" s="313">
        <v>0</v>
      </c>
      <c r="G20" s="312">
        <v>0</v>
      </c>
      <c r="H20" s="312">
        <v>0</v>
      </c>
      <c r="I20" s="313">
        <v>0</v>
      </c>
      <c r="J20" s="331">
        <v>0</v>
      </c>
      <c r="K20" s="464" t="s">
        <v>353</v>
      </c>
    </row>
    <row r="21" spans="2:11" ht="21.95" customHeight="1" thickTop="1" thickBot="1" x14ac:dyDescent="0.3">
      <c r="B21" s="295" t="s">
        <v>105</v>
      </c>
      <c r="C21" s="156" t="s">
        <v>106</v>
      </c>
      <c r="D21" s="326">
        <v>5</v>
      </c>
      <c r="E21" s="327">
        <v>221</v>
      </c>
      <c r="F21" s="328">
        <v>52</v>
      </c>
      <c r="G21" s="327">
        <v>115</v>
      </c>
      <c r="H21" s="327">
        <v>6</v>
      </c>
      <c r="I21" s="328">
        <v>48</v>
      </c>
      <c r="J21" s="329">
        <v>447</v>
      </c>
      <c r="K21" s="463">
        <f>SUM(K22:K28)</f>
        <v>0</v>
      </c>
    </row>
    <row r="22" spans="2:11" ht="21.95" customHeight="1" thickTop="1" x14ac:dyDescent="0.25">
      <c r="B22" s="162">
        <v>30</v>
      </c>
      <c r="C22" s="163" t="s">
        <v>107</v>
      </c>
      <c r="D22" s="330">
        <v>1</v>
      </c>
      <c r="E22" s="312">
        <v>105</v>
      </c>
      <c r="F22" s="313">
        <v>11</v>
      </c>
      <c r="G22" s="312">
        <v>23</v>
      </c>
      <c r="H22" s="312">
        <v>1</v>
      </c>
      <c r="I22" s="313">
        <v>8</v>
      </c>
      <c r="J22" s="331">
        <v>149</v>
      </c>
      <c r="K22" s="464" t="s">
        <v>354</v>
      </c>
    </row>
    <row r="23" spans="2:11" ht="21.95" customHeight="1" x14ac:dyDescent="0.25">
      <c r="B23" s="162">
        <v>31</v>
      </c>
      <c r="C23" s="163" t="s">
        <v>108</v>
      </c>
      <c r="D23" s="330">
        <v>1</v>
      </c>
      <c r="E23" s="312">
        <v>3</v>
      </c>
      <c r="F23" s="313">
        <v>0</v>
      </c>
      <c r="G23" s="312">
        <v>0</v>
      </c>
      <c r="H23" s="312">
        <v>0</v>
      </c>
      <c r="I23" s="313">
        <v>0</v>
      </c>
      <c r="J23" s="331">
        <v>4</v>
      </c>
      <c r="K23" s="464" t="s">
        <v>355</v>
      </c>
    </row>
    <row r="24" spans="2:11" ht="21.95" customHeight="1" x14ac:dyDescent="0.25">
      <c r="B24" s="162">
        <v>32</v>
      </c>
      <c r="C24" s="163" t="s">
        <v>109</v>
      </c>
      <c r="D24" s="330">
        <v>0</v>
      </c>
      <c r="E24" s="312">
        <v>1</v>
      </c>
      <c r="F24" s="313">
        <v>2</v>
      </c>
      <c r="G24" s="312">
        <v>1</v>
      </c>
      <c r="H24" s="312">
        <v>0</v>
      </c>
      <c r="I24" s="313">
        <v>1</v>
      </c>
      <c r="J24" s="331">
        <v>5</v>
      </c>
      <c r="K24" s="464" t="s">
        <v>356</v>
      </c>
    </row>
    <row r="25" spans="2:11" ht="21.95" customHeight="1" x14ac:dyDescent="0.25">
      <c r="B25" s="162">
        <v>33</v>
      </c>
      <c r="C25" s="163" t="s">
        <v>110</v>
      </c>
      <c r="D25" s="330">
        <v>1</v>
      </c>
      <c r="E25" s="312">
        <v>12</v>
      </c>
      <c r="F25" s="313">
        <v>10</v>
      </c>
      <c r="G25" s="312">
        <v>20</v>
      </c>
      <c r="H25" s="312">
        <v>1</v>
      </c>
      <c r="I25" s="313">
        <v>8</v>
      </c>
      <c r="J25" s="331">
        <v>52</v>
      </c>
      <c r="K25" s="464" t="s">
        <v>357</v>
      </c>
    </row>
    <row r="26" spans="2:11" ht="21.95" customHeight="1" x14ac:dyDescent="0.25">
      <c r="B26" s="162">
        <v>34</v>
      </c>
      <c r="C26" s="163" t="s">
        <v>111</v>
      </c>
      <c r="D26" s="330">
        <v>0</v>
      </c>
      <c r="E26" s="312">
        <v>21</v>
      </c>
      <c r="F26" s="313">
        <v>4</v>
      </c>
      <c r="G26" s="312">
        <v>16</v>
      </c>
      <c r="H26" s="312">
        <v>0</v>
      </c>
      <c r="I26" s="313">
        <v>6</v>
      </c>
      <c r="J26" s="331">
        <v>47</v>
      </c>
      <c r="K26" s="464" t="s">
        <v>358</v>
      </c>
    </row>
    <row r="27" spans="2:11" ht="21.95" customHeight="1" x14ac:dyDescent="0.25">
      <c r="B27" s="162">
        <v>35</v>
      </c>
      <c r="C27" s="163" t="s">
        <v>112</v>
      </c>
      <c r="D27" s="330">
        <v>1</v>
      </c>
      <c r="E27" s="312">
        <v>72</v>
      </c>
      <c r="F27" s="313">
        <v>22</v>
      </c>
      <c r="G27" s="312">
        <v>52</v>
      </c>
      <c r="H27" s="312">
        <v>3</v>
      </c>
      <c r="I27" s="313">
        <v>20</v>
      </c>
      <c r="J27" s="331">
        <v>170</v>
      </c>
      <c r="K27" s="464" t="s">
        <v>359</v>
      </c>
    </row>
    <row r="28" spans="2:11" ht="21.95" customHeight="1" thickBot="1" x14ac:dyDescent="0.3">
      <c r="B28" s="162">
        <v>39</v>
      </c>
      <c r="C28" s="163" t="s">
        <v>113</v>
      </c>
      <c r="D28" s="330">
        <v>1</v>
      </c>
      <c r="E28" s="312">
        <v>7</v>
      </c>
      <c r="F28" s="313">
        <v>3</v>
      </c>
      <c r="G28" s="312">
        <v>3</v>
      </c>
      <c r="H28" s="312">
        <v>1</v>
      </c>
      <c r="I28" s="313">
        <v>5</v>
      </c>
      <c r="J28" s="331">
        <v>20</v>
      </c>
      <c r="K28" s="464" t="s">
        <v>360</v>
      </c>
    </row>
    <row r="29" spans="2:11" ht="21.95" customHeight="1" thickTop="1" thickBot="1" x14ac:dyDescent="0.3">
      <c r="B29" s="295" t="s">
        <v>114</v>
      </c>
      <c r="C29" s="156" t="s">
        <v>115</v>
      </c>
      <c r="D29" s="326">
        <v>50</v>
      </c>
      <c r="E29" s="327">
        <v>1573</v>
      </c>
      <c r="F29" s="328">
        <v>308</v>
      </c>
      <c r="G29" s="327">
        <v>740</v>
      </c>
      <c r="H29" s="327">
        <v>23</v>
      </c>
      <c r="I29" s="328">
        <v>275</v>
      </c>
      <c r="J29" s="329">
        <v>2969</v>
      </c>
      <c r="K29" s="463">
        <f>SUM(K30:K36)</f>
        <v>0</v>
      </c>
    </row>
    <row r="30" spans="2:11" ht="35.1" customHeight="1" thickTop="1" x14ac:dyDescent="0.25">
      <c r="B30" s="162">
        <v>40</v>
      </c>
      <c r="C30" s="163" t="s">
        <v>116</v>
      </c>
      <c r="D30" s="330">
        <v>8</v>
      </c>
      <c r="E30" s="312">
        <v>166</v>
      </c>
      <c r="F30" s="313">
        <v>58</v>
      </c>
      <c r="G30" s="312">
        <v>127</v>
      </c>
      <c r="H30" s="312">
        <v>4</v>
      </c>
      <c r="I30" s="313">
        <v>53</v>
      </c>
      <c r="J30" s="331">
        <v>416</v>
      </c>
      <c r="K30" s="464" t="s">
        <v>361</v>
      </c>
    </row>
    <row r="31" spans="2:11" ht="35.1" customHeight="1" x14ac:dyDescent="0.25">
      <c r="B31" s="162">
        <v>41</v>
      </c>
      <c r="C31" s="163" t="s">
        <v>117</v>
      </c>
      <c r="D31" s="330">
        <v>2</v>
      </c>
      <c r="E31" s="312">
        <v>2</v>
      </c>
      <c r="F31" s="313">
        <v>0</v>
      </c>
      <c r="G31" s="312">
        <v>4</v>
      </c>
      <c r="H31" s="312">
        <v>0</v>
      </c>
      <c r="I31" s="313">
        <v>1</v>
      </c>
      <c r="J31" s="331">
        <v>9</v>
      </c>
      <c r="K31" s="464" t="s">
        <v>362</v>
      </c>
    </row>
    <row r="32" spans="2:11" ht="35.1" customHeight="1" x14ac:dyDescent="0.25">
      <c r="B32" s="162">
        <v>42</v>
      </c>
      <c r="C32" s="163" t="s">
        <v>118</v>
      </c>
      <c r="D32" s="330">
        <v>40</v>
      </c>
      <c r="E32" s="312">
        <v>1352</v>
      </c>
      <c r="F32" s="313">
        <v>238</v>
      </c>
      <c r="G32" s="312">
        <v>590</v>
      </c>
      <c r="H32" s="312">
        <v>19</v>
      </c>
      <c r="I32" s="313">
        <v>212</v>
      </c>
      <c r="J32" s="331">
        <v>2451</v>
      </c>
      <c r="K32" s="464" t="s">
        <v>363</v>
      </c>
    </row>
    <row r="33" spans="2:11" ht="35.1" customHeight="1" x14ac:dyDescent="0.25">
      <c r="B33" s="162">
        <v>43</v>
      </c>
      <c r="C33" s="163" t="s">
        <v>119</v>
      </c>
      <c r="D33" s="330">
        <v>0</v>
      </c>
      <c r="E33" s="312">
        <v>2</v>
      </c>
      <c r="F33" s="313">
        <v>0</v>
      </c>
      <c r="G33" s="312">
        <v>0</v>
      </c>
      <c r="H33" s="312">
        <v>0</v>
      </c>
      <c r="I33" s="313">
        <v>1</v>
      </c>
      <c r="J33" s="331">
        <v>3</v>
      </c>
      <c r="K33" s="464" t="s">
        <v>364</v>
      </c>
    </row>
    <row r="34" spans="2:11" ht="21.95" customHeight="1" x14ac:dyDescent="0.25">
      <c r="B34" s="162">
        <v>44</v>
      </c>
      <c r="C34" s="163" t="s">
        <v>120</v>
      </c>
      <c r="D34" s="330">
        <v>0</v>
      </c>
      <c r="E34" s="312">
        <v>21</v>
      </c>
      <c r="F34" s="313">
        <v>4</v>
      </c>
      <c r="G34" s="312">
        <v>6</v>
      </c>
      <c r="H34" s="312">
        <v>0</v>
      </c>
      <c r="I34" s="313">
        <v>1</v>
      </c>
      <c r="J34" s="331">
        <v>32</v>
      </c>
      <c r="K34" s="464" t="s">
        <v>365</v>
      </c>
    </row>
    <row r="35" spans="2:11" ht="21.95" customHeight="1" x14ac:dyDescent="0.25">
      <c r="B35" s="162">
        <v>45</v>
      </c>
      <c r="C35" s="163" t="s">
        <v>121</v>
      </c>
      <c r="D35" s="330">
        <v>0</v>
      </c>
      <c r="E35" s="312">
        <v>3</v>
      </c>
      <c r="F35" s="313">
        <v>1</v>
      </c>
      <c r="G35" s="312">
        <v>0</v>
      </c>
      <c r="H35" s="312">
        <v>0</v>
      </c>
      <c r="I35" s="313">
        <v>0</v>
      </c>
      <c r="J35" s="331">
        <v>4</v>
      </c>
      <c r="K35" s="464" t="s">
        <v>366</v>
      </c>
    </row>
    <row r="36" spans="2:11" ht="21.95" customHeight="1" thickBot="1" x14ac:dyDescent="0.3">
      <c r="B36" s="162">
        <v>49</v>
      </c>
      <c r="C36" s="163" t="s">
        <v>122</v>
      </c>
      <c r="D36" s="330">
        <v>0</v>
      </c>
      <c r="E36" s="312">
        <v>27</v>
      </c>
      <c r="F36" s="313">
        <v>7</v>
      </c>
      <c r="G36" s="312">
        <v>13</v>
      </c>
      <c r="H36" s="312">
        <v>0</v>
      </c>
      <c r="I36" s="313">
        <v>7</v>
      </c>
      <c r="J36" s="331">
        <v>54</v>
      </c>
      <c r="K36" s="464" t="s">
        <v>367</v>
      </c>
    </row>
    <row r="37" spans="2:11" ht="21.95" customHeight="1" thickTop="1" thickBot="1" x14ac:dyDescent="0.3">
      <c r="B37" s="295" t="s">
        <v>123</v>
      </c>
      <c r="C37" s="156" t="s">
        <v>124</v>
      </c>
      <c r="D37" s="326">
        <v>39</v>
      </c>
      <c r="E37" s="327">
        <v>786</v>
      </c>
      <c r="F37" s="328">
        <v>184</v>
      </c>
      <c r="G37" s="327">
        <v>394</v>
      </c>
      <c r="H37" s="327">
        <v>4</v>
      </c>
      <c r="I37" s="328">
        <v>141</v>
      </c>
      <c r="J37" s="329">
        <v>1548</v>
      </c>
      <c r="K37" s="463">
        <f>SUM(K38:K41)</f>
        <v>0</v>
      </c>
    </row>
    <row r="38" spans="2:11" ht="21.95" customHeight="1" thickTop="1" x14ac:dyDescent="0.25">
      <c r="B38" s="162">
        <v>50</v>
      </c>
      <c r="C38" s="163" t="s">
        <v>125</v>
      </c>
      <c r="D38" s="330">
        <v>0</v>
      </c>
      <c r="E38" s="312">
        <v>209</v>
      </c>
      <c r="F38" s="313">
        <v>39</v>
      </c>
      <c r="G38" s="312">
        <v>108</v>
      </c>
      <c r="H38" s="312">
        <v>2</v>
      </c>
      <c r="I38" s="313">
        <v>46</v>
      </c>
      <c r="J38" s="331">
        <v>404</v>
      </c>
      <c r="K38" s="464" t="s">
        <v>368</v>
      </c>
    </row>
    <row r="39" spans="2:11" ht="21.95" customHeight="1" x14ac:dyDescent="0.25">
      <c r="B39" s="162">
        <v>51</v>
      </c>
      <c r="C39" s="163" t="s">
        <v>126</v>
      </c>
      <c r="D39" s="330">
        <v>12</v>
      </c>
      <c r="E39" s="312">
        <v>63</v>
      </c>
      <c r="F39" s="313">
        <v>20</v>
      </c>
      <c r="G39" s="312">
        <v>24</v>
      </c>
      <c r="H39" s="312">
        <v>2</v>
      </c>
      <c r="I39" s="313">
        <v>11</v>
      </c>
      <c r="J39" s="331">
        <v>132</v>
      </c>
      <c r="K39" s="464" t="s">
        <v>369</v>
      </c>
    </row>
    <row r="40" spans="2:11" ht="21.95" customHeight="1" x14ac:dyDescent="0.25">
      <c r="B40" s="162">
        <v>52</v>
      </c>
      <c r="C40" s="163" t="s">
        <v>127</v>
      </c>
      <c r="D40" s="330">
        <v>24</v>
      </c>
      <c r="E40" s="312">
        <v>495</v>
      </c>
      <c r="F40" s="313">
        <v>115</v>
      </c>
      <c r="G40" s="312">
        <v>249</v>
      </c>
      <c r="H40" s="312">
        <v>0</v>
      </c>
      <c r="I40" s="313">
        <v>74</v>
      </c>
      <c r="J40" s="331">
        <v>957</v>
      </c>
      <c r="K40" s="464" t="s">
        <v>370</v>
      </c>
    </row>
    <row r="41" spans="2:11" ht="21.95" customHeight="1" thickBot="1" x14ac:dyDescent="0.3">
      <c r="B41" s="162">
        <v>59</v>
      </c>
      <c r="C41" s="163" t="s">
        <v>128</v>
      </c>
      <c r="D41" s="330">
        <v>3</v>
      </c>
      <c r="E41" s="312">
        <v>19</v>
      </c>
      <c r="F41" s="313">
        <v>10</v>
      </c>
      <c r="G41" s="312">
        <v>13</v>
      </c>
      <c r="H41" s="312">
        <v>0</v>
      </c>
      <c r="I41" s="313">
        <v>10</v>
      </c>
      <c r="J41" s="331">
        <v>55</v>
      </c>
      <c r="K41" s="464" t="s">
        <v>371</v>
      </c>
    </row>
    <row r="42" spans="2:11" ht="35.1" customHeight="1" thickTop="1" thickBot="1" x14ac:dyDescent="0.3">
      <c r="B42" s="295" t="s">
        <v>129</v>
      </c>
      <c r="C42" s="156" t="s">
        <v>130</v>
      </c>
      <c r="D42" s="326">
        <v>10</v>
      </c>
      <c r="E42" s="327">
        <v>602</v>
      </c>
      <c r="F42" s="328">
        <v>91</v>
      </c>
      <c r="G42" s="327">
        <v>169</v>
      </c>
      <c r="H42" s="327">
        <v>3</v>
      </c>
      <c r="I42" s="328">
        <v>148</v>
      </c>
      <c r="J42" s="329">
        <v>1023</v>
      </c>
      <c r="K42" s="463">
        <f>SUM(K43:K48)</f>
        <v>0</v>
      </c>
    </row>
    <row r="43" spans="2:11" ht="35.1" customHeight="1" thickTop="1" x14ac:dyDescent="0.25">
      <c r="B43" s="162">
        <v>60</v>
      </c>
      <c r="C43" s="163" t="s">
        <v>131</v>
      </c>
      <c r="D43" s="330">
        <v>0</v>
      </c>
      <c r="E43" s="312">
        <v>21</v>
      </c>
      <c r="F43" s="313">
        <v>5</v>
      </c>
      <c r="G43" s="312">
        <v>7</v>
      </c>
      <c r="H43" s="312">
        <v>1</v>
      </c>
      <c r="I43" s="313">
        <v>5</v>
      </c>
      <c r="J43" s="331">
        <v>39</v>
      </c>
      <c r="K43" s="464" t="s">
        <v>372</v>
      </c>
    </row>
    <row r="44" spans="2:11" ht="21.95" customHeight="1" x14ac:dyDescent="0.25">
      <c r="B44" s="162">
        <v>61</v>
      </c>
      <c r="C44" s="163" t="s">
        <v>132</v>
      </c>
      <c r="D44" s="330">
        <v>0</v>
      </c>
      <c r="E44" s="312">
        <v>4</v>
      </c>
      <c r="F44" s="313">
        <v>1</v>
      </c>
      <c r="G44" s="312">
        <v>0</v>
      </c>
      <c r="H44" s="312">
        <v>0</v>
      </c>
      <c r="I44" s="313">
        <v>0</v>
      </c>
      <c r="J44" s="331">
        <v>5</v>
      </c>
      <c r="K44" s="464" t="s">
        <v>373</v>
      </c>
    </row>
    <row r="45" spans="2:11" ht="21.95" customHeight="1" x14ac:dyDescent="0.25">
      <c r="B45" s="162">
        <v>62</v>
      </c>
      <c r="C45" s="163" t="s">
        <v>133</v>
      </c>
      <c r="D45" s="330">
        <v>0</v>
      </c>
      <c r="E45" s="312">
        <v>2</v>
      </c>
      <c r="F45" s="313">
        <v>0</v>
      </c>
      <c r="G45" s="312">
        <v>0</v>
      </c>
      <c r="H45" s="312">
        <v>0</v>
      </c>
      <c r="I45" s="313">
        <v>1</v>
      </c>
      <c r="J45" s="331">
        <v>3</v>
      </c>
      <c r="K45" s="464" t="s">
        <v>374</v>
      </c>
    </row>
    <row r="46" spans="2:11" ht="21.95" customHeight="1" x14ac:dyDescent="0.25">
      <c r="B46" s="162">
        <v>63</v>
      </c>
      <c r="C46" s="163" t="s">
        <v>134</v>
      </c>
      <c r="D46" s="330">
        <v>9</v>
      </c>
      <c r="E46" s="312">
        <v>220</v>
      </c>
      <c r="F46" s="313">
        <v>58</v>
      </c>
      <c r="G46" s="312">
        <v>126</v>
      </c>
      <c r="H46" s="312">
        <v>2</v>
      </c>
      <c r="I46" s="313">
        <v>45</v>
      </c>
      <c r="J46" s="331">
        <v>460</v>
      </c>
      <c r="K46" s="464" t="s">
        <v>375</v>
      </c>
    </row>
    <row r="47" spans="2:11" ht="21.95" customHeight="1" x14ac:dyDescent="0.25">
      <c r="B47" s="162">
        <v>64</v>
      </c>
      <c r="C47" s="163" t="s">
        <v>135</v>
      </c>
      <c r="D47" s="330">
        <v>1</v>
      </c>
      <c r="E47" s="312">
        <v>338</v>
      </c>
      <c r="F47" s="313">
        <v>22</v>
      </c>
      <c r="G47" s="312">
        <v>29</v>
      </c>
      <c r="H47" s="312">
        <v>0</v>
      </c>
      <c r="I47" s="313">
        <v>92</v>
      </c>
      <c r="J47" s="331">
        <v>482</v>
      </c>
      <c r="K47" s="464" t="s">
        <v>376</v>
      </c>
    </row>
    <row r="48" spans="2:11" ht="21.95" customHeight="1" thickBot="1" x14ac:dyDescent="0.3">
      <c r="B48" s="162">
        <v>69</v>
      </c>
      <c r="C48" s="163" t="s">
        <v>136</v>
      </c>
      <c r="D48" s="330">
        <v>0</v>
      </c>
      <c r="E48" s="312">
        <v>17</v>
      </c>
      <c r="F48" s="313">
        <v>5</v>
      </c>
      <c r="G48" s="312">
        <v>7</v>
      </c>
      <c r="H48" s="312">
        <v>0</v>
      </c>
      <c r="I48" s="313">
        <v>5</v>
      </c>
      <c r="J48" s="331">
        <v>34</v>
      </c>
      <c r="K48" s="464" t="s">
        <v>377</v>
      </c>
    </row>
    <row r="49" spans="2:11" ht="35.1" customHeight="1" thickTop="1" thickBot="1" x14ac:dyDescent="0.3">
      <c r="B49" s="295" t="s">
        <v>137</v>
      </c>
      <c r="C49" s="156" t="s">
        <v>138</v>
      </c>
      <c r="D49" s="326">
        <v>13</v>
      </c>
      <c r="E49" s="327">
        <v>120</v>
      </c>
      <c r="F49" s="328">
        <v>36</v>
      </c>
      <c r="G49" s="327">
        <v>58</v>
      </c>
      <c r="H49" s="327">
        <v>1</v>
      </c>
      <c r="I49" s="328">
        <v>27</v>
      </c>
      <c r="J49" s="329">
        <v>255</v>
      </c>
      <c r="K49" s="463">
        <f>SUM(K50:K56)</f>
        <v>0</v>
      </c>
    </row>
    <row r="50" spans="2:11" ht="35.1" customHeight="1" thickTop="1" x14ac:dyDescent="0.25">
      <c r="B50" s="162">
        <v>70</v>
      </c>
      <c r="C50" s="163" t="s">
        <v>139</v>
      </c>
      <c r="D50" s="330">
        <v>2</v>
      </c>
      <c r="E50" s="312">
        <v>34</v>
      </c>
      <c r="F50" s="313">
        <v>7</v>
      </c>
      <c r="G50" s="312">
        <v>11</v>
      </c>
      <c r="H50" s="312">
        <v>1</v>
      </c>
      <c r="I50" s="313">
        <v>5</v>
      </c>
      <c r="J50" s="331">
        <v>60</v>
      </c>
      <c r="K50" s="464" t="s">
        <v>378</v>
      </c>
    </row>
    <row r="51" spans="2:11" ht="21.95" customHeight="1" x14ac:dyDescent="0.25">
      <c r="B51" s="162">
        <v>71</v>
      </c>
      <c r="C51" s="163" t="s">
        <v>140</v>
      </c>
      <c r="D51" s="330">
        <v>0</v>
      </c>
      <c r="E51" s="312">
        <v>3</v>
      </c>
      <c r="F51" s="313">
        <v>2</v>
      </c>
      <c r="G51" s="312">
        <v>1</v>
      </c>
      <c r="H51" s="312">
        <v>0</v>
      </c>
      <c r="I51" s="313">
        <v>0</v>
      </c>
      <c r="J51" s="331">
        <v>6</v>
      </c>
      <c r="K51" s="464" t="s">
        <v>379</v>
      </c>
    </row>
    <row r="52" spans="2:11" ht="21.95" customHeight="1" x14ac:dyDescent="0.25">
      <c r="B52" s="162">
        <v>72</v>
      </c>
      <c r="C52" s="163" t="s">
        <v>141</v>
      </c>
      <c r="D52" s="330">
        <v>0</v>
      </c>
      <c r="E52" s="312">
        <v>5</v>
      </c>
      <c r="F52" s="313">
        <v>0</v>
      </c>
      <c r="G52" s="312">
        <v>1</v>
      </c>
      <c r="H52" s="312">
        <v>0</v>
      </c>
      <c r="I52" s="313">
        <v>1</v>
      </c>
      <c r="J52" s="331">
        <v>7</v>
      </c>
      <c r="K52" s="464" t="s">
        <v>380</v>
      </c>
    </row>
    <row r="53" spans="2:11" ht="21.95" customHeight="1" x14ac:dyDescent="0.25">
      <c r="B53" s="162">
        <v>73</v>
      </c>
      <c r="C53" s="163" t="s">
        <v>142</v>
      </c>
      <c r="D53" s="330">
        <v>0</v>
      </c>
      <c r="E53" s="312">
        <v>2</v>
      </c>
      <c r="F53" s="313">
        <v>0</v>
      </c>
      <c r="G53" s="312">
        <v>1</v>
      </c>
      <c r="H53" s="312">
        <v>0</v>
      </c>
      <c r="I53" s="313">
        <v>0</v>
      </c>
      <c r="J53" s="331">
        <v>3</v>
      </c>
      <c r="K53" s="464" t="s">
        <v>381</v>
      </c>
    </row>
    <row r="54" spans="2:11" ht="21.95" customHeight="1" x14ac:dyDescent="0.25">
      <c r="B54" s="162">
        <v>74</v>
      </c>
      <c r="C54" s="163" t="s">
        <v>143</v>
      </c>
      <c r="D54" s="330">
        <v>0</v>
      </c>
      <c r="E54" s="312">
        <v>7</v>
      </c>
      <c r="F54" s="313">
        <v>2</v>
      </c>
      <c r="G54" s="312">
        <v>7</v>
      </c>
      <c r="H54" s="312">
        <v>0</v>
      </c>
      <c r="I54" s="313">
        <v>1</v>
      </c>
      <c r="J54" s="331">
        <v>17</v>
      </c>
      <c r="K54" s="464" t="s">
        <v>382</v>
      </c>
    </row>
    <row r="55" spans="2:11" ht="21.95" customHeight="1" x14ac:dyDescent="0.25">
      <c r="B55" s="162">
        <v>75</v>
      </c>
      <c r="C55" s="163" t="s">
        <v>144</v>
      </c>
      <c r="D55" s="330">
        <v>11</v>
      </c>
      <c r="E55" s="312">
        <v>60</v>
      </c>
      <c r="F55" s="313">
        <v>20</v>
      </c>
      <c r="G55" s="312">
        <v>30</v>
      </c>
      <c r="H55" s="312">
        <v>0</v>
      </c>
      <c r="I55" s="313">
        <v>18</v>
      </c>
      <c r="J55" s="331">
        <v>139</v>
      </c>
      <c r="K55" s="464" t="s">
        <v>383</v>
      </c>
    </row>
    <row r="56" spans="2:11" ht="21.95" customHeight="1" thickBot="1" x14ac:dyDescent="0.3">
      <c r="B56" s="162">
        <v>79</v>
      </c>
      <c r="C56" s="163" t="s">
        <v>145</v>
      </c>
      <c r="D56" s="330">
        <v>0</v>
      </c>
      <c r="E56" s="312">
        <v>9</v>
      </c>
      <c r="F56" s="313">
        <v>5</v>
      </c>
      <c r="G56" s="312">
        <v>7</v>
      </c>
      <c r="H56" s="312">
        <v>0</v>
      </c>
      <c r="I56" s="313">
        <v>2</v>
      </c>
      <c r="J56" s="331">
        <v>23</v>
      </c>
      <c r="K56" s="464" t="s">
        <v>384</v>
      </c>
    </row>
    <row r="57" spans="2:11" ht="21.95" customHeight="1" thickTop="1" thickBot="1" x14ac:dyDescent="0.3">
      <c r="B57" s="295" t="s">
        <v>146</v>
      </c>
      <c r="C57" s="156" t="s">
        <v>147</v>
      </c>
      <c r="D57" s="326">
        <v>11</v>
      </c>
      <c r="E57" s="327">
        <v>130</v>
      </c>
      <c r="F57" s="328">
        <v>54</v>
      </c>
      <c r="G57" s="327">
        <v>66</v>
      </c>
      <c r="H57" s="327">
        <v>1</v>
      </c>
      <c r="I57" s="328">
        <v>32</v>
      </c>
      <c r="J57" s="329">
        <v>294</v>
      </c>
      <c r="K57" s="463">
        <f>SUM(K58:K64)</f>
        <v>0</v>
      </c>
    </row>
    <row r="58" spans="2:11" ht="21.95" customHeight="1" thickTop="1" x14ac:dyDescent="0.25">
      <c r="B58" s="162">
        <v>80</v>
      </c>
      <c r="C58" s="163" t="s">
        <v>148</v>
      </c>
      <c r="D58" s="330">
        <v>2</v>
      </c>
      <c r="E58" s="312">
        <v>24</v>
      </c>
      <c r="F58" s="313">
        <v>13</v>
      </c>
      <c r="G58" s="312">
        <v>9</v>
      </c>
      <c r="H58" s="312">
        <v>0</v>
      </c>
      <c r="I58" s="313">
        <v>4</v>
      </c>
      <c r="J58" s="331">
        <v>52</v>
      </c>
      <c r="K58" s="464" t="s">
        <v>385</v>
      </c>
    </row>
    <row r="59" spans="2:11" ht="21.95" customHeight="1" x14ac:dyDescent="0.25">
      <c r="B59" s="162">
        <v>81</v>
      </c>
      <c r="C59" s="163" t="s">
        <v>149</v>
      </c>
      <c r="D59" s="330">
        <v>2</v>
      </c>
      <c r="E59" s="312">
        <v>33</v>
      </c>
      <c r="F59" s="313">
        <v>16</v>
      </c>
      <c r="G59" s="312">
        <v>23</v>
      </c>
      <c r="H59" s="312">
        <v>1</v>
      </c>
      <c r="I59" s="313">
        <v>14</v>
      </c>
      <c r="J59" s="331">
        <v>89</v>
      </c>
      <c r="K59" s="464" t="s">
        <v>386</v>
      </c>
    </row>
    <row r="60" spans="2:11" ht="21.95" customHeight="1" x14ac:dyDescent="0.25">
      <c r="B60" s="162">
        <v>82</v>
      </c>
      <c r="C60" s="163" t="s">
        <v>150</v>
      </c>
      <c r="D60" s="330">
        <v>3</v>
      </c>
      <c r="E60" s="312">
        <v>3</v>
      </c>
      <c r="F60" s="313">
        <v>1</v>
      </c>
      <c r="G60" s="312">
        <v>0</v>
      </c>
      <c r="H60" s="312">
        <v>0</v>
      </c>
      <c r="I60" s="313">
        <v>1</v>
      </c>
      <c r="J60" s="331">
        <v>8</v>
      </c>
      <c r="K60" s="464" t="s">
        <v>387</v>
      </c>
    </row>
    <row r="61" spans="2:11" ht="35.1" customHeight="1" x14ac:dyDescent="0.25">
      <c r="B61" s="162">
        <v>83</v>
      </c>
      <c r="C61" s="163" t="s">
        <v>151</v>
      </c>
      <c r="D61" s="330">
        <v>4</v>
      </c>
      <c r="E61" s="312">
        <v>37</v>
      </c>
      <c r="F61" s="313">
        <v>7</v>
      </c>
      <c r="G61" s="312">
        <v>12</v>
      </c>
      <c r="H61" s="312">
        <v>0</v>
      </c>
      <c r="I61" s="313">
        <v>5</v>
      </c>
      <c r="J61" s="331">
        <v>65</v>
      </c>
      <c r="K61" s="464" t="s">
        <v>388</v>
      </c>
    </row>
    <row r="62" spans="2:11" ht="21.95" customHeight="1" x14ac:dyDescent="0.25">
      <c r="B62" s="162">
        <v>84</v>
      </c>
      <c r="C62" s="163" t="s">
        <v>152</v>
      </c>
      <c r="D62" s="330">
        <v>0</v>
      </c>
      <c r="E62" s="312">
        <v>13</v>
      </c>
      <c r="F62" s="313">
        <v>6</v>
      </c>
      <c r="G62" s="312">
        <v>8</v>
      </c>
      <c r="H62" s="312">
        <v>0</v>
      </c>
      <c r="I62" s="313">
        <v>2</v>
      </c>
      <c r="J62" s="331">
        <v>29</v>
      </c>
      <c r="K62" s="464" t="s">
        <v>389</v>
      </c>
    </row>
    <row r="63" spans="2:11" ht="35.1" customHeight="1" x14ac:dyDescent="0.25">
      <c r="B63" s="162">
        <v>85</v>
      </c>
      <c r="C63" s="163" t="s">
        <v>153</v>
      </c>
      <c r="D63" s="330">
        <v>0</v>
      </c>
      <c r="E63" s="312">
        <v>14</v>
      </c>
      <c r="F63" s="313">
        <v>4</v>
      </c>
      <c r="G63" s="312">
        <v>10</v>
      </c>
      <c r="H63" s="312">
        <v>0</v>
      </c>
      <c r="I63" s="313">
        <v>5</v>
      </c>
      <c r="J63" s="331">
        <v>33</v>
      </c>
      <c r="K63" s="464" t="s">
        <v>390</v>
      </c>
    </row>
    <row r="64" spans="2:11" ht="21.95" customHeight="1" thickBot="1" x14ac:dyDescent="0.3">
      <c r="B64" s="162">
        <v>89</v>
      </c>
      <c r="C64" s="163" t="s">
        <v>154</v>
      </c>
      <c r="D64" s="330">
        <v>0</v>
      </c>
      <c r="E64" s="312">
        <v>6</v>
      </c>
      <c r="F64" s="313">
        <v>7</v>
      </c>
      <c r="G64" s="312">
        <v>4</v>
      </c>
      <c r="H64" s="312">
        <v>0</v>
      </c>
      <c r="I64" s="313">
        <v>1</v>
      </c>
      <c r="J64" s="331">
        <v>18</v>
      </c>
      <c r="K64" s="464" t="s">
        <v>391</v>
      </c>
    </row>
    <row r="65" spans="2:11" ht="21.95" customHeight="1" thickTop="1" thickBot="1" x14ac:dyDescent="0.3">
      <c r="B65" s="295">
        <v>99</v>
      </c>
      <c r="C65" s="156" t="s">
        <v>155</v>
      </c>
      <c r="D65" s="326">
        <v>20</v>
      </c>
      <c r="E65" s="327">
        <v>123</v>
      </c>
      <c r="F65" s="328">
        <v>32</v>
      </c>
      <c r="G65" s="327">
        <v>43</v>
      </c>
      <c r="H65" s="327">
        <v>2</v>
      </c>
      <c r="I65" s="328">
        <v>28</v>
      </c>
      <c r="J65" s="329">
        <v>248</v>
      </c>
      <c r="K65" s="464" t="s">
        <v>392</v>
      </c>
    </row>
    <row r="66" spans="2:11" ht="21.95" customHeight="1" thickTop="1" thickBot="1" x14ac:dyDescent="0.3">
      <c r="B66" s="487" t="s">
        <v>52</v>
      </c>
      <c r="C66" s="515"/>
      <c r="D66" s="227">
        <v>204</v>
      </c>
      <c r="E66" s="228">
        <v>3680</v>
      </c>
      <c r="F66" s="229">
        <v>779</v>
      </c>
      <c r="G66" s="228">
        <v>1646</v>
      </c>
      <c r="H66" s="228">
        <v>43</v>
      </c>
      <c r="I66" s="229">
        <v>721</v>
      </c>
      <c r="J66" s="230">
        <v>7073</v>
      </c>
      <c r="K66" s="469" t="s">
        <v>79</v>
      </c>
    </row>
    <row r="67" spans="2:11" ht="15.75" thickTop="1" x14ac:dyDescent="0.25">
      <c r="B67" s="145"/>
      <c r="C67" s="203"/>
      <c r="D67" s="254"/>
      <c r="E67" s="254"/>
    </row>
    <row r="68" spans="2:11" x14ac:dyDescent="0.25">
      <c r="B68" s="199"/>
      <c r="C68" s="200"/>
      <c r="D68" s="256"/>
      <c r="E68" s="256"/>
    </row>
    <row r="69" spans="2:11" ht="49.9" customHeight="1" x14ac:dyDescent="0.25">
      <c r="B69" s="524"/>
      <c r="C69" s="524"/>
      <c r="D69" s="524"/>
      <c r="E69" s="524"/>
    </row>
    <row r="70" spans="2:11" x14ac:dyDescent="0.25">
      <c r="B70" s="180"/>
      <c r="C70" s="200"/>
      <c r="D70" s="256"/>
      <c r="E70" s="256"/>
    </row>
    <row r="71" spans="2:11" x14ac:dyDescent="0.25">
      <c r="B71" s="201"/>
      <c r="C71" s="151"/>
      <c r="D71" s="257"/>
      <c r="E71" s="257"/>
    </row>
  </sheetData>
  <mergeCells count="12">
    <mergeCell ref="B2:J2"/>
    <mergeCell ref="B3:B5"/>
    <mergeCell ref="C3:C5"/>
    <mergeCell ref="J3:J5"/>
    <mergeCell ref="D3:D5"/>
    <mergeCell ref="E3:E5"/>
    <mergeCell ref="F3:F5"/>
    <mergeCell ref="B66:C66"/>
    <mergeCell ref="B69:E69"/>
    <mergeCell ref="G3:G5"/>
    <mergeCell ref="H3:H5"/>
    <mergeCell ref="I3:I5"/>
  </mergeCells>
  <printOptions horizontalCentered="1"/>
  <pageMargins left="0.7" right="0.7" top="0.75" bottom="0.75" header="0.3" footer="0.3"/>
  <pageSetup paperSize="9" scale="38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B1:K71"/>
  <sheetViews>
    <sheetView zoomScale="80" zoomScaleNormal="80" workbookViewId="0">
      <selection activeCell="D6" sqref="D6:J66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0" width="13.7109375" style="143" customWidth="1"/>
    <col min="11" max="11" width="9.140625" style="463"/>
    <col min="12" max="16384" width="9.140625" style="143"/>
  </cols>
  <sheetData>
    <row r="1" spans="2:11" ht="15.75" thickBot="1" x14ac:dyDescent="0.3"/>
    <row r="2" spans="2:11" ht="25.15" customHeight="1" thickTop="1" thickBot="1" x14ac:dyDescent="0.3">
      <c r="B2" s="479" t="s">
        <v>549</v>
      </c>
      <c r="C2" s="480"/>
      <c r="D2" s="480"/>
      <c r="E2" s="480"/>
      <c r="F2" s="480"/>
      <c r="G2" s="480"/>
      <c r="H2" s="480"/>
      <c r="I2" s="480"/>
      <c r="J2" s="502"/>
    </row>
    <row r="3" spans="2:11" ht="25.15" customHeight="1" thickTop="1" x14ac:dyDescent="0.25">
      <c r="B3" s="492" t="s">
        <v>54</v>
      </c>
      <c r="C3" s="485" t="s">
        <v>88</v>
      </c>
      <c r="D3" s="573" t="s">
        <v>453</v>
      </c>
      <c r="E3" s="564" t="s">
        <v>500</v>
      </c>
      <c r="F3" s="576" t="s">
        <v>455</v>
      </c>
      <c r="G3" s="564" t="s">
        <v>456</v>
      </c>
      <c r="H3" s="564" t="s">
        <v>457</v>
      </c>
      <c r="I3" s="567" t="s">
        <v>458</v>
      </c>
      <c r="J3" s="516" t="s">
        <v>52</v>
      </c>
    </row>
    <row r="4" spans="2:11" ht="25.15" customHeight="1" x14ac:dyDescent="0.25">
      <c r="B4" s="493"/>
      <c r="C4" s="495"/>
      <c r="D4" s="574" t="s">
        <v>453</v>
      </c>
      <c r="E4" s="565" t="s">
        <v>454</v>
      </c>
      <c r="F4" s="577" t="s">
        <v>455</v>
      </c>
      <c r="G4" s="565" t="s">
        <v>456</v>
      </c>
      <c r="H4" s="565" t="s">
        <v>457</v>
      </c>
      <c r="I4" s="568" t="s">
        <v>458</v>
      </c>
      <c r="J4" s="517"/>
    </row>
    <row r="5" spans="2:11" ht="25.15" customHeight="1" thickBot="1" x14ac:dyDescent="0.3">
      <c r="B5" s="494"/>
      <c r="C5" s="496"/>
      <c r="D5" s="575"/>
      <c r="E5" s="566"/>
      <c r="F5" s="578"/>
      <c r="G5" s="566"/>
      <c r="H5" s="566"/>
      <c r="I5" s="569"/>
      <c r="J5" s="518"/>
    </row>
    <row r="6" spans="2:11" ht="21.95" customHeight="1" thickTop="1" thickBot="1" x14ac:dyDescent="0.3">
      <c r="B6" s="293" t="s">
        <v>50</v>
      </c>
      <c r="C6" s="156" t="s">
        <v>51</v>
      </c>
      <c r="D6" s="332">
        <v>0.26960784313725489</v>
      </c>
      <c r="E6" s="333">
        <v>3.1793478260869562E-2</v>
      </c>
      <c r="F6" s="334">
        <v>2.8241335044929396E-2</v>
      </c>
      <c r="G6" s="333">
        <v>3.5844471445929525E-2</v>
      </c>
      <c r="H6" s="334">
        <v>6.9767441860465115E-2</v>
      </c>
      <c r="I6" s="333">
        <v>2.9126213592233011E-2</v>
      </c>
      <c r="J6" s="335">
        <v>3.9163014279655024E-2</v>
      </c>
      <c r="K6" s="463" t="s">
        <v>283</v>
      </c>
    </row>
    <row r="7" spans="2:11" ht="21.95" customHeight="1" thickTop="1" thickBot="1" x14ac:dyDescent="0.3">
      <c r="B7" s="295" t="s">
        <v>89</v>
      </c>
      <c r="C7" s="156" t="s">
        <v>90</v>
      </c>
      <c r="D7" s="314">
        <v>0</v>
      </c>
      <c r="E7" s="160">
        <v>5.4347826086956522E-4</v>
      </c>
      <c r="F7" s="308">
        <v>0</v>
      </c>
      <c r="G7" s="160">
        <v>0</v>
      </c>
      <c r="H7" s="308">
        <v>0</v>
      </c>
      <c r="I7" s="160">
        <v>1.3869625520110957E-3</v>
      </c>
      <c r="J7" s="294">
        <v>4.2414816909373679E-4</v>
      </c>
      <c r="K7" s="463">
        <f>SUM(K8:K13)</f>
        <v>0</v>
      </c>
    </row>
    <row r="8" spans="2:11" ht="21.95" customHeight="1" thickTop="1" x14ac:dyDescent="0.25">
      <c r="B8" s="162">
        <v>10</v>
      </c>
      <c r="C8" s="163" t="s">
        <v>91</v>
      </c>
      <c r="D8" s="336">
        <v>0</v>
      </c>
      <c r="E8" s="337">
        <v>0</v>
      </c>
      <c r="F8" s="338">
        <v>0</v>
      </c>
      <c r="G8" s="337">
        <v>0</v>
      </c>
      <c r="H8" s="338">
        <v>0</v>
      </c>
      <c r="I8" s="337">
        <v>0</v>
      </c>
      <c r="J8" s="339">
        <v>0</v>
      </c>
      <c r="K8" s="463" t="s">
        <v>342</v>
      </c>
    </row>
    <row r="9" spans="2:11" ht="21.95" customHeight="1" x14ac:dyDescent="0.25">
      <c r="B9" s="162">
        <v>11</v>
      </c>
      <c r="C9" s="163" t="s">
        <v>92</v>
      </c>
      <c r="D9" s="336">
        <v>0</v>
      </c>
      <c r="E9" s="337">
        <v>0</v>
      </c>
      <c r="F9" s="338">
        <v>0</v>
      </c>
      <c r="G9" s="337">
        <v>0</v>
      </c>
      <c r="H9" s="338">
        <v>0</v>
      </c>
      <c r="I9" s="337">
        <v>0</v>
      </c>
      <c r="J9" s="339">
        <v>0</v>
      </c>
      <c r="K9" s="463" t="s">
        <v>343</v>
      </c>
    </row>
    <row r="10" spans="2:11" ht="21.95" customHeight="1" x14ac:dyDescent="0.25">
      <c r="B10" s="162">
        <v>12</v>
      </c>
      <c r="C10" s="163" t="s">
        <v>93</v>
      </c>
      <c r="D10" s="336">
        <v>0</v>
      </c>
      <c r="E10" s="337">
        <v>0</v>
      </c>
      <c r="F10" s="338">
        <v>0</v>
      </c>
      <c r="G10" s="337">
        <v>0</v>
      </c>
      <c r="H10" s="338">
        <v>0</v>
      </c>
      <c r="I10" s="337">
        <v>0</v>
      </c>
      <c r="J10" s="339">
        <v>0</v>
      </c>
      <c r="K10" s="463" t="s">
        <v>344</v>
      </c>
    </row>
    <row r="11" spans="2:11" ht="21.95" customHeight="1" x14ac:dyDescent="0.25">
      <c r="B11" s="162">
        <v>13</v>
      </c>
      <c r="C11" s="163" t="s">
        <v>94</v>
      </c>
      <c r="D11" s="336">
        <v>0</v>
      </c>
      <c r="E11" s="337">
        <v>2.7173913043478261E-4</v>
      </c>
      <c r="F11" s="338">
        <v>0</v>
      </c>
      <c r="G11" s="337">
        <v>0</v>
      </c>
      <c r="H11" s="338">
        <v>0</v>
      </c>
      <c r="I11" s="337">
        <v>0</v>
      </c>
      <c r="J11" s="339">
        <v>1.4138272303124559E-4</v>
      </c>
      <c r="K11" s="463" t="s">
        <v>345</v>
      </c>
    </row>
    <row r="12" spans="2:11" ht="21.95" customHeight="1" x14ac:dyDescent="0.25">
      <c r="B12" s="162">
        <v>14</v>
      </c>
      <c r="C12" s="163" t="s">
        <v>95</v>
      </c>
      <c r="D12" s="336">
        <v>0</v>
      </c>
      <c r="E12" s="337">
        <v>0</v>
      </c>
      <c r="F12" s="338">
        <v>0</v>
      </c>
      <c r="G12" s="337">
        <v>0</v>
      </c>
      <c r="H12" s="338">
        <v>0</v>
      </c>
      <c r="I12" s="337">
        <v>1.3869625520110957E-3</v>
      </c>
      <c r="J12" s="339">
        <v>1.4138272303124559E-4</v>
      </c>
      <c r="K12" s="463" t="s">
        <v>346</v>
      </c>
    </row>
    <row r="13" spans="2:11" ht="21.95" customHeight="1" thickBot="1" x14ac:dyDescent="0.3">
      <c r="B13" s="162">
        <v>19</v>
      </c>
      <c r="C13" s="163" t="s">
        <v>96</v>
      </c>
      <c r="D13" s="336">
        <v>0</v>
      </c>
      <c r="E13" s="337">
        <v>2.7173913043478261E-4</v>
      </c>
      <c r="F13" s="338">
        <v>0</v>
      </c>
      <c r="G13" s="337">
        <v>0</v>
      </c>
      <c r="H13" s="338">
        <v>0</v>
      </c>
      <c r="I13" s="337">
        <v>0</v>
      </c>
      <c r="J13" s="339">
        <v>1.4138272303124559E-4</v>
      </c>
      <c r="K13" s="463" t="s">
        <v>347</v>
      </c>
    </row>
    <row r="14" spans="2:11" ht="21.95" customHeight="1" thickTop="1" thickBot="1" x14ac:dyDescent="0.3">
      <c r="B14" s="295" t="s">
        <v>97</v>
      </c>
      <c r="C14" s="156" t="s">
        <v>98</v>
      </c>
      <c r="D14" s="314">
        <v>4.9019607843137254E-3</v>
      </c>
      <c r="E14" s="160">
        <v>1.6304347826086958E-3</v>
      </c>
      <c r="F14" s="308">
        <v>0</v>
      </c>
      <c r="G14" s="160">
        <v>1.215066828675577E-3</v>
      </c>
      <c r="H14" s="308">
        <v>0</v>
      </c>
      <c r="I14" s="160">
        <v>0</v>
      </c>
      <c r="J14" s="294">
        <v>1.2724445072812103E-3</v>
      </c>
      <c r="K14" s="463">
        <f>SUM(K15:K20)</f>
        <v>0</v>
      </c>
    </row>
    <row r="15" spans="2:11" ht="35.1" customHeight="1" thickTop="1" x14ac:dyDescent="0.25">
      <c r="B15" s="162">
        <v>20</v>
      </c>
      <c r="C15" s="163" t="s">
        <v>99</v>
      </c>
      <c r="D15" s="336">
        <v>0</v>
      </c>
      <c r="E15" s="337">
        <v>2.7173913043478261E-4</v>
      </c>
      <c r="F15" s="338">
        <v>0</v>
      </c>
      <c r="G15" s="337">
        <v>0</v>
      </c>
      <c r="H15" s="338">
        <v>0</v>
      </c>
      <c r="I15" s="337">
        <v>0</v>
      </c>
      <c r="J15" s="339">
        <v>1.4138272303124559E-4</v>
      </c>
      <c r="K15" s="463" t="s">
        <v>348</v>
      </c>
    </row>
    <row r="16" spans="2:11" ht="21.95" customHeight="1" x14ac:dyDescent="0.25">
      <c r="B16" s="162">
        <v>21</v>
      </c>
      <c r="C16" s="163" t="s">
        <v>100</v>
      </c>
      <c r="D16" s="336">
        <v>0</v>
      </c>
      <c r="E16" s="337">
        <v>2.7173913043478261E-4</v>
      </c>
      <c r="F16" s="338">
        <v>0</v>
      </c>
      <c r="G16" s="337">
        <v>0</v>
      </c>
      <c r="H16" s="338">
        <v>0</v>
      </c>
      <c r="I16" s="337">
        <v>0</v>
      </c>
      <c r="J16" s="339">
        <v>1.4138272303124559E-4</v>
      </c>
      <c r="K16" s="463" t="s">
        <v>349</v>
      </c>
    </row>
    <row r="17" spans="2:11" ht="21.95" customHeight="1" x14ac:dyDescent="0.25">
      <c r="B17" s="162">
        <v>22</v>
      </c>
      <c r="C17" s="163" t="s">
        <v>101</v>
      </c>
      <c r="D17" s="336">
        <v>0</v>
      </c>
      <c r="E17" s="337">
        <v>2.7173913043478261E-4</v>
      </c>
      <c r="F17" s="338">
        <v>0</v>
      </c>
      <c r="G17" s="337">
        <v>1.215066828675577E-3</v>
      </c>
      <c r="H17" s="338">
        <v>0</v>
      </c>
      <c r="I17" s="337">
        <v>0</v>
      </c>
      <c r="J17" s="339">
        <v>4.2414816909373674E-4</v>
      </c>
      <c r="K17" s="463" t="s">
        <v>350</v>
      </c>
    </row>
    <row r="18" spans="2:11" ht="21.95" customHeight="1" x14ac:dyDescent="0.25">
      <c r="B18" s="162">
        <v>23</v>
      </c>
      <c r="C18" s="163" t="s">
        <v>102</v>
      </c>
      <c r="D18" s="336">
        <v>0</v>
      </c>
      <c r="E18" s="337">
        <v>0</v>
      </c>
      <c r="F18" s="338">
        <v>0</v>
      </c>
      <c r="G18" s="337">
        <v>0</v>
      </c>
      <c r="H18" s="338">
        <v>0</v>
      </c>
      <c r="I18" s="337">
        <v>0</v>
      </c>
      <c r="J18" s="339">
        <v>0</v>
      </c>
      <c r="K18" s="463" t="s">
        <v>351</v>
      </c>
    </row>
    <row r="19" spans="2:11" ht="21.95" customHeight="1" x14ac:dyDescent="0.25">
      <c r="B19" s="162">
        <v>24</v>
      </c>
      <c r="C19" s="163" t="s">
        <v>103</v>
      </c>
      <c r="D19" s="336">
        <v>4.9019607843137254E-3</v>
      </c>
      <c r="E19" s="337">
        <v>8.1521739130434778E-4</v>
      </c>
      <c r="F19" s="338">
        <v>0</v>
      </c>
      <c r="G19" s="337">
        <v>0</v>
      </c>
      <c r="H19" s="338">
        <v>0</v>
      </c>
      <c r="I19" s="337">
        <v>0</v>
      </c>
      <c r="J19" s="339">
        <v>5.6553089212498236E-4</v>
      </c>
      <c r="K19" s="463" t="s">
        <v>352</v>
      </c>
    </row>
    <row r="20" spans="2:11" ht="21.95" customHeight="1" thickBot="1" x14ac:dyDescent="0.3">
      <c r="B20" s="162">
        <v>29</v>
      </c>
      <c r="C20" s="163" t="s">
        <v>104</v>
      </c>
      <c r="D20" s="336">
        <v>0</v>
      </c>
      <c r="E20" s="337">
        <v>0</v>
      </c>
      <c r="F20" s="338">
        <v>0</v>
      </c>
      <c r="G20" s="337">
        <v>0</v>
      </c>
      <c r="H20" s="338">
        <v>0</v>
      </c>
      <c r="I20" s="337">
        <v>0</v>
      </c>
      <c r="J20" s="339">
        <v>0</v>
      </c>
      <c r="K20" s="463" t="s">
        <v>353</v>
      </c>
    </row>
    <row r="21" spans="2:11" ht="21.95" customHeight="1" thickTop="1" thickBot="1" x14ac:dyDescent="0.3">
      <c r="B21" s="295" t="s">
        <v>105</v>
      </c>
      <c r="C21" s="156" t="s">
        <v>106</v>
      </c>
      <c r="D21" s="314">
        <v>2.4509803921568627E-2</v>
      </c>
      <c r="E21" s="160">
        <v>6.0054347826086957E-2</v>
      </c>
      <c r="F21" s="308">
        <v>6.6752246469833118E-2</v>
      </c>
      <c r="G21" s="160">
        <v>6.9866342648845683E-2</v>
      </c>
      <c r="H21" s="308">
        <v>0.13953488372093023</v>
      </c>
      <c r="I21" s="160">
        <v>6.6574202496532592E-2</v>
      </c>
      <c r="J21" s="294">
        <v>6.3198077194966784E-2</v>
      </c>
      <c r="K21" s="463">
        <f>SUM(K22:K28)</f>
        <v>0</v>
      </c>
    </row>
    <row r="22" spans="2:11" ht="21.95" customHeight="1" thickTop="1" x14ac:dyDescent="0.25">
      <c r="B22" s="162">
        <v>30</v>
      </c>
      <c r="C22" s="163" t="s">
        <v>107</v>
      </c>
      <c r="D22" s="336">
        <v>4.9019607843137254E-3</v>
      </c>
      <c r="E22" s="337">
        <v>2.8532608695652172E-2</v>
      </c>
      <c r="F22" s="338">
        <v>1.4120667522464698E-2</v>
      </c>
      <c r="G22" s="337">
        <v>1.3973268529769137E-2</v>
      </c>
      <c r="H22" s="338">
        <v>2.3255813953488372E-2</v>
      </c>
      <c r="I22" s="337">
        <v>1.1095700416088766E-2</v>
      </c>
      <c r="J22" s="339">
        <v>2.1066025731655592E-2</v>
      </c>
      <c r="K22" s="463" t="s">
        <v>354</v>
      </c>
    </row>
    <row r="23" spans="2:11" ht="21.95" customHeight="1" x14ac:dyDescent="0.25">
      <c r="B23" s="162">
        <v>31</v>
      </c>
      <c r="C23" s="163" t="s">
        <v>108</v>
      </c>
      <c r="D23" s="336">
        <v>4.9019607843137254E-3</v>
      </c>
      <c r="E23" s="337">
        <v>8.1521739130434778E-4</v>
      </c>
      <c r="F23" s="338">
        <v>0</v>
      </c>
      <c r="G23" s="337">
        <v>0</v>
      </c>
      <c r="H23" s="338">
        <v>0</v>
      </c>
      <c r="I23" s="337">
        <v>0</v>
      </c>
      <c r="J23" s="339">
        <v>5.6553089212498236E-4</v>
      </c>
      <c r="K23" s="463" t="s">
        <v>355</v>
      </c>
    </row>
    <row r="24" spans="2:11" ht="21.95" customHeight="1" x14ac:dyDescent="0.25">
      <c r="B24" s="162">
        <v>32</v>
      </c>
      <c r="C24" s="163" t="s">
        <v>109</v>
      </c>
      <c r="D24" s="336">
        <v>0</v>
      </c>
      <c r="E24" s="337">
        <v>2.7173913043478261E-4</v>
      </c>
      <c r="F24" s="338">
        <v>2.5673940949935813E-3</v>
      </c>
      <c r="G24" s="337">
        <v>6.0753341433778852E-4</v>
      </c>
      <c r="H24" s="338">
        <v>0</v>
      </c>
      <c r="I24" s="337">
        <v>1.3869625520110957E-3</v>
      </c>
      <c r="J24" s="339">
        <v>7.0691361515622792E-4</v>
      </c>
      <c r="K24" s="463" t="s">
        <v>356</v>
      </c>
    </row>
    <row r="25" spans="2:11" ht="21.95" customHeight="1" x14ac:dyDescent="0.25">
      <c r="B25" s="162">
        <v>33</v>
      </c>
      <c r="C25" s="163" t="s">
        <v>110</v>
      </c>
      <c r="D25" s="336">
        <v>4.9019607843137254E-3</v>
      </c>
      <c r="E25" s="337">
        <v>3.2608695652173911E-3</v>
      </c>
      <c r="F25" s="338">
        <v>1.2836970474967908E-2</v>
      </c>
      <c r="G25" s="337">
        <v>1.2150668286755772E-2</v>
      </c>
      <c r="H25" s="338">
        <v>2.3255813953488372E-2</v>
      </c>
      <c r="I25" s="337">
        <v>1.1095700416088766E-2</v>
      </c>
      <c r="J25" s="339">
        <v>7.3519015976247701E-3</v>
      </c>
      <c r="K25" s="463" t="s">
        <v>357</v>
      </c>
    </row>
    <row r="26" spans="2:11" ht="21.95" customHeight="1" x14ac:dyDescent="0.25">
      <c r="B26" s="162">
        <v>34</v>
      </c>
      <c r="C26" s="163" t="s">
        <v>111</v>
      </c>
      <c r="D26" s="336">
        <v>0</v>
      </c>
      <c r="E26" s="337">
        <v>5.7065217391304348E-3</v>
      </c>
      <c r="F26" s="338">
        <v>5.1347881899871627E-3</v>
      </c>
      <c r="G26" s="337">
        <v>9.7205346294046164E-3</v>
      </c>
      <c r="H26" s="338">
        <v>0</v>
      </c>
      <c r="I26" s="337">
        <v>8.321775312066574E-3</v>
      </c>
      <c r="J26" s="339">
        <v>6.6449879824685421E-3</v>
      </c>
      <c r="K26" s="463" t="s">
        <v>358</v>
      </c>
    </row>
    <row r="27" spans="2:11" ht="21.95" customHeight="1" x14ac:dyDescent="0.25">
      <c r="B27" s="162">
        <v>35</v>
      </c>
      <c r="C27" s="163" t="s">
        <v>112</v>
      </c>
      <c r="D27" s="336">
        <v>4.9019607843137254E-3</v>
      </c>
      <c r="E27" s="337">
        <v>1.9565217391304349E-2</v>
      </c>
      <c r="F27" s="338">
        <v>2.8241335044929396E-2</v>
      </c>
      <c r="G27" s="337">
        <v>3.1591737545565005E-2</v>
      </c>
      <c r="H27" s="338">
        <v>6.9767441860465115E-2</v>
      </c>
      <c r="I27" s="337">
        <v>2.7739251040221916E-2</v>
      </c>
      <c r="J27" s="339">
        <v>2.4035062915311749E-2</v>
      </c>
      <c r="K27" s="463" t="s">
        <v>359</v>
      </c>
    </row>
    <row r="28" spans="2:11" ht="21.95" customHeight="1" thickBot="1" x14ac:dyDescent="0.3">
      <c r="B28" s="162">
        <v>39</v>
      </c>
      <c r="C28" s="163" t="s">
        <v>113</v>
      </c>
      <c r="D28" s="336">
        <v>4.9019607843137254E-3</v>
      </c>
      <c r="E28" s="337">
        <v>1.9021739130434783E-3</v>
      </c>
      <c r="F28" s="338">
        <v>3.8510911424903724E-3</v>
      </c>
      <c r="G28" s="337">
        <v>1.8226002430133657E-3</v>
      </c>
      <c r="H28" s="338">
        <v>2.3255813953488372E-2</v>
      </c>
      <c r="I28" s="337">
        <v>6.9348127600554789E-3</v>
      </c>
      <c r="J28" s="339">
        <v>2.8276544606249117E-3</v>
      </c>
      <c r="K28" s="463" t="s">
        <v>360</v>
      </c>
    </row>
    <row r="29" spans="2:11" ht="21.95" customHeight="1" thickTop="1" thickBot="1" x14ac:dyDescent="0.3">
      <c r="B29" s="295" t="s">
        <v>114</v>
      </c>
      <c r="C29" s="156" t="s">
        <v>115</v>
      </c>
      <c r="D29" s="314">
        <v>0.24509803921568626</v>
      </c>
      <c r="E29" s="160">
        <v>0.42744565217391312</v>
      </c>
      <c r="F29" s="308">
        <v>0.39537869062901149</v>
      </c>
      <c r="G29" s="160">
        <v>0.44957472660996356</v>
      </c>
      <c r="H29" s="308">
        <v>0.53488372093023262</v>
      </c>
      <c r="I29" s="160">
        <v>0.38141470180305126</v>
      </c>
      <c r="J29" s="294">
        <v>0.41976530467976808</v>
      </c>
      <c r="K29" s="463">
        <f>SUM(K30:K36)</f>
        <v>0</v>
      </c>
    </row>
    <row r="30" spans="2:11" ht="35.1" customHeight="1" thickTop="1" x14ac:dyDescent="0.25">
      <c r="B30" s="162">
        <v>40</v>
      </c>
      <c r="C30" s="163" t="s">
        <v>116</v>
      </c>
      <c r="D30" s="336">
        <v>3.9215686274509803E-2</v>
      </c>
      <c r="E30" s="337">
        <v>4.5108695652173916E-2</v>
      </c>
      <c r="F30" s="338">
        <v>7.4454428754813867E-2</v>
      </c>
      <c r="G30" s="337">
        <v>7.7156743620899151E-2</v>
      </c>
      <c r="H30" s="338">
        <v>9.3023255813953487E-2</v>
      </c>
      <c r="I30" s="337">
        <v>7.3509015256588067E-2</v>
      </c>
      <c r="J30" s="339">
        <v>5.8815212780998161E-2</v>
      </c>
      <c r="K30" s="463" t="s">
        <v>361</v>
      </c>
    </row>
    <row r="31" spans="2:11" ht="35.1" customHeight="1" x14ac:dyDescent="0.25">
      <c r="B31" s="162">
        <v>41</v>
      </c>
      <c r="C31" s="163" t="s">
        <v>117</v>
      </c>
      <c r="D31" s="336">
        <v>9.8039215686274508E-3</v>
      </c>
      <c r="E31" s="337">
        <v>5.4347826086956522E-4</v>
      </c>
      <c r="F31" s="338">
        <v>0</v>
      </c>
      <c r="G31" s="337">
        <v>2.4301336573511541E-3</v>
      </c>
      <c r="H31" s="338">
        <v>0</v>
      </c>
      <c r="I31" s="337">
        <v>1.3869625520110957E-3</v>
      </c>
      <c r="J31" s="339">
        <v>1.2724445072812103E-3</v>
      </c>
      <c r="K31" s="463" t="s">
        <v>362</v>
      </c>
    </row>
    <row r="32" spans="2:11" ht="35.1" customHeight="1" x14ac:dyDescent="0.25">
      <c r="B32" s="162">
        <v>42</v>
      </c>
      <c r="C32" s="163" t="s">
        <v>118</v>
      </c>
      <c r="D32" s="336">
        <v>0.19607843137254902</v>
      </c>
      <c r="E32" s="337">
        <v>0.36739130434782608</v>
      </c>
      <c r="F32" s="338">
        <v>0.30551989730423618</v>
      </c>
      <c r="G32" s="337">
        <v>0.35844471445929527</v>
      </c>
      <c r="H32" s="338">
        <v>0.44186046511627908</v>
      </c>
      <c r="I32" s="337">
        <v>0.29403606102635227</v>
      </c>
      <c r="J32" s="339">
        <v>0.3465290541495829</v>
      </c>
      <c r="K32" s="463" t="s">
        <v>363</v>
      </c>
    </row>
    <row r="33" spans="2:11" ht="35.1" customHeight="1" x14ac:dyDescent="0.25">
      <c r="B33" s="162">
        <v>43</v>
      </c>
      <c r="C33" s="163" t="s">
        <v>119</v>
      </c>
      <c r="D33" s="336">
        <v>0</v>
      </c>
      <c r="E33" s="337">
        <v>5.4347826086956522E-4</v>
      </c>
      <c r="F33" s="338">
        <v>0</v>
      </c>
      <c r="G33" s="337">
        <v>0</v>
      </c>
      <c r="H33" s="338">
        <v>0</v>
      </c>
      <c r="I33" s="337">
        <v>1.3869625520110957E-3</v>
      </c>
      <c r="J33" s="339">
        <v>4.2414816909373674E-4</v>
      </c>
      <c r="K33" s="463" t="s">
        <v>364</v>
      </c>
    </row>
    <row r="34" spans="2:11" ht="21.95" customHeight="1" x14ac:dyDescent="0.25">
      <c r="B34" s="162">
        <v>44</v>
      </c>
      <c r="C34" s="163" t="s">
        <v>120</v>
      </c>
      <c r="D34" s="336">
        <v>0</v>
      </c>
      <c r="E34" s="337">
        <v>5.7065217391304348E-3</v>
      </c>
      <c r="F34" s="338">
        <v>5.1347881899871627E-3</v>
      </c>
      <c r="G34" s="337">
        <v>3.6452004860267314E-3</v>
      </c>
      <c r="H34" s="338">
        <v>0</v>
      </c>
      <c r="I34" s="337">
        <v>1.3869625520110957E-3</v>
      </c>
      <c r="J34" s="339">
        <v>4.5242471369998588E-3</v>
      </c>
      <c r="K34" s="463" t="s">
        <v>365</v>
      </c>
    </row>
    <row r="35" spans="2:11" ht="21.95" customHeight="1" x14ac:dyDescent="0.25">
      <c r="B35" s="162">
        <v>45</v>
      </c>
      <c r="C35" s="163" t="s">
        <v>121</v>
      </c>
      <c r="D35" s="336">
        <v>0</v>
      </c>
      <c r="E35" s="337">
        <v>8.1521739130434778E-4</v>
      </c>
      <c r="F35" s="338">
        <v>1.2836970474967907E-3</v>
      </c>
      <c r="G35" s="337">
        <v>0</v>
      </c>
      <c r="H35" s="338">
        <v>0</v>
      </c>
      <c r="I35" s="337">
        <v>0</v>
      </c>
      <c r="J35" s="339">
        <v>5.6553089212498236E-4</v>
      </c>
      <c r="K35" s="463" t="s">
        <v>366</v>
      </c>
    </row>
    <row r="36" spans="2:11" ht="21.95" customHeight="1" thickBot="1" x14ac:dyDescent="0.3">
      <c r="B36" s="162">
        <v>49</v>
      </c>
      <c r="C36" s="163" t="s">
        <v>122</v>
      </c>
      <c r="D36" s="336">
        <v>0</v>
      </c>
      <c r="E36" s="337">
        <v>7.3369565217391306E-3</v>
      </c>
      <c r="F36" s="338">
        <v>8.9858793324775355E-3</v>
      </c>
      <c r="G36" s="337">
        <v>7.8979343863912511E-3</v>
      </c>
      <c r="H36" s="338">
        <v>0</v>
      </c>
      <c r="I36" s="337">
        <v>9.7087378640776691E-3</v>
      </c>
      <c r="J36" s="339">
        <v>7.6346670436872616E-3</v>
      </c>
      <c r="K36" s="463" t="s">
        <v>367</v>
      </c>
    </row>
    <row r="37" spans="2:11" ht="21.95" customHeight="1" thickTop="1" thickBot="1" x14ac:dyDescent="0.3">
      <c r="B37" s="295" t="s">
        <v>123</v>
      </c>
      <c r="C37" s="156" t="s">
        <v>124</v>
      </c>
      <c r="D37" s="314">
        <v>0.19117647058823528</v>
      </c>
      <c r="E37" s="160">
        <v>0.21358695652173912</v>
      </c>
      <c r="F37" s="308">
        <v>0.2362002567394095</v>
      </c>
      <c r="G37" s="160">
        <v>0.23936816524908869</v>
      </c>
      <c r="H37" s="308">
        <v>9.3023255813953487E-2</v>
      </c>
      <c r="I37" s="160">
        <v>0.19556171983356446</v>
      </c>
      <c r="J37" s="294">
        <v>0.21886045525236816</v>
      </c>
      <c r="K37" s="463">
        <f>SUM(K38:K41)</f>
        <v>0</v>
      </c>
    </row>
    <row r="38" spans="2:11" ht="21.95" customHeight="1" thickTop="1" x14ac:dyDescent="0.25">
      <c r="B38" s="162">
        <v>50</v>
      </c>
      <c r="C38" s="163" t="s">
        <v>125</v>
      </c>
      <c r="D38" s="336">
        <v>0</v>
      </c>
      <c r="E38" s="337">
        <v>5.6793478260869563E-2</v>
      </c>
      <c r="F38" s="338">
        <v>5.0064184852374842E-2</v>
      </c>
      <c r="G38" s="337">
        <v>6.561360874848117E-2</v>
      </c>
      <c r="H38" s="338">
        <v>4.6511627906976744E-2</v>
      </c>
      <c r="I38" s="337">
        <v>6.3800277392510402E-2</v>
      </c>
      <c r="J38" s="339">
        <v>5.7118620104623215E-2</v>
      </c>
      <c r="K38" s="463" t="s">
        <v>368</v>
      </c>
    </row>
    <row r="39" spans="2:11" ht="21.95" customHeight="1" x14ac:dyDescent="0.25">
      <c r="B39" s="162">
        <v>51</v>
      </c>
      <c r="C39" s="163" t="s">
        <v>126</v>
      </c>
      <c r="D39" s="336">
        <v>5.8823529411764705E-2</v>
      </c>
      <c r="E39" s="337">
        <v>1.7119565217391303E-2</v>
      </c>
      <c r="F39" s="338">
        <v>2.5673940949935817E-2</v>
      </c>
      <c r="G39" s="337">
        <v>1.4580801944106925E-2</v>
      </c>
      <c r="H39" s="338">
        <v>4.6511627906976744E-2</v>
      </c>
      <c r="I39" s="337">
        <v>1.5256588072122053E-2</v>
      </c>
      <c r="J39" s="339">
        <v>1.8662519440124418E-2</v>
      </c>
      <c r="K39" s="463" t="s">
        <v>369</v>
      </c>
    </row>
    <row r="40" spans="2:11" ht="21.95" customHeight="1" x14ac:dyDescent="0.25">
      <c r="B40" s="162">
        <v>52</v>
      </c>
      <c r="C40" s="163" t="s">
        <v>127</v>
      </c>
      <c r="D40" s="336">
        <v>0.11764705882352941</v>
      </c>
      <c r="E40" s="337">
        <v>0.13451086956521738</v>
      </c>
      <c r="F40" s="338">
        <v>0.14762516046213095</v>
      </c>
      <c r="G40" s="337">
        <v>0.15127582017010935</v>
      </c>
      <c r="H40" s="338">
        <v>0</v>
      </c>
      <c r="I40" s="337">
        <v>0.10263522884882108</v>
      </c>
      <c r="J40" s="339">
        <v>0.13530326594090203</v>
      </c>
      <c r="K40" s="463" t="s">
        <v>370</v>
      </c>
    </row>
    <row r="41" spans="2:11" ht="21.95" customHeight="1" thickBot="1" x14ac:dyDescent="0.3">
      <c r="B41" s="162">
        <v>59</v>
      </c>
      <c r="C41" s="163" t="s">
        <v>128</v>
      </c>
      <c r="D41" s="336">
        <v>1.4705882352941176E-2</v>
      </c>
      <c r="E41" s="337">
        <v>5.1630434782608692E-3</v>
      </c>
      <c r="F41" s="338">
        <v>1.2836970474967908E-2</v>
      </c>
      <c r="G41" s="337">
        <v>7.8979343863912511E-3</v>
      </c>
      <c r="H41" s="338">
        <v>0</v>
      </c>
      <c r="I41" s="337">
        <v>1.3869625520110958E-2</v>
      </c>
      <c r="J41" s="339">
        <v>7.7760497667185074E-3</v>
      </c>
      <c r="K41" s="463" t="s">
        <v>371</v>
      </c>
    </row>
    <row r="42" spans="2:11" ht="35.1" customHeight="1" thickTop="1" thickBot="1" x14ac:dyDescent="0.3">
      <c r="B42" s="295" t="s">
        <v>129</v>
      </c>
      <c r="C42" s="156" t="s">
        <v>130</v>
      </c>
      <c r="D42" s="314">
        <v>4.9019607843137261E-2</v>
      </c>
      <c r="E42" s="160">
        <v>0.16358695652173913</v>
      </c>
      <c r="F42" s="308">
        <v>0.11681643132220797</v>
      </c>
      <c r="G42" s="160">
        <v>0.10267314702308625</v>
      </c>
      <c r="H42" s="308">
        <v>6.9767441860465115E-2</v>
      </c>
      <c r="I42" s="160">
        <v>0.20527045769764216</v>
      </c>
      <c r="J42" s="294">
        <v>0.14463452566096421</v>
      </c>
      <c r="K42" s="463">
        <f>SUM(K43:K48)</f>
        <v>0</v>
      </c>
    </row>
    <row r="43" spans="2:11" ht="35.1" customHeight="1" thickTop="1" x14ac:dyDescent="0.25">
      <c r="B43" s="162">
        <v>60</v>
      </c>
      <c r="C43" s="163" t="s">
        <v>131</v>
      </c>
      <c r="D43" s="336">
        <v>0</v>
      </c>
      <c r="E43" s="337">
        <v>5.7065217391304348E-3</v>
      </c>
      <c r="F43" s="338">
        <v>6.4184852374839542E-3</v>
      </c>
      <c r="G43" s="337">
        <v>4.2527339003645198E-3</v>
      </c>
      <c r="H43" s="338">
        <v>2.3255813953488372E-2</v>
      </c>
      <c r="I43" s="337">
        <v>6.9348127600554789E-3</v>
      </c>
      <c r="J43" s="339">
        <v>5.5139261982185776E-3</v>
      </c>
      <c r="K43" s="463" t="s">
        <v>372</v>
      </c>
    </row>
    <row r="44" spans="2:11" ht="21.95" customHeight="1" x14ac:dyDescent="0.25">
      <c r="B44" s="162">
        <v>61</v>
      </c>
      <c r="C44" s="163" t="s">
        <v>132</v>
      </c>
      <c r="D44" s="336">
        <v>0</v>
      </c>
      <c r="E44" s="337">
        <v>1.0869565217391304E-3</v>
      </c>
      <c r="F44" s="338">
        <v>1.2836970474967907E-3</v>
      </c>
      <c r="G44" s="337">
        <v>0</v>
      </c>
      <c r="H44" s="338">
        <v>0</v>
      </c>
      <c r="I44" s="337">
        <v>0</v>
      </c>
      <c r="J44" s="339">
        <v>7.0691361515622792E-4</v>
      </c>
      <c r="K44" s="463" t="s">
        <v>373</v>
      </c>
    </row>
    <row r="45" spans="2:11" ht="21.95" customHeight="1" x14ac:dyDescent="0.25">
      <c r="B45" s="162">
        <v>62</v>
      </c>
      <c r="C45" s="163" t="s">
        <v>133</v>
      </c>
      <c r="D45" s="336">
        <v>0</v>
      </c>
      <c r="E45" s="337">
        <v>5.4347826086956522E-4</v>
      </c>
      <c r="F45" s="338">
        <v>0</v>
      </c>
      <c r="G45" s="337">
        <v>0</v>
      </c>
      <c r="H45" s="338">
        <v>0</v>
      </c>
      <c r="I45" s="337">
        <v>1.3869625520110957E-3</v>
      </c>
      <c r="J45" s="339">
        <v>4.2414816909373674E-4</v>
      </c>
      <c r="K45" s="463" t="s">
        <v>374</v>
      </c>
    </row>
    <row r="46" spans="2:11" ht="21.95" customHeight="1" x14ac:dyDescent="0.25">
      <c r="B46" s="162">
        <v>63</v>
      </c>
      <c r="C46" s="163" t="s">
        <v>134</v>
      </c>
      <c r="D46" s="336">
        <v>4.4117647058823532E-2</v>
      </c>
      <c r="E46" s="337">
        <v>5.9782608695652176E-2</v>
      </c>
      <c r="F46" s="338">
        <v>7.4454428754813867E-2</v>
      </c>
      <c r="G46" s="337">
        <v>7.6549210206561358E-2</v>
      </c>
      <c r="H46" s="338">
        <v>4.6511627906976744E-2</v>
      </c>
      <c r="I46" s="337">
        <v>6.2413314840499307E-2</v>
      </c>
      <c r="J46" s="339">
        <v>6.5036052594372964E-2</v>
      </c>
      <c r="K46" s="463" t="s">
        <v>375</v>
      </c>
    </row>
    <row r="47" spans="2:11" ht="21.95" customHeight="1" x14ac:dyDescent="0.25">
      <c r="B47" s="162">
        <v>64</v>
      </c>
      <c r="C47" s="163" t="s">
        <v>135</v>
      </c>
      <c r="D47" s="336">
        <v>4.9019607843137254E-3</v>
      </c>
      <c r="E47" s="337">
        <v>9.1847826086956519E-2</v>
      </c>
      <c r="F47" s="338">
        <v>2.8241335044929396E-2</v>
      </c>
      <c r="G47" s="337">
        <v>1.7618469015795869E-2</v>
      </c>
      <c r="H47" s="338">
        <v>0</v>
      </c>
      <c r="I47" s="337">
        <v>0.1276005547850208</v>
      </c>
      <c r="J47" s="339">
        <v>6.8146472501060373E-2</v>
      </c>
      <c r="K47" s="463" t="s">
        <v>376</v>
      </c>
    </row>
    <row r="48" spans="2:11" ht="21.95" customHeight="1" thickBot="1" x14ac:dyDescent="0.3">
      <c r="B48" s="162">
        <v>69</v>
      </c>
      <c r="C48" s="163" t="s">
        <v>136</v>
      </c>
      <c r="D48" s="336">
        <v>0</v>
      </c>
      <c r="E48" s="337">
        <v>4.6195652173913046E-3</v>
      </c>
      <c r="F48" s="338">
        <v>6.4184852374839542E-3</v>
      </c>
      <c r="G48" s="337">
        <v>4.2527339003645198E-3</v>
      </c>
      <c r="H48" s="338">
        <v>0</v>
      </c>
      <c r="I48" s="337">
        <v>6.9348127600554789E-3</v>
      </c>
      <c r="J48" s="339">
        <v>4.8070125830623495E-3</v>
      </c>
      <c r="K48" s="463" t="s">
        <v>377</v>
      </c>
    </row>
    <row r="49" spans="2:11" ht="35.1" customHeight="1" thickTop="1" thickBot="1" x14ac:dyDescent="0.3">
      <c r="B49" s="295" t="s">
        <v>137</v>
      </c>
      <c r="C49" s="156" t="s">
        <v>138</v>
      </c>
      <c r="D49" s="314">
        <v>6.3725490196078427E-2</v>
      </c>
      <c r="E49" s="160">
        <v>3.2608695652173912E-2</v>
      </c>
      <c r="F49" s="308">
        <v>4.6213093709884467E-2</v>
      </c>
      <c r="G49" s="160">
        <v>3.5236938031591732E-2</v>
      </c>
      <c r="H49" s="308">
        <v>2.3255813953488372E-2</v>
      </c>
      <c r="I49" s="160">
        <v>3.7447988904299581E-2</v>
      </c>
      <c r="J49" s="294">
        <v>3.6052594372967622E-2</v>
      </c>
      <c r="K49" s="463">
        <f>SUM(K50:K56)</f>
        <v>0</v>
      </c>
    </row>
    <row r="50" spans="2:11" ht="35.1" customHeight="1" thickTop="1" x14ac:dyDescent="0.25">
      <c r="B50" s="162">
        <v>70</v>
      </c>
      <c r="C50" s="163" t="s">
        <v>139</v>
      </c>
      <c r="D50" s="336">
        <v>9.8039215686274508E-3</v>
      </c>
      <c r="E50" s="337">
        <v>9.2391304347826091E-3</v>
      </c>
      <c r="F50" s="338">
        <v>8.9858793324775355E-3</v>
      </c>
      <c r="G50" s="337">
        <v>6.6828675577156743E-3</v>
      </c>
      <c r="H50" s="338">
        <v>2.3255813953488372E-2</v>
      </c>
      <c r="I50" s="337">
        <v>6.9348127600554789E-3</v>
      </c>
      <c r="J50" s="339">
        <v>8.4829633818747346E-3</v>
      </c>
      <c r="K50" s="463" t="s">
        <v>378</v>
      </c>
    </row>
    <row r="51" spans="2:11" ht="21.95" customHeight="1" x14ac:dyDescent="0.25">
      <c r="B51" s="162">
        <v>71</v>
      </c>
      <c r="C51" s="163" t="s">
        <v>140</v>
      </c>
      <c r="D51" s="336">
        <v>0</v>
      </c>
      <c r="E51" s="337">
        <v>8.1521739130434778E-4</v>
      </c>
      <c r="F51" s="338">
        <v>2.5673940949935813E-3</v>
      </c>
      <c r="G51" s="337">
        <v>6.0753341433778852E-4</v>
      </c>
      <c r="H51" s="338">
        <v>0</v>
      </c>
      <c r="I51" s="337">
        <v>0</v>
      </c>
      <c r="J51" s="339">
        <v>8.4829633818747348E-4</v>
      </c>
      <c r="K51" s="463" t="s">
        <v>379</v>
      </c>
    </row>
    <row r="52" spans="2:11" ht="21.95" customHeight="1" x14ac:dyDescent="0.25">
      <c r="B52" s="162">
        <v>72</v>
      </c>
      <c r="C52" s="163" t="s">
        <v>141</v>
      </c>
      <c r="D52" s="336">
        <v>0</v>
      </c>
      <c r="E52" s="337">
        <v>1.358695652173913E-3</v>
      </c>
      <c r="F52" s="338">
        <v>0</v>
      </c>
      <c r="G52" s="337">
        <v>6.0753341433778852E-4</v>
      </c>
      <c r="H52" s="338">
        <v>0</v>
      </c>
      <c r="I52" s="337">
        <v>1.3869625520110957E-3</v>
      </c>
      <c r="J52" s="339">
        <v>9.8967906121871915E-4</v>
      </c>
      <c r="K52" s="463" t="s">
        <v>380</v>
      </c>
    </row>
    <row r="53" spans="2:11" ht="21.95" customHeight="1" x14ac:dyDescent="0.25">
      <c r="B53" s="162">
        <v>73</v>
      </c>
      <c r="C53" s="163" t="s">
        <v>142</v>
      </c>
      <c r="D53" s="336">
        <v>0</v>
      </c>
      <c r="E53" s="337">
        <v>5.4347826086956522E-4</v>
      </c>
      <c r="F53" s="338">
        <v>0</v>
      </c>
      <c r="G53" s="337">
        <v>6.0753341433778852E-4</v>
      </c>
      <c r="H53" s="338">
        <v>0</v>
      </c>
      <c r="I53" s="337">
        <v>0</v>
      </c>
      <c r="J53" s="339">
        <v>4.2414816909373674E-4</v>
      </c>
      <c r="K53" s="463" t="s">
        <v>381</v>
      </c>
    </row>
    <row r="54" spans="2:11" ht="21.95" customHeight="1" x14ac:dyDescent="0.25">
      <c r="B54" s="162">
        <v>74</v>
      </c>
      <c r="C54" s="163" t="s">
        <v>143</v>
      </c>
      <c r="D54" s="336">
        <v>0</v>
      </c>
      <c r="E54" s="337">
        <v>1.9021739130434783E-3</v>
      </c>
      <c r="F54" s="338">
        <v>2.5673940949935813E-3</v>
      </c>
      <c r="G54" s="337">
        <v>4.2527339003645198E-3</v>
      </c>
      <c r="H54" s="338">
        <v>0</v>
      </c>
      <c r="I54" s="337">
        <v>1.3869625520110957E-3</v>
      </c>
      <c r="J54" s="339">
        <v>2.4035062915311748E-3</v>
      </c>
      <c r="K54" s="463" t="s">
        <v>382</v>
      </c>
    </row>
    <row r="55" spans="2:11" ht="21.95" customHeight="1" x14ac:dyDescent="0.25">
      <c r="B55" s="162">
        <v>75</v>
      </c>
      <c r="C55" s="163" t="s">
        <v>144</v>
      </c>
      <c r="D55" s="336">
        <v>5.3921568627450983E-2</v>
      </c>
      <c r="E55" s="337">
        <v>1.6304347826086956E-2</v>
      </c>
      <c r="F55" s="338">
        <v>2.5673940949935817E-2</v>
      </c>
      <c r="G55" s="337">
        <v>1.8226002430133656E-2</v>
      </c>
      <c r="H55" s="338">
        <v>0</v>
      </c>
      <c r="I55" s="337">
        <v>2.4965325936199722E-2</v>
      </c>
      <c r="J55" s="339">
        <v>1.9652198501343136E-2</v>
      </c>
      <c r="K55" s="463" t="s">
        <v>383</v>
      </c>
    </row>
    <row r="56" spans="2:11" ht="21.95" customHeight="1" thickBot="1" x14ac:dyDescent="0.3">
      <c r="B56" s="162">
        <v>79</v>
      </c>
      <c r="C56" s="163" t="s">
        <v>145</v>
      </c>
      <c r="D56" s="336">
        <v>0</v>
      </c>
      <c r="E56" s="337">
        <v>2.4456521739130437E-3</v>
      </c>
      <c r="F56" s="338">
        <v>6.4184852374839542E-3</v>
      </c>
      <c r="G56" s="337">
        <v>4.2527339003645198E-3</v>
      </c>
      <c r="H56" s="338">
        <v>0</v>
      </c>
      <c r="I56" s="337">
        <v>2.7739251040221915E-3</v>
      </c>
      <c r="J56" s="339">
        <v>3.2518026297186486E-3</v>
      </c>
      <c r="K56" s="463" t="s">
        <v>384</v>
      </c>
    </row>
    <row r="57" spans="2:11" ht="21.95" customHeight="1" thickTop="1" thickBot="1" x14ac:dyDescent="0.3">
      <c r="B57" s="295" t="s">
        <v>146</v>
      </c>
      <c r="C57" s="156" t="s">
        <v>147</v>
      </c>
      <c r="D57" s="314">
        <v>5.3921568627450983E-2</v>
      </c>
      <c r="E57" s="160">
        <v>3.5326086956521736E-2</v>
      </c>
      <c r="F57" s="308">
        <v>6.9319640564826701E-2</v>
      </c>
      <c r="G57" s="160">
        <v>4.0097205346294046E-2</v>
      </c>
      <c r="H57" s="308">
        <v>2.3255813953488372E-2</v>
      </c>
      <c r="I57" s="160">
        <v>4.4382801664355057E-2</v>
      </c>
      <c r="J57" s="294">
        <v>4.1566520571186205E-2</v>
      </c>
      <c r="K57" s="463">
        <f>SUM(K58:K64)</f>
        <v>0</v>
      </c>
    </row>
    <row r="58" spans="2:11" ht="21.95" customHeight="1" thickTop="1" x14ac:dyDescent="0.25">
      <c r="B58" s="162">
        <v>80</v>
      </c>
      <c r="C58" s="163" t="s">
        <v>148</v>
      </c>
      <c r="D58" s="336">
        <v>9.8039215686274508E-3</v>
      </c>
      <c r="E58" s="337">
        <v>6.5217391304347823E-3</v>
      </c>
      <c r="F58" s="338">
        <v>1.668806161745828E-2</v>
      </c>
      <c r="G58" s="337">
        <v>5.4678007290400975E-3</v>
      </c>
      <c r="H58" s="338">
        <v>0</v>
      </c>
      <c r="I58" s="337">
        <v>5.5478502080443829E-3</v>
      </c>
      <c r="J58" s="339">
        <v>7.3519015976247701E-3</v>
      </c>
      <c r="K58" s="463" t="s">
        <v>385</v>
      </c>
    </row>
    <row r="59" spans="2:11" ht="21.95" customHeight="1" x14ac:dyDescent="0.25">
      <c r="B59" s="162">
        <v>81</v>
      </c>
      <c r="C59" s="163" t="s">
        <v>149</v>
      </c>
      <c r="D59" s="336">
        <v>9.8039215686274508E-3</v>
      </c>
      <c r="E59" s="337">
        <v>8.9673913043478264E-3</v>
      </c>
      <c r="F59" s="338">
        <v>2.0539152759948651E-2</v>
      </c>
      <c r="G59" s="337">
        <v>1.3973268529769137E-2</v>
      </c>
      <c r="H59" s="338">
        <v>2.3255813953488372E-2</v>
      </c>
      <c r="I59" s="337">
        <v>1.9417475728155338E-2</v>
      </c>
      <c r="J59" s="339">
        <v>1.2583062349780856E-2</v>
      </c>
      <c r="K59" s="463" t="s">
        <v>386</v>
      </c>
    </row>
    <row r="60" spans="2:11" ht="21.95" customHeight="1" x14ac:dyDescent="0.25">
      <c r="B60" s="162">
        <v>82</v>
      </c>
      <c r="C60" s="163" t="s">
        <v>150</v>
      </c>
      <c r="D60" s="336">
        <v>1.4705882352941176E-2</v>
      </c>
      <c r="E60" s="337">
        <v>8.1521739130434778E-4</v>
      </c>
      <c r="F60" s="338">
        <v>1.2836970474967907E-3</v>
      </c>
      <c r="G60" s="337">
        <v>0</v>
      </c>
      <c r="H60" s="338">
        <v>0</v>
      </c>
      <c r="I60" s="337">
        <v>1.3869625520110957E-3</v>
      </c>
      <c r="J60" s="339">
        <v>1.1310617842499647E-3</v>
      </c>
      <c r="K60" s="463" t="s">
        <v>387</v>
      </c>
    </row>
    <row r="61" spans="2:11" ht="35.1" customHeight="1" x14ac:dyDescent="0.25">
      <c r="B61" s="162">
        <v>83</v>
      </c>
      <c r="C61" s="163" t="s">
        <v>151</v>
      </c>
      <c r="D61" s="336">
        <v>1.9607843137254902E-2</v>
      </c>
      <c r="E61" s="337">
        <v>1.0054347826086956E-2</v>
      </c>
      <c r="F61" s="338">
        <v>8.9858793324775355E-3</v>
      </c>
      <c r="G61" s="337">
        <v>7.2904009720534627E-3</v>
      </c>
      <c r="H61" s="338">
        <v>0</v>
      </c>
      <c r="I61" s="337">
        <v>6.9348127600554789E-3</v>
      </c>
      <c r="J61" s="339">
        <v>9.1898769970309626E-3</v>
      </c>
      <c r="K61" s="463" t="s">
        <v>388</v>
      </c>
    </row>
    <row r="62" spans="2:11" ht="21.95" customHeight="1" x14ac:dyDescent="0.25">
      <c r="B62" s="162">
        <v>84</v>
      </c>
      <c r="C62" s="163" t="s">
        <v>152</v>
      </c>
      <c r="D62" s="336">
        <v>0</v>
      </c>
      <c r="E62" s="337">
        <v>3.5326086956521739E-3</v>
      </c>
      <c r="F62" s="338">
        <v>7.7021822849807449E-3</v>
      </c>
      <c r="G62" s="337">
        <v>4.8602673147023082E-3</v>
      </c>
      <c r="H62" s="338">
        <v>0</v>
      </c>
      <c r="I62" s="337">
        <v>2.7739251040221915E-3</v>
      </c>
      <c r="J62" s="339">
        <v>4.1000989679061215E-3</v>
      </c>
      <c r="K62" s="463" t="s">
        <v>389</v>
      </c>
    </row>
    <row r="63" spans="2:11" ht="35.1" customHeight="1" x14ac:dyDescent="0.25">
      <c r="B63" s="162">
        <v>85</v>
      </c>
      <c r="C63" s="163" t="s">
        <v>153</v>
      </c>
      <c r="D63" s="336">
        <v>0</v>
      </c>
      <c r="E63" s="337">
        <v>3.8043478260869567E-3</v>
      </c>
      <c r="F63" s="338">
        <v>5.1347881899871627E-3</v>
      </c>
      <c r="G63" s="337">
        <v>6.0753341433778859E-3</v>
      </c>
      <c r="H63" s="338">
        <v>0</v>
      </c>
      <c r="I63" s="337">
        <v>6.9348127600554789E-3</v>
      </c>
      <c r="J63" s="339">
        <v>4.6656298600311046E-3</v>
      </c>
      <c r="K63" s="463" t="s">
        <v>390</v>
      </c>
    </row>
    <row r="64" spans="2:11" ht="21.95" customHeight="1" thickBot="1" x14ac:dyDescent="0.3">
      <c r="B64" s="162">
        <v>89</v>
      </c>
      <c r="C64" s="163" t="s">
        <v>154</v>
      </c>
      <c r="D64" s="336">
        <v>0</v>
      </c>
      <c r="E64" s="337">
        <v>1.6304347826086956E-3</v>
      </c>
      <c r="F64" s="338">
        <v>8.9858793324775355E-3</v>
      </c>
      <c r="G64" s="337">
        <v>2.4301336573511541E-3</v>
      </c>
      <c r="H64" s="338">
        <v>0</v>
      </c>
      <c r="I64" s="337">
        <v>1.3869625520110957E-3</v>
      </c>
      <c r="J64" s="339">
        <v>2.5448890145624205E-3</v>
      </c>
      <c r="K64" s="463" t="s">
        <v>391</v>
      </c>
    </row>
    <row r="65" spans="2:11" ht="21.95" customHeight="1" thickTop="1" thickBot="1" x14ac:dyDescent="0.3">
      <c r="B65" s="295">
        <v>99</v>
      </c>
      <c r="C65" s="156" t="s">
        <v>155</v>
      </c>
      <c r="D65" s="314">
        <v>9.8039215686274508E-2</v>
      </c>
      <c r="E65" s="160">
        <v>3.3423913043478262E-2</v>
      </c>
      <c r="F65" s="308">
        <v>4.1078305519897301E-2</v>
      </c>
      <c r="G65" s="160">
        <v>2.6123936816524911E-2</v>
      </c>
      <c r="H65" s="308">
        <v>4.6511627906976744E-2</v>
      </c>
      <c r="I65" s="160">
        <v>3.8834951456310676E-2</v>
      </c>
      <c r="J65" s="294">
        <v>3.5062915311748905E-2</v>
      </c>
      <c r="K65" s="463" t="s">
        <v>392</v>
      </c>
    </row>
    <row r="66" spans="2:11" ht="21.95" customHeight="1" thickTop="1" thickBot="1" x14ac:dyDescent="0.3">
      <c r="B66" s="487" t="s">
        <v>52</v>
      </c>
      <c r="C66" s="531"/>
      <c r="D66" s="274">
        <v>1</v>
      </c>
      <c r="E66" s="276">
        <v>1.0000000000000002</v>
      </c>
      <c r="F66" s="275">
        <v>1</v>
      </c>
      <c r="G66" s="276">
        <v>1</v>
      </c>
      <c r="H66" s="275">
        <v>1</v>
      </c>
      <c r="I66" s="276">
        <v>0.99999999999999989</v>
      </c>
      <c r="J66" s="277">
        <v>0.99999999999999989</v>
      </c>
      <c r="K66" s="463" t="s">
        <v>79</v>
      </c>
    </row>
    <row r="67" spans="2:11" ht="15.75" thickTop="1" x14ac:dyDescent="0.25">
      <c r="B67" s="145"/>
      <c r="C67" s="203"/>
      <c r="D67" s="251"/>
      <c r="E67" s="251"/>
    </row>
    <row r="68" spans="2:11" ht="15.75" customHeight="1" x14ac:dyDescent="0.25">
      <c r="B68" s="579"/>
      <c r="C68" s="579"/>
      <c r="D68" s="200"/>
      <c r="E68" s="200"/>
      <c r="J68" s="240"/>
    </row>
    <row r="69" spans="2:11" ht="23.25" customHeight="1" x14ac:dyDescent="0.25">
      <c r="B69" s="404"/>
      <c r="C69" s="405"/>
      <c r="D69" s="393"/>
      <c r="E69" s="393"/>
    </row>
    <row r="70" spans="2:11" x14ac:dyDescent="0.25">
      <c r="B70" s="180"/>
      <c r="C70" s="200"/>
      <c r="D70" s="200"/>
      <c r="E70" s="200"/>
    </row>
    <row r="71" spans="2:11" x14ac:dyDescent="0.25">
      <c r="B71" s="201"/>
      <c r="C71" s="151"/>
      <c r="D71" s="151"/>
      <c r="E71" s="151"/>
    </row>
  </sheetData>
  <mergeCells count="12">
    <mergeCell ref="B68:C68"/>
    <mergeCell ref="B66:C66"/>
    <mergeCell ref="B2:J2"/>
    <mergeCell ref="B3:B5"/>
    <mergeCell ref="C3:C5"/>
    <mergeCell ref="J3:J5"/>
    <mergeCell ref="I3:I5"/>
    <mergeCell ref="D3:D5"/>
    <mergeCell ref="E3:E5"/>
    <mergeCell ref="F3:F5"/>
    <mergeCell ref="G3:G5"/>
    <mergeCell ref="H3:H5"/>
  </mergeCells>
  <printOptions horizontalCentered="1"/>
  <pageMargins left="0.7" right="0.7" top="0.75" bottom="0.75" header="0.3" footer="0.3"/>
  <pageSetup paperSize="9" scale="38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B1:V70"/>
  <sheetViews>
    <sheetView topLeftCell="D1" zoomScale="80" zoomScaleNormal="80" workbookViewId="0">
      <selection activeCell="D6" sqref="D6:U66"/>
    </sheetView>
  </sheetViews>
  <sheetFormatPr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21" width="10.7109375" style="143" customWidth="1"/>
    <col min="22" max="22" width="9.140625" style="463"/>
    <col min="23" max="16384" width="9.140625" style="143"/>
  </cols>
  <sheetData>
    <row r="1" spans="2:22" ht="15.75" thickBot="1" x14ac:dyDescent="0.3"/>
    <row r="2" spans="2:22" ht="25.15" customHeight="1" thickTop="1" thickBot="1" x14ac:dyDescent="0.3">
      <c r="B2" s="479" t="s">
        <v>550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502"/>
    </row>
    <row r="3" spans="2:22" ht="25.15" customHeight="1" thickTop="1" thickBot="1" x14ac:dyDescent="0.3">
      <c r="B3" s="492" t="s">
        <v>54</v>
      </c>
      <c r="C3" s="485" t="s">
        <v>88</v>
      </c>
      <c r="D3" s="503" t="s">
        <v>70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4"/>
    </row>
    <row r="4" spans="2:22" ht="25.15" customHeight="1" thickTop="1" x14ac:dyDescent="0.25">
      <c r="B4" s="580"/>
      <c r="C4" s="582"/>
      <c r="D4" s="584" t="s">
        <v>71</v>
      </c>
      <c r="E4" s="535"/>
      <c r="F4" s="482" t="s">
        <v>72</v>
      </c>
      <c r="G4" s="535"/>
      <c r="H4" s="482" t="s">
        <v>73</v>
      </c>
      <c r="I4" s="535"/>
      <c r="J4" s="482" t="s">
        <v>74</v>
      </c>
      <c r="K4" s="535"/>
      <c r="L4" s="482" t="s">
        <v>75</v>
      </c>
      <c r="M4" s="535"/>
      <c r="N4" s="482" t="s">
        <v>76</v>
      </c>
      <c r="O4" s="535"/>
      <c r="P4" s="482" t="s">
        <v>77</v>
      </c>
      <c r="Q4" s="535"/>
      <c r="R4" s="484" t="s">
        <v>78</v>
      </c>
      <c r="S4" s="536"/>
      <c r="T4" s="505" t="s">
        <v>79</v>
      </c>
      <c r="U4" s="532"/>
    </row>
    <row r="5" spans="2:22" ht="25.15" customHeight="1" thickBot="1" x14ac:dyDescent="0.3">
      <c r="B5" s="581"/>
      <c r="C5" s="583"/>
      <c r="D5" s="455" t="s">
        <v>6</v>
      </c>
      <c r="E5" s="456" t="s">
        <v>7</v>
      </c>
      <c r="F5" s="457" t="s">
        <v>6</v>
      </c>
      <c r="G5" s="456" t="s">
        <v>7</v>
      </c>
      <c r="H5" s="457" t="s">
        <v>6</v>
      </c>
      <c r="I5" s="456" t="s">
        <v>7</v>
      </c>
      <c r="J5" s="457" t="s">
        <v>6</v>
      </c>
      <c r="K5" s="456" t="s">
        <v>7</v>
      </c>
      <c r="L5" s="457" t="s">
        <v>6</v>
      </c>
      <c r="M5" s="456" t="s">
        <v>7</v>
      </c>
      <c r="N5" s="457" t="s">
        <v>6</v>
      </c>
      <c r="O5" s="456" t="s">
        <v>7</v>
      </c>
      <c r="P5" s="457" t="s">
        <v>6</v>
      </c>
      <c r="Q5" s="456" t="s">
        <v>7</v>
      </c>
      <c r="R5" s="457" t="s">
        <v>6</v>
      </c>
      <c r="S5" s="458" t="s">
        <v>7</v>
      </c>
      <c r="T5" s="455" t="s">
        <v>6</v>
      </c>
      <c r="U5" s="459" t="s">
        <v>7</v>
      </c>
    </row>
    <row r="6" spans="2:22" ht="21.95" customHeight="1" thickTop="1" thickBot="1" x14ac:dyDescent="0.3">
      <c r="B6" s="293" t="s">
        <v>50</v>
      </c>
      <c r="C6" s="156" t="s">
        <v>51</v>
      </c>
      <c r="D6" s="183">
        <v>84</v>
      </c>
      <c r="E6" s="158">
        <v>4.1399704287826515E-2</v>
      </c>
      <c r="F6" s="159">
        <v>37</v>
      </c>
      <c r="G6" s="158">
        <v>3.327338129496403E-2</v>
      </c>
      <c r="H6" s="159">
        <v>42</v>
      </c>
      <c r="I6" s="158">
        <v>4.4303797468354431E-2</v>
      </c>
      <c r="J6" s="159">
        <v>29</v>
      </c>
      <c r="K6" s="158">
        <v>3.2511210762331835E-2</v>
      </c>
      <c r="L6" s="159">
        <v>23</v>
      </c>
      <c r="M6" s="158">
        <v>3.7398373983739838E-2</v>
      </c>
      <c r="N6" s="159">
        <v>33</v>
      </c>
      <c r="O6" s="158">
        <v>3.8686987104337635E-2</v>
      </c>
      <c r="P6" s="159">
        <v>10</v>
      </c>
      <c r="Q6" s="158">
        <v>3.0581039755351681E-2</v>
      </c>
      <c r="R6" s="159">
        <v>19</v>
      </c>
      <c r="S6" s="160">
        <v>6.3973063973063973E-2</v>
      </c>
      <c r="T6" s="183">
        <v>277</v>
      </c>
      <c r="U6" s="161">
        <v>3.9163014279655024E-2</v>
      </c>
      <c r="V6" s="463" t="s">
        <v>283</v>
      </c>
    </row>
    <row r="7" spans="2:22" ht="21.95" customHeight="1" thickTop="1" thickBot="1" x14ac:dyDescent="0.3">
      <c r="B7" s="295" t="s">
        <v>89</v>
      </c>
      <c r="C7" s="156" t="s">
        <v>90</v>
      </c>
      <c r="D7" s="183">
        <v>1</v>
      </c>
      <c r="E7" s="158">
        <v>4.9285362247412522E-4</v>
      </c>
      <c r="F7" s="159">
        <v>0</v>
      </c>
      <c r="G7" s="158">
        <v>0</v>
      </c>
      <c r="H7" s="159">
        <v>1</v>
      </c>
      <c r="I7" s="158">
        <v>1.0548523206751054E-3</v>
      </c>
      <c r="J7" s="159">
        <v>0</v>
      </c>
      <c r="K7" s="158">
        <v>0</v>
      </c>
      <c r="L7" s="159">
        <v>0</v>
      </c>
      <c r="M7" s="158">
        <v>0</v>
      </c>
      <c r="N7" s="159">
        <v>0</v>
      </c>
      <c r="O7" s="158">
        <v>0</v>
      </c>
      <c r="P7" s="159">
        <v>1</v>
      </c>
      <c r="Q7" s="158">
        <v>3.0581039755351682E-3</v>
      </c>
      <c r="R7" s="159">
        <v>0</v>
      </c>
      <c r="S7" s="160">
        <v>0</v>
      </c>
      <c r="T7" s="183">
        <v>3</v>
      </c>
      <c r="U7" s="161">
        <v>4.2414816909373679E-4</v>
      </c>
      <c r="V7" s="463">
        <f>SUM(V8:V13)</f>
        <v>0</v>
      </c>
    </row>
    <row r="8" spans="2:22" ht="21.95" customHeight="1" thickTop="1" x14ac:dyDescent="0.25">
      <c r="B8" s="162">
        <v>10</v>
      </c>
      <c r="C8" s="163" t="s">
        <v>91</v>
      </c>
      <c r="D8" s="184">
        <v>0</v>
      </c>
      <c r="E8" s="185">
        <v>0</v>
      </c>
      <c r="F8" s="166">
        <v>0</v>
      </c>
      <c r="G8" s="185">
        <v>0</v>
      </c>
      <c r="H8" s="166">
        <v>0</v>
      </c>
      <c r="I8" s="185">
        <v>0</v>
      </c>
      <c r="J8" s="166">
        <v>0</v>
      </c>
      <c r="K8" s="185">
        <v>0</v>
      </c>
      <c r="L8" s="166">
        <v>0</v>
      </c>
      <c r="M8" s="185">
        <v>0</v>
      </c>
      <c r="N8" s="166">
        <v>0</v>
      </c>
      <c r="O8" s="185">
        <v>0</v>
      </c>
      <c r="P8" s="166">
        <v>0</v>
      </c>
      <c r="Q8" s="185">
        <v>0</v>
      </c>
      <c r="R8" s="166">
        <v>0</v>
      </c>
      <c r="S8" s="292">
        <v>0</v>
      </c>
      <c r="T8" s="184">
        <v>0</v>
      </c>
      <c r="U8" s="187">
        <v>0</v>
      </c>
      <c r="V8" s="463" t="s">
        <v>342</v>
      </c>
    </row>
    <row r="9" spans="2:22" ht="21.95" customHeight="1" x14ac:dyDescent="0.25">
      <c r="B9" s="162">
        <v>11</v>
      </c>
      <c r="C9" s="163" t="s">
        <v>92</v>
      </c>
      <c r="D9" s="184">
        <v>0</v>
      </c>
      <c r="E9" s="185">
        <v>0</v>
      </c>
      <c r="F9" s="166">
        <v>0</v>
      </c>
      <c r="G9" s="185">
        <v>0</v>
      </c>
      <c r="H9" s="166">
        <v>0</v>
      </c>
      <c r="I9" s="185">
        <v>0</v>
      </c>
      <c r="J9" s="166">
        <v>0</v>
      </c>
      <c r="K9" s="185">
        <v>0</v>
      </c>
      <c r="L9" s="166">
        <v>0</v>
      </c>
      <c r="M9" s="185">
        <v>0</v>
      </c>
      <c r="N9" s="166">
        <v>0</v>
      </c>
      <c r="O9" s="185">
        <v>0</v>
      </c>
      <c r="P9" s="166">
        <v>0</v>
      </c>
      <c r="Q9" s="185">
        <v>0</v>
      </c>
      <c r="R9" s="166">
        <v>0</v>
      </c>
      <c r="S9" s="292">
        <v>0</v>
      </c>
      <c r="T9" s="184">
        <v>0</v>
      </c>
      <c r="U9" s="187">
        <v>0</v>
      </c>
      <c r="V9" s="463" t="s">
        <v>343</v>
      </c>
    </row>
    <row r="10" spans="2:22" ht="21.95" customHeight="1" x14ac:dyDescent="0.25">
      <c r="B10" s="162">
        <v>12</v>
      </c>
      <c r="C10" s="163" t="s">
        <v>93</v>
      </c>
      <c r="D10" s="184">
        <v>0</v>
      </c>
      <c r="E10" s="185">
        <v>0</v>
      </c>
      <c r="F10" s="166">
        <v>0</v>
      </c>
      <c r="G10" s="185">
        <v>0</v>
      </c>
      <c r="H10" s="166">
        <v>0</v>
      </c>
      <c r="I10" s="185">
        <v>0</v>
      </c>
      <c r="J10" s="166">
        <v>0</v>
      </c>
      <c r="K10" s="185">
        <v>0</v>
      </c>
      <c r="L10" s="166">
        <v>0</v>
      </c>
      <c r="M10" s="185">
        <v>0</v>
      </c>
      <c r="N10" s="166">
        <v>0</v>
      </c>
      <c r="O10" s="185">
        <v>0</v>
      </c>
      <c r="P10" s="166">
        <v>0</v>
      </c>
      <c r="Q10" s="185">
        <v>0</v>
      </c>
      <c r="R10" s="166">
        <v>0</v>
      </c>
      <c r="S10" s="292">
        <v>0</v>
      </c>
      <c r="T10" s="184">
        <v>0</v>
      </c>
      <c r="U10" s="187">
        <v>0</v>
      </c>
      <c r="V10" s="463" t="s">
        <v>344</v>
      </c>
    </row>
    <row r="11" spans="2:22" ht="21.95" customHeight="1" x14ac:dyDescent="0.25">
      <c r="B11" s="162">
        <v>13</v>
      </c>
      <c r="C11" s="163" t="s">
        <v>94</v>
      </c>
      <c r="D11" s="184">
        <v>1</v>
      </c>
      <c r="E11" s="185">
        <v>4.9285362247412522E-4</v>
      </c>
      <c r="F11" s="166">
        <v>0</v>
      </c>
      <c r="G11" s="185">
        <v>0</v>
      </c>
      <c r="H11" s="166">
        <v>0</v>
      </c>
      <c r="I11" s="185">
        <v>0</v>
      </c>
      <c r="J11" s="166">
        <v>0</v>
      </c>
      <c r="K11" s="185">
        <v>0</v>
      </c>
      <c r="L11" s="166">
        <v>0</v>
      </c>
      <c r="M11" s="185">
        <v>0</v>
      </c>
      <c r="N11" s="166">
        <v>0</v>
      </c>
      <c r="O11" s="185">
        <v>0</v>
      </c>
      <c r="P11" s="166">
        <v>0</v>
      </c>
      <c r="Q11" s="185">
        <v>0</v>
      </c>
      <c r="R11" s="166">
        <v>0</v>
      </c>
      <c r="S11" s="292">
        <v>0</v>
      </c>
      <c r="T11" s="184">
        <v>1</v>
      </c>
      <c r="U11" s="187">
        <v>1.4138272303124559E-4</v>
      </c>
      <c r="V11" s="463" t="s">
        <v>345</v>
      </c>
    </row>
    <row r="12" spans="2:22" ht="21.95" customHeight="1" x14ac:dyDescent="0.25">
      <c r="B12" s="162">
        <v>14</v>
      </c>
      <c r="C12" s="163" t="s">
        <v>95</v>
      </c>
      <c r="D12" s="184">
        <v>0</v>
      </c>
      <c r="E12" s="185">
        <v>0</v>
      </c>
      <c r="F12" s="166">
        <v>0</v>
      </c>
      <c r="G12" s="185">
        <v>0</v>
      </c>
      <c r="H12" s="166">
        <v>1</v>
      </c>
      <c r="I12" s="185">
        <v>1.0548523206751054E-3</v>
      </c>
      <c r="J12" s="166">
        <v>0</v>
      </c>
      <c r="K12" s="185">
        <v>0</v>
      </c>
      <c r="L12" s="166">
        <v>0</v>
      </c>
      <c r="M12" s="185">
        <v>0</v>
      </c>
      <c r="N12" s="166">
        <v>0</v>
      </c>
      <c r="O12" s="185">
        <v>0</v>
      </c>
      <c r="P12" s="166">
        <v>0</v>
      </c>
      <c r="Q12" s="185">
        <v>0</v>
      </c>
      <c r="R12" s="166">
        <v>0</v>
      </c>
      <c r="S12" s="292">
        <v>0</v>
      </c>
      <c r="T12" s="184">
        <v>1</v>
      </c>
      <c r="U12" s="187">
        <v>1.4138272303124559E-4</v>
      </c>
      <c r="V12" s="463" t="s">
        <v>346</v>
      </c>
    </row>
    <row r="13" spans="2:22" ht="21.95" customHeight="1" thickBot="1" x14ac:dyDescent="0.3">
      <c r="B13" s="162">
        <v>19</v>
      </c>
      <c r="C13" s="163" t="s">
        <v>96</v>
      </c>
      <c r="D13" s="184">
        <v>0</v>
      </c>
      <c r="E13" s="185">
        <v>0</v>
      </c>
      <c r="F13" s="166">
        <v>0</v>
      </c>
      <c r="G13" s="185">
        <v>0</v>
      </c>
      <c r="H13" s="166">
        <v>0</v>
      </c>
      <c r="I13" s="185">
        <v>0</v>
      </c>
      <c r="J13" s="166">
        <v>0</v>
      </c>
      <c r="K13" s="185">
        <v>0</v>
      </c>
      <c r="L13" s="166">
        <v>0</v>
      </c>
      <c r="M13" s="185">
        <v>0</v>
      </c>
      <c r="N13" s="166">
        <v>0</v>
      </c>
      <c r="O13" s="185">
        <v>0</v>
      </c>
      <c r="P13" s="166">
        <v>1</v>
      </c>
      <c r="Q13" s="185">
        <v>3.0581039755351682E-3</v>
      </c>
      <c r="R13" s="166">
        <v>0</v>
      </c>
      <c r="S13" s="292">
        <v>0</v>
      </c>
      <c r="T13" s="184">
        <v>1</v>
      </c>
      <c r="U13" s="187">
        <v>1.4138272303124559E-4</v>
      </c>
      <c r="V13" s="463" t="s">
        <v>347</v>
      </c>
    </row>
    <row r="14" spans="2:22" ht="21.95" customHeight="1" thickTop="1" thickBot="1" x14ac:dyDescent="0.3">
      <c r="B14" s="295" t="s">
        <v>97</v>
      </c>
      <c r="C14" s="156" t="s">
        <v>98</v>
      </c>
      <c r="D14" s="183">
        <v>2</v>
      </c>
      <c r="E14" s="158">
        <v>9.8570724494825043E-4</v>
      </c>
      <c r="F14" s="159">
        <v>1</v>
      </c>
      <c r="G14" s="158">
        <v>8.9928057553956839E-4</v>
      </c>
      <c r="H14" s="159">
        <v>2</v>
      </c>
      <c r="I14" s="158">
        <v>2.1097046413502108E-3</v>
      </c>
      <c r="J14" s="159">
        <v>1</v>
      </c>
      <c r="K14" s="158">
        <v>1.1210762331838565E-3</v>
      </c>
      <c r="L14" s="159">
        <v>2</v>
      </c>
      <c r="M14" s="158">
        <v>3.2520325203252032E-3</v>
      </c>
      <c r="N14" s="159">
        <v>1</v>
      </c>
      <c r="O14" s="158">
        <v>1.1723329425556857E-3</v>
      </c>
      <c r="P14" s="159">
        <v>0</v>
      </c>
      <c r="Q14" s="158">
        <v>0</v>
      </c>
      <c r="R14" s="159">
        <v>0</v>
      </c>
      <c r="S14" s="160">
        <v>0</v>
      </c>
      <c r="T14" s="183">
        <v>9</v>
      </c>
      <c r="U14" s="161">
        <v>1.2724445072812103E-3</v>
      </c>
      <c r="V14" s="463">
        <f>SUM(V15:V20)</f>
        <v>0</v>
      </c>
    </row>
    <row r="15" spans="2:22" ht="35.1" customHeight="1" thickTop="1" x14ac:dyDescent="0.25">
      <c r="B15" s="162">
        <v>20</v>
      </c>
      <c r="C15" s="163" t="s">
        <v>99</v>
      </c>
      <c r="D15" s="184">
        <v>0</v>
      </c>
      <c r="E15" s="185">
        <v>0</v>
      </c>
      <c r="F15" s="166">
        <v>0</v>
      </c>
      <c r="G15" s="185">
        <v>0</v>
      </c>
      <c r="H15" s="166">
        <v>0</v>
      </c>
      <c r="I15" s="185">
        <v>0</v>
      </c>
      <c r="J15" s="166">
        <v>0</v>
      </c>
      <c r="K15" s="185">
        <v>0</v>
      </c>
      <c r="L15" s="166">
        <v>1</v>
      </c>
      <c r="M15" s="185">
        <v>1.6260162601626016E-3</v>
      </c>
      <c r="N15" s="166">
        <v>0</v>
      </c>
      <c r="O15" s="185">
        <v>0</v>
      </c>
      <c r="P15" s="166">
        <v>0</v>
      </c>
      <c r="Q15" s="185">
        <v>0</v>
      </c>
      <c r="R15" s="166">
        <v>0</v>
      </c>
      <c r="S15" s="292">
        <v>0</v>
      </c>
      <c r="T15" s="184">
        <v>1</v>
      </c>
      <c r="U15" s="187">
        <v>1.4138272303124559E-4</v>
      </c>
      <c r="V15" s="463" t="s">
        <v>348</v>
      </c>
    </row>
    <row r="16" spans="2:22" ht="21.95" customHeight="1" x14ac:dyDescent="0.25">
      <c r="B16" s="162">
        <v>21</v>
      </c>
      <c r="C16" s="163" t="s">
        <v>100</v>
      </c>
      <c r="D16" s="184">
        <v>0</v>
      </c>
      <c r="E16" s="185">
        <v>0</v>
      </c>
      <c r="F16" s="166">
        <v>0</v>
      </c>
      <c r="G16" s="185">
        <v>0</v>
      </c>
      <c r="H16" s="166">
        <v>1</v>
      </c>
      <c r="I16" s="185">
        <v>1.0548523206751054E-3</v>
      </c>
      <c r="J16" s="166">
        <v>0</v>
      </c>
      <c r="K16" s="185">
        <v>0</v>
      </c>
      <c r="L16" s="166">
        <v>0</v>
      </c>
      <c r="M16" s="185">
        <v>0</v>
      </c>
      <c r="N16" s="166">
        <v>0</v>
      </c>
      <c r="O16" s="185">
        <v>0</v>
      </c>
      <c r="P16" s="166">
        <v>0</v>
      </c>
      <c r="Q16" s="185">
        <v>0</v>
      </c>
      <c r="R16" s="166">
        <v>0</v>
      </c>
      <c r="S16" s="292">
        <v>0</v>
      </c>
      <c r="T16" s="184">
        <v>1</v>
      </c>
      <c r="U16" s="187">
        <v>1.4138272303124559E-4</v>
      </c>
      <c r="V16" s="463" t="s">
        <v>349</v>
      </c>
    </row>
    <row r="17" spans="2:22" ht="21.95" customHeight="1" x14ac:dyDescent="0.25">
      <c r="B17" s="162">
        <v>22</v>
      </c>
      <c r="C17" s="163" t="s">
        <v>101</v>
      </c>
      <c r="D17" s="184">
        <v>1</v>
      </c>
      <c r="E17" s="185">
        <v>4.9285362247412522E-4</v>
      </c>
      <c r="F17" s="166">
        <v>0</v>
      </c>
      <c r="G17" s="185">
        <v>0</v>
      </c>
      <c r="H17" s="166">
        <v>1</v>
      </c>
      <c r="I17" s="185">
        <v>1.0548523206751054E-3</v>
      </c>
      <c r="J17" s="166">
        <v>0</v>
      </c>
      <c r="K17" s="185">
        <v>0</v>
      </c>
      <c r="L17" s="166">
        <v>0</v>
      </c>
      <c r="M17" s="185">
        <v>0</v>
      </c>
      <c r="N17" s="166">
        <v>1</v>
      </c>
      <c r="O17" s="185">
        <v>1.1723329425556857E-3</v>
      </c>
      <c r="P17" s="166">
        <v>0</v>
      </c>
      <c r="Q17" s="185">
        <v>0</v>
      </c>
      <c r="R17" s="166">
        <v>0</v>
      </c>
      <c r="S17" s="292">
        <v>0</v>
      </c>
      <c r="T17" s="184">
        <v>3</v>
      </c>
      <c r="U17" s="187">
        <v>4.2414816909373674E-4</v>
      </c>
      <c r="V17" s="463" t="s">
        <v>350</v>
      </c>
    </row>
    <row r="18" spans="2:22" ht="21.95" customHeight="1" x14ac:dyDescent="0.25">
      <c r="B18" s="162">
        <v>23</v>
      </c>
      <c r="C18" s="163" t="s">
        <v>102</v>
      </c>
      <c r="D18" s="184">
        <v>0</v>
      </c>
      <c r="E18" s="185">
        <v>0</v>
      </c>
      <c r="F18" s="166">
        <v>0</v>
      </c>
      <c r="G18" s="185">
        <v>0</v>
      </c>
      <c r="H18" s="166">
        <v>0</v>
      </c>
      <c r="I18" s="185">
        <v>0</v>
      </c>
      <c r="J18" s="166">
        <v>0</v>
      </c>
      <c r="K18" s="185">
        <v>0</v>
      </c>
      <c r="L18" s="166">
        <v>0</v>
      </c>
      <c r="M18" s="185">
        <v>0</v>
      </c>
      <c r="N18" s="166">
        <v>0</v>
      </c>
      <c r="O18" s="185">
        <v>0</v>
      </c>
      <c r="P18" s="166">
        <v>0</v>
      </c>
      <c r="Q18" s="185">
        <v>0</v>
      </c>
      <c r="R18" s="166">
        <v>0</v>
      </c>
      <c r="S18" s="292">
        <v>0</v>
      </c>
      <c r="T18" s="184">
        <v>0</v>
      </c>
      <c r="U18" s="187">
        <v>0</v>
      </c>
      <c r="V18" s="463" t="s">
        <v>351</v>
      </c>
    </row>
    <row r="19" spans="2:22" ht="21.95" customHeight="1" x14ac:dyDescent="0.25">
      <c r="B19" s="162">
        <v>24</v>
      </c>
      <c r="C19" s="163" t="s">
        <v>103</v>
      </c>
      <c r="D19" s="184">
        <v>1</v>
      </c>
      <c r="E19" s="185">
        <v>4.9285362247412522E-4</v>
      </c>
      <c r="F19" s="166">
        <v>1</v>
      </c>
      <c r="G19" s="185">
        <v>8.9928057553956839E-4</v>
      </c>
      <c r="H19" s="166">
        <v>0</v>
      </c>
      <c r="I19" s="185">
        <v>0</v>
      </c>
      <c r="J19" s="166">
        <v>1</v>
      </c>
      <c r="K19" s="185">
        <v>1.1210762331838565E-3</v>
      </c>
      <c r="L19" s="166">
        <v>1</v>
      </c>
      <c r="M19" s="185">
        <v>1.6260162601626016E-3</v>
      </c>
      <c r="N19" s="166">
        <v>0</v>
      </c>
      <c r="O19" s="185">
        <v>0</v>
      </c>
      <c r="P19" s="166">
        <v>0</v>
      </c>
      <c r="Q19" s="185">
        <v>0</v>
      </c>
      <c r="R19" s="166">
        <v>0</v>
      </c>
      <c r="S19" s="292">
        <v>0</v>
      </c>
      <c r="T19" s="184">
        <v>4</v>
      </c>
      <c r="U19" s="187">
        <v>5.6553089212498236E-4</v>
      </c>
      <c r="V19" s="463" t="s">
        <v>352</v>
      </c>
    </row>
    <row r="20" spans="2:22" ht="21.95" customHeight="1" thickBot="1" x14ac:dyDescent="0.3">
      <c r="B20" s="162">
        <v>29</v>
      </c>
      <c r="C20" s="163" t="s">
        <v>104</v>
      </c>
      <c r="D20" s="184">
        <v>0</v>
      </c>
      <c r="E20" s="185">
        <v>0</v>
      </c>
      <c r="F20" s="166">
        <v>0</v>
      </c>
      <c r="G20" s="185">
        <v>0</v>
      </c>
      <c r="H20" s="166">
        <v>0</v>
      </c>
      <c r="I20" s="185">
        <v>0</v>
      </c>
      <c r="J20" s="166">
        <v>0</v>
      </c>
      <c r="K20" s="185">
        <v>0</v>
      </c>
      <c r="L20" s="166">
        <v>0</v>
      </c>
      <c r="M20" s="185">
        <v>0</v>
      </c>
      <c r="N20" s="166">
        <v>0</v>
      </c>
      <c r="O20" s="185">
        <v>0</v>
      </c>
      <c r="P20" s="166">
        <v>0</v>
      </c>
      <c r="Q20" s="185">
        <v>0</v>
      </c>
      <c r="R20" s="166">
        <v>0</v>
      </c>
      <c r="S20" s="292">
        <v>0</v>
      </c>
      <c r="T20" s="184">
        <v>0</v>
      </c>
      <c r="U20" s="187">
        <v>0</v>
      </c>
      <c r="V20" s="463" t="s">
        <v>353</v>
      </c>
    </row>
    <row r="21" spans="2:22" ht="21.95" customHeight="1" thickTop="1" thickBot="1" x14ac:dyDescent="0.3">
      <c r="B21" s="295" t="s">
        <v>105</v>
      </c>
      <c r="C21" s="156" t="s">
        <v>106</v>
      </c>
      <c r="D21" s="183">
        <v>122</v>
      </c>
      <c r="E21" s="158">
        <v>6.0128141941843266E-2</v>
      </c>
      <c r="F21" s="159">
        <v>66</v>
      </c>
      <c r="G21" s="158">
        <v>5.935251798561151E-2</v>
      </c>
      <c r="H21" s="159">
        <v>56</v>
      </c>
      <c r="I21" s="158">
        <v>5.90717299578059E-2</v>
      </c>
      <c r="J21" s="159">
        <v>56</v>
      </c>
      <c r="K21" s="158">
        <v>6.2780269058295965E-2</v>
      </c>
      <c r="L21" s="159">
        <v>40</v>
      </c>
      <c r="M21" s="158">
        <v>6.5040650406504072E-2</v>
      </c>
      <c r="N21" s="159">
        <v>57</v>
      </c>
      <c r="O21" s="158">
        <v>6.6822977725674096E-2</v>
      </c>
      <c r="P21" s="159">
        <v>28</v>
      </c>
      <c r="Q21" s="158">
        <v>8.5626911314984705E-2</v>
      </c>
      <c r="R21" s="159">
        <v>22</v>
      </c>
      <c r="S21" s="160">
        <v>7.407407407407407E-2</v>
      </c>
      <c r="T21" s="183">
        <v>447</v>
      </c>
      <c r="U21" s="161">
        <v>6.3198077194966784E-2</v>
      </c>
      <c r="V21" s="463">
        <f>SUM(V22:V28)</f>
        <v>0</v>
      </c>
    </row>
    <row r="22" spans="2:22" ht="21.95" customHeight="1" thickTop="1" x14ac:dyDescent="0.25">
      <c r="B22" s="162">
        <v>30</v>
      </c>
      <c r="C22" s="163" t="s">
        <v>107</v>
      </c>
      <c r="D22" s="184">
        <v>61</v>
      </c>
      <c r="E22" s="185">
        <v>3.0064070970921637E-2</v>
      </c>
      <c r="F22" s="166">
        <v>28</v>
      </c>
      <c r="G22" s="185">
        <v>2.5179856115107913E-2</v>
      </c>
      <c r="H22" s="166">
        <v>7</v>
      </c>
      <c r="I22" s="185">
        <v>7.3839662447257384E-3</v>
      </c>
      <c r="J22" s="166">
        <v>22</v>
      </c>
      <c r="K22" s="185">
        <v>2.4663677130044841E-2</v>
      </c>
      <c r="L22" s="166">
        <v>10</v>
      </c>
      <c r="M22" s="185">
        <v>1.6260162601626018E-2</v>
      </c>
      <c r="N22" s="166">
        <v>12</v>
      </c>
      <c r="O22" s="185">
        <v>1.4067995310668231E-2</v>
      </c>
      <c r="P22" s="166">
        <v>3</v>
      </c>
      <c r="Q22" s="185">
        <v>9.1743119266055051E-3</v>
      </c>
      <c r="R22" s="166">
        <v>6</v>
      </c>
      <c r="S22" s="292">
        <v>2.0202020202020204E-2</v>
      </c>
      <c r="T22" s="184">
        <v>149</v>
      </c>
      <c r="U22" s="187">
        <v>2.1066025731655592E-2</v>
      </c>
      <c r="V22" s="463" t="s">
        <v>354</v>
      </c>
    </row>
    <row r="23" spans="2:22" ht="21.95" customHeight="1" x14ac:dyDescent="0.25">
      <c r="B23" s="162">
        <v>31</v>
      </c>
      <c r="C23" s="163" t="s">
        <v>108</v>
      </c>
      <c r="D23" s="184">
        <v>2</v>
      </c>
      <c r="E23" s="185">
        <v>9.8570724494825043E-4</v>
      </c>
      <c r="F23" s="166">
        <v>0</v>
      </c>
      <c r="G23" s="185">
        <v>0</v>
      </c>
      <c r="H23" s="166">
        <v>0</v>
      </c>
      <c r="I23" s="185">
        <v>0</v>
      </c>
      <c r="J23" s="166">
        <v>1</v>
      </c>
      <c r="K23" s="185">
        <v>1.1210762331838565E-3</v>
      </c>
      <c r="L23" s="166">
        <v>0</v>
      </c>
      <c r="M23" s="185">
        <v>0</v>
      </c>
      <c r="N23" s="166">
        <v>0</v>
      </c>
      <c r="O23" s="185">
        <v>0</v>
      </c>
      <c r="P23" s="166">
        <v>0</v>
      </c>
      <c r="Q23" s="185">
        <v>0</v>
      </c>
      <c r="R23" s="166">
        <v>1</v>
      </c>
      <c r="S23" s="292">
        <v>3.3670033670033669E-3</v>
      </c>
      <c r="T23" s="184">
        <v>4</v>
      </c>
      <c r="U23" s="187">
        <v>5.6553089212498236E-4</v>
      </c>
      <c r="V23" s="463" t="s">
        <v>355</v>
      </c>
    </row>
    <row r="24" spans="2:22" ht="21.95" customHeight="1" x14ac:dyDescent="0.25">
      <c r="B24" s="162">
        <v>32</v>
      </c>
      <c r="C24" s="163" t="s">
        <v>109</v>
      </c>
      <c r="D24" s="184">
        <v>2</v>
      </c>
      <c r="E24" s="185">
        <v>9.8570724494825043E-4</v>
      </c>
      <c r="F24" s="166">
        <v>1</v>
      </c>
      <c r="G24" s="185">
        <v>8.9928057553956839E-4</v>
      </c>
      <c r="H24" s="166">
        <v>1</v>
      </c>
      <c r="I24" s="185">
        <v>1.0548523206751054E-3</v>
      </c>
      <c r="J24" s="166">
        <v>0</v>
      </c>
      <c r="K24" s="185">
        <v>0</v>
      </c>
      <c r="L24" s="166">
        <v>0</v>
      </c>
      <c r="M24" s="185">
        <v>0</v>
      </c>
      <c r="N24" s="166">
        <v>0</v>
      </c>
      <c r="O24" s="185">
        <v>0</v>
      </c>
      <c r="P24" s="166">
        <v>1</v>
      </c>
      <c r="Q24" s="185">
        <v>3.0581039755351682E-3</v>
      </c>
      <c r="R24" s="166">
        <v>0</v>
      </c>
      <c r="S24" s="292">
        <v>0</v>
      </c>
      <c r="T24" s="184">
        <v>5</v>
      </c>
      <c r="U24" s="187">
        <v>7.0691361515622792E-4</v>
      </c>
      <c r="V24" s="463" t="s">
        <v>356</v>
      </c>
    </row>
    <row r="25" spans="2:22" ht="21.95" customHeight="1" x14ac:dyDescent="0.25">
      <c r="B25" s="162">
        <v>33</v>
      </c>
      <c r="C25" s="163" t="s">
        <v>110</v>
      </c>
      <c r="D25" s="184">
        <v>12</v>
      </c>
      <c r="E25" s="185">
        <v>5.9142434696895022E-3</v>
      </c>
      <c r="F25" s="166">
        <v>7</v>
      </c>
      <c r="G25" s="185">
        <v>6.2949640287769783E-3</v>
      </c>
      <c r="H25" s="166">
        <v>9</v>
      </c>
      <c r="I25" s="185">
        <v>9.4936708860759497E-3</v>
      </c>
      <c r="J25" s="166">
        <v>4</v>
      </c>
      <c r="K25" s="185">
        <v>4.4843049327354259E-3</v>
      </c>
      <c r="L25" s="166">
        <v>7</v>
      </c>
      <c r="M25" s="185">
        <v>1.1382113821138212E-2</v>
      </c>
      <c r="N25" s="166">
        <v>3</v>
      </c>
      <c r="O25" s="185">
        <v>3.5169988276670576E-3</v>
      </c>
      <c r="P25" s="166">
        <v>8</v>
      </c>
      <c r="Q25" s="185">
        <v>2.4464831804281346E-2</v>
      </c>
      <c r="R25" s="166">
        <v>2</v>
      </c>
      <c r="S25" s="292">
        <v>6.7340067340067337E-3</v>
      </c>
      <c r="T25" s="184">
        <v>52</v>
      </c>
      <c r="U25" s="187">
        <v>7.3519015976247701E-3</v>
      </c>
      <c r="V25" s="463" t="s">
        <v>357</v>
      </c>
    </row>
    <row r="26" spans="2:22" ht="21.95" customHeight="1" x14ac:dyDescent="0.25">
      <c r="B26" s="162">
        <v>34</v>
      </c>
      <c r="C26" s="163" t="s">
        <v>111</v>
      </c>
      <c r="D26" s="184">
        <v>8</v>
      </c>
      <c r="E26" s="185">
        <v>3.9428289797930017E-3</v>
      </c>
      <c r="F26" s="166">
        <v>8</v>
      </c>
      <c r="G26" s="185">
        <v>7.1942446043165471E-3</v>
      </c>
      <c r="H26" s="166">
        <v>9</v>
      </c>
      <c r="I26" s="185">
        <v>9.4936708860759497E-3</v>
      </c>
      <c r="J26" s="166">
        <v>1</v>
      </c>
      <c r="K26" s="185">
        <v>1.1210762331838565E-3</v>
      </c>
      <c r="L26" s="166">
        <v>5</v>
      </c>
      <c r="M26" s="185">
        <v>8.130081300813009E-3</v>
      </c>
      <c r="N26" s="166">
        <v>10</v>
      </c>
      <c r="O26" s="185">
        <v>1.1723329425556858E-2</v>
      </c>
      <c r="P26" s="166">
        <v>3</v>
      </c>
      <c r="Q26" s="185">
        <v>9.1743119266055051E-3</v>
      </c>
      <c r="R26" s="166">
        <v>3</v>
      </c>
      <c r="S26" s="292">
        <v>1.0101010101010102E-2</v>
      </c>
      <c r="T26" s="184">
        <v>47</v>
      </c>
      <c r="U26" s="187">
        <v>6.6449879824685421E-3</v>
      </c>
      <c r="V26" s="463" t="s">
        <v>358</v>
      </c>
    </row>
    <row r="27" spans="2:22" ht="21.95" customHeight="1" x14ac:dyDescent="0.25">
      <c r="B27" s="162">
        <v>35</v>
      </c>
      <c r="C27" s="163" t="s">
        <v>112</v>
      </c>
      <c r="D27" s="184">
        <v>37</v>
      </c>
      <c r="E27" s="185">
        <v>1.8235584031542632E-2</v>
      </c>
      <c r="F27" s="166">
        <v>18</v>
      </c>
      <c r="G27" s="185">
        <v>1.618705035971223E-2</v>
      </c>
      <c r="H27" s="166">
        <v>25</v>
      </c>
      <c r="I27" s="185">
        <v>2.6371308016877638E-2</v>
      </c>
      <c r="J27" s="166">
        <v>24</v>
      </c>
      <c r="K27" s="185">
        <v>2.6905829596412557E-2</v>
      </c>
      <c r="L27" s="166">
        <v>15</v>
      </c>
      <c r="M27" s="185">
        <v>2.4390243902439025E-2</v>
      </c>
      <c r="N27" s="166">
        <v>31</v>
      </c>
      <c r="O27" s="185">
        <v>3.6342321219226259E-2</v>
      </c>
      <c r="P27" s="166">
        <v>10</v>
      </c>
      <c r="Q27" s="185">
        <v>3.0581039755351681E-2</v>
      </c>
      <c r="R27" s="166">
        <v>10</v>
      </c>
      <c r="S27" s="292">
        <v>3.3670033670033669E-2</v>
      </c>
      <c r="T27" s="184">
        <v>170</v>
      </c>
      <c r="U27" s="187">
        <v>2.4035062915311749E-2</v>
      </c>
      <c r="V27" s="463" t="s">
        <v>359</v>
      </c>
    </row>
    <row r="28" spans="2:22" ht="21.95" customHeight="1" thickBot="1" x14ac:dyDescent="0.3">
      <c r="B28" s="162">
        <v>39</v>
      </c>
      <c r="C28" s="163" t="s">
        <v>113</v>
      </c>
      <c r="D28" s="184">
        <v>0</v>
      </c>
      <c r="E28" s="185">
        <v>0</v>
      </c>
      <c r="F28" s="166">
        <v>4</v>
      </c>
      <c r="G28" s="185">
        <v>3.5971223021582736E-3</v>
      </c>
      <c r="H28" s="166">
        <v>5</v>
      </c>
      <c r="I28" s="185">
        <v>5.2742616033755272E-3</v>
      </c>
      <c r="J28" s="166">
        <v>4</v>
      </c>
      <c r="K28" s="185">
        <v>4.4843049327354259E-3</v>
      </c>
      <c r="L28" s="166">
        <v>3</v>
      </c>
      <c r="M28" s="185">
        <v>4.8780487804878049E-3</v>
      </c>
      <c r="N28" s="166">
        <v>1</v>
      </c>
      <c r="O28" s="185">
        <v>1.1723329425556857E-3</v>
      </c>
      <c r="P28" s="166">
        <v>3</v>
      </c>
      <c r="Q28" s="185">
        <v>9.1743119266055051E-3</v>
      </c>
      <c r="R28" s="166">
        <v>0</v>
      </c>
      <c r="S28" s="292">
        <v>0</v>
      </c>
      <c r="T28" s="184">
        <v>20</v>
      </c>
      <c r="U28" s="187">
        <v>2.8276544606249117E-3</v>
      </c>
      <c r="V28" s="463" t="s">
        <v>360</v>
      </c>
    </row>
    <row r="29" spans="2:22" ht="21.95" customHeight="1" thickTop="1" thickBot="1" x14ac:dyDescent="0.3">
      <c r="B29" s="295" t="s">
        <v>114</v>
      </c>
      <c r="C29" s="156" t="s">
        <v>115</v>
      </c>
      <c r="D29" s="183">
        <v>881</v>
      </c>
      <c r="E29" s="158">
        <v>0.43420404139970425</v>
      </c>
      <c r="F29" s="159">
        <v>517</v>
      </c>
      <c r="G29" s="158">
        <v>0.46492805755395689</v>
      </c>
      <c r="H29" s="159">
        <v>392</v>
      </c>
      <c r="I29" s="158">
        <v>0.41350210970464135</v>
      </c>
      <c r="J29" s="159">
        <v>357</v>
      </c>
      <c r="K29" s="158">
        <v>0.40022421524663676</v>
      </c>
      <c r="L29" s="159">
        <v>244</v>
      </c>
      <c r="M29" s="158">
        <v>0.39674796747967478</v>
      </c>
      <c r="N29" s="159">
        <v>349</v>
      </c>
      <c r="O29" s="158">
        <v>0.40914419695193432</v>
      </c>
      <c r="P29" s="159">
        <v>121</v>
      </c>
      <c r="Q29" s="158">
        <v>0.37003058103975539</v>
      </c>
      <c r="R29" s="159">
        <v>108</v>
      </c>
      <c r="S29" s="160">
        <v>0.36363636363636365</v>
      </c>
      <c r="T29" s="183">
        <v>2969</v>
      </c>
      <c r="U29" s="161">
        <v>0.41976530467976808</v>
      </c>
      <c r="V29" s="463">
        <f>SUM(V30:V36)</f>
        <v>0</v>
      </c>
    </row>
    <row r="30" spans="2:22" ht="35.1" customHeight="1" thickTop="1" x14ac:dyDescent="0.25">
      <c r="B30" s="162">
        <v>40</v>
      </c>
      <c r="C30" s="163" t="s">
        <v>116</v>
      </c>
      <c r="D30" s="184">
        <v>121</v>
      </c>
      <c r="E30" s="185">
        <v>5.9635288319369151E-2</v>
      </c>
      <c r="F30" s="166">
        <v>63</v>
      </c>
      <c r="G30" s="185">
        <v>5.6654676258992807E-2</v>
      </c>
      <c r="H30" s="166">
        <v>59</v>
      </c>
      <c r="I30" s="185">
        <v>6.2236286919831227E-2</v>
      </c>
      <c r="J30" s="166">
        <v>50</v>
      </c>
      <c r="K30" s="185">
        <v>5.6053811659192827E-2</v>
      </c>
      <c r="L30" s="166">
        <v>35</v>
      </c>
      <c r="M30" s="185">
        <v>5.6910569105691054E-2</v>
      </c>
      <c r="N30" s="166">
        <v>51</v>
      </c>
      <c r="O30" s="185">
        <v>5.9788980070339975E-2</v>
      </c>
      <c r="P30" s="166">
        <v>18</v>
      </c>
      <c r="Q30" s="185">
        <v>5.5045871559633031E-2</v>
      </c>
      <c r="R30" s="166">
        <v>19</v>
      </c>
      <c r="S30" s="292">
        <v>6.3973063973063973E-2</v>
      </c>
      <c r="T30" s="184">
        <v>416</v>
      </c>
      <c r="U30" s="187">
        <v>5.8815212780998161E-2</v>
      </c>
      <c r="V30" s="463" t="s">
        <v>361</v>
      </c>
    </row>
    <row r="31" spans="2:22" ht="35.1" customHeight="1" x14ac:dyDescent="0.25">
      <c r="B31" s="162">
        <v>41</v>
      </c>
      <c r="C31" s="163" t="s">
        <v>117</v>
      </c>
      <c r="D31" s="184">
        <v>3</v>
      </c>
      <c r="E31" s="185">
        <v>1.4785608674223755E-3</v>
      </c>
      <c r="F31" s="166">
        <v>2</v>
      </c>
      <c r="G31" s="185">
        <v>1.7985611510791368E-3</v>
      </c>
      <c r="H31" s="166">
        <v>2</v>
      </c>
      <c r="I31" s="185">
        <v>2.1097046413502108E-3</v>
      </c>
      <c r="J31" s="166">
        <v>0</v>
      </c>
      <c r="K31" s="185">
        <v>0</v>
      </c>
      <c r="L31" s="166">
        <v>1</v>
      </c>
      <c r="M31" s="185">
        <v>1.6260162601626016E-3</v>
      </c>
      <c r="N31" s="166">
        <v>1</v>
      </c>
      <c r="O31" s="185">
        <v>1.1723329425556857E-3</v>
      </c>
      <c r="P31" s="166">
        <v>0</v>
      </c>
      <c r="Q31" s="185">
        <v>0</v>
      </c>
      <c r="R31" s="166">
        <v>0</v>
      </c>
      <c r="S31" s="292">
        <v>0</v>
      </c>
      <c r="T31" s="184">
        <v>9</v>
      </c>
      <c r="U31" s="187">
        <v>1.2724445072812103E-3</v>
      </c>
      <c r="V31" s="463" t="s">
        <v>362</v>
      </c>
    </row>
    <row r="32" spans="2:22" ht="35.1" customHeight="1" x14ac:dyDescent="0.25">
      <c r="B32" s="162">
        <v>42</v>
      </c>
      <c r="C32" s="163" t="s">
        <v>118</v>
      </c>
      <c r="D32" s="184">
        <v>728</v>
      </c>
      <c r="E32" s="185">
        <v>0.35879743716116314</v>
      </c>
      <c r="F32" s="166">
        <v>437</v>
      </c>
      <c r="G32" s="185">
        <v>0.39298561151079137</v>
      </c>
      <c r="H32" s="166">
        <v>319</v>
      </c>
      <c r="I32" s="185">
        <v>0.33649789029535865</v>
      </c>
      <c r="J32" s="166">
        <v>302</v>
      </c>
      <c r="K32" s="185">
        <v>0.33856502242152464</v>
      </c>
      <c r="L32" s="166">
        <v>199</v>
      </c>
      <c r="M32" s="185">
        <v>0.3235772357723577</v>
      </c>
      <c r="N32" s="166">
        <v>287</v>
      </c>
      <c r="O32" s="185">
        <v>0.33645955451348181</v>
      </c>
      <c r="P32" s="166">
        <v>93</v>
      </c>
      <c r="Q32" s="185">
        <v>0.28440366972477066</v>
      </c>
      <c r="R32" s="166">
        <v>86</v>
      </c>
      <c r="S32" s="292">
        <v>0.28956228956228958</v>
      </c>
      <c r="T32" s="184">
        <v>2451</v>
      </c>
      <c r="U32" s="187">
        <v>0.3465290541495829</v>
      </c>
      <c r="V32" s="463" t="s">
        <v>363</v>
      </c>
    </row>
    <row r="33" spans="2:22" ht="35.1" customHeight="1" x14ac:dyDescent="0.25">
      <c r="B33" s="162">
        <v>43</v>
      </c>
      <c r="C33" s="163" t="s">
        <v>119</v>
      </c>
      <c r="D33" s="184">
        <v>0</v>
      </c>
      <c r="E33" s="185">
        <v>0</v>
      </c>
      <c r="F33" s="166">
        <v>0</v>
      </c>
      <c r="G33" s="185">
        <v>0</v>
      </c>
      <c r="H33" s="166">
        <v>1</v>
      </c>
      <c r="I33" s="185">
        <v>1.0548523206751054E-3</v>
      </c>
      <c r="J33" s="166">
        <v>0</v>
      </c>
      <c r="K33" s="185">
        <v>0</v>
      </c>
      <c r="L33" s="166">
        <v>0</v>
      </c>
      <c r="M33" s="185">
        <v>0</v>
      </c>
      <c r="N33" s="166">
        <v>1</v>
      </c>
      <c r="O33" s="185">
        <v>1.1723329425556857E-3</v>
      </c>
      <c r="P33" s="166">
        <v>0</v>
      </c>
      <c r="Q33" s="185">
        <v>0</v>
      </c>
      <c r="R33" s="166">
        <v>1</v>
      </c>
      <c r="S33" s="292">
        <v>3.3670033670033669E-3</v>
      </c>
      <c r="T33" s="184">
        <v>3</v>
      </c>
      <c r="U33" s="187">
        <v>4.2414816909373674E-4</v>
      </c>
      <c r="V33" s="463" t="s">
        <v>364</v>
      </c>
    </row>
    <row r="34" spans="2:22" ht="21.95" customHeight="1" x14ac:dyDescent="0.25">
      <c r="B34" s="162">
        <v>44</v>
      </c>
      <c r="C34" s="163" t="s">
        <v>120</v>
      </c>
      <c r="D34" s="184">
        <v>14</v>
      </c>
      <c r="E34" s="185">
        <v>6.8999507146377528E-3</v>
      </c>
      <c r="F34" s="166">
        <v>7</v>
      </c>
      <c r="G34" s="185">
        <v>6.2949640287769783E-3</v>
      </c>
      <c r="H34" s="166">
        <v>4</v>
      </c>
      <c r="I34" s="185">
        <v>4.2194092827004216E-3</v>
      </c>
      <c r="J34" s="166">
        <v>0</v>
      </c>
      <c r="K34" s="185">
        <v>0</v>
      </c>
      <c r="L34" s="166">
        <v>3</v>
      </c>
      <c r="M34" s="185">
        <v>4.8780487804878049E-3</v>
      </c>
      <c r="N34" s="166">
        <v>1</v>
      </c>
      <c r="O34" s="185">
        <v>1.1723329425556857E-3</v>
      </c>
      <c r="P34" s="166">
        <v>3</v>
      </c>
      <c r="Q34" s="185">
        <v>9.1743119266055051E-3</v>
      </c>
      <c r="R34" s="166">
        <v>0</v>
      </c>
      <c r="S34" s="292">
        <v>0</v>
      </c>
      <c r="T34" s="184">
        <v>32</v>
      </c>
      <c r="U34" s="187">
        <v>4.5242471369998588E-3</v>
      </c>
      <c r="V34" s="463" t="s">
        <v>365</v>
      </c>
    </row>
    <row r="35" spans="2:22" ht="21.95" customHeight="1" x14ac:dyDescent="0.25">
      <c r="B35" s="162">
        <v>45</v>
      </c>
      <c r="C35" s="163" t="s">
        <v>121</v>
      </c>
      <c r="D35" s="184">
        <v>2</v>
      </c>
      <c r="E35" s="185">
        <v>9.8570724494825043E-4</v>
      </c>
      <c r="F35" s="166">
        <v>0</v>
      </c>
      <c r="G35" s="185">
        <v>0</v>
      </c>
      <c r="H35" s="166">
        <v>0</v>
      </c>
      <c r="I35" s="185">
        <v>0</v>
      </c>
      <c r="J35" s="166">
        <v>0</v>
      </c>
      <c r="K35" s="185">
        <v>0</v>
      </c>
      <c r="L35" s="166">
        <v>0</v>
      </c>
      <c r="M35" s="185">
        <v>0</v>
      </c>
      <c r="N35" s="166">
        <v>1</v>
      </c>
      <c r="O35" s="185">
        <v>1.1723329425556857E-3</v>
      </c>
      <c r="P35" s="166">
        <v>1</v>
      </c>
      <c r="Q35" s="185">
        <v>3.0581039755351682E-3</v>
      </c>
      <c r="R35" s="166">
        <v>0</v>
      </c>
      <c r="S35" s="292">
        <v>0</v>
      </c>
      <c r="T35" s="184">
        <v>4</v>
      </c>
      <c r="U35" s="187">
        <v>5.6553089212498236E-4</v>
      </c>
      <c r="V35" s="463" t="s">
        <v>366</v>
      </c>
    </row>
    <row r="36" spans="2:22" ht="21.95" customHeight="1" thickBot="1" x14ac:dyDescent="0.3">
      <c r="B36" s="162">
        <v>49</v>
      </c>
      <c r="C36" s="163" t="s">
        <v>122</v>
      </c>
      <c r="D36" s="184">
        <v>13</v>
      </c>
      <c r="E36" s="185">
        <v>6.407097092163627E-3</v>
      </c>
      <c r="F36" s="166">
        <v>8</v>
      </c>
      <c r="G36" s="185">
        <v>7.1942446043165471E-3</v>
      </c>
      <c r="H36" s="166">
        <v>7</v>
      </c>
      <c r="I36" s="185">
        <v>7.3839662447257384E-3</v>
      </c>
      <c r="J36" s="166">
        <v>5</v>
      </c>
      <c r="K36" s="185">
        <v>5.6053811659192822E-3</v>
      </c>
      <c r="L36" s="166">
        <v>6</v>
      </c>
      <c r="M36" s="185">
        <v>9.7560975609756097E-3</v>
      </c>
      <c r="N36" s="166">
        <v>7</v>
      </c>
      <c r="O36" s="185">
        <v>8.2063305978898014E-3</v>
      </c>
      <c r="P36" s="166">
        <v>6</v>
      </c>
      <c r="Q36" s="185">
        <v>1.834862385321101E-2</v>
      </c>
      <c r="R36" s="166">
        <v>2</v>
      </c>
      <c r="S36" s="292">
        <v>6.7340067340067337E-3</v>
      </c>
      <c r="T36" s="184">
        <v>54</v>
      </c>
      <c r="U36" s="187">
        <v>7.6346670436872616E-3</v>
      </c>
      <c r="V36" s="463" t="s">
        <v>367</v>
      </c>
    </row>
    <row r="37" spans="2:22" ht="21.95" customHeight="1" thickTop="1" thickBot="1" x14ac:dyDescent="0.3">
      <c r="B37" s="295" t="s">
        <v>123</v>
      </c>
      <c r="C37" s="156" t="s">
        <v>124</v>
      </c>
      <c r="D37" s="183">
        <v>417</v>
      </c>
      <c r="E37" s="158">
        <v>0.20551996057171024</v>
      </c>
      <c r="F37" s="159">
        <v>198</v>
      </c>
      <c r="G37" s="158">
        <v>0.17805755395683454</v>
      </c>
      <c r="H37" s="159">
        <v>210</v>
      </c>
      <c r="I37" s="158">
        <v>0.22151898734177217</v>
      </c>
      <c r="J37" s="159">
        <v>214</v>
      </c>
      <c r="K37" s="158">
        <v>0.23991031390134529</v>
      </c>
      <c r="L37" s="159">
        <v>136</v>
      </c>
      <c r="M37" s="158">
        <v>0.22113821138211381</v>
      </c>
      <c r="N37" s="159">
        <v>200</v>
      </c>
      <c r="O37" s="158">
        <v>0.23446658851113716</v>
      </c>
      <c r="P37" s="159">
        <v>96</v>
      </c>
      <c r="Q37" s="158">
        <v>0.29357798165137616</v>
      </c>
      <c r="R37" s="159">
        <v>77</v>
      </c>
      <c r="S37" s="160">
        <v>0.25925925925925924</v>
      </c>
      <c r="T37" s="183">
        <v>1548</v>
      </c>
      <c r="U37" s="161">
        <v>0.21886045525236816</v>
      </c>
      <c r="V37" s="463">
        <f>SUM(V38:V41)</f>
        <v>0</v>
      </c>
    </row>
    <row r="38" spans="2:22" ht="21.95" customHeight="1" thickTop="1" x14ac:dyDescent="0.25">
      <c r="B38" s="162">
        <v>50</v>
      </c>
      <c r="C38" s="163" t="s">
        <v>125</v>
      </c>
      <c r="D38" s="184">
        <v>111</v>
      </c>
      <c r="E38" s="185">
        <v>5.4706752094627893E-2</v>
      </c>
      <c r="F38" s="166">
        <v>40</v>
      </c>
      <c r="G38" s="185">
        <v>3.5971223021582732E-2</v>
      </c>
      <c r="H38" s="166">
        <v>59</v>
      </c>
      <c r="I38" s="185">
        <v>6.2236286919831227E-2</v>
      </c>
      <c r="J38" s="166">
        <v>73</v>
      </c>
      <c r="K38" s="185">
        <v>8.1838565022421525E-2</v>
      </c>
      <c r="L38" s="166">
        <v>31</v>
      </c>
      <c r="M38" s="185">
        <v>5.0406504065040651E-2</v>
      </c>
      <c r="N38" s="166">
        <v>54</v>
      </c>
      <c r="O38" s="185">
        <v>6.3305978898007029E-2</v>
      </c>
      <c r="P38" s="166">
        <v>16</v>
      </c>
      <c r="Q38" s="185">
        <v>4.8929663608562692E-2</v>
      </c>
      <c r="R38" s="166">
        <v>20</v>
      </c>
      <c r="S38" s="292">
        <v>6.7340067340067339E-2</v>
      </c>
      <c r="T38" s="184">
        <v>404</v>
      </c>
      <c r="U38" s="187">
        <v>5.7118620104623215E-2</v>
      </c>
      <c r="V38" s="463" t="s">
        <v>368</v>
      </c>
    </row>
    <row r="39" spans="2:22" ht="21.95" customHeight="1" x14ac:dyDescent="0.25">
      <c r="B39" s="162">
        <v>51</v>
      </c>
      <c r="C39" s="163" t="s">
        <v>126</v>
      </c>
      <c r="D39" s="184">
        <v>37</v>
      </c>
      <c r="E39" s="185">
        <v>1.8235584031542632E-2</v>
      </c>
      <c r="F39" s="166">
        <v>13</v>
      </c>
      <c r="G39" s="185">
        <v>1.1690647482014389E-2</v>
      </c>
      <c r="H39" s="166">
        <v>22</v>
      </c>
      <c r="I39" s="185">
        <v>2.3206751054852322E-2</v>
      </c>
      <c r="J39" s="166">
        <v>14</v>
      </c>
      <c r="K39" s="185">
        <v>1.5695067264573991E-2</v>
      </c>
      <c r="L39" s="166">
        <v>13</v>
      </c>
      <c r="M39" s="185">
        <v>2.113821138211382E-2</v>
      </c>
      <c r="N39" s="166">
        <v>9</v>
      </c>
      <c r="O39" s="185">
        <v>1.0550996483001172E-2</v>
      </c>
      <c r="P39" s="166">
        <v>13</v>
      </c>
      <c r="Q39" s="185">
        <v>3.9755351681957186E-2</v>
      </c>
      <c r="R39" s="166">
        <v>11</v>
      </c>
      <c r="S39" s="292">
        <v>3.7037037037037035E-2</v>
      </c>
      <c r="T39" s="184">
        <v>132</v>
      </c>
      <c r="U39" s="187">
        <v>1.8662519440124418E-2</v>
      </c>
      <c r="V39" s="463" t="s">
        <v>369</v>
      </c>
    </row>
    <row r="40" spans="2:22" ht="21.95" customHeight="1" x14ac:dyDescent="0.25">
      <c r="B40" s="162">
        <v>52</v>
      </c>
      <c r="C40" s="163" t="s">
        <v>127</v>
      </c>
      <c r="D40" s="184">
        <v>256</v>
      </c>
      <c r="E40" s="185">
        <v>0.12617052735337606</v>
      </c>
      <c r="F40" s="166">
        <v>137</v>
      </c>
      <c r="G40" s="185">
        <v>0.12320143884892086</v>
      </c>
      <c r="H40" s="166">
        <v>120</v>
      </c>
      <c r="I40" s="185">
        <v>0.12658227848101267</v>
      </c>
      <c r="J40" s="166">
        <v>118</v>
      </c>
      <c r="K40" s="185">
        <v>0.13228699551569506</v>
      </c>
      <c r="L40" s="166">
        <v>86</v>
      </c>
      <c r="M40" s="185">
        <v>0.13983739837398373</v>
      </c>
      <c r="N40" s="166">
        <v>133</v>
      </c>
      <c r="O40" s="185">
        <v>0.15592028135990621</v>
      </c>
      <c r="P40" s="166">
        <v>61</v>
      </c>
      <c r="Q40" s="185">
        <v>0.18654434250764526</v>
      </c>
      <c r="R40" s="166">
        <v>46</v>
      </c>
      <c r="S40" s="292">
        <v>0.15488215488215487</v>
      </c>
      <c r="T40" s="184">
        <v>957</v>
      </c>
      <c r="U40" s="187">
        <v>0.13530326594090203</v>
      </c>
      <c r="V40" s="463" t="s">
        <v>370</v>
      </c>
    </row>
    <row r="41" spans="2:22" ht="21.95" customHeight="1" thickBot="1" x14ac:dyDescent="0.3">
      <c r="B41" s="162">
        <v>59</v>
      </c>
      <c r="C41" s="163" t="s">
        <v>128</v>
      </c>
      <c r="D41" s="184">
        <v>13</v>
      </c>
      <c r="E41" s="185">
        <v>6.407097092163627E-3</v>
      </c>
      <c r="F41" s="166">
        <v>8</v>
      </c>
      <c r="G41" s="185">
        <v>7.1942446043165471E-3</v>
      </c>
      <c r="H41" s="166">
        <v>9</v>
      </c>
      <c r="I41" s="185">
        <v>9.4936708860759497E-3</v>
      </c>
      <c r="J41" s="166">
        <v>9</v>
      </c>
      <c r="K41" s="185">
        <v>1.0089686098654708E-2</v>
      </c>
      <c r="L41" s="166">
        <v>6</v>
      </c>
      <c r="M41" s="185">
        <v>9.7560975609756097E-3</v>
      </c>
      <c r="N41" s="166">
        <v>4</v>
      </c>
      <c r="O41" s="185">
        <v>4.6893317702227429E-3</v>
      </c>
      <c r="P41" s="166">
        <v>6</v>
      </c>
      <c r="Q41" s="185">
        <v>1.834862385321101E-2</v>
      </c>
      <c r="R41" s="166">
        <v>0</v>
      </c>
      <c r="S41" s="292">
        <v>0</v>
      </c>
      <c r="T41" s="184">
        <v>55</v>
      </c>
      <c r="U41" s="187">
        <v>7.7760497667185074E-3</v>
      </c>
      <c r="V41" s="463" t="s">
        <v>371</v>
      </c>
    </row>
    <row r="42" spans="2:22" ht="35.1" customHeight="1" thickTop="1" thickBot="1" x14ac:dyDescent="0.3">
      <c r="B42" s="295" t="s">
        <v>129</v>
      </c>
      <c r="C42" s="156" t="s">
        <v>130</v>
      </c>
      <c r="D42" s="183">
        <v>352</v>
      </c>
      <c r="E42" s="158">
        <v>0.17348447511089207</v>
      </c>
      <c r="F42" s="159">
        <v>159</v>
      </c>
      <c r="G42" s="158">
        <v>0.14298561151079137</v>
      </c>
      <c r="H42" s="159">
        <v>125</v>
      </c>
      <c r="I42" s="158">
        <v>0.13185654008438819</v>
      </c>
      <c r="J42" s="159">
        <v>129</v>
      </c>
      <c r="K42" s="158">
        <v>0.14461883408071749</v>
      </c>
      <c r="L42" s="159">
        <v>70</v>
      </c>
      <c r="M42" s="158">
        <v>0.11382113821138211</v>
      </c>
      <c r="N42" s="159">
        <v>115</v>
      </c>
      <c r="O42" s="158">
        <v>0.13481828839390386</v>
      </c>
      <c r="P42" s="159">
        <v>35</v>
      </c>
      <c r="Q42" s="158">
        <v>0.10703363914373089</v>
      </c>
      <c r="R42" s="159">
        <v>38</v>
      </c>
      <c r="S42" s="160">
        <v>0.12794612794612795</v>
      </c>
      <c r="T42" s="183">
        <v>1023</v>
      </c>
      <c r="U42" s="161">
        <v>0.14463452566096421</v>
      </c>
      <c r="V42" s="463">
        <f>SUM(V43:V48)</f>
        <v>0</v>
      </c>
    </row>
    <row r="43" spans="2:22" ht="35.1" customHeight="1" thickTop="1" x14ac:dyDescent="0.25">
      <c r="B43" s="162">
        <v>60</v>
      </c>
      <c r="C43" s="163" t="s">
        <v>131</v>
      </c>
      <c r="D43" s="184">
        <v>8</v>
      </c>
      <c r="E43" s="185">
        <v>3.9428289797930017E-3</v>
      </c>
      <c r="F43" s="166">
        <v>7</v>
      </c>
      <c r="G43" s="185">
        <v>6.2949640287769783E-3</v>
      </c>
      <c r="H43" s="166">
        <v>5</v>
      </c>
      <c r="I43" s="185">
        <v>5.2742616033755272E-3</v>
      </c>
      <c r="J43" s="166">
        <v>6</v>
      </c>
      <c r="K43" s="185">
        <v>6.7264573991031393E-3</v>
      </c>
      <c r="L43" s="166">
        <v>4</v>
      </c>
      <c r="M43" s="185">
        <v>6.5040650406504065E-3</v>
      </c>
      <c r="N43" s="166">
        <v>7</v>
      </c>
      <c r="O43" s="185">
        <v>8.2063305978898014E-3</v>
      </c>
      <c r="P43" s="166">
        <v>0</v>
      </c>
      <c r="Q43" s="185">
        <v>0</v>
      </c>
      <c r="R43" s="166">
        <v>2</v>
      </c>
      <c r="S43" s="292">
        <v>6.7340067340067337E-3</v>
      </c>
      <c r="T43" s="184">
        <v>39</v>
      </c>
      <c r="U43" s="187">
        <v>5.5139261982185776E-3</v>
      </c>
      <c r="V43" s="463" t="s">
        <v>372</v>
      </c>
    </row>
    <row r="44" spans="2:22" ht="21.95" customHeight="1" x14ac:dyDescent="0.25">
      <c r="B44" s="162">
        <v>61</v>
      </c>
      <c r="C44" s="163" t="s">
        <v>132</v>
      </c>
      <c r="D44" s="184">
        <v>3</v>
      </c>
      <c r="E44" s="185">
        <v>1.4785608674223755E-3</v>
      </c>
      <c r="F44" s="166">
        <v>0</v>
      </c>
      <c r="G44" s="185">
        <v>0</v>
      </c>
      <c r="H44" s="166">
        <v>1</v>
      </c>
      <c r="I44" s="185">
        <v>1.0548523206751054E-3</v>
      </c>
      <c r="J44" s="166">
        <v>0</v>
      </c>
      <c r="K44" s="185">
        <v>0</v>
      </c>
      <c r="L44" s="166">
        <v>1</v>
      </c>
      <c r="M44" s="185">
        <v>1.6260162601626016E-3</v>
      </c>
      <c r="N44" s="166">
        <v>0</v>
      </c>
      <c r="O44" s="185">
        <v>0</v>
      </c>
      <c r="P44" s="166">
        <v>0</v>
      </c>
      <c r="Q44" s="185">
        <v>0</v>
      </c>
      <c r="R44" s="166">
        <v>0</v>
      </c>
      <c r="S44" s="292">
        <v>0</v>
      </c>
      <c r="T44" s="184">
        <v>5</v>
      </c>
      <c r="U44" s="187">
        <v>7.0691361515622792E-4</v>
      </c>
      <c r="V44" s="463" t="s">
        <v>373</v>
      </c>
    </row>
    <row r="45" spans="2:22" ht="21.95" customHeight="1" x14ac:dyDescent="0.25">
      <c r="B45" s="162">
        <v>62</v>
      </c>
      <c r="C45" s="163" t="s">
        <v>133</v>
      </c>
      <c r="D45" s="184">
        <v>0</v>
      </c>
      <c r="E45" s="185">
        <v>0</v>
      </c>
      <c r="F45" s="166">
        <v>0</v>
      </c>
      <c r="G45" s="185">
        <v>0</v>
      </c>
      <c r="H45" s="166">
        <v>2</v>
      </c>
      <c r="I45" s="185">
        <v>2.1097046413502108E-3</v>
      </c>
      <c r="J45" s="166">
        <v>0</v>
      </c>
      <c r="K45" s="185">
        <v>0</v>
      </c>
      <c r="L45" s="166">
        <v>0</v>
      </c>
      <c r="M45" s="185">
        <v>0</v>
      </c>
      <c r="N45" s="166">
        <v>0</v>
      </c>
      <c r="O45" s="185">
        <v>0</v>
      </c>
      <c r="P45" s="166">
        <v>1</v>
      </c>
      <c r="Q45" s="185">
        <v>3.0581039755351682E-3</v>
      </c>
      <c r="R45" s="166">
        <v>0</v>
      </c>
      <c r="S45" s="292">
        <v>0</v>
      </c>
      <c r="T45" s="184">
        <v>3</v>
      </c>
      <c r="U45" s="187">
        <v>4.2414816909373674E-4</v>
      </c>
      <c r="V45" s="463" t="s">
        <v>374</v>
      </c>
    </row>
    <row r="46" spans="2:22" ht="21.95" customHeight="1" x14ac:dyDescent="0.25">
      <c r="B46" s="162">
        <v>63</v>
      </c>
      <c r="C46" s="163" t="s">
        <v>134</v>
      </c>
      <c r="D46" s="184">
        <v>121</v>
      </c>
      <c r="E46" s="185">
        <v>5.9635288319369151E-2</v>
      </c>
      <c r="F46" s="166">
        <v>87</v>
      </c>
      <c r="G46" s="185">
        <v>7.8237410071942445E-2</v>
      </c>
      <c r="H46" s="166">
        <v>61</v>
      </c>
      <c r="I46" s="185">
        <v>6.434599156118144E-2</v>
      </c>
      <c r="J46" s="166">
        <v>74</v>
      </c>
      <c r="K46" s="185">
        <v>8.2959641255605385E-2</v>
      </c>
      <c r="L46" s="166">
        <v>31</v>
      </c>
      <c r="M46" s="185">
        <v>5.0406504065040651E-2</v>
      </c>
      <c r="N46" s="166">
        <v>47</v>
      </c>
      <c r="O46" s="185">
        <v>5.5099648300117231E-2</v>
      </c>
      <c r="P46" s="166">
        <v>18</v>
      </c>
      <c r="Q46" s="185">
        <v>5.5045871559633031E-2</v>
      </c>
      <c r="R46" s="166">
        <v>21</v>
      </c>
      <c r="S46" s="292">
        <v>7.0707070707070704E-2</v>
      </c>
      <c r="T46" s="184">
        <v>460</v>
      </c>
      <c r="U46" s="187">
        <v>6.5036052594372964E-2</v>
      </c>
      <c r="V46" s="463" t="s">
        <v>375</v>
      </c>
    </row>
    <row r="47" spans="2:22" ht="21.95" customHeight="1" x14ac:dyDescent="0.25">
      <c r="B47" s="162">
        <v>64</v>
      </c>
      <c r="C47" s="163" t="s">
        <v>135</v>
      </c>
      <c r="D47" s="184">
        <v>213</v>
      </c>
      <c r="E47" s="185">
        <v>0.10497782158698866</v>
      </c>
      <c r="F47" s="166">
        <v>60</v>
      </c>
      <c r="G47" s="185">
        <v>5.3956834532374098E-2</v>
      </c>
      <c r="H47" s="166">
        <v>51</v>
      </c>
      <c r="I47" s="185">
        <v>5.3797468354430382E-2</v>
      </c>
      <c r="J47" s="166">
        <v>44</v>
      </c>
      <c r="K47" s="185">
        <v>4.9327354260089683E-2</v>
      </c>
      <c r="L47" s="166">
        <v>30</v>
      </c>
      <c r="M47" s="185">
        <v>4.878048780487805E-2</v>
      </c>
      <c r="N47" s="166">
        <v>57</v>
      </c>
      <c r="O47" s="185">
        <v>6.6822977725674096E-2</v>
      </c>
      <c r="P47" s="166">
        <v>14</v>
      </c>
      <c r="Q47" s="185">
        <v>4.2813455657492352E-2</v>
      </c>
      <c r="R47" s="166">
        <v>13</v>
      </c>
      <c r="S47" s="292">
        <v>4.3771043771043773E-2</v>
      </c>
      <c r="T47" s="184">
        <v>482</v>
      </c>
      <c r="U47" s="187">
        <v>6.8146472501060373E-2</v>
      </c>
      <c r="V47" s="463" t="s">
        <v>376</v>
      </c>
    </row>
    <row r="48" spans="2:22" ht="21.95" customHeight="1" thickBot="1" x14ac:dyDescent="0.3">
      <c r="B48" s="162">
        <v>69</v>
      </c>
      <c r="C48" s="163" t="s">
        <v>136</v>
      </c>
      <c r="D48" s="184">
        <v>7</v>
      </c>
      <c r="E48" s="185">
        <v>3.4499753573188764E-3</v>
      </c>
      <c r="F48" s="166">
        <v>5</v>
      </c>
      <c r="G48" s="185">
        <v>4.4964028776978415E-3</v>
      </c>
      <c r="H48" s="166">
        <v>5</v>
      </c>
      <c r="I48" s="185">
        <v>5.2742616033755272E-3</v>
      </c>
      <c r="J48" s="166">
        <v>5</v>
      </c>
      <c r="K48" s="185">
        <v>5.6053811659192822E-3</v>
      </c>
      <c r="L48" s="166">
        <v>4</v>
      </c>
      <c r="M48" s="185">
        <v>6.5040650406504065E-3</v>
      </c>
      <c r="N48" s="166">
        <v>4</v>
      </c>
      <c r="O48" s="185">
        <v>4.6893317702227429E-3</v>
      </c>
      <c r="P48" s="166">
        <v>2</v>
      </c>
      <c r="Q48" s="185">
        <v>6.1162079510703364E-3</v>
      </c>
      <c r="R48" s="166">
        <v>2</v>
      </c>
      <c r="S48" s="292">
        <v>6.7340067340067337E-3</v>
      </c>
      <c r="T48" s="184">
        <v>34</v>
      </c>
      <c r="U48" s="187">
        <v>4.8070125830623495E-3</v>
      </c>
      <c r="V48" s="463" t="s">
        <v>377</v>
      </c>
    </row>
    <row r="49" spans="2:22" ht="35.1" customHeight="1" thickTop="1" thickBot="1" x14ac:dyDescent="0.3">
      <c r="B49" s="295" t="s">
        <v>137</v>
      </c>
      <c r="C49" s="156" t="s">
        <v>138</v>
      </c>
      <c r="D49" s="183">
        <v>60</v>
      </c>
      <c r="E49" s="158">
        <v>2.9571217348447511E-2</v>
      </c>
      <c r="F49" s="159">
        <v>25</v>
      </c>
      <c r="G49" s="158">
        <v>2.2482014388489208E-2</v>
      </c>
      <c r="H49" s="159">
        <v>32</v>
      </c>
      <c r="I49" s="158">
        <v>3.3755274261603373E-2</v>
      </c>
      <c r="J49" s="159">
        <v>42</v>
      </c>
      <c r="K49" s="158">
        <v>4.7085201793721977E-2</v>
      </c>
      <c r="L49" s="159">
        <v>38</v>
      </c>
      <c r="M49" s="158">
        <v>6.1788617886178863E-2</v>
      </c>
      <c r="N49" s="159">
        <v>37</v>
      </c>
      <c r="O49" s="158">
        <v>4.3376318874560373E-2</v>
      </c>
      <c r="P49" s="159">
        <v>10</v>
      </c>
      <c r="Q49" s="158">
        <v>3.0581039755351681E-2</v>
      </c>
      <c r="R49" s="159">
        <v>11</v>
      </c>
      <c r="S49" s="160">
        <v>3.7037037037037042E-2</v>
      </c>
      <c r="T49" s="183">
        <v>255</v>
      </c>
      <c r="U49" s="161">
        <v>3.6052594372967622E-2</v>
      </c>
      <c r="V49" s="463">
        <f>SUM(V50:V56)</f>
        <v>0</v>
      </c>
    </row>
    <row r="50" spans="2:22" ht="35.1" customHeight="1" thickTop="1" x14ac:dyDescent="0.25">
      <c r="B50" s="162">
        <v>70</v>
      </c>
      <c r="C50" s="163" t="s">
        <v>139</v>
      </c>
      <c r="D50" s="184">
        <v>14</v>
      </c>
      <c r="E50" s="185">
        <v>6.8999507146377528E-3</v>
      </c>
      <c r="F50" s="166">
        <v>5</v>
      </c>
      <c r="G50" s="185">
        <v>4.4964028776978415E-3</v>
      </c>
      <c r="H50" s="166">
        <v>4</v>
      </c>
      <c r="I50" s="185">
        <v>4.2194092827004216E-3</v>
      </c>
      <c r="J50" s="166">
        <v>8</v>
      </c>
      <c r="K50" s="185">
        <v>8.9686098654708519E-3</v>
      </c>
      <c r="L50" s="166">
        <v>12</v>
      </c>
      <c r="M50" s="185">
        <v>1.9512195121951219E-2</v>
      </c>
      <c r="N50" s="166">
        <v>10</v>
      </c>
      <c r="O50" s="185">
        <v>1.1723329425556858E-2</v>
      </c>
      <c r="P50" s="166">
        <v>4</v>
      </c>
      <c r="Q50" s="185">
        <v>1.2232415902140673E-2</v>
      </c>
      <c r="R50" s="166">
        <v>3</v>
      </c>
      <c r="S50" s="292">
        <v>1.0101010101010102E-2</v>
      </c>
      <c r="T50" s="184">
        <v>60</v>
      </c>
      <c r="U50" s="187">
        <v>8.4829633818747346E-3</v>
      </c>
      <c r="V50" s="463" t="s">
        <v>378</v>
      </c>
    </row>
    <row r="51" spans="2:22" ht="21.95" customHeight="1" x14ac:dyDescent="0.25">
      <c r="B51" s="162">
        <v>71</v>
      </c>
      <c r="C51" s="163" t="s">
        <v>140</v>
      </c>
      <c r="D51" s="184">
        <v>1</v>
      </c>
      <c r="E51" s="185">
        <v>4.9285362247412522E-4</v>
      </c>
      <c r="F51" s="166">
        <v>1</v>
      </c>
      <c r="G51" s="185">
        <v>8.9928057553956839E-4</v>
      </c>
      <c r="H51" s="166">
        <v>0</v>
      </c>
      <c r="I51" s="185">
        <v>0</v>
      </c>
      <c r="J51" s="166">
        <v>2</v>
      </c>
      <c r="K51" s="185">
        <v>2.242152466367713E-3</v>
      </c>
      <c r="L51" s="166">
        <v>0</v>
      </c>
      <c r="M51" s="185">
        <v>0</v>
      </c>
      <c r="N51" s="166">
        <v>0</v>
      </c>
      <c r="O51" s="185">
        <v>0</v>
      </c>
      <c r="P51" s="166">
        <v>2</v>
      </c>
      <c r="Q51" s="185">
        <v>6.1162079510703364E-3</v>
      </c>
      <c r="R51" s="166">
        <v>0</v>
      </c>
      <c r="S51" s="292">
        <v>0</v>
      </c>
      <c r="T51" s="184">
        <v>6</v>
      </c>
      <c r="U51" s="187">
        <v>8.4829633818747348E-4</v>
      </c>
      <c r="V51" s="463" t="s">
        <v>379</v>
      </c>
    </row>
    <row r="52" spans="2:22" ht="21.95" customHeight="1" x14ac:dyDescent="0.25">
      <c r="B52" s="162">
        <v>72</v>
      </c>
      <c r="C52" s="163" t="s">
        <v>141</v>
      </c>
      <c r="D52" s="184">
        <v>1</v>
      </c>
      <c r="E52" s="185">
        <v>4.9285362247412522E-4</v>
      </c>
      <c r="F52" s="166">
        <v>1</v>
      </c>
      <c r="G52" s="185">
        <v>8.9928057553956839E-4</v>
      </c>
      <c r="H52" s="166">
        <v>2</v>
      </c>
      <c r="I52" s="185">
        <v>2.1097046413502108E-3</v>
      </c>
      <c r="J52" s="166">
        <v>1</v>
      </c>
      <c r="K52" s="185">
        <v>1.1210762331838565E-3</v>
      </c>
      <c r="L52" s="166">
        <v>1</v>
      </c>
      <c r="M52" s="185">
        <v>1.6260162601626016E-3</v>
      </c>
      <c r="N52" s="166">
        <v>1</v>
      </c>
      <c r="O52" s="185">
        <v>1.1723329425556857E-3</v>
      </c>
      <c r="P52" s="166">
        <v>0</v>
      </c>
      <c r="Q52" s="185">
        <v>0</v>
      </c>
      <c r="R52" s="166">
        <v>0</v>
      </c>
      <c r="S52" s="292">
        <v>0</v>
      </c>
      <c r="T52" s="184">
        <v>7</v>
      </c>
      <c r="U52" s="187">
        <v>9.8967906121871915E-4</v>
      </c>
      <c r="V52" s="463" t="s">
        <v>380</v>
      </c>
    </row>
    <row r="53" spans="2:22" ht="21.95" customHeight="1" x14ac:dyDescent="0.25">
      <c r="B53" s="162">
        <v>73</v>
      </c>
      <c r="C53" s="163" t="s">
        <v>142</v>
      </c>
      <c r="D53" s="184">
        <v>2</v>
      </c>
      <c r="E53" s="185">
        <v>9.8570724494825043E-4</v>
      </c>
      <c r="F53" s="166">
        <v>0</v>
      </c>
      <c r="G53" s="185">
        <v>0</v>
      </c>
      <c r="H53" s="166">
        <v>0</v>
      </c>
      <c r="I53" s="185">
        <v>0</v>
      </c>
      <c r="J53" s="166">
        <v>0</v>
      </c>
      <c r="K53" s="185">
        <v>0</v>
      </c>
      <c r="L53" s="166">
        <v>1</v>
      </c>
      <c r="M53" s="185">
        <v>1.6260162601626016E-3</v>
      </c>
      <c r="N53" s="166">
        <v>0</v>
      </c>
      <c r="O53" s="185">
        <v>0</v>
      </c>
      <c r="P53" s="166">
        <v>0</v>
      </c>
      <c r="Q53" s="185">
        <v>0</v>
      </c>
      <c r="R53" s="166">
        <v>0</v>
      </c>
      <c r="S53" s="292">
        <v>0</v>
      </c>
      <c r="T53" s="184">
        <v>3</v>
      </c>
      <c r="U53" s="187">
        <v>4.2414816909373674E-4</v>
      </c>
      <c r="V53" s="463" t="s">
        <v>381</v>
      </c>
    </row>
    <row r="54" spans="2:22" ht="21.95" customHeight="1" x14ac:dyDescent="0.25">
      <c r="B54" s="162">
        <v>74</v>
      </c>
      <c r="C54" s="163" t="s">
        <v>143</v>
      </c>
      <c r="D54" s="184">
        <v>5</v>
      </c>
      <c r="E54" s="185">
        <v>2.4642681123706258E-3</v>
      </c>
      <c r="F54" s="166">
        <v>0</v>
      </c>
      <c r="G54" s="185">
        <v>0</v>
      </c>
      <c r="H54" s="166">
        <v>2</v>
      </c>
      <c r="I54" s="185">
        <v>2.1097046413502108E-3</v>
      </c>
      <c r="J54" s="166">
        <v>5</v>
      </c>
      <c r="K54" s="185">
        <v>5.6053811659192822E-3</v>
      </c>
      <c r="L54" s="166">
        <v>1</v>
      </c>
      <c r="M54" s="185">
        <v>1.6260162601626016E-3</v>
      </c>
      <c r="N54" s="166">
        <v>2</v>
      </c>
      <c r="O54" s="185">
        <v>2.3446658851113715E-3</v>
      </c>
      <c r="P54" s="166">
        <v>0</v>
      </c>
      <c r="Q54" s="185">
        <v>0</v>
      </c>
      <c r="R54" s="166">
        <v>2</v>
      </c>
      <c r="S54" s="292">
        <v>6.7340067340067337E-3</v>
      </c>
      <c r="T54" s="184">
        <v>17</v>
      </c>
      <c r="U54" s="187">
        <v>2.4035062915311748E-3</v>
      </c>
      <c r="V54" s="463" t="s">
        <v>382</v>
      </c>
    </row>
    <row r="55" spans="2:22" ht="21.95" customHeight="1" x14ac:dyDescent="0.25">
      <c r="B55" s="162">
        <v>75</v>
      </c>
      <c r="C55" s="163" t="s">
        <v>144</v>
      </c>
      <c r="D55" s="184">
        <v>35</v>
      </c>
      <c r="E55" s="185">
        <v>1.7249876786594381E-2</v>
      </c>
      <c r="F55" s="166">
        <v>13</v>
      </c>
      <c r="G55" s="185">
        <v>1.1690647482014389E-2</v>
      </c>
      <c r="H55" s="166">
        <v>23</v>
      </c>
      <c r="I55" s="185">
        <v>2.4261603375527425E-2</v>
      </c>
      <c r="J55" s="166">
        <v>23</v>
      </c>
      <c r="K55" s="185">
        <v>2.5784753363228701E-2</v>
      </c>
      <c r="L55" s="166">
        <v>15</v>
      </c>
      <c r="M55" s="185">
        <v>2.4390243902439025E-2</v>
      </c>
      <c r="N55" s="166">
        <v>23</v>
      </c>
      <c r="O55" s="185">
        <v>2.6963657678780773E-2</v>
      </c>
      <c r="P55" s="166">
        <v>4</v>
      </c>
      <c r="Q55" s="185">
        <v>1.2232415902140673E-2</v>
      </c>
      <c r="R55" s="166">
        <v>3</v>
      </c>
      <c r="S55" s="292">
        <v>1.0101010101010102E-2</v>
      </c>
      <c r="T55" s="184">
        <v>139</v>
      </c>
      <c r="U55" s="187">
        <v>1.9652198501343136E-2</v>
      </c>
      <c r="V55" s="463" t="s">
        <v>383</v>
      </c>
    </row>
    <row r="56" spans="2:22" ht="21.95" customHeight="1" thickBot="1" x14ac:dyDescent="0.3">
      <c r="B56" s="162">
        <v>79</v>
      </c>
      <c r="C56" s="163" t="s">
        <v>145</v>
      </c>
      <c r="D56" s="184">
        <v>2</v>
      </c>
      <c r="E56" s="185">
        <v>9.8570724494825043E-4</v>
      </c>
      <c r="F56" s="166">
        <v>5</v>
      </c>
      <c r="G56" s="185">
        <v>4.4964028776978415E-3</v>
      </c>
      <c r="H56" s="166">
        <v>1</v>
      </c>
      <c r="I56" s="185">
        <v>1.0548523206751054E-3</v>
      </c>
      <c r="J56" s="166">
        <v>3</v>
      </c>
      <c r="K56" s="185">
        <v>3.3632286995515697E-3</v>
      </c>
      <c r="L56" s="166">
        <v>8</v>
      </c>
      <c r="M56" s="185">
        <v>1.3008130081300813E-2</v>
      </c>
      <c r="N56" s="166">
        <v>1</v>
      </c>
      <c r="O56" s="185">
        <v>1.1723329425556857E-3</v>
      </c>
      <c r="P56" s="166">
        <v>0</v>
      </c>
      <c r="Q56" s="185">
        <v>0</v>
      </c>
      <c r="R56" s="166">
        <v>3</v>
      </c>
      <c r="S56" s="292">
        <v>1.0101010101010102E-2</v>
      </c>
      <c r="T56" s="184">
        <v>23</v>
      </c>
      <c r="U56" s="187">
        <v>3.2518026297186486E-3</v>
      </c>
      <c r="V56" s="463" t="s">
        <v>384</v>
      </c>
    </row>
    <row r="57" spans="2:22" ht="21.95" customHeight="1" thickTop="1" thickBot="1" x14ac:dyDescent="0.3">
      <c r="B57" s="295" t="s">
        <v>146</v>
      </c>
      <c r="C57" s="156" t="s">
        <v>147</v>
      </c>
      <c r="D57" s="183">
        <v>51</v>
      </c>
      <c r="E57" s="158">
        <v>2.5135534746180386E-2</v>
      </c>
      <c r="F57" s="159">
        <v>58</v>
      </c>
      <c r="G57" s="158">
        <v>5.2158273381294973E-2</v>
      </c>
      <c r="H57" s="159">
        <v>45</v>
      </c>
      <c r="I57" s="158">
        <v>4.746835443037975E-2</v>
      </c>
      <c r="J57" s="159">
        <v>39</v>
      </c>
      <c r="K57" s="158">
        <v>4.3721973094170412E-2</v>
      </c>
      <c r="L57" s="159">
        <v>41</v>
      </c>
      <c r="M57" s="158">
        <v>6.6666666666666666E-2</v>
      </c>
      <c r="N57" s="159">
        <v>35</v>
      </c>
      <c r="O57" s="158">
        <v>4.1031652989449004E-2</v>
      </c>
      <c r="P57" s="159">
        <v>15</v>
      </c>
      <c r="Q57" s="158">
        <v>4.5871559633027525E-2</v>
      </c>
      <c r="R57" s="159">
        <v>10</v>
      </c>
      <c r="S57" s="160">
        <v>3.3670033670033669E-2</v>
      </c>
      <c r="T57" s="183">
        <v>294</v>
      </c>
      <c r="U57" s="161">
        <v>4.1566520571186205E-2</v>
      </c>
      <c r="V57" s="463">
        <f>SUM(V58:V64)</f>
        <v>0</v>
      </c>
    </row>
    <row r="58" spans="2:22" ht="21.95" customHeight="1" thickTop="1" x14ac:dyDescent="0.25">
      <c r="B58" s="162">
        <v>80</v>
      </c>
      <c r="C58" s="163" t="s">
        <v>148</v>
      </c>
      <c r="D58" s="184">
        <v>8</v>
      </c>
      <c r="E58" s="185">
        <v>3.9428289797930017E-3</v>
      </c>
      <c r="F58" s="166">
        <v>9</v>
      </c>
      <c r="G58" s="185">
        <v>8.0935251798561151E-3</v>
      </c>
      <c r="H58" s="166">
        <v>4</v>
      </c>
      <c r="I58" s="185">
        <v>4.2194092827004216E-3</v>
      </c>
      <c r="J58" s="166">
        <v>11</v>
      </c>
      <c r="K58" s="185">
        <v>1.2331838565022421E-2</v>
      </c>
      <c r="L58" s="166">
        <v>7</v>
      </c>
      <c r="M58" s="185">
        <v>1.1382113821138212E-2</v>
      </c>
      <c r="N58" s="166">
        <v>9</v>
      </c>
      <c r="O58" s="185">
        <v>1.0550996483001172E-2</v>
      </c>
      <c r="P58" s="166">
        <v>3</v>
      </c>
      <c r="Q58" s="185">
        <v>9.1743119266055051E-3</v>
      </c>
      <c r="R58" s="166">
        <v>1</v>
      </c>
      <c r="S58" s="292">
        <v>3.3670033670033669E-3</v>
      </c>
      <c r="T58" s="184">
        <v>52</v>
      </c>
      <c r="U58" s="187">
        <v>7.3519015976247701E-3</v>
      </c>
      <c r="V58" s="463" t="s">
        <v>385</v>
      </c>
    </row>
    <row r="59" spans="2:22" ht="21.95" customHeight="1" x14ac:dyDescent="0.25">
      <c r="B59" s="162">
        <v>81</v>
      </c>
      <c r="C59" s="163" t="s">
        <v>149</v>
      </c>
      <c r="D59" s="184">
        <v>10</v>
      </c>
      <c r="E59" s="185">
        <v>4.9285362247412515E-3</v>
      </c>
      <c r="F59" s="166">
        <v>18</v>
      </c>
      <c r="G59" s="185">
        <v>1.618705035971223E-2</v>
      </c>
      <c r="H59" s="166">
        <v>16</v>
      </c>
      <c r="I59" s="185">
        <v>1.6877637130801686E-2</v>
      </c>
      <c r="J59" s="166">
        <v>13</v>
      </c>
      <c r="K59" s="185">
        <v>1.4573991031390135E-2</v>
      </c>
      <c r="L59" s="166">
        <v>15</v>
      </c>
      <c r="M59" s="185">
        <v>2.4390243902439025E-2</v>
      </c>
      <c r="N59" s="166">
        <v>10</v>
      </c>
      <c r="O59" s="185">
        <v>1.1723329425556858E-2</v>
      </c>
      <c r="P59" s="166">
        <v>5</v>
      </c>
      <c r="Q59" s="185">
        <v>1.5290519877675841E-2</v>
      </c>
      <c r="R59" s="166">
        <v>2</v>
      </c>
      <c r="S59" s="292">
        <v>6.7340067340067337E-3</v>
      </c>
      <c r="T59" s="184">
        <v>89</v>
      </c>
      <c r="U59" s="187">
        <v>1.2583062349780856E-2</v>
      </c>
      <c r="V59" s="463" t="s">
        <v>386</v>
      </c>
    </row>
    <row r="60" spans="2:22" ht="21.95" customHeight="1" x14ac:dyDescent="0.25">
      <c r="B60" s="162">
        <v>82</v>
      </c>
      <c r="C60" s="163" t="s">
        <v>150</v>
      </c>
      <c r="D60" s="184">
        <v>1</v>
      </c>
      <c r="E60" s="185">
        <v>4.9285362247412522E-4</v>
      </c>
      <c r="F60" s="166">
        <v>0</v>
      </c>
      <c r="G60" s="185">
        <v>0</v>
      </c>
      <c r="H60" s="166">
        <v>3</v>
      </c>
      <c r="I60" s="185">
        <v>3.1645569620253164E-3</v>
      </c>
      <c r="J60" s="166">
        <v>2</v>
      </c>
      <c r="K60" s="185">
        <v>2.242152466367713E-3</v>
      </c>
      <c r="L60" s="166">
        <v>2</v>
      </c>
      <c r="M60" s="185">
        <v>3.2520325203252032E-3</v>
      </c>
      <c r="N60" s="166">
        <v>0</v>
      </c>
      <c r="O60" s="185">
        <v>0</v>
      </c>
      <c r="P60" s="166">
        <v>0</v>
      </c>
      <c r="Q60" s="185">
        <v>0</v>
      </c>
      <c r="R60" s="166">
        <v>0</v>
      </c>
      <c r="S60" s="292">
        <v>0</v>
      </c>
      <c r="T60" s="184">
        <v>8</v>
      </c>
      <c r="U60" s="187">
        <v>1.1310617842499647E-3</v>
      </c>
      <c r="V60" s="463" t="s">
        <v>387</v>
      </c>
    </row>
    <row r="61" spans="2:22" ht="35.1" customHeight="1" x14ac:dyDescent="0.25">
      <c r="B61" s="162">
        <v>83</v>
      </c>
      <c r="C61" s="163" t="s">
        <v>151</v>
      </c>
      <c r="D61" s="184">
        <v>17</v>
      </c>
      <c r="E61" s="185">
        <v>8.3785115820601275E-3</v>
      </c>
      <c r="F61" s="166">
        <v>12</v>
      </c>
      <c r="G61" s="185">
        <v>1.0791366906474821E-2</v>
      </c>
      <c r="H61" s="166">
        <v>11</v>
      </c>
      <c r="I61" s="185">
        <v>1.1603375527426161E-2</v>
      </c>
      <c r="J61" s="166">
        <v>3</v>
      </c>
      <c r="K61" s="185">
        <v>3.3632286995515697E-3</v>
      </c>
      <c r="L61" s="166">
        <v>10</v>
      </c>
      <c r="M61" s="185">
        <v>1.6260162601626018E-2</v>
      </c>
      <c r="N61" s="166">
        <v>5</v>
      </c>
      <c r="O61" s="185">
        <v>5.8616647127784291E-3</v>
      </c>
      <c r="P61" s="166">
        <v>4</v>
      </c>
      <c r="Q61" s="185">
        <v>1.2232415902140673E-2</v>
      </c>
      <c r="R61" s="166">
        <v>3</v>
      </c>
      <c r="S61" s="292">
        <v>1.0101010101010102E-2</v>
      </c>
      <c r="T61" s="184">
        <v>65</v>
      </c>
      <c r="U61" s="187">
        <v>9.1898769970309626E-3</v>
      </c>
      <c r="V61" s="463" t="s">
        <v>388</v>
      </c>
    </row>
    <row r="62" spans="2:22" ht="21.95" customHeight="1" x14ac:dyDescent="0.25">
      <c r="B62" s="162">
        <v>84</v>
      </c>
      <c r="C62" s="163" t="s">
        <v>152</v>
      </c>
      <c r="D62" s="184">
        <v>13</v>
      </c>
      <c r="E62" s="185">
        <v>6.407097092163627E-3</v>
      </c>
      <c r="F62" s="166">
        <v>6</v>
      </c>
      <c r="G62" s="185">
        <v>5.3956834532374104E-3</v>
      </c>
      <c r="H62" s="166">
        <v>1</v>
      </c>
      <c r="I62" s="185">
        <v>1.0548523206751054E-3</v>
      </c>
      <c r="J62" s="166">
        <v>3</v>
      </c>
      <c r="K62" s="185">
        <v>3.3632286995515697E-3</v>
      </c>
      <c r="L62" s="166">
        <v>3</v>
      </c>
      <c r="M62" s="185">
        <v>4.8780487804878049E-3</v>
      </c>
      <c r="N62" s="166">
        <v>1</v>
      </c>
      <c r="O62" s="185">
        <v>1.1723329425556857E-3</v>
      </c>
      <c r="P62" s="166">
        <v>1</v>
      </c>
      <c r="Q62" s="185">
        <v>3.0581039755351682E-3</v>
      </c>
      <c r="R62" s="166">
        <v>1</v>
      </c>
      <c r="S62" s="292">
        <v>3.3670033670033669E-3</v>
      </c>
      <c r="T62" s="184">
        <v>29</v>
      </c>
      <c r="U62" s="187">
        <v>4.1000989679061215E-3</v>
      </c>
      <c r="V62" s="463" t="s">
        <v>389</v>
      </c>
    </row>
    <row r="63" spans="2:22" ht="35.1" customHeight="1" x14ac:dyDescent="0.25">
      <c r="B63" s="162">
        <v>85</v>
      </c>
      <c r="C63" s="163" t="s">
        <v>153</v>
      </c>
      <c r="D63" s="184">
        <v>1</v>
      </c>
      <c r="E63" s="185">
        <v>4.9285362247412522E-4</v>
      </c>
      <c r="F63" s="166">
        <v>8</v>
      </c>
      <c r="G63" s="185">
        <v>7.1942446043165471E-3</v>
      </c>
      <c r="H63" s="166">
        <v>7</v>
      </c>
      <c r="I63" s="185">
        <v>7.3839662447257384E-3</v>
      </c>
      <c r="J63" s="166">
        <v>4</v>
      </c>
      <c r="K63" s="185">
        <v>4.4843049327354259E-3</v>
      </c>
      <c r="L63" s="166">
        <v>3</v>
      </c>
      <c r="M63" s="185">
        <v>4.8780487804878049E-3</v>
      </c>
      <c r="N63" s="166">
        <v>6</v>
      </c>
      <c r="O63" s="185">
        <v>7.0339976553341153E-3</v>
      </c>
      <c r="P63" s="166">
        <v>2</v>
      </c>
      <c r="Q63" s="185">
        <v>6.1162079510703364E-3</v>
      </c>
      <c r="R63" s="166">
        <v>2</v>
      </c>
      <c r="S63" s="292">
        <v>6.7340067340067337E-3</v>
      </c>
      <c r="T63" s="184">
        <v>33</v>
      </c>
      <c r="U63" s="187">
        <v>4.6656298600311046E-3</v>
      </c>
      <c r="V63" s="463" t="s">
        <v>390</v>
      </c>
    </row>
    <row r="64" spans="2:22" ht="21.95" customHeight="1" thickBot="1" x14ac:dyDescent="0.3">
      <c r="B64" s="162">
        <v>89</v>
      </c>
      <c r="C64" s="163" t="s">
        <v>154</v>
      </c>
      <c r="D64" s="184">
        <v>1</v>
      </c>
      <c r="E64" s="185">
        <v>4.9285362247412522E-4</v>
      </c>
      <c r="F64" s="166">
        <v>5</v>
      </c>
      <c r="G64" s="185">
        <v>4.4964028776978415E-3</v>
      </c>
      <c r="H64" s="166">
        <v>3</v>
      </c>
      <c r="I64" s="185">
        <v>3.1645569620253164E-3</v>
      </c>
      <c r="J64" s="166">
        <v>3</v>
      </c>
      <c r="K64" s="185">
        <v>3.3632286995515697E-3</v>
      </c>
      <c r="L64" s="166">
        <v>1</v>
      </c>
      <c r="M64" s="185">
        <v>1.6260162601626016E-3</v>
      </c>
      <c r="N64" s="166">
        <v>4</v>
      </c>
      <c r="O64" s="185">
        <v>4.6893317702227429E-3</v>
      </c>
      <c r="P64" s="166">
        <v>0</v>
      </c>
      <c r="Q64" s="185">
        <v>0</v>
      </c>
      <c r="R64" s="166">
        <v>1</v>
      </c>
      <c r="S64" s="292">
        <v>3.3670033670033669E-3</v>
      </c>
      <c r="T64" s="184">
        <v>18</v>
      </c>
      <c r="U64" s="187">
        <v>2.5448890145624205E-3</v>
      </c>
      <c r="V64" s="463" t="s">
        <v>391</v>
      </c>
    </row>
    <row r="65" spans="2:22" ht="21.95" customHeight="1" thickTop="1" thickBot="1" x14ac:dyDescent="0.3">
      <c r="B65" s="295">
        <v>99</v>
      </c>
      <c r="C65" s="156" t="s">
        <v>155</v>
      </c>
      <c r="D65" s="183">
        <v>59</v>
      </c>
      <c r="E65" s="158">
        <v>2.9078363725973385E-2</v>
      </c>
      <c r="F65" s="159">
        <v>51</v>
      </c>
      <c r="G65" s="158">
        <v>4.5863309352517985E-2</v>
      </c>
      <c r="H65" s="159">
        <v>43</v>
      </c>
      <c r="I65" s="158">
        <v>4.5358649789029537E-2</v>
      </c>
      <c r="J65" s="159">
        <v>25</v>
      </c>
      <c r="K65" s="158">
        <v>2.8026905829596414E-2</v>
      </c>
      <c r="L65" s="159">
        <v>21</v>
      </c>
      <c r="M65" s="158">
        <v>3.4146341463414637E-2</v>
      </c>
      <c r="N65" s="159">
        <v>26</v>
      </c>
      <c r="O65" s="158">
        <v>3.048065650644783E-2</v>
      </c>
      <c r="P65" s="159">
        <v>11</v>
      </c>
      <c r="Q65" s="158">
        <v>3.3639143730886847E-2</v>
      </c>
      <c r="R65" s="159">
        <v>12</v>
      </c>
      <c r="S65" s="160">
        <v>4.0404040404040407E-2</v>
      </c>
      <c r="T65" s="183">
        <v>248</v>
      </c>
      <c r="U65" s="161">
        <v>3.5062915311748905E-2</v>
      </c>
      <c r="V65" s="463" t="s">
        <v>392</v>
      </c>
    </row>
    <row r="66" spans="2:22" ht="21.95" customHeight="1" thickTop="1" thickBot="1" x14ac:dyDescent="0.3">
      <c r="B66" s="487" t="s">
        <v>52</v>
      </c>
      <c r="C66" s="531"/>
      <c r="D66" s="227">
        <v>2029</v>
      </c>
      <c r="E66" s="193">
        <v>1</v>
      </c>
      <c r="F66" s="228">
        <v>1112</v>
      </c>
      <c r="G66" s="193">
        <v>1</v>
      </c>
      <c r="H66" s="228">
        <v>948</v>
      </c>
      <c r="I66" s="193">
        <v>1.0000000000000002</v>
      </c>
      <c r="J66" s="228">
        <v>892</v>
      </c>
      <c r="K66" s="193">
        <v>1</v>
      </c>
      <c r="L66" s="228">
        <v>615</v>
      </c>
      <c r="M66" s="193">
        <v>1</v>
      </c>
      <c r="N66" s="228">
        <v>853</v>
      </c>
      <c r="O66" s="193">
        <v>1</v>
      </c>
      <c r="P66" s="228">
        <v>327</v>
      </c>
      <c r="Q66" s="193">
        <v>1.0000000000000002</v>
      </c>
      <c r="R66" s="228">
        <v>297</v>
      </c>
      <c r="S66" s="194">
        <v>1</v>
      </c>
      <c r="T66" s="227">
        <v>7073</v>
      </c>
      <c r="U66" s="195">
        <v>0.99999999999999989</v>
      </c>
      <c r="V66" s="463" t="s">
        <v>79</v>
      </c>
    </row>
    <row r="67" spans="2:22" ht="16.5" thickTop="1" thickBot="1" x14ac:dyDescent="0.3">
      <c r="B67" s="150"/>
      <c r="C67" s="151"/>
      <c r="D67" s="258"/>
      <c r="E67" s="258"/>
      <c r="F67" s="258"/>
      <c r="G67" s="258"/>
      <c r="H67" s="259"/>
      <c r="I67" s="258"/>
      <c r="J67" s="258"/>
      <c r="K67" s="258"/>
      <c r="L67" s="258"/>
      <c r="M67" s="259"/>
      <c r="N67" s="150"/>
      <c r="O67" s="150"/>
      <c r="P67" s="150"/>
      <c r="Q67" s="150"/>
      <c r="R67" s="150"/>
      <c r="S67" s="150"/>
      <c r="T67" s="150"/>
      <c r="U67" s="150"/>
    </row>
    <row r="68" spans="2:22" ht="15.75" thickTop="1" x14ac:dyDescent="0.25">
      <c r="B68" s="500" t="s">
        <v>53</v>
      </c>
      <c r="C68" s="501"/>
      <c r="T68" s="154"/>
    </row>
    <row r="69" spans="2:22" ht="15.75" thickBot="1" x14ac:dyDescent="0.3">
      <c r="B69" s="196" t="s">
        <v>501</v>
      </c>
      <c r="C69" s="197"/>
    </row>
    <row r="70" spans="2:22" ht="15.75" thickTop="1" x14ac:dyDescent="0.25"/>
  </sheetData>
  <mergeCells count="15">
    <mergeCell ref="B68:C68"/>
    <mergeCell ref="B66:C66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W67"/>
  <sheetViews>
    <sheetView topLeftCell="C1" workbookViewId="0">
      <selection activeCell="U67" sqref="U67"/>
    </sheetView>
  </sheetViews>
  <sheetFormatPr defaultColWidth="9.140625" defaultRowHeight="15" x14ac:dyDescent="0.25"/>
  <cols>
    <col min="1" max="1" width="7.7109375" style="101" customWidth="1"/>
    <col min="2" max="2" width="65.85546875" style="101" customWidth="1"/>
    <col min="3" max="3" width="9.7109375" style="101" bestFit="1" customWidth="1"/>
    <col min="4" max="8" width="8.42578125" style="101" customWidth="1"/>
    <col min="9" max="9" width="9.85546875" style="101" customWidth="1"/>
    <col min="10" max="10" width="9" style="101" customWidth="1"/>
    <col min="11" max="12" width="9.85546875" style="101" customWidth="1"/>
    <col min="13" max="14" width="9" style="101" customWidth="1"/>
    <col min="15" max="16" width="9.140625" style="101" customWidth="1"/>
    <col min="17" max="18" width="8.42578125" style="101" customWidth="1"/>
    <col min="19" max="19" width="9.5703125" style="101" customWidth="1"/>
    <col min="20" max="20" width="8.42578125" style="101" customWidth="1"/>
    <col min="21" max="21" width="9.7109375" style="101" bestFit="1" customWidth="1"/>
    <col min="22" max="22" width="8.42578125" style="101" customWidth="1"/>
    <col min="23" max="16384" width="9.140625" style="101"/>
  </cols>
  <sheetData>
    <row r="1" spans="1:23" ht="25.15" customHeight="1" thickTop="1" thickBot="1" x14ac:dyDescent="0.3">
      <c r="A1" s="547" t="s">
        <v>442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8"/>
      <c r="N1" s="548"/>
      <c r="O1" s="548"/>
      <c r="P1" s="548"/>
      <c r="Q1" s="548"/>
      <c r="R1" s="548"/>
      <c r="S1" s="548"/>
      <c r="T1" s="548"/>
      <c r="U1" s="548"/>
      <c r="V1" s="587"/>
    </row>
    <row r="2" spans="1:23" ht="25.15" customHeight="1" thickTop="1" thickBot="1" x14ac:dyDescent="0.3">
      <c r="A2" s="588" t="s">
        <v>54</v>
      </c>
      <c r="B2" s="591" t="s">
        <v>88</v>
      </c>
      <c r="C2" s="594" t="s">
        <v>80</v>
      </c>
      <c r="D2" s="586"/>
      <c r="E2" s="586"/>
      <c r="F2" s="586"/>
      <c r="G2" s="586"/>
      <c r="H2" s="586"/>
      <c r="I2" s="586"/>
      <c r="J2" s="586"/>
      <c r="K2" s="586"/>
      <c r="L2" s="586"/>
      <c r="M2" s="586"/>
      <c r="N2" s="586"/>
      <c r="O2" s="586"/>
      <c r="P2" s="586"/>
      <c r="Q2" s="586"/>
      <c r="R2" s="586"/>
      <c r="S2" s="586"/>
      <c r="T2" s="586"/>
      <c r="U2" s="586"/>
      <c r="V2" s="595"/>
    </row>
    <row r="3" spans="1:23" ht="25.15" customHeight="1" x14ac:dyDescent="0.25">
      <c r="A3" s="589"/>
      <c r="B3" s="592"/>
      <c r="C3" s="596">
        <v>0</v>
      </c>
      <c r="D3" s="597"/>
      <c r="E3" s="598" t="s">
        <v>81</v>
      </c>
      <c r="F3" s="599"/>
      <c r="G3" s="600" t="s">
        <v>82</v>
      </c>
      <c r="H3" s="597"/>
      <c r="I3" s="598" t="s">
        <v>83</v>
      </c>
      <c r="J3" s="599"/>
      <c r="K3" s="600" t="s">
        <v>84</v>
      </c>
      <c r="L3" s="597"/>
      <c r="M3" s="598" t="s">
        <v>85</v>
      </c>
      <c r="N3" s="599"/>
      <c r="O3" s="600" t="s">
        <v>86</v>
      </c>
      <c r="P3" s="597"/>
      <c r="Q3" s="598" t="s">
        <v>87</v>
      </c>
      <c r="R3" s="599"/>
      <c r="S3" s="598" t="s">
        <v>58</v>
      </c>
      <c r="T3" s="601"/>
      <c r="U3" s="598" t="s">
        <v>79</v>
      </c>
      <c r="V3" s="599"/>
    </row>
    <row r="4" spans="1:23" ht="25.15" customHeight="1" thickBot="1" x14ac:dyDescent="0.3">
      <c r="A4" s="590"/>
      <c r="B4" s="593"/>
      <c r="C4" s="74" t="s">
        <v>6</v>
      </c>
      <c r="D4" s="75" t="s">
        <v>7</v>
      </c>
      <c r="E4" s="76" t="s">
        <v>6</v>
      </c>
      <c r="F4" s="77" t="s">
        <v>7</v>
      </c>
      <c r="G4" s="74" t="s">
        <v>6</v>
      </c>
      <c r="H4" s="75" t="s">
        <v>7</v>
      </c>
      <c r="I4" s="76" t="s">
        <v>6</v>
      </c>
      <c r="J4" s="77" t="s">
        <v>7</v>
      </c>
      <c r="K4" s="74" t="s">
        <v>6</v>
      </c>
      <c r="L4" s="75" t="s">
        <v>7</v>
      </c>
      <c r="M4" s="76" t="s">
        <v>6</v>
      </c>
      <c r="N4" s="77" t="s">
        <v>7</v>
      </c>
      <c r="O4" s="74" t="s">
        <v>6</v>
      </c>
      <c r="P4" s="75" t="s">
        <v>7</v>
      </c>
      <c r="Q4" s="76" t="s">
        <v>6</v>
      </c>
      <c r="R4" s="77" t="s">
        <v>7</v>
      </c>
      <c r="S4" s="76" t="s">
        <v>6</v>
      </c>
      <c r="T4" s="77" t="s">
        <v>7</v>
      </c>
      <c r="U4" s="76" t="s">
        <v>6</v>
      </c>
      <c r="V4" s="77" t="s">
        <v>7</v>
      </c>
    </row>
    <row r="5" spans="1:23" ht="15.75" thickBot="1" x14ac:dyDescent="0.3">
      <c r="A5" s="57" t="s">
        <v>50</v>
      </c>
      <c r="B5" s="6" t="s">
        <v>51</v>
      </c>
      <c r="C5" s="7">
        <v>5329</v>
      </c>
      <c r="D5" s="61">
        <v>4.873832758667996E-2</v>
      </c>
      <c r="E5" s="7">
        <v>313</v>
      </c>
      <c r="F5" s="61">
        <v>5.0289203084832895E-2</v>
      </c>
      <c r="G5" s="7">
        <v>185</v>
      </c>
      <c r="H5" s="61">
        <v>4.6576032225579052E-2</v>
      </c>
      <c r="I5" s="7">
        <v>35</v>
      </c>
      <c r="J5" s="61">
        <v>3.3428844317096466E-2</v>
      </c>
      <c r="K5" s="7">
        <v>6</v>
      </c>
      <c r="L5" s="61">
        <v>8.6956521739130432E-2</v>
      </c>
      <c r="M5" s="7">
        <v>4</v>
      </c>
      <c r="N5" s="61">
        <v>2.7972027972027975E-2</v>
      </c>
      <c r="O5" s="7">
        <v>3</v>
      </c>
      <c r="P5" s="61">
        <v>0.10344827586206896</v>
      </c>
      <c r="Q5" s="7">
        <v>1</v>
      </c>
      <c r="R5" s="61">
        <v>5.8823529411764691E-2</v>
      </c>
      <c r="S5" s="7">
        <v>8</v>
      </c>
      <c r="T5" s="61">
        <v>0.11267605633802819</v>
      </c>
      <c r="U5" s="7">
        <v>5884</v>
      </c>
      <c r="V5" s="60">
        <v>4.8663893276873073E-2</v>
      </c>
      <c r="W5" s="101" t="s">
        <v>283</v>
      </c>
    </row>
    <row r="6" spans="1:23" ht="15.75" thickBot="1" x14ac:dyDescent="0.3">
      <c r="A6" s="57" t="s">
        <v>89</v>
      </c>
      <c r="B6" s="6" t="s">
        <v>90</v>
      </c>
      <c r="C6" s="7">
        <f>SUM(C7:C12)</f>
        <v>745</v>
      </c>
      <c r="D6" s="61">
        <f t="shared" ref="D6:T6" si="0">SUM(D7:D12)</f>
        <v>6.8136712426490097E-3</v>
      </c>
      <c r="E6" s="7">
        <f t="shared" si="0"/>
        <v>61</v>
      </c>
      <c r="F6" s="61">
        <f t="shared" si="0"/>
        <v>9.8007712082262208E-3</v>
      </c>
      <c r="G6" s="7">
        <f t="shared" si="0"/>
        <v>34</v>
      </c>
      <c r="H6" s="61">
        <f t="shared" si="0"/>
        <v>8.559919436052367E-3</v>
      </c>
      <c r="I6" s="7">
        <f t="shared" si="0"/>
        <v>13</v>
      </c>
      <c r="J6" s="61">
        <f t="shared" si="0"/>
        <v>1.2416427889207259E-2</v>
      </c>
      <c r="K6" s="7">
        <f t="shared" si="0"/>
        <v>4</v>
      </c>
      <c r="L6" s="61">
        <f t="shared" si="0"/>
        <v>5.7971014492753624E-2</v>
      </c>
      <c r="M6" s="7">
        <f t="shared" si="0"/>
        <v>4</v>
      </c>
      <c r="N6" s="61">
        <f t="shared" si="0"/>
        <v>2.7972027972027975E-2</v>
      </c>
      <c r="O6" s="7">
        <f t="shared" si="0"/>
        <v>1</v>
      </c>
      <c r="P6" s="61">
        <f t="shared" si="0"/>
        <v>3.4482758620689655E-2</v>
      </c>
      <c r="Q6" s="7">
        <f t="shared" si="0"/>
        <v>0</v>
      </c>
      <c r="R6" s="61">
        <f t="shared" si="0"/>
        <v>0</v>
      </c>
      <c r="S6" s="7">
        <f t="shared" si="0"/>
        <v>1</v>
      </c>
      <c r="T6" s="61">
        <f t="shared" si="0"/>
        <v>1.4084507042253523E-2</v>
      </c>
      <c r="U6" s="7">
        <f>SUM(U7:U12)</f>
        <v>863</v>
      </c>
      <c r="V6" s="60">
        <f>SUM(V7:V12)</f>
        <v>7.1374812878894382E-3</v>
      </c>
      <c r="W6" s="101">
        <f>SUM(W7:W12)</f>
        <v>0</v>
      </c>
    </row>
    <row r="7" spans="1:23" ht="28.5" x14ac:dyDescent="0.25">
      <c r="A7" s="10">
        <v>10</v>
      </c>
      <c r="B7" s="11" t="s">
        <v>91</v>
      </c>
      <c r="C7" s="26">
        <v>92</v>
      </c>
      <c r="D7" s="27">
        <v>8.4141980446135424E-4</v>
      </c>
      <c r="E7" s="26">
        <v>5</v>
      </c>
      <c r="F7" s="27">
        <v>8.033419023136247E-4</v>
      </c>
      <c r="G7" s="26">
        <v>2</v>
      </c>
      <c r="H7" s="27">
        <v>5.0352467270896274E-4</v>
      </c>
      <c r="I7" s="26">
        <v>2</v>
      </c>
      <c r="J7" s="27">
        <v>1.9102196752626551E-3</v>
      </c>
      <c r="K7" s="26">
        <v>0</v>
      </c>
      <c r="L7" s="27">
        <v>0</v>
      </c>
      <c r="M7" s="26">
        <v>0</v>
      </c>
      <c r="N7" s="27">
        <v>0</v>
      </c>
      <c r="O7" s="26">
        <v>0</v>
      </c>
      <c r="P7" s="27">
        <v>0</v>
      </c>
      <c r="Q7" s="26">
        <v>0</v>
      </c>
      <c r="R7" s="27">
        <v>0</v>
      </c>
      <c r="S7" s="26">
        <v>0</v>
      </c>
      <c r="T7" s="27">
        <v>0</v>
      </c>
      <c r="U7" s="26">
        <v>101</v>
      </c>
      <c r="V7" s="28">
        <v>8.3532515652008502E-4</v>
      </c>
      <c r="W7" s="101" t="s">
        <v>342</v>
      </c>
    </row>
    <row r="8" spans="1:23" ht="28.5" x14ac:dyDescent="0.25">
      <c r="A8" s="10">
        <v>11</v>
      </c>
      <c r="B8" s="11" t="s">
        <v>92</v>
      </c>
      <c r="C8" s="26">
        <v>111</v>
      </c>
      <c r="D8" s="27">
        <v>1.0151912858175033E-3</v>
      </c>
      <c r="E8" s="26">
        <v>3</v>
      </c>
      <c r="F8" s="27">
        <v>4.820051413881748E-4</v>
      </c>
      <c r="G8" s="26">
        <v>3</v>
      </c>
      <c r="H8" s="27">
        <v>7.5528700906344411E-4</v>
      </c>
      <c r="I8" s="26">
        <v>3</v>
      </c>
      <c r="J8" s="27">
        <v>2.8653295128939827E-3</v>
      </c>
      <c r="K8" s="26">
        <v>0</v>
      </c>
      <c r="L8" s="27">
        <v>0</v>
      </c>
      <c r="M8" s="26">
        <v>0</v>
      </c>
      <c r="N8" s="27">
        <v>0</v>
      </c>
      <c r="O8" s="26">
        <v>0</v>
      </c>
      <c r="P8" s="27">
        <v>0</v>
      </c>
      <c r="Q8" s="26">
        <v>0</v>
      </c>
      <c r="R8" s="27">
        <v>0</v>
      </c>
      <c r="S8" s="26">
        <v>0</v>
      </c>
      <c r="T8" s="27">
        <v>0</v>
      </c>
      <c r="U8" s="26">
        <v>120</v>
      </c>
      <c r="V8" s="28">
        <v>9.9246553249911088E-4</v>
      </c>
      <c r="W8" s="101" t="s">
        <v>343</v>
      </c>
    </row>
    <row r="9" spans="1:23" x14ac:dyDescent="0.25">
      <c r="A9" s="10">
        <v>12</v>
      </c>
      <c r="B9" s="11" t="s">
        <v>93</v>
      </c>
      <c r="C9" s="26">
        <v>143</v>
      </c>
      <c r="D9" s="27">
        <v>1.307859043891018E-3</v>
      </c>
      <c r="E9" s="26">
        <v>9</v>
      </c>
      <c r="F9" s="27">
        <v>1.4460154241645242E-3</v>
      </c>
      <c r="G9" s="26">
        <v>8</v>
      </c>
      <c r="H9" s="27">
        <v>2.014098690835851E-3</v>
      </c>
      <c r="I9" s="26">
        <v>1</v>
      </c>
      <c r="J9" s="27">
        <v>9.5510983763132757E-4</v>
      </c>
      <c r="K9" s="26">
        <v>0</v>
      </c>
      <c r="L9" s="27">
        <v>0</v>
      </c>
      <c r="M9" s="26">
        <v>1</v>
      </c>
      <c r="N9" s="27">
        <v>6.9930069930069939E-3</v>
      </c>
      <c r="O9" s="26">
        <v>0</v>
      </c>
      <c r="P9" s="27">
        <v>0</v>
      </c>
      <c r="Q9" s="26">
        <v>0</v>
      </c>
      <c r="R9" s="27">
        <v>0</v>
      </c>
      <c r="S9" s="26">
        <v>0</v>
      </c>
      <c r="T9" s="27">
        <v>0</v>
      </c>
      <c r="U9" s="26">
        <v>162</v>
      </c>
      <c r="V9" s="28">
        <v>1.3398284688737995E-3</v>
      </c>
      <c r="W9" s="101" t="s">
        <v>344</v>
      </c>
    </row>
    <row r="10" spans="1:23" x14ac:dyDescent="0.25">
      <c r="A10" s="10">
        <v>13</v>
      </c>
      <c r="B10" s="11" t="s">
        <v>94</v>
      </c>
      <c r="C10" s="26">
        <v>87</v>
      </c>
      <c r="D10" s="27">
        <v>7.9569046726236752E-4</v>
      </c>
      <c r="E10" s="26">
        <v>4</v>
      </c>
      <c r="F10" s="27">
        <v>6.426735218508997E-4</v>
      </c>
      <c r="G10" s="26">
        <v>6</v>
      </c>
      <c r="H10" s="27">
        <v>1.5105740181268882E-3</v>
      </c>
      <c r="I10" s="26">
        <v>2</v>
      </c>
      <c r="J10" s="27">
        <v>1.9102196752626551E-3</v>
      </c>
      <c r="K10" s="26">
        <v>1</v>
      </c>
      <c r="L10" s="27">
        <v>1.4492753623188406E-2</v>
      </c>
      <c r="M10" s="26">
        <v>3</v>
      </c>
      <c r="N10" s="27">
        <v>2.097902097902098E-2</v>
      </c>
      <c r="O10" s="26">
        <v>0</v>
      </c>
      <c r="P10" s="27">
        <v>0</v>
      </c>
      <c r="Q10" s="26">
        <v>0</v>
      </c>
      <c r="R10" s="27">
        <v>0</v>
      </c>
      <c r="S10" s="26">
        <v>1</v>
      </c>
      <c r="T10" s="27">
        <v>1.4084507042253523E-2</v>
      </c>
      <c r="U10" s="26">
        <v>104</v>
      </c>
      <c r="V10" s="28">
        <v>8.6013679483256278E-4</v>
      </c>
      <c r="W10" s="101" t="s">
        <v>345</v>
      </c>
    </row>
    <row r="11" spans="1:23" x14ac:dyDescent="0.25">
      <c r="A11" s="10">
        <v>14</v>
      </c>
      <c r="B11" s="11" t="s">
        <v>95</v>
      </c>
      <c r="C11" s="26">
        <v>134</v>
      </c>
      <c r="D11" s="27">
        <v>1.2255462369328419E-3</v>
      </c>
      <c r="E11" s="26">
        <v>5</v>
      </c>
      <c r="F11" s="27">
        <v>8.033419023136247E-4</v>
      </c>
      <c r="G11" s="26">
        <v>1</v>
      </c>
      <c r="H11" s="27">
        <v>2.5176233635448137E-4</v>
      </c>
      <c r="I11" s="26">
        <v>1</v>
      </c>
      <c r="J11" s="27">
        <v>9.5510983763132757E-4</v>
      </c>
      <c r="K11" s="26">
        <v>0</v>
      </c>
      <c r="L11" s="27">
        <v>0</v>
      </c>
      <c r="M11" s="26">
        <v>0</v>
      </c>
      <c r="N11" s="27">
        <v>0</v>
      </c>
      <c r="O11" s="26">
        <v>1</v>
      </c>
      <c r="P11" s="27">
        <v>3.4482758620689655E-2</v>
      </c>
      <c r="Q11" s="26">
        <v>0</v>
      </c>
      <c r="R11" s="27">
        <v>0</v>
      </c>
      <c r="S11" s="26">
        <v>0</v>
      </c>
      <c r="T11" s="27">
        <v>0</v>
      </c>
      <c r="U11" s="26">
        <v>142</v>
      </c>
      <c r="V11" s="28">
        <v>1.1744175467906146E-3</v>
      </c>
      <c r="W11" s="101" t="s">
        <v>346</v>
      </c>
    </row>
    <row r="12" spans="1:23" ht="29.25" thickBot="1" x14ac:dyDescent="0.3">
      <c r="A12" s="2">
        <v>19</v>
      </c>
      <c r="B12" s="13" t="s">
        <v>96</v>
      </c>
      <c r="C12" s="30">
        <v>178</v>
      </c>
      <c r="D12" s="31">
        <v>1.6279644042839242E-3</v>
      </c>
      <c r="E12" s="30">
        <v>35</v>
      </c>
      <c r="F12" s="31">
        <v>5.6233933161953728E-3</v>
      </c>
      <c r="G12" s="30">
        <v>14</v>
      </c>
      <c r="H12" s="31">
        <v>3.5246727089627396E-3</v>
      </c>
      <c r="I12" s="30">
        <v>4</v>
      </c>
      <c r="J12" s="31">
        <v>3.8204393505253103E-3</v>
      </c>
      <c r="K12" s="30">
        <v>3</v>
      </c>
      <c r="L12" s="31">
        <v>4.3478260869565216E-2</v>
      </c>
      <c r="M12" s="30">
        <v>0</v>
      </c>
      <c r="N12" s="31">
        <v>0</v>
      </c>
      <c r="O12" s="30">
        <v>0</v>
      </c>
      <c r="P12" s="31">
        <v>0</v>
      </c>
      <c r="Q12" s="30">
        <v>0</v>
      </c>
      <c r="R12" s="31">
        <v>0</v>
      </c>
      <c r="S12" s="30">
        <v>0</v>
      </c>
      <c r="T12" s="31">
        <v>0</v>
      </c>
      <c r="U12" s="30">
        <v>234</v>
      </c>
      <c r="V12" s="32">
        <v>1.9353077883732658E-3</v>
      </c>
      <c r="W12" s="101" t="s">
        <v>347</v>
      </c>
    </row>
    <row r="13" spans="1:23" ht="29.25" thickBot="1" x14ac:dyDescent="0.3">
      <c r="A13" s="57" t="s">
        <v>97</v>
      </c>
      <c r="B13" s="6" t="s">
        <v>98</v>
      </c>
      <c r="C13" s="7">
        <f>SUM(C14:C19)</f>
        <v>5608</v>
      </c>
      <c r="D13" s="61">
        <f t="shared" ref="D13:T13" si="1">SUM(D14:D19)</f>
        <v>5.1290024602383404E-2</v>
      </c>
      <c r="E13" s="7">
        <f t="shared" si="1"/>
        <v>84</v>
      </c>
      <c r="F13" s="61">
        <f t="shared" si="1"/>
        <v>1.3496143958868894E-2</v>
      </c>
      <c r="G13" s="7">
        <f t="shared" si="1"/>
        <v>49</v>
      </c>
      <c r="H13" s="61">
        <f t="shared" si="1"/>
        <v>1.2336354481369587E-2</v>
      </c>
      <c r="I13" s="7">
        <f t="shared" si="1"/>
        <v>17</v>
      </c>
      <c r="J13" s="61">
        <f t="shared" si="1"/>
        <v>1.6236867239732569E-2</v>
      </c>
      <c r="K13" s="7">
        <f t="shared" si="1"/>
        <v>3</v>
      </c>
      <c r="L13" s="61">
        <f t="shared" si="1"/>
        <v>4.3478260869565216E-2</v>
      </c>
      <c r="M13" s="7">
        <f t="shared" si="1"/>
        <v>4</v>
      </c>
      <c r="N13" s="61">
        <f t="shared" si="1"/>
        <v>2.7972027972027975E-2</v>
      </c>
      <c r="O13" s="7">
        <f t="shared" si="1"/>
        <v>1</v>
      </c>
      <c r="P13" s="61">
        <f t="shared" si="1"/>
        <v>3.4482758620689655E-2</v>
      </c>
      <c r="Q13" s="7">
        <f t="shared" si="1"/>
        <v>0</v>
      </c>
      <c r="R13" s="61">
        <f t="shared" si="1"/>
        <v>0</v>
      </c>
      <c r="S13" s="7">
        <f t="shared" si="1"/>
        <v>1</v>
      </c>
      <c r="T13" s="61">
        <f t="shared" si="1"/>
        <v>1.4084507042253523E-2</v>
      </c>
      <c r="U13" s="7">
        <f>SUM(U14:U19)</f>
        <v>5767</v>
      </c>
      <c r="V13" s="60">
        <f>SUM(V14:V19)</f>
        <v>4.7696239382686439E-2</v>
      </c>
      <c r="W13" s="101">
        <f>SUM(W14:W19)</f>
        <v>0</v>
      </c>
    </row>
    <row r="14" spans="1:23" ht="28.5" x14ac:dyDescent="0.25">
      <c r="A14" s="10">
        <v>20</v>
      </c>
      <c r="B14" s="11" t="s">
        <v>99</v>
      </c>
      <c r="C14" s="26">
        <v>539</v>
      </c>
      <c r="D14" s="27">
        <v>4.92962255005076E-3</v>
      </c>
      <c r="E14" s="26">
        <v>15</v>
      </c>
      <c r="F14" s="27">
        <v>2.410025706940874E-3</v>
      </c>
      <c r="G14" s="26">
        <v>8</v>
      </c>
      <c r="H14" s="27">
        <v>2.014098690835851E-3</v>
      </c>
      <c r="I14" s="26">
        <v>2</v>
      </c>
      <c r="J14" s="27">
        <v>1.9102196752626551E-3</v>
      </c>
      <c r="K14" s="26">
        <v>1</v>
      </c>
      <c r="L14" s="27">
        <v>1.4492753623188406E-2</v>
      </c>
      <c r="M14" s="26">
        <v>0</v>
      </c>
      <c r="N14" s="27">
        <v>0</v>
      </c>
      <c r="O14" s="26">
        <v>0</v>
      </c>
      <c r="P14" s="27">
        <v>0</v>
      </c>
      <c r="Q14" s="26">
        <v>0</v>
      </c>
      <c r="R14" s="27">
        <v>0</v>
      </c>
      <c r="S14" s="26">
        <v>1</v>
      </c>
      <c r="T14" s="27">
        <v>1.4084507042253523E-2</v>
      </c>
      <c r="U14" s="26">
        <v>566</v>
      </c>
      <c r="V14" s="28">
        <v>4.6811290949541401E-3</v>
      </c>
      <c r="W14" s="101" t="s">
        <v>348</v>
      </c>
    </row>
    <row r="15" spans="1:23" x14ac:dyDescent="0.25">
      <c r="A15" s="10">
        <v>21</v>
      </c>
      <c r="B15" s="11" t="s">
        <v>100</v>
      </c>
      <c r="C15" s="26">
        <v>500</v>
      </c>
      <c r="D15" s="27">
        <v>4.5729337198986636E-3</v>
      </c>
      <c r="E15" s="26">
        <v>26</v>
      </c>
      <c r="F15" s="27">
        <v>4.177377892030848E-3</v>
      </c>
      <c r="G15" s="26">
        <v>10</v>
      </c>
      <c r="H15" s="27">
        <v>2.5176233635448137E-3</v>
      </c>
      <c r="I15" s="26">
        <v>4</v>
      </c>
      <c r="J15" s="27">
        <v>3.8204393505253103E-3</v>
      </c>
      <c r="K15" s="26">
        <v>0</v>
      </c>
      <c r="L15" s="27">
        <v>0</v>
      </c>
      <c r="M15" s="26">
        <v>0</v>
      </c>
      <c r="N15" s="27">
        <v>0</v>
      </c>
      <c r="O15" s="26">
        <v>0</v>
      </c>
      <c r="P15" s="27">
        <v>0</v>
      </c>
      <c r="Q15" s="26">
        <v>0</v>
      </c>
      <c r="R15" s="27">
        <v>0</v>
      </c>
      <c r="S15" s="26">
        <v>0</v>
      </c>
      <c r="T15" s="27">
        <v>0</v>
      </c>
      <c r="U15" s="26">
        <v>540</v>
      </c>
      <c r="V15" s="28">
        <v>4.4660948962459987E-3</v>
      </c>
      <c r="W15" s="101" t="s">
        <v>349</v>
      </c>
    </row>
    <row r="16" spans="1:23" ht="28.5" x14ac:dyDescent="0.25">
      <c r="A16" s="10">
        <v>22</v>
      </c>
      <c r="B16" s="11" t="s">
        <v>101</v>
      </c>
      <c r="C16" s="26">
        <v>1984</v>
      </c>
      <c r="D16" s="27">
        <v>1.8145401000557899E-2</v>
      </c>
      <c r="E16" s="26">
        <v>29</v>
      </c>
      <c r="F16" s="27">
        <v>4.6593830334190241E-3</v>
      </c>
      <c r="G16" s="26">
        <v>15</v>
      </c>
      <c r="H16" s="27">
        <v>3.7764350453172208E-3</v>
      </c>
      <c r="I16" s="26">
        <v>6</v>
      </c>
      <c r="J16" s="27">
        <v>5.7306590257879654E-3</v>
      </c>
      <c r="K16" s="26">
        <v>1</v>
      </c>
      <c r="L16" s="27">
        <v>1.4492753623188406E-2</v>
      </c>
      <c r="M16" s="26">
        <v>2</v>
      </c>
      <c r="N16" s="27">
        <v>1.3986013986013988E-2</v>
      </c>
      <c r="O16" s="26">
        <v>1</v>
      </c>
      <c r="P16" s="27">
        <v>3.4482758620689655E-2</v>
      </c>
      <c r="Q16" s="26">
        <v>0</v>
      </c>
      <c r="R16" s="27">
        <v>0</v>
      </c>
      <c r="S16" s="26">
        <v>0</v>
      </c>
      <c r="T16" s="27">
        <v>0</v>
      </c>
      <c r="U16" s="26">
        <v>2038</v>
      </c>
      <c r="V16" s="28">
        <v>1.6855372960276567E-2</v>
      </c>
      <c r="W16" s="101" t="s">
        <v>350</v>
      </c>
    </row>
    <row r="17" spans="1:23" ht="28.5" x14ac:dyDescent="0.25">
      <c r="A17" s="10">
        <v>23</v>
      </c>
      <c r="B17" s="11" t="s">
        <v>102</v>
      </c>
      <c r="C17" s="26">
        <v>394</v>
      </c>
      <c r="D17" s="27">
        <v>3.6034717712801465E-3</v>
      </c>
      <c r="E17" s="26">
        <v>5</v>
      </c>
      <c r="F17" s="27">
        <v>8.033419023136247E-4</v>
      </c>
      <c r="G17" s="26">
        <v>3</v>
      </c>
      <c r="H17" s="27">
        <v>7.5528700906344411E-4</v>
      </c>
      <c r="I17" s="26">
        <v>2</v>
      </c>
      <c r="J17" s="27">
        <v>1.9102196752626551E-3</v>
      </c>
      <c r="K17" s="26">
        <v>0</v>
      </c>
      <c r="L17" s="27">
        <v>0</v>
      </c>
      <c r="M17" s="26">
        <v>0</v>
      </c>
      <c r="N17" s="27">
        <v>0</v>
      </c>
      <c r="O17" s="26">
        <v>0</v>
      </c>
      <c r="P17" s="27">
        <v>0</v>
      </c>
      <c r="Q17" s="26">
        <v>0</v>
      </c>
      <c r="R17" s="27">
        <v>0</v>
      </c>
      <c r="S17" s="26">
        <v>0</v>
      </c>
      <c r="T17" s="27">
        <v>0</v>
      </c>
      <c r="U17" s="26">
        <v>404</v>
      </c>
      <c r="V17" s="28">
        <v>3.3413006260803401E-3</v>
      </c>
      <c r="W17" s="101" t="s">
        <v>351</v>
      </c>
    </row>
    <row r="18" spans="1:23" ht="28.5" x14ac:dyDescent="0.25">
      <c r="A18" s="10">
        <v>24</v>
      </c>
      <c r="B18" s="11" t="s">
        <v>103</v>
      </c>
      <c r="C18" s="26">
        <v>1925</v>
      </c>
      <c r="D18" s="27">
        <v>1.7605794821609854E-2</v>
      </c>
      <c r="E18" s="26">
        <v>7</v>
      </c>
      <c r="F18" s="27">
        <v>1.1246786632390746E-3</v>
      </c>
      <c r="G18" s="26">
        <v>9</v>
      </c>
      <c r="H18" s="27">
        <v>2.265861027190333E-3</v>
      </c>
      <c r="I18" s="26">
        <v>2</v>
      </c>
      <c r="J18" s="27">
        <v>1.9102196752626551E-3</v>
      </c>
      <c r="K18" s="26">
        <v>1</v>
      </c>
      <c r="L18" s="27">
        <v>1.4492753623188406E-2</v>
      </c>
      <c r="M18" s="26">
        <v>1</v>
      </c>
      <c r="N18" s="27">
        <v>6.9930069930069939E-3</v>
      </c>
      <c r="O18" s="26">
        <v>0</v>
      </c>
      <c r="P18" s="27">
        <v>0</v>
      </c>
      <c r="Q18" s="26">
        <v>0</v>
      </c>
      <c r="R18" s="27">
        <v>0</v>
      </c>
      <c r="S18" s="26">
        <v>0</v>
      </c>
      <c r="T18" s="27">
        <v>0</v>
      </c>
      <c r="U18" s="26">
        <v>1945</v>
      </c>
      <c r="V18" s="28">
        <v>1.6086212172589754E-2</v>
      </c>
      <c r="W18" s="101" t="s">
        <v>352</v>
      </c>
    </row>
    <row r="19" spans="1:23" ht="29.25" thickBot="1" x14ac:dyDescent="0.3">
      <c r="A19" s="2">
        <v>29</v>
      </c>
      <c r="B19" s="13" t="s">
        <v>104</v>
      </c>
      <c r="C19" s="30">
        <v>266</v>
      </c>
      <c r="D19" s="31">
        <v>2.4328007389860891E-3</v>
      </c>
      <c r="E19" s="30">
        <v>2</v>
      </c>
      <c r="F19" s="31">
        <v>3.2133676092544985E-4</v>
      </c>
      <c r="G19" s="30">
        <v>4</v>
      </c>
      <c r="H19" s="31">
        <v>1.0070493454179255E-3</v>
      </c>
      <c r="I19" s="30">
        <v>1</v>
      </c>
      <c r="J19" s="31">
        <v>9.5510983763132757E-4</v>
      </c>
      <c r="K19" s="30">
        <v>0</v>
      </c>
      <c r="L19" s="31">
        <v>0</v>
      </c>
      <c r="M19" s="30">
        <v>1</v>
      </c>
      <c r="N19" s="31">
        <v>6.9930069930069939E-3</v>
      </c>
      <c r="O19" s="30">
        <v>0</v>
      </c>
      <c r="P19" s="31">
        <v>0</v>
      </c>
      <c r="Q19" s="30">
        <v>0</v>
      </c>
      <c r="R19" s="31">
        <v>0</v>
      </c>
      <c r="S19" s="30">
        <v>0</v>
      </c>
      <c r="T19" s="31">
        <v>0</v>
      </c>
      <c r="U19" s="30">
        <v>274</v>
      </c>
      <c r="V19" s="32">
        <v>2.2661296325396361E-3</v>
      </c>
      <c r="W19" s="101" t="s">
        <v>353</v>
      </c>
    </row>
    <row r="20" spans="1:23" ht="29.25" thickBot="1" x14ac:dyDescent="0.3">
      <c r="A20" s="57" t="s">
        <v>105</v>
      </c>
      <c r="B20" s="6" t="s">
        <v>106</v>
      </c>
      <c r="C20" s="7">
        <f>SUM(C21:C27)</f>
        <v>12114</v>
      </c>
      <c r="D20" s="61">
        <f t="shared" ref="D20:T20" si="2">SUM(D21:D27)</f>
        <v>0.11079303816570481</v>
      </c>
      <c r="E20" s="7">
        <f t="shared" si="2"/>
        <v>657</v>
      </c>
      <c r="F20" s="61">
        <f t="shared" si="2"/>
        <v>0.10555912596401029</v>
      </c>
      <c r="G20" s="7">
        <f t="shared" si="2"/>
        <v>408</v>
      </c>
      <c r="H20" s="61">
        <f t="shared" si="2"/>
        <v>0.1027190332326284</v>
      </c>
      <c r="I20" s="7">
        <f t="shared" si="2"/>
        <v>113</v>
      </c>
      <c r="J20" s="61">
        <f t="shared" si="2"/>
        <v>0.10792741165234002</v>
      </c>
      <c r="K20" s="7">
        <f t="shared" si="2"/>
        <v>8</v>
      </c>
      <c r="L20" s="61">
        <f t="shared" si="2"/>
        <v>0.11594202898550725</v>
      </c>
      <c r="M20" s="7">
        <f t="shared" si="2"/>
        <v>22</v>
      </c>
      <c r="N20" s="61">
        <f t="shared" si="2"/>
        <v>0.15384615384615385</v>
      </c>
      <c r="O20" s="7">
        <f t="shared" si="2"/>
        <v>7</v>
      </c>
      <c r="P20" s="61">
        <f t="shared" si="2"/>
        <v>0.24137931034482757</v>
      </c>
      <c r="Q20" s="7">
        <f t="shared" si="2"/>
        <v>1</v>
      </c>
      <c r="R20" s="61">
        <f t="shared" si="2"/>
        <v>5.8823529411764691E-2</v>
      </c>
      <c r="S20" s="7">
        <f t="shared" si="2"/>
        <v>13341</v>
      </c>
      <c r="T20" s="61">
        <f t="shared" si="2"/>
        <v>0.11033735557558863</v>
      </c>
      <c r="U20" s="7">
        <f>SUM(U21:U27)</f>
        <v>13341</v>
      </c>
      <c r="V20" s="60">
        <f>SUM(V21:V27)</f>
        <v>0.11033735557558863</v>
      </c>
      <c r="W20" s="101">
        <f>SUM(W21:W27)</f>
        <v>0</v>
      </c>
    </row>
    <row r="21" spans="1:23" ht="28.5" x14ac:dyDescent="0.25">
      <c r="A21" s="10">
        <v>30</v>
      </c>
      <c r="B21" s="11" t="s">
        <v>107</v>
      </c>
      <c r="C21" s="26">
        <v>1689</v>
      </c>
      <c r="D21" s="27">
        <v>1.5447370105817686E-2</v>
      </c>
      <c r="E21" s="26">
        <v>95</v>
      </c>
      <c r="F21" s="27">
        <v>1.5263496143958865E-2</v>
      </c>
      <c r="G21" s="26">
        <v>55</v>
      </c>
      <c r="H21" s="27">
        <v>1.3846928499496475E-2</v>
      </c>
      <c r="I21" s="26">
        <v>12</v>
      </c>
      <c r="J21" s="27">
        <v>1.1461318051575931E-2</v>
      </c>
      <c r="K21" s="26">
        <v>2</v>
      </c>
      <c r="L21" s="27">
        <v>2.8985507246376812E-2</v>
      </c>
      <c r="M21" s="26">
        <v>3</v>
      </c>
      <c r="N21" s="27">
        <v>2.097902097902098E-2</v>
      </c>
      <c r="O21" s="26">
        <v>0</v>
      </c>
      <c r="P21" s="27">
        <v>0</v>
      </c>
      <c r="Q21" s="26">
        <v>0</v>
      </c>
      <c r="R21" s="27">
        <v>0</v>
      </c>
      <c r="S21" s="26">
        <v>1856</v>
      </c>
      <c r="T21" s="27">
        <v>1.5350133569319585E-2</v>
      </c>
      <c r="U21" s="26">
        <v>1856</v>
      </c>
      <c r="V21" s="28">
        <v>1.5350133569319585E-2</v>
      </c>
      <c r="W21" s="101" t="s">
        <v>354</v>
      </c>
    </row>
    <row r="22" spans="1:23" x14ac:dyDescent="0.25">
      <c r="A22" s="10">
        <v>31</v>
      </c>
      <c r="B22" s="11" t="s">
        <v>108</v>
      </c>
      <c r="C22" s="26">
        <v>512</v>
      </c>
      <c r="D22" s="27">
        <v>4.6826841291762308E-3</v>
      </c>
      <c r="E22" s="26">
        <v>32</v>
      </c>
      <c r="F22" s="27">
        <v>5.1413881748071976E-3</v>
      </c>
      <c r="G22" s="26">
        <v>17</v>
      </c>
      <c r="H22" s="27">
        <v>4.2799597180261835E-3</v>
      </c>
      <c r="I22" s="26">
        <v>5</v>
      </c>
      <c r="J22" s="27">
        <v>4.7755491881566383E-3</v>
      </c>
      <c r="K22" s="26">
        <v>1</v>
      </c>
      <c r="L22" s="27">
        <v>1.4492753623188406E-2</v>
      </c>
      <c r="M22" s="26">
        <v>1</v>
      </c>
      <c r="N22" s="27">
        <v>6.9930069930069939E-3</v>
      </c>
      <c r="O22" s="26">
        <v>3</v>
      </c>
      <c r="P22" s="27">
        <v>0.10344827586206896</v>
      </c>
      <c r="Q22" s="26">
        <v>0</v>
      </c>
      <c r="R22" s="27">
        <v>0</v>
      </c>
      <c r="S22" s="26">
        <v>572</v>
      </c>
      <c r="T22" s="27">
        <v>4.7307523715790951E-3</v>
      </c>
      <c r="U22" s="26">
        <v>572</v>
      </c>
      <c r="V22" s="28">
        <v>4.7307523715790951E-3</v>
      </c>
      <c r="W22" s="101" t="s">
        <v>355</v>
      </c>
    </row>
    <row r="23" spans="1:23" ht="28.5" x14ac:dyDescent="0.25">
      <c r="A23" s="10">
        <v>32</v>
      </c>
      <c r="B23" s="11" t="s">
        <v>109</v>
      </c>
      <c r="C23" s="26">
        <v>1704</v>
      </c>
      <c r="D23" s="27">
        <v>1.5584558117414646E-2</v>
      </c>
      <c r="E23" s="26">
        <v>25</v>
      </c>
      <c r="F23" s="27">
        <v>4.0167095115681232E-3</v>
      </c>
      <c r="G23" s="26">
        <v>8</v>
      </c>
      <c r="H23" s="27">
        <v>2.014098690835851E-3</v>
      </c>
      <c r="I23" s="26">
        <v>3</v>
      </c>
      <c r="J23" s="27">
        <v>2.8653295128939827E-3</v>
      </c>
      <c r="K23" s="26">
        <v>1</v>
      </c>
      <c r="L23" s="27">
        <v>1.4492753623188406E-2</v>
      </c>
      <c r="M23" s="26">
        <v>0</v>
      </c>
      <c r="N23" s="27">
        <v>0</v>
      </c>
      <c r="O23" s="26">
        <v>0</v>
      </c>
      <c r="P23" s="27">
        <v>0</v>
      </c>
      <c r="Q23" s="26">
        <v>0</v>
      </c>
      <c r="R23" s="27">
        <v>0</v>
      </c>
      <c r="S23" s="26">
        <v>1741</v>
      </c>
      <c r="T23" s="27">
        <v>1.4399020767341265E-2</v>
      </c>
      <c r="U23" s="26">
        <v>1741</v>
      </c>
      <c r="V23" s="28">
        <v>1.4399020767341265E-2</v>
      </c>
      <c r="W23" s="101" t="s">
        <v>356</v>
      </c>
    </row>
    <row r="24" spans="1:23" ht="28.5" x14ac:dyDescent="0.25">
      <c r="A24" s="10">
        <v>33</v>
      </c>
      <c r="B24" s="11" t="s">
        <v>110</v>
      </c>
      <c r="C24" s="26">
        <v>4337</v>
      </c>
      <c r="D24" s="27">
        <v>3.9665627086400999E-2</v>
      </c>
      <c r="E24" s="26">
        <v>234</v>
      </c>
      <c r="F24" s="27">
        <v>3.7596401028277632E-2</v>
      </c>
      <c r="G24" s="26">
        <v>137</v>
      </c>
      <c r="H24" s="27">
        <v>3.449144008056395E-2</v>
      </c>
      <c r="I24" s="26">
        <v>43</v>
      </c>
      <c r="J24" s="27">
        <v>4.1069723018147083E-2</v>
      </c>
      <c r="K24" s="26">
        <v>3</v>
      </c>
      <c r="L24" s="27">
        <v>4.3478260869565216E-2</v>
      </c>
      <c r="M24" s="26">
        <v>12</v>
      </c>
      <c r="N24" s="27">
        <v>8.3916083916083919E-2</v>
      </c>
      <c r="O24" s="26">
        <v>3</v>
      </c>
      <c r="P24" s="27">
        <v>0.10344827586206896</v>
      </c>
      <c r="Q24" s="26">
        <v>0</v>
      </c>
      <c r="R24" s="27">
        <v>0</v>
      </c>
      <c r="S24" s="26">
        <v>4773</v>
      </c>
      <c r="T24" s="27">
        <v>3.9475316555152136E-2</v>
      </c>
      <c r="U24" s="26">
        <v>4773</v>
      </c>
      <c r="V24" s="28">
        <v>3.9475316555152136E-2</v>
      </c>
      <c r="W24" s="101" t="s">
        <v>357</v>
      </c>
    </row>
    <row r="25" spans="1:23" ht="28.5" x14ac:dyDescent="0.25">
      <c r="A25" s="10">
        <v>34</v>
      </c>
      <c r="B25" s="11" t="s">
        <v>111</v>
      </c>
      <c r="C25" s="26">
        <v>658</v>
      </c>
      <c r="D25" s="27">
        <v>6.0179807753866412E-3</v>
      </c>
      <c r="E25" s="26">
        <v>78</v>
      </c>
      <c r="F25" s="27">
        <v>1.2532133676092546E-2</v>
      </c>
      <c r="G25" s="26">
        <v>39</v>
      </c>
      <c r="H25" s="27">
        <v>9.8187311178247732E-3</v>
      </c>
      <c r="I25" s="26">
        <v>15</v>
      </c>
      <c r="J25" s="27">
        <v>1.4326647564469915E-2</v>
      </c>
      <c r="K25" s="26">
        <v>0</v>
      </c>
      <c r="L25" s="27">
        <v>0</v>
      </c>
      <c r="M25" s="26">
        <v>4</v>
      </c>
      <c r="N25" s="27">
        <v>2.7972027972027975E-2</v>
      </c>
      <c r="O25" s="26">
        <v>0</v>
      </c>
      <c r="P25" s="27">
        <v>0</v>
      </c>
      <c r="Q25" s="26">
        <v>1</v>
      </c>
      <c r="R25" s="27">
        <v>5.8823529411764691E-2</v>
      </c>
      <c r="S25" s="26">
        <v>798</v>
      </c>
      <c r="T25" s="27">
        <v>6.5998957911190866E-3</v>
      </c>
      <c r="U25" s="26">
        <v>798</v>
      </c>
      <c r="V25" s="28">
        <v>6.5998957911190866E-3</v>
      </c>
      <c r="W25" s="101" t="s">
        <v>358</v>
      </c>
    </row>
    <row r="26" spans="1:23" ht="28.5" x14ac:dyDescent="0.25">
      <c r="A26" s="10">
        <v>35</v>
      </c>
      <c r="B26" s="11" t="s">
        <v>112</v>
      </c>
      <c r="C26" s="26">
        <v>2497</v>
      </c>
      <c r="D26" s="27">
        <v>2.2837230997173927E-2</v>
      </c>
      <c r="E26" s="26">
        <v>158</v>
      </c>
      <c r="F26" s="27">
        <v>2.5385604113110541E-2</v>
      </c>
      <c r="G26" s="26">
        <v>128</v>
      </c>
      <c r="H26" s="27">
        <v>3.2225579053373615E-2</v>
      </c>
      <c r="I26" s="26">
        <v>31</v>
      </c>
      <c r="J26" s="27">
        <v>2.9608404966571154E-2</v>
      </c>
      <c r="K26" s="26">
        <v>1</v>
      </c>
      <c r="L26" s="27">
        <v>1.4492753623188406E-2</v>
      </c>
      <c r="M26" s="26">
        <v>2</v>
      </c>
      <c r="N26" s="27">
        <v>1.3986013986013988E-2</v>
      </c>
      <c r="O26" s="26">
        <v>1</v>
      </c>
      <c r="P26" s="27">
        <v>3.4482758620689655E-2</v>
      </c>
      <c r="Q26" s="26">
        <v>0</v>
      </c>
      <c r="R26" s="27">
        <v>0</v>
      </c>
      <c r="S26" s="26">
        <v>2818</v>
      </c>
      <c r="T26" s="27">
        <v>2.3306398921520789E-2</v>
      </c>
      <c r="U26" s="26">
        <v>2818</v>
      </c>
      <c r="V26" s="28">
        <v>2.3306398921520789E-2</v>
      </c>
      <c r="W26" s="101" t="s">
        <v>359</v>
      </c>
    </row>
    <row r="27" spans="1:23" ht="29.25" thickBot="1" x14ac:dyDescent="0.3">
      <c r="A27" s="15">
        <v>39</v>
      </c>
      <c r="B27" s="16" t="s">
        <v>113</v>
      </c>
      <c r="C27" s="30">
        <v>717</v>
      </c>
      <c r="D27" s="31">
        <v>6.557586954334684E-3</v>
      </c>
      <c r="E27" s="30">
        <v>35</v>
      </c>
      <c r="F27" s="31">
        <v>5.6233933161953728E-3</v>
      </c>
      <c r="G27" s="30">
        <v>24</v>
      </c>
      <c r="H27" s="31">
        <v>6.0422960725075529E-3</v>
      </c>
      <c r="I27" s="30">
        <v>4</v>
      </c>
      <c r="J27" s="31">
        <v>3.8204393505253103E-3</v>
      </c>
      <c r="K27" s="30">
        <v>0</v>
      </c>
      <c r="L27" s="31">
        <v>0</v>
      </c>
      <c r="M27" s="30">
        <v>0</v>
      </c>
      <c r="N27" s="31">
        <v>0</v>
      </c>
      <c r="O27" s="30">
        <v>0</v>
      </c>
      <c r="P27" s="31">
        <v>0</v>
      </c>
      <c r="Q27" s="30">
        <v>0</v>
      </c>
      <c r="R27" s="31">
        <v>0</v>
      </c>
      <c r="S27" s="30">
        <v>783</v>
      </c>
      <c r="T27" s="31">
        <v>6.4758375995566976E-3</v>
      </c>
      <c r="U27" s="30">
        <v>783</v>
      </c>
      <c r="V27" s="32">
        <v>6.4758375995566976E-3</v>
      </c>
      <c r="W27" s="101" t="s">
        <v>360</v>
      </c>
    </row>
    <row r="28" spans="1:23" ht="29.25" thickBot="1" x14ac:dyDescent="0.3">
      <c r="A28" s="57" t="s">
        <v>114</v>
      </c>
      <c r="B28" s="6" t="s">
        <v>115</v>
      </c>
      <c r="C28" s="7">
        <f>SUM(C29:C35)</f>
        <v>23032</v>
      </c>
      <c r="D28" s="61">
        <f t="shared" ref="D28:T28" si="3">SUM(D29:D35)</f>
        <v>0.21064761887341205</v>
      </c>
      <c r="E28" s="7">
        <f t="shared" si="3"/>
        <v>1101</v>
      </c>
      <c r="F28" s="61">
        <f t="shared" si="3"/>
        <v>0.17689588688946015</v>
      </c>
      <c r="G28" s="7">
        <f t="shared" si="3"/>
        <v>587</v>
      </c>
      <c r="H28" s="61">
        <f t="shared" si="3"/>
        <v>0.14778449144008055</v>
      </c>
      <c r="I28" s="7">
        <f t="shared" si="3"/>
        <v>143</v>
      </c>
      <c r="J28" s="61">
        <f t="shared" si="3"/>
        <v>0.13658070678127984</v>
      </c>
      <c r="K28" s="7">
        <f t="shared" si="3"/>
        <v>10</v>
      </c>
      <c r="L28" s="61">
        <f t="shared" si="3"/>
        <v>0.14492753623188406</v>
      </c>
      <c r="M28" s="7">
        <f t="shared" si="3"/>
        <v>17</v>
      </c>
      <c r="N28" s="61">
        <f t="shared" si="3"/>
        <v>0.11888111888111888</v>
      </c>
      <c r="O28" s="7">
        <f t="shared" si="3"/>
        <v>8</v>
      </c>
      <c r="P28" s="61">
        <f t="shared" si="3"/>
        <v>0.27586206896551724</v>
      </c>
      <c r="Q28" s="7">
        <f t="shared" si="3"/>
        <v>8</v>
      </c>
      <c r="R28" s="61">
        <f t="shared" si="3"/>
        <v>0.47058823529411764</v>
      </c>
      <c r="S28" s="7">
        <f t="shared" si="3"/>
        <v>24929</v>
      </c>
      <c r="T28" s="61">
        <f t="shared" si="3"/>
        <v>0.20617644383058614</v>
      </c>
      <c r="U28" s="7">
        <f>SUM(U29:U35)</f>
        <v>24929</v>
      </c>
      <c r="V28" s="60">
        <f>SUM(V29:V35)</f>
        <v>0.20617644383058614</v>
      </c>
      <c r="W28" s="101">
        <f>SUM(W29:W35)</f>
        <v>0</v>
      </c>
    </row>
    <row r="29" spans="1:23" ht="42.75" x14ac:dyDescent="0.25">
      <c r="A29" s="10">
        <v>40</v>
      </c>
      <c r="B29" s="11" t="s">
        <v>116</v>
      </c>
      <c r="C29" s="26">
        <v>2186</v>
      </c>
      <c r="D29" s="27">
        <v>1.9992866223396959E-2</v>
      </c>
      <c r="E29" s="26">
        <v>124</v>
      </c>
      <c r="F29" s="27">
        <v>1.9922879177377891E-2</v>
      </c>
      <c r="G29" s="26">
        <v>81</v>
      </c>
      <c r="H29" s="27">
        <v>2.0392749244712995E-2</v>
      </c>
      <c r="I29" s="26">
        <v>16</v>
      </c>
      <c r="J29" s="27">
        <v>1.5281757402101241E-2</v>
      </c>
      <c r="K29" s="26">
        <v>0</v>
      </c>
      <c r="L29" s="27">
        <v>0</v>
      </c>
      <c r="M29" s="26">
        <v>1</v>
      </c>
      <c r="N29" s="27">
        <v>6.9930069930069939E-3</v>
      </c>
      <c r="O29" s="26">
        <v>0</v>
      </c>
      <c r="P29" s="27">
        <v>0</v>
      </c>
      <c r="Q29" s="26">
        <v>1</v>
      </c>
      <c r="R29" s="27">
        <v>5.8823529411764691E-2</v>
      </c>
      <c r="S29" s="26">
        <v>2411</v>
      </c>
      <c r="T29" s="27">
        <v>1.9940286657127972E-2</v>
      </c>
      <c r="U29" s="26">
        <v>2411</v>
      </c>
      <c r="V29" s="28">
        <v>1.9940286657127972E-2</v>
      </c>
      <c r="W29" s="101" t="s">
        <v>361</v>
      </c>
    </row>
    <row r="30" spans="1:23" ht="42.75" x14ac:dyDescent="0.25">
      <c r="A30" s="10">
        <v>41</v>
      </c>
      <c r="B30" s="11" t="s">
        <v>117</v>
      </c>
      <c r="C30" s="26">
        <v>1511</v>
      </c>
      <c r="D30" s="27">
        <v>1.3819405701533762E-2</v>
      </c>
      <c r="E30" s="26">
        <v>136</v>
      </c>
      <c r="F30" s="27">
        <v>2.1850899742930592E-2</v>
      </c>
      <c r="G30" s="26">
        <v>68</v>
      </c>
      <c r="H30" s="27">
        <v>1.7119838872104734E-2</v>
      </c>
      <c r="I30" s="26">
        <v>22</v>
      </c>
      <c r="J30" s="27">
        <v>2.1012416427889206E-2</v>
      </c>
      <c r="K30" s="26">
        <v>3</v>
      </c>
      <c r="L30" s="27">
        <v>4.3478260869565216E-2</v>
      </c>
      <c r="M30" s="26">
        <v>4</v>
      </c>
      <c r="N30" s="27">
        <v>2.7972027972027975E-2</v>
      </c>
      <c r="O30" s="26">
        <v>4</v>
      </c>
      <c r="P30" s="27">
        <v>0.13793103448275862</v>
      </c>
      <c r="Q30" s="26">
        <v>2</v>
      </c>
      <c r="R30" s="27">
        <v>0.11764705882352938</v>
      </c>
      <c r="S30" s="26">
        <v>1752</v>
      </c>
      <c r="T30" s="27">
        <v>1.4489996774487019E-2</v>
      </c>
      <c r="U30" s="26">
        <v>1752</v>
      </c>
      <c r="V30" s="28">
        <v>1.4489996774487019E-2</v>
      </c>
      <c r="W30" s="101" t="s">
        <v>362</v>
      </c>
    </row>
    <row r="31" spans="1:23" ht="42.75" x14ac:dyDescent="0.25">
      <c r="A31" s="10">
        <v>42</v>
      </c>
      <c r="B31" s="11" t="s">
        <v>118</v>
      </c>
      <c r="C31" s="26">
        <v>3324</v>
      </c>
      <c r="D31" s="27">
        <v>3.0400863369886313E-2</v>
      </c>
      <c r="E31" s="26">
        <v>208</v>
      </c>
      <c r="F31" s="27">
        <v>3.3419023136246784E-2</v>
      </c>
      <c r="G31" s="26">
        <v>156</v>
      </c>
      <c r="H31" s="27">
        <v>3.9274924471299093E-2</v>
      </c>
      <c r="I31" s="26">
        <v>52</v>
      </c>
      <c r="J31" s="27">
        <v>4.9665711556829042E-2</v>
      </c>
      <c r="K31" s="26">
        <v>2</v>
      </c>
      <c r="L31" s="27">
        <v>2.8985507246376812E-2</v>
      </c>
      <c r="M31" s="26">
        <v>4</v>
      </c>
      <c r="N31" s="27">
        <v>2.7972027972027975E-2</v>
      </c>
      <c r="O31" s="26">
        <v>3</v>
      </c>
      <c r="P31" s="27">
        <v>0.10344827586206896</v>
      </c>
      <c r="Q31" s="26">
        <v>5</v>
      </c>
      <c r="R31" s="27">
        <v>0.29411764705882354</v>
      </c>
      <c r="S31" s="26">
        <v>3771</v>
      </c>
      <c r="T31" s="27">
        <v>3.1188229358784559E-2</v>
      </c>
      <c r="U31" s="26">
        <v>3771</v>
      </c>
      <c r="V31" s="28">
        <v>3.1188229358784559E-2</v>
      </c>
      <c r="W31" s="101" t="s">
        <v>363</v>
      </c>
    </row>
    <row r="32" spans="1:23" ht="42.75" x14ac:dyDescent="0.25">
      <c r="A32" s="10">
        <v>43</v>
      </c>
      <c r="B32" s="11" t="s">
        <v>119</v>
      </c>
      <c r="C32" s="26">
        <v>6897</v>
      </c>
      <c r="D32" s="27">
        <v>6.3079047732282165E-2</v>
      </c>
      <c r="E32" s="26">
        <v>213</v>
      </c>
      <c r="F32" s="27">
        <v>3.4222365038560409E-2</v>
      </c>
      <c r="G32" s="26">
        <v>84</v>
      </c>
      <c r="H32" s="27">
        <v>2.1148036253776436E-2</v>
      </c>
      <c r="I32" s="26">
        <v>17</v>
      </c>
      <c r="J32" s="27">
        <v>1.6236867239732569E-2</v>
      </c>
      <c r="K32" s="26">
        <v>2</v>
      </c>
      <c r="L32" s="27">
        <v>2.8985507246376812E-2</v>
      </c>
      <c r="M32" s="26">
        <v>4</v>
      </c>
      <c r="N32" s="27">
        <v>2.7972027972027975E-2</v>
      </c>
      <c r="O32" s="26">
        <v>1</v>
      </c>
      <c r="P32" s="27">
        <v>3.4482758620689655E-2</v>
      </c>
      <c r="Q32" s="26">
        <v>0</v>
      </c>
      <c r="R32" s="27">
        <v>0</v>
      </c>
      <c r="S32" s="26">
        <v>7219</v>
      </c>
      <c r="T32" s="27">
        <v>5.970507232592568E-2</v>
      </c>
      <c r="U32" s="26">
        <v>7219</v>
      </c>
      <c r="V32" s="28">
        <v>5.970507232592568E-2</v>
      </c>
      <c r="W32" s="101" t="s">
        <v>364</v>
      </c>
    </row>
    <row r="33" spans="1:23" ht="28.5" x14ac:dyDescent="0.25">
      <c r="A33" s="10">
        <v>44</v>
      </c>
      <c r="B33" s="11" t="s">
        <v>120</v>
      </c>
      <c r="C33" s="26">
        <v>8377</v>
      </c>
      <c r="D33" s="27">
        <v>7.6614931543182233E-2</v>
      </c>
      <c r="E33" s="26">
        <v>384</v>
      </c>
      <c r="F33" s="27">
        <v>6.1696658097686374E-2</v>
      </c>
      <c r="G33" s="26">
        <v>177</v>
      </c>
      <c r="H33" s="27">
        <v>4.4561933534743199E-2</v>
      </c>
      <c r="I33" s="26">
        <v>33</v>
      </c>
      <c r="J33" s="27">
        <v>3.151862464183381E-2</v>
      </c>
      <c r="K33" s="26">
        <v>3</v>
      </c>
      <c r="L33" s="27">
        <v>4.3478260869565216E-2</v>
      </c>
      <c r="M33" s="26">
        <v>3</v>
      </c>
      <c r="N33" s="27">
        <v>2.097902097902098E-2</v>
      </c>
      <c r="O33" s="26">
        <v>0</v>
      </c>
      <c r="P33" s="27">
        <v>0</v>
      </c>
      <c r="Q33" s="26">
        <v>0</v>
      </c>
      <c r="R33" s="27">
        <v>0</v>
      </c>
      <c r="S33" s="26">
        <v>8978</v>
      </c>
      <c r="T33" s="27">
        <v>7.4252962923141819E-2</v>
      </c>
      <c r="U33" s="26">
        <v>8978</v>
      </c>
      <c r="V33" s="28">
        <v>7.4252962923141819E-2</v>
      </c>
      <c r="W33" s="101" t="s">
        <v>365</v>
      </c>
    </row>
    <row r="34" spans="1:23" x14ac:dyDescent="0.25">
      <c r="A34" s="10">
        <v>45</v>
      </c>
      <c r="B34" s="11" t="s">
        <v>121</v>
      </c>
      <c r="C34" s="26">
        <v>108</v>
      </c>
      <c r="D34" s="27">
        <v>9.8775368349811148E-4</v>
      </c>
      <c r="E34" s="26">
        <v>7</v>
      </c>
      <c r="F34" s="27">
        <v>1.1246786632390746E-3</v>
      </c>
      <c r="G34" s="26">
        <v>7</v>
      </c>
      <c r="H34" s="27">
        <v>1.7623363544813698E-3</v>
      </c>
      <c r="I34" s="26">
        <v>0</v>
      </c>
      <c r="J34" s="27">
        <v>0</v>
      </c>
      <c r="K34" s="26">
        <v>0</v>
      </c>
      <c r="L34" s="27">
        <v>0</v>
      </c>
      <c r="M34" s="26">
        <v>0</v>
      </c>
      <c r="N34" s="27">
        <v>0</v>
      </c>
      <c r="O34" s="26">
        <v>0</v>
      </c>
      <c r="P34" s="27">
        <v>0</v>
      </c>
      <c r="Q34" s="26">
        <v>0</v>
      </c>
      <c r="R34" s="27">
        <v>0</v>
      </c>
      <c r="S34" s="26">
        <v>122</v>
      </c>
      <c r="T34" s="27">
        <v>1.0090066247074297E-3</v>
      </c>
      <c r="U34" s="26">
        <v>122</v>
      </c>
      <c r="V34" s="28">
        <v>1.0090066247074297E-3</v>
      </c>
      <c r="W34" s="101" t="s">
        <v>366</v>
      </c>
    </row>
    <row r="35" spans="1:23" ht="29.25" thickBot="1" x14ac:dyDescent="0.3">
      <c r="A35" s="2">
        <v>49</v>
      </c>
      <c r="B35" s="13" t="s">
        <v>122</v>
      </c>
      <c r="C35" s="30">
        <v>629</v>
      </c>
      <c r="D35" s="31">
        <v>5.7527506196325181E-3</v>
      </c>
      <c r="E35" s="30">
        <v>29</v>
      </c>
      <c r="F35" s="31">
        <v>4.6593830334190241E-3</v>
      </c>
      <c r="G35" s="30">
        <v>14</v>
      </c>
      <c r="H35" s="31">
        <v>3.5246727089627396E-3</v>
      </c>
      <c r="I35" s="30">
        <v>3</v>
      </c>
      <c r="J35" s="31">
        <v>2.8653295128939827E-3</v>
      </c>
      <c r="K35" s="30">
        <v>0</v>
      </c>
      <c r="L35" s="31">
        <v>0</v>
      </c>
      <c r="M35" s="30">
        <v>1</v>
      </c>
      <c r="N35" s="31">
        <v>6.9930069930069939E-3</v>
      </c>
      <c r="O35" s="30">
        <v>0</v>
      </c>
      <c r="P35" s="31">
        <v>0</v>
      </c>
      <c r="Q35" s="30">
        <v>0</v>
      </c>
      <c r="R35" s="31">
        <v>0</v>
      </c>
      <c r="S35" s="30">
        <v>676</v>
      </c>
      <c r="T35" s="31">
        <v>5.5908891664116578E-3</v>
      </c>
      <c r="U35" s="30">
        <v>676</v>
      </c>
      <c r="V35" s="32">
        <v>5.5908891664116578E-3</v>
      </c>
      <c r="W35" s="101" t="s">
        <v>367</v>
      </c>
    </row>
    <row r="36" spans="1:23" ht="29.25" thickBot="1" x14ac:dyDescent="0.3">
      <c r="A36" s="57" t="s">
        <v>123</v>
      </c>
      <c r="B36" s="6" t="s">
        <v>124</v>
      </c>
      <c r="C36" s="7">
        <f>SUM(C37:C40)</f>
        <v>17789</v>
      </c>
      <c r="D36" s="61">
        <f t="shared" ref="D36:T36" si="4">SUM(D37:D40)</f>
        <v>0.16269583588655467</v>
      </c>
      <c r="E36" s="7">
        <f t="shared" si="4"/>
        <v>1503</v>
      </c>
      <c r="F36" s="61">
        <f t="shared" si="4"/>
        <v>0.24148457583547558</v>
      </c>
      <c r="G36" s="7">
        <f t="shared" si="4"/>
        <v>1225</v>
      </c>
      <c r="H36" s="61">
        <f t="shared" si="4"/>
        <v>0.30840886203423967</v>
      </c>
      <c r="I36" s="7">
        <f t="shared" si="4"/>
        <v>412</v>
      </c>
      <c r="J36" s="61">
        <f t="shared" si="4"/>
        <v>0.39350525310410689</v>
      </c>
      <c r="K36" s="7">
        <f t="shared" si="4"/>
        <v>27</v>
      </c>
      <c r="L36" s="61">
        <f t="shared" si="4"/>
        <v>0.39130434782608697</v>
      </c>
      <c r="M36" s="7">
        <f t="shared" si="4"/>
        <v>51</v>
      </c>
      <c r="N36" s="61">
        <f t="shared" si="4"/>
        <v>0.35664335664335667</v>
      </c>
      <c r="O36" s="7">
        <f t="shared" si="4"/>
        <v>4</v>
      </c>
      <c r="P36" s="61">
        <f t="shared" si="4"/>
        <v>0.13793103448275862</v>
      </c>
      <c r="Q36" s="7">
        <f t="shared" si="4"/>
        <v>2</v>
      </c>
      <c r="R36" s="61">
        <f t="shared" si="4"/>
        <v>0.11764705882352938</v>
      </c>
      <c r="S36" s="7">
        <f t="shared" si="4"/>
        <v>21028</v>
      </c>
      <c r="T36" s="61">
        <f t="shared" si="4"/>
        <v>0.17391304347826089</v>
      </c>
      <c r="U36" s="7">
        <f>SUM(U37:U40)</f>
        <v>21028</v>
      </c>
      <c r="V36" s="60">
        <f>SUM(V37:V40)</f>
        <v>0.17391304347826089</v>
      </c>
      <c r="W36" s="101">
        <f>SUM(W37:W40)</f>
        <v>0</v>
      </c>
    </row>
    <row r="37" spans="1:23" ht="28.5" x14ac:dyDescent="0.25">
      <c r="A37" s="10">
        <v>50</v>
      </c>
      <c r="B37" s="11" t="s">
        <v>125</v>
      </c>
      <c r="C37" s="26">
        <v>3736</v>
      </c>
      <c r="D37" s="27">
        <v>3.4168960755082821E-2</v>
      </c>
      <c r="E37" s="26">
        <v>308</v>
      </c>
      <c r="F37" s="27">
        <v>4.9485861182519277E-2</v>
      </c>
      <c r="G37" s="26">
        <v>222</v>
      </c>
      <c r="H37" s="27">
        <v>5.5891238670694864E-2</v>
      </c>
      <c r="I37" s="26">
        <v>65</v>
      </c>
      <c r="J37" s="27">
        <v>6.2082139446036286E-2</v>
      </c>
      <c r="K37" s="26">
        <v>8</v>
      </c>
      <c r="L37" s="27">
        <v>0.11594202898550725</v>
      </c>
      <c r="M37" s="26">
        <v>5</v>
      </c>
      <c r="N37" s="27">
        <v>3.4965034965034968E-2</v>
      </c>
      <c r="O37" s="26">
        <v>1</v>
      </c>
      <c r="P37" s="27">
        <v>3.4482758620689655E-2</v>
      </c>
      <c r="Q37" s="26">
        <v>0</v>
      </c>
      <c r="R37" s="27">
        <v>0</v>
      </c>
      <c r="S37" s="26">
        <v>4345</v>
      </c>
      <c r="T37" s="27">
        <v>3.593552282257198E-2</v>
      </c>
      <c r="U37" s="26">
        <v>4345</v>
      </c>
      <c r="V37" s="28">
        <v>3.593552282257198E-2</v>
      </c>
      <c r="W37" s="101" t="s">
        <v>368</v>
      </c>
    </row>
    <row r="38" spans="1:23" x14ac:dyDescent="0.25">
      <c r="A38" s="10">
        <v>51</v>
      </c>
      <c r="B38" s="11" t="s">
        <v>126</v>
      </c>
      <c r="C38" s="26">
        <v>3113</v>
      </c>
      <c r="D38" s="27">
        <v>2.8471085340089082E-2</v>
      </c>
      <c r="E38" s="26">
        <v>347</v>
      </c>
      <c r="F38" s="27">
        <v>5.5751928020565555E-2</v>
      </c>
      <c r="G38" s="26">
        <v>328</v>
      </c>
      <c r="H38" s="27">
        <v>8.2578046324269891E-2</v>
      </c>
      <c r="I38" s="26">
        <v>157</v>
      </c>
      <c r="J38" s="27">
        <v>0.14995224450811839</v>
      </c>
      <c r="K38" s="26">
        <v>10</v>
      </c>
      <c r="L38" s="27">
        <v>0.14492753623188404</v>
      </c>
      <c r="M38" s="26">
        <v>35</v>
      </c>
      <c r="N38" s="27">
        <v>0.24475524475524477</v>
      </c>
      <c r="O38" s="26">
        <v>1</v>
      </c>
      <c r="P38" s="27">
        <v>3.4482758620689655E-2</v>
      </c>
      <c r="Q38" s="26">
        <v>2</v>
      </c>
      <c r="R38" s="27">
        <v>0.11764705882352938</v>
      </c>
      <c r="S38" s="26">
        <v>4006</v>
      </c>
      <c r="T38" s="27">
        <v>3.3131807693261989E-2</v>
      </c>
      <c r="U38" s="26">
        <v>4006</v>
      </c>
      <c r="V38" s="28">
        <v>3.3131807693261989E-2</v>
      </c>
      <c r="W38" s="101" t="s">
        <v>369</v>
      </c>
    </row>
    <row r="39" spans="1:23" ht="28.5" x14ac:dyDescent="0.25">
      <c r="A39" s="10">
        <v>52</v>
      </c>
      <c r="B39" s="11" t="s">
        <v>127</v>
      </c>
      <c r="C39" s="26">
        <v>10503</v>
      </c>
      <c r="D39" s="27">
        <v>9.6059045720191333E-2</v>
      </c>
      <c r="E39" s="26">
        <v>817</v>
      </c>
      <c r="F39" s="27">
        <v>0.13126606683804629</v>
      </c>
      <c r="G39" s="26">
        <v>651</v>
      </c>
      <c r="H39" s="27">
        <v>0.16389728096676737</v>
      </c>
      <c r="I39" s="26">
        <v>181</v>
      </c>
      <c r="J39" s="27">
        <v>0.17287488061127029</v>
      </c>
      <c r="K39" s="26">
        <v>8</v>
      </c>
      <c r="L39" s="27">
        <v>0.11594202898550725</v>
      </c>
      <c r="M39" s="26">
        <v>10</v>
      </c>
      <c r="N39" s="27">
        <v>6.9930069930069935E-2</v>
      </c>
      <c r="O39" s="26">
        <v>2</v>
      </c>
      <c r="P39" s="27">
        <v>6.8965517241379309E-2</v>
      </c>
      <c r="Q39" s="26">
        <v>0</v>
      </c>
      <c r="R39" s="27">
        <v>0</v>
      </c>
      <c r="S39" s="26">
        <v>12174</v>
      </c>
      <c r="T39" s="27">
        <v>0.1006856282720348</v>
      </c>
      <c r="U39" s="26">
        <v>12174</v>
      </c>
      <c r="V39" s="28">
        <v>0.1006856282720348</v>
      </c>
      <c r="W39" s="101" t="s">
        <v>370</v>
      </c>
    </row>
    <row r="40" spans="1:23" ht="29.25" thickBot="1" x14ac:dyDescent="0.3">
      <c r="A40" s="15">
        <v>59</v>
      </c>
      <c r="B40" s="16" t="s">
        <v>128</v>
      </c>
      <c r="C40" s="30">
        <v>437</v>
      </c>
      <c r="D40" s="31">
        <v>3.9967440711914321E-3</v>
      </c>
      <c r="E40" s="30">
        <v>31</v>
      </c>
      <c r="F40" s="31">
        <v>4.9807197943444728E-3</v>
      </c>
      <c r="G40" s="30">
        <v>24</v>
      </c>
      <c r="H40" s="31">
        <v>6.0422960725075529E-3</v>
      </c>
      <c r="I40" s="30">
        <v>9</v>
      </c>
      <c r="J40" s="31">
        <v>8.5959885386819486E-3</v>
      </c>
      <c r="K40" s="30">
        <v>1</v>
      </c>
      <c r="L40" s="31">
        <v>1.4492753623188406E-2</v>
      </c>
      <c r="M40" s="30">
        <v>1</v>
      </c>
      <c r="N40" s="31">
        <v>6.9930069930069939E-3</v>
      </c>
      <c r="O40" s="30">
        <v>0</v>
      </c>
      <c r="P40" s="31">
        <v>0</v>
      </c>
      <c r="Q40" s="30">
        <v>0</v>
      </c>
      <c r="R40" s="31">
        <v>0</v>
      </c>
      <c r="S40" s="30">
        <v>503</v>
      </c>
      <c r="T40" s="31">
        <v>4.1600846903921069E-3</v>
      </c>
      <c r="U40" s="30">
        <v>503</v>
      </c>
      <c r="V40" s="32">
        <v>4.1600846903921069E-3</v>
      </c>
      <c r="W40" s="101" t="s">
        <v>371</v>
      </c>
    </row>
    <row r="41" spans="1:23" ht="29.25" thickBot="1" x14ac:dyDescent="0.3">
      <c r="A41" s="57" t="s">
        <v>129</v>
      </c>
      <c r="B41" s="6" t="s">
        <v>130</v>
      </c>
      <c r="C41" s="7">
        <f>SUM(C42:C47)</f>
        <v>22158</v>
      </c>
      <c r="D41" s="61">
        <f t="shared" ref="D41:T41" si="5">SUM(D42:D47)</f>
        <v>0.20265413073102917</v>
      </c>
      <c r="E41" s="7">
        <f t="shared" si="5"/>
        <v>1131</v>
      </c>
      <c r="F41" s="61">
        <f t="shared" si="5"/>
        <v>0.1817159383033419</v>
      </c>
      <c r="G41" s="7">
        <f t="shared" si="5"/>
        <v>585</v>
      </c>
      <c r="H41" s="61">
        <f t="shared" si="5"/>
        <v>0.14728096676737165</v>
      </c>
      <c r="I41" s="7">
        <f t="shared" si="5"/>
        <v>136</v>
      </c>
      <c r="J41" s="61">
        <f t="shared" si="5"/>
        <v>0.12989493791786053</v>
      </c>
      <c r="K41" s="7">
        <f t="shared" si="5"/>
        <v>6</v>
      </c>
      <c r="L41" s="61">
        <f t="shared" si="5"/>
        <v>8.6956521739130432E-2</v>
      </c>
      <c r="M41" s="7">
        <f t="shared" si="5"/>
        <v>30</v>
      </c>
      <c r="N41" s="61">
        <f t="shared" si="5"/>
        <v>0.20979020979020982</v>
      </c>
      <c r="O41" s="7">
        <f t="shared" si="5"/>
        <v>4</v>
      </c>
      <c r="P41" s="61">
        <f t="shared" si="5"/>
        <v>0.13793103448275862</v>
      </c>
      <c r="Q41" s="7">
        <f t="shared" si="5"/>
        <v>4</v>
      </c>
      <c r="R41" s="61">
        <f t="shared" si="5"/>
        <v>0.23529411764705882</v>
      </c>
      <c r="S41" s="7">
        <f t="shared" si="5"/>
        <v>24059</v>
      </c>
      <c r="T41" s="61">
        <f t="shared" si="5"/>
        <v>0.19898106871996757</v>
      </c>
      <c r="U41" s="7">
        <f>SUM(U42:U47)</f>
        <v>24059</v>
      </c>
      <c r="V41" s="60">
        <f>SUM(V42:V47)</f>
        <v>0.19898106871996757</v>
      </c>
      <c r="W41" s="101">
        <f>SUM(W42:W47)</f>
        <v>0</v>
      </c>
    </row>
    <row r="42" spans="1:23" ht="42.75" x14ac:dyDescent="0.25">
      <c r="A42" s="10">
        <v>60</v>
      </c>
      <c r="B42" s="11" t="s">
        <v>131</v>
      </c>
      <c r="C42" s="26">
        <v>1784</v>
      </c>
      <c r="D42" s="27">
        <v>1.6316227512598432E-2</v>
      </c>
      <c r="E42" s="26">
        <v>55</v>
      </c>
      <c r="F42" s="27">
        <v>8.8367609254498738E-3</v>
      </c>
      <c r="G42" s="26">
        <v>29</v>
      </c>
      <c r="H42" s="27">
        <v>7.3011077542799599E-3</v>
      </c>
      <c r="I42" s="26">
        <v>10</v>
      </c>
      <c r="J42" s="27">
        <v>9.5510983763132766E-3</v>
      </c>
      <c r="K42" s="26">
        <v>0</v>
      </c>
      <c r="L42" s="27">
        <v>0</v>
      </c>
      <c r="M42" s="26">
        <v>3</v>
      </c>
      <c r="N42" s="27">
        <v>2.097902097902098E-2</v>
      </c>
      <c r="O42" s="26">
        <v>0</v>
      </c>
      <c r="P42" s="27">
        <v>0</v>
      </c>
      <c r="Q42" s="26">
        <v>0</v>
      </c>
      <c r="R42" s="27">
        <v>0</v>
      </c>
      <c r="S42" s="26">
        <v>1881</v>
      </c>
      <c r="T42" s="27">
        <v>1.5556897221923563E-2</v>
      </c>
      <c r="U42" s="26">
        <v>1881</v>
      </c>
      <c r="V42" s="28">
        <v>1.5556897221923563E-2</v>
      </c>
      <c r="W42" s="101" t="s">
        <v>372</v>
      </c>
    </row>
    <row r="43" spans="1:23" x14ac:dyDescent="0.25">
      <c r="A43" s="10">
        <v>61</v>
      </c>
      <c r="B43" s="11" t="s">
        <v>132</v>
      </c>
      <c r="C43" s="26">
        <v>214</v>
      </c>
      <c r="D43" s="27">
        <v>1.9572156321166281E-3</v>
      </c>
      <c r="E43" s="26">
        <v>5</v>
      </c>
      <c r="F43" s="27">
        <v>8.033419023136247E-4</v>
      </c>
      <c r="G43" s="26">
        <v>2</v>
      </c>
      <c r="H43" s="27">
        <v>5.0352467270896274E-4</v>
      </c>
      <c r="I43" s="26">
        <v>0</v>
      </c>
      <c r="J43" s="27">
        <v>0</v>
      </c>
      <c r="K43" s="26">
        <v>0</v>
      </c>
      <c r="L43" s="27">
        <v>0</v>
      </c>
      <c r="M43" s="26">
        <v>0</v>
      </c>
      <c r="N43" s="27">
        <v>0</v>
      </c>
      <c r="O43" s="26">
        <v>0</v>
      </c>
      <c r="P43" s="27">
        <v>0</v>
      </c>
      <c r="Q43" s="26">
        <v>0</v>
      </c>
      <c r="R43" s="27">
        <v>0</v>
      </c>
      <c r="S43" s="26">
        <v>221</v>
      </c>
      <c r="T43" s="27">
        <v>1.827790689019196E-3</v>
      </c>
      <c r="U43" s="26">
        <v>221</v>
      </c>
      <c r="V43" s="28">
        <v>1.827790689019196E-3</v>
      </c>
      <c r="W43" s="101" t="s">
        <v>373</v>
      </c>
    </row>
    <row r="44" spans="1:23" x14ac:dyDescent="0.25">
      <c r="A44" s="10">
        <v>62</v>
      </c>
      <c r="B44" s="11" t="s">
        <v>133</v>
      </c>
      <c r="C44" s="26">
        <v>345</v>
      </c>
      <c r="D44" s="27">
        <v>3.1553242667300778E-3</v>
      </c>
      <c r="E44" s="26">
        <v>13</v>
      </c>
      <c r="F44" s="27">
        <v>2.088688946015424E-3</v>
      </c>
      <c r="G44" s="26">
        <v>4</v>
      </c>
      <c r="H44" s="27">
        <v>1.0070493454179255E-3</v>
      </c>
      <c r="I44" s="26">
        <v>1</v>
      </c>
      <c r="J44" s="27">
        <v>9.5510983763132757E-4</v>
      </c>
      <c r="K44" s="26">
        <v>0</v>
      </c>
      <c r="L44" s="27">
        <v>0</v>
      </c>
      <c r="M44" s="26">
        <v>0</v>
      </c>
      <c r="N44" s="27">
        <v>0</v>
      </c>
      <c r="O44" s="26">
        <v>0</v>
      </c>
      <c r="P44" s="27">
        <v>0</v>
      </c>
      <c r="Q44" s="26">
        <v>0</v>
      </c>
      <c r="R44" s="27">
        <v>0</v>
      </c>
      <c r="S44" s="26">
        <v>363</v>
      </c>
      <c r="T44" s="27">
        <v>3.0022082358098106E-3</v>
      </c>
      <c r="U44" s="26">
        <v>363</v>
      </c>
      <c r="V44" s="28">
        <v>3.0022082358098106E-3</v>
      </c>
      <c r="W44" s="101" t="s">
        <v>374</v>
      </c>
    </row>
    <row r="45" spans="1:23" ht="28.5" x14ac:dyDescent="0.25">
      <c r="A45" s="10">
        <v>63</v>
      </c>
      <c r="B45" s="11" t="s">
        <v>134</v>
      </c>
      <c r="C45" s="26">
        <v>3614</v>
      </c>
      <c r="D45" s="27">
        <v>3.305316492742754E-2</v>
      </c>
      <c r="E45" s="26">
        <v>219</v>
      </c>
      <c r="F45" s="27">
        <v>3.5186375321336755E-2</v>
      </c>
      <c r="G45" s="26">
        <v>113</v>
      </c>
      <c r="H45" s="27">
        <v>2.8449144008056395E-2</v>
      </c>
      <c r="I45" s="26">
        <v>48</v>
      </c>
      <c r="J45" s="27">
        <v>4.5845272206303724E-2</v>
      </c>
      <c r="K45" s="26">
        <v>4</v>
      </c>
      <c r="L45" s="27">
        <v>5.7971014492753624E-2</v>
      </c>
      <c r="M45" s="26">
        <v>16</v>
      </c>
      <c r="N45" s="27">
        <v>0.1118881118881119</v>
      </c>
      <c r="O45" s="26">
        <v>3</v>
      </c>
      <c r="P45" s="27">
        <v>0.10344827586206896</v>
      </c>
      <c r="Q45" s="26">
        <v>3</v>
      </c>
      <c r="R45" s="27">
        <v>0.17647058823529413</v>
      </c>
      <c r="S45" s="26">
        <v>4024</v>
      </c>
      <c r="T45" s="27">
        <v>3.3280677523136855E-2</v>
      </c>
      <c r="U45" s="26">
        <v>4024</v>
      </c>
      <c r="V45" s="28">
        <v>3.3280677523136855E-2</v>
      </c>
      <c r="W45" s="101" t="s">
        <v>375</v>
      </c>
    </row>
    <row r="46" spans="1:23" ht="28.5" x14ac:dyDescent="0.25">
      <c r="A46" s="10">
        <v>64</v>
      </c>
      <c r="B46" s="11" t="s">
        <v>135</v>
      </c>
      <c r="C46" s="26">
        <v>15013</v>
      </c>
      <c r="D46" s="27">
        <v>0.13730690787367728</v>
      </c>
      <c r="E46" s="26">
        <v>788</v>
      </c>
      <c r="F46" s="27">
        <v>0.12660668380462725</v>
      </c>
      <c r="G46" s="26">
        <v>416</v>
      </c>
      <c r="H46" s="27">
        <v>0.10473313192346428</v>
      </c>
      <c r="I46" s="26">
        <v>75</v>
      </c>
      <c r="J46" s="27">
        <v>7.1633237822349566E-2</v>
      </c>
      <c r="K46" s="26">
        <v>2</v>
      </c>
      <c r="L46" s="27">
        <v>2.8985507246376812E-2</v>
      </c>
      <c r="M46" s="26">
        <v>11</v>
      </c>
      <c r="N46" s="27">
        <v>7.6923076923076927E-2</v>
      </c>
      <c r="O46" s="26">
        <v>1</v>
      </c>
      <c r="P46" s="27">
        <v>3.4482758620689655E-2</v>
      </c>
      <c r="Q46" s="26">
        <v>1</v>
      </c>
      <c r="R46" s="27">
        <v>5.8823529411764691E-2</v>
      </c>
      <c r="S46" s="26">
        <v>16307</v>
      </c>
      <c r="T46" s="27">
        <v>0.13486779532052501</v>
      </c>
      <c r="U46" s="26">
        <v>16307</v>
      </c>
      <c r="V46" s="28">
        <v>0.13486779532052501</v>
      </c>
      <c r="W46" s="101" t="s">
        <v>376</v>
      </c>
    </row>
    <row r="47" spans="1:23" ht="29.25" thickBot="1" x14ac:dyDescent="0.3">
      <c r="A47" s="2">
        <v>69</v>
      </c>
      <c r="B47" s="13" t="s">
        <v>136</v>
      </c>
      <c r="C47" s="30">
        <v>1188</v>
      </c>
      <c r="D47" s="31">
        <v>1.0865290518479225E-2</v>
      </c>
      <c r="E47" s="30">
        <v>51</v>
      </c>
      <c r="F47" s="31">
        <v>8.1940874035989712E-3</v>
      </c>
      <c r="G47" s="30">
        <v>21</v>
      </c>
      <c r="H47" s="31">
        <v>5.287009063444109E-3</v>
      </c>
      <c r="I47" s="30">
        <v>2</v>
      </c>
      <c r="J47" s="31">
        <v>1.9102196752626551E-3</v>
      </c>
      <c r="K47" s="30">
        <v>0</v>
      </c>
      <c r="L47" s="31">
        <v>0</v>
      </c>
      <c r="M47" s="30">
        <v>0</v>
      </c>
      <c r="N47" s="31">
        <v>0</v>
      </c>
      <c r="O47" s="30">
        <v>0</v>
      </c>
      <c r="P47" s="31">
        <v>0</v>
      </c>
      <c r="Q47" s="30">
        <v>0</v>
      </c>
      <c r="R47" s="31">
        <v>0</v>
      </c>
      <c r="S47" s="30">
        <v>1263</v>
      </c>
      <c r="T47" s="31">
        <v>1.0445699729553141E-2</v>
      </c>
      <c r="U47" s="30">
        <v>1263</v>
      </c>
      <c r="V47" s="32">
        <v>1.0445699729553141E-2</v>
      </c>
      <c r="W47" s="101" t="s">
        <v>377</v>
      </c>
    </row>
    <row r="48" spans="1:23" ht="29.25" thickBot="1" x14ac:dyDescent="0.3">
      <c r="A48" s="57" t="s">
        <v>137</v>
      </c>
      <c r="B48" s="6" t="s">
        <v>138</v>
      </c>
      <c r="C48" s="7">
        <f>SUM(C49:C55)</f>
        <v>14182</v>
      </c>
      <c r="D48" s="61">
        <f t="shared" ref="D48:T48" si="6">SUM(D49:D55)</f>
        <v>0.12970669203120569</v>
      </c>
      <c r="E48" s="7">
        <f t="shared" si="6"/>
        <v>1057</v>
      </c>
      <c r="F48" s="61">
        <f t="shared" si="6"/>
        <v>0.16982647814910026</v>
      </c>
      <c r="G48" s="7">
        <f t="shared" si="6"/>
        <v>636</v>
      </c>
      <c r="H48" s="61">
        <f t="shared" si="6"/>
        <v>0.16012084592145015</v>
      </c>
      <c r="I48" s="7">
        <f t="shared" si="6"/>
        <v>133</v>
      </c>
      <c r="J48" s="61">
        <f t="shared" si="6"/>
        <v>0.12702960840496658</v>
      </c>
      <c r="K48" s="7">
        <f t="shared" si="6"/>
        <v>1</v>
      </c>
      <c r="L48" s="61">
        <f t="shared" si="6"/>
        <v>1.4492753623188406E-2</v>
      </c>
      <c r="M48" s="7">
        <f t="shared" si="6"/>
        <v>4</v>
      </c>
      <c r="N48" s="61">
        <f t="shared" si="6"/>
        <v>2.7972027972027975E-2</v>
      </c>
      <c r="O48" s="7">
        <f t="shared" si="6"/>
        <v>0</v>
      </c>
      <c r="P48" s="61">
        <f t="shared" si="6"/>
        <v>0</v>
      </c>
      <c r="Q48" s="7">
        <f t="shared" si="6"/>
        <v>0</v>
      </c>
      <c r="R48" s="61">
        <f t="shared" si="6"/>
        <v>0</v>
      </c>
      <c r="S48" s="7">
        <f t="shared" si="6"/>
        <v>16013</v>
      </c>
      <c r="T48" s="61">
        <f t="shared" si="6"/>
        <v>0.13243625476590221</v>
      </c>
      <c r="U48" s="7">
        <f>SUM(U49:U55)</f>
        <v>16013</v>
      </c>
      <c r="V48" s="60">
        <f>SUM(V49:V55)</f>
        <v>0.13243625476590221</v>
      </c>
      <c r="W48" s="101">
        <f>SUM(W49:W55)</f>
        <v>0</v>
      </c>
    </row>
    <row r="49" spans="1:23" ht="42.75" x14ac:dyDescent="0.25">
      <c r="A49" s="10">
        <v>70</v>
      </c>
      <c r="B49" s="11" t="s">
        <v>139</v>
      </c>
      <c r="C49" s="26">
        <v>1763</v>
      </c>
      <c r="D49" s="27">
        <v>1.6124164296362688E-2</v>
      </c>
      <c r="E49" s="26">
        <v>140</v>
      </c>
      <c r="F49" s="27">
        <v>2.2493573264781491E-2</v>
      </c>
      <c r="G49" s="26">
        <v>89</v>
      </c>
      <c r="H49" s="27">
        <v>2.240684793554884E-2</v>
      </c>
      <c r="I49" s="26">
        <v>14</v>
      </c>
      <c r="J49" s="27">
        <v>1.3371537726838587E-2</v>
      </c>
      <c r="K49" s="26">
        <v>0</v>
      </c>
      <c r="L49" s="27">
        <v>0</v>
      </c>
      <c r="M49" s="26">
        <v>1</v>
      </c>
      <c r="N49" s="27">
        <v>6.9930069930069939E-3</v>
      </c>
      <c r="O49" s="26">
        <v>0</v>
      </c>
      <c r="P49" s="27">
        <v>0</v>
      </c>
      <c r="Q49" s="26">
        <v>0</v>
      </c>
      <c r="R49" s="27">
        <v>0</v>
      </c>
      <c r="S49" s="26">
        <v>2007</v>
      </c>
      <c r="T49" s="27">
        <v>1.6598986031047633E-2</v>
      </c>
      <c r="U49" s="26">
        <v>2007</v>
      </c>
      <c r="V49" s="28">
        <v>1.6598986031047633E-2</v>
      </c>
      <c r="W49" s="101" t="s">
        <v>378</v>
      </c>
    </row>
    <row r="50" spans="1:23" x14ac:dyDescent="0.25">
      <c r="A50" s="10">
        <v>71</v>
      </c>
      <c r="B50" s="11" t="s">
        <v>140</v>
      </c>
      <c r="C50" s="12">
        <v>5363</v>
      </c>
      <c r="D50" s="27">
        <v>4.9049287079633068E-2</v>
      </c>
      <c r="E50" s="12">
        <v>379</v>
      </c>
      <c r="F50" s="27">
        <v>6.0893316195372742E-2</v>
      </c>
      <c r="G50" s="12">
        <v>251</v>
      </c>
      <c r="H50" s="27">
        <v>6.319234642497483E-2</v>
      </c>
      <c r="I50" s="12">
        <v>54</v>
      </c>
      <c r="J50" s="27">
        <v>5.1575931232091692E-2</v>
      </c>
      <c r="K50" s="12">
        <v>1</v>
      </c>
      <c r="L50" s="27">
        <v>1.4492753623188406E-2</v>
      </c>
      <c r="M50" s="12">
        <v>2</v>
      </c>
      <c r="N50" s="27">
        <v>1.3986013986013988E-2</v>
      </c>
      <c r="O50" s="12">
        <v>0</v>
      </c>
      <c r="P50" s="27">
        <v>0</v>
      </c>
      <c r="Q50" s="12">
        <v>0</v>
      </c>
      <c r="R50" s="27">
        <v>0</v>
      </c>
      <c r="S50" s="12">
        <v>6050</v>
      </c>
      <c r="T50" s="27">
        <v>5.00368039301635E-2</v>
      </c>
      <c r="U50" s="12">
        <v>6050</v>
      </c>
      <c r="V50" s="28">
        <v>5.00368039301635E-2</v>
      </c>
      <c r="W50" s="101" t="s">
        <v>379</v>
      </c>
    </row>
    <row r="51" spans="1:23" x14ac:dyDescent="0.25">
      <c r="A51" s="10">
        <v>72</v>
      </c>
      <c r="B51" s="11" t="s">
        <v>141</v>
      </c>
      <c r="C51" s="12">
        <v>2302</v>
      </c>
      <c r="D51" s="27">
        <v>2.1053786846413448E-2</v>
      </c>
      <c r="E51" s="12">
        <v>150</v>
      </c>
      <c r="F51" s="27">
        <v>2.4100257069408739E-2</v>
      </c>
      <c r="G51" s="12">
        <v>98</v>
      </c>
      <c r="H51" s="27">
        <v>2.4672708962739175E-2</v>
      </c>
      <c r="I51" s="12">
        <v>17</v>
      </c>
      <c r="J51" s="27">
        <v>1.6236867239732569E-2</v>
      </c>
      <c r="K51" s="12">
        <v>0</v>
      </c>
      <c r="L51" s="27">
        <v>0</v>
      </c>
      <c r="M51" s="12">
        <v>1</v>
      </c>
      <c r="N51" s="27">
        <v>6.9930069930069939E-3</v>
      </c>
      <c r="O51" s="12">
        <v>0</v>
      </c>
      <c r="P51" s="27">
        <v>0</v>
      </c>
      <c r="Q51" s="12">
        <v>0</v>
      </c>
      <c r="R51" s="27">
        <v>0</v>
      </c>
      <c r="S51" s="12">
        <v>2568</v>
      </c>
      <c r="T51" s="27">
        <v>2.1238762395480969E-2</v>
      </c>
      <c r="U51" s="12">
        <v>2568</v>
      </c>
      <c r="V51" s="28">
        <v>2.1238762395480969E-2</v>
      </c>
      <c r="W51" s="101" t="s">
        <v>380</v>
      </c>
    </row>
    <row r="52" spans="1:23" x14ac:dyDescent="0.25">
      <c r="A52" s="10">
        <v>73</v>
      </c>
      <c r="B52" s="11" t="s">
        <v>142</v>
      </c>
      <c r="C52" s="12">
        <v>542</v>
      </c>
      <c r="D52" s="27">
        <v>4.9570601523701513E-3</v>
      </c>
      <c r="E52" s="12">
        <v>25</v>
      </c>
      <c r="F52" s="27">
        <v>4.0167095115681232E-3</v>
      </c>
      <c r="G52" s="12">
        <v>16</v>
      </c>
      <c r="H52" s="27">
        <v>4.0281973816717019E-3</v>
      </c>
      <c r="I52" s="12">
        <v>3</v>
      </c>
      <c r="J52" s="27">
        <v>2.8653295128939827E-3</v>
      </c>
      <c r="K52" s="12">
        <v>0</v>
      </c>
      <c r="L52" s="27">
        <v>0</v>
      </c>
      <c r="M52" s="12">
        <v>0</v>
      </c>
      <c r="N52" s="27">
        <v>0</v>
      </c>
      <c r="O52" s="12">
        <v>0</v>
      </c>
      <c r="P52" s="27">
        <v>0</v>
      </c>
      <c r="Q52" s="12">
        <v>0</v>
      </c>
      <c r="R52" s="27">
        <v>0</v>
      </c>
      <c r="S52" s="12">
        <v>586</v>
      </c>
      <c r="T52" s="27">
        <v>4.8465400170373237E-3</v>
      </c>
      <c r="U52" s="12">
        <v>586</v>
      </c>
      <c r="V52" s="28">
        <v>4.8465400170373237E-3</v>
      </c>
      <c r="W52" s="101" t="s">
        <v>381</v>
      </c>
    </row>
    <row r="53" spans="1:23" x14ac:dyDescent="0.25">
      <c r="A53" s="10">
        <v>74</v>
      </c>
      <c r="B53" s="11" t="s">
        <v>143</v>
      </c>
      <c r="C53" s="12">
        <v>871</v>
      </c>
      <c r="D53" s="27">
        <v>7.9660505400634719E-3</v>
      </c>
      <c r="E53" s="12">
        <v>72</v>
      </c>
      <c r="F53" s="27">
        <v>1.1568123393316193E-2</v>
      </c>
      <c r="G53" s="12">
        <v>40</v>
      </c>
      <c r="H53" s="27">
        <v>1.0070493454179255E-2</v>
      </c>
      <c r="I53" s="12">
        <v>10</v>
      </c>
      <c r="J53" s="27">
        <v>9.5510983763132766E-3</v>
      </c>
      <c r="K53" s="12">
        <v>0</v>
      </c>
      <c r="L53" s="27">
        <v>0</v>
      </c>
      <c r="M53" s="12">
        <v>0</v>
      </c>
      <c r="N53" s="27">
        <v>0</v>
      </c>
      <c r="O53" s="12">
        <v>0</v>
      </c>
      <c r="P53" s="27">
        <v>0</v>
      </c>
      <c r="Q53" s="12">
        <v>0</v>
      </c>
      <c r="R53" s="27">
        <v>0</v>
      </c>
      <c r="S53" s="12">
        <v>993</v>
      </c>
      <c r="T53" s="27">
        <v>8.2126522814301404E-3</v>
      </c>
      <c r="U53" s="12">
        <v>993</v>
      </c>
      <c r="V53" s="28">
        <v>8.2126522814301404E-3</v>
      </c>
      <c r="W53" s="101" t="s">
        <v>382</v>
      </c>
    </row>
    <row r="54" spans="1:23" x14ac:dyDescent="0.25">
      <c r="A54" s="10">
        <v>75</v>
      </c>
      <c r="B54" s="11" t="s">
        <v>144</v>
      </c>
      <c r="C54" s="12">
        <v>2400</v>
      </c>
      <c r="D54" s="27">
        <v>2.1950081855513587E-2</v>
      </c>
      <c r="E54" s="12">
        <v>223</v>
      </c>
      <c r="F54" s="27">
        <v>3.5829048843187661E-2</v>
      </c>
      <c r="G54" s="12">
        <v>101</v>
      </c>
      <c r="H54" s="27">
        <v>2.5427995971802623E-2</v>
      </c>
      <c r="I54" s="12">
        <v>28</v>
      </c>
      <c r="J54" s="27">
        <v>2.6743075453677174E-2</v>
      </c>
      <c r="K54" s="12">
        <v>0</v>
      </c>
      <c r="L54" s="27">
        <v>0</v>
      </c>
      <c r="M54" s="12">
        <v>0</v>
      </c>
      <c r="N54" s="27">
        <v>0</v>
      </c>
      <c r="O54" s="12">
        <v>0</v>
      </c>
      <c r="P54" s="27">
        <v>0</v>
      </c>
      <c r="Q54" s="12">
        <v>0</v>
      </c>
      <c r="R54" s="27">
        <v>0</v>
      </c>
      <c r="S54" s="12">
        <v>2752</v>
      </c>
      <c r="T54" s="27">
        <v>2.2760542878646275E-2</v>
      </c>
      <c r="U54" s="12">
        <v>2752</v>
      </c>
      <c r="V54" s="28">
        <v>2.2760542878646275E-2</v>
      </c>
      <c r="W54" s="101" t="s">
        <v>383</v>
      </c>
    </row>
    <row r="55" spans="1:23" ht="29.25" thickBot="1" x14ac:dyDescent="0.3">
      <c r="A55" s="15">
        <v>79</v>
      </c>
      <c r="B55" s="16" t="s">
        <v>145</v>
      </c>
      <c r="C55" s="14">
        <v>941</v>
      </c>
      <c r="D55" s="31">
        <v>8.6062612608492853E-3</v>
      </c>
      <c r="E55" s="14">
        <v>68</v>
      </c>
      <c r="F55" s="31">
        <v>1.0925449871465296E-2</v>
      </c>
      <c r="G55" s="14">
        <v>41</v>
      </c>
      <c r="H55" s="31">
        <v>1.0322255790533736E-2</v>
      </c>
      <c r="I55" s="14">
        <v>7</v>
      </c>
      <c r="J55" s="31">
        <v>6.6857688634192934E-3</v>
      </c>
      <c r="K55" s="14">
        <v>0</v>
      </c>
      <c r="L55" s="31">
        <v>0</v>
      </c>
      <c r="M55" s="14">
        <v>0</v>
      </c>
      <c r="N55" s="31">
        <v>0</v>
      </c>
      <c r="O55" s="14">
        <v>0</v>
      </c>
      <c r="P55" s="31">
        <v>0</v>
      </c>
      <c r="Q55" s="14">
        <v>0</v>
      </c>
      <c r="R55" s="31">
        <v>0</v>
      </c>
      <c r="S55" s="14">
        <v>1057</v>
      </c>
      <c r="T55" s="31">
        <v>8.741967232096335E-3</v>
      </c>
      <c r="U55" s="14">
        <v>1057</v>
      </c>
      <c r="V55" s="32">
        <v>8.741967232096335E-3</v>
      </c>
      <c r="W55" s="101" t="s">
        <v>384</v>
      </c>
    </row>
    <row r="56" spans="1:23" ht="29.25" thickBot="1" x14ac:dyDescent="0.3">
      <c r="A56" s="57" t="s">
        <v>146</v>
      </c>
      <c r="B56" s="6" t="s">
        <v>147</v>
      </c>
      <c r="C56" s="7">
        <f>SUM(C57:C63)</f>
        <v>4264</v>
      </c>
      <c r="D56" s="61">
        <f t="shared" ref="D56:T56" si="7">SUM(D57:D63)</f>
        <v>3.8997978763295811E-2</v>
      </c>
      <c r="E56" s="7">
        <f t="shared" si="7"/>
        <v>140</v>
      </c>
      <c r="F56" s="61">
        <f t="shared" si="7"/>
        <v>2.2493573264781488E-2</v>
      </c>
      <c r="G56" s="7">
        <f t="shared" si="7"/>
        <v>151</v>
      </c>
      <c r="H56" s="61">
        <f t="shared" si="7"/>
        <v>3.8016112789526692E-2</v>
      </c>
      <c r="I56" s="7">
        <f t="shared" si="7"/>
        <v>24</v>
      </c>
      <c r="J56" s="61">
        <f t="shared" si="7"/>
        <v>2.2922636103151865E-2</v>
      </c>
      <c r="K56" s="7">
        <f t="shared" si="7"/>
        <v>3</v>
      </c>
      <c r="L56" s="61">
        <f t="shared" si="7"/>
        <v>4.3478260869565216E-2</v>
      </c>
      <c r="M56" s="7">
        <f t="shared" si="7"/>
        <v>3</v>
      </c>
      <c r="N56" s="61">
        <f t="shared" si="7"/>
        <v>2.0979020979020983E-2</v>
      </c>
      <c r="O56" s="7">
        <f t="shared" si="7"/>
        <v>0</v>
      </c>
      <c r="P56" s="61">
        <f t="shared" si="7"/>
        <v>0</v>
      </c>
      <c r="Q56" s="7">
        <f t="shared" si="7"/>
        <v>0</v>
      </c>
      <c r="R56" s="61">
        <f t="shared" si="7"/>
        <v>0</v>
      </c>
      <c r="S56" s="7">
        <f t="shared" si="7"/>
        <v>1</v>
      </c>
      <c r="T56" s="61">
        <f t="shared" si="7"/>
        <v>1.4084507042253523E-2</v>
      </c>
      <c r="U56" s="7">
        <f>SUM(U57:U63)</f>
        <v>4586</v>
      </c>
      <c r="V56" s="60">
        <f>SUM(V57:V63)</f>
        <v>3.7928724433674357E-2</v>
      </c>
      <c r="W56" s="101">
        <f>SUM(W57:W63)</f>
        <v>0</v>
      </c>
    </row>
    <row r="57" spans="1:23" ht="28.5" x14ac:dyDescent="0.25">
      <c r="A57" s="10">
        <v>80</v>
      </c>
      <c r="B57" s="11" t="s">
        <v>148</v>
      </c>
      <c r="C57" s="26">
        <v>754</v>
      </c>
      <c r="D57" s="27">
        <v>6.8959840496071846E-3</v>
      </c>
      <c r="E57" s="26">
        <v>18</v>
      </c>
      <c r="F57" s="27">
        <v>2.8920308483290484E-3</v>
      </c>
      <c r="G57" s="26">
        <v>13</v>
      </c>
      <c r="H57" s="27">
        <v>3.2729103726082589E-3</v>
      </c>
      <c r="I57" s="26">
        <v>4</v>
      </c>
      <c r="J57" s="27">
        <v>3.8204393505253103E-3</v>
      </c>
      <c r="K57" s="26">
        <v>1</v>
      </c>
      <c r="L57" s="27">
        <v>1.4492753623188406E-2</v>
      </c>
      <c r="M57" s="26">
        <v>0</v>
      </c>
      <c r="N57" s="27">
        <v>0</v>
      </c>
      <c r="O57" s="26">
        <v>0</v>
      </c>
      <c r="P57" s="27">
        <v>0</v>
      </c>
      <c r="Q57" s="26">
        <v>0</v>
      </c>
      <c r="R57" s="27">
        <v>0</v>
      </c>
      <c r="S57" s="26">
        <v>0</v>
      </c>
      <c r="T57" s="27">
        <v>0</v>
      </c>
      <c r="U57" s="26">
        <v>790</v>
      </c>
      <c r="V57" s="28">
        <v>6.5337314222858149E-3</v>
      </c>
      <c r="W57" s="101" t="s">
        <v>385</v>
      </c>
    </row>
    <row r="58" spans="1:23" x14ac:dyDescent="0.25">
      <c r="A58" s="10">
        <v>81</v>
      </c>
      <c r="B58" s="11" t="s">
        <v>149</v>
      </c>
      <c r="C58" s="12">
        <v>491</v>
      </c>
      <c r="D58" s="27">
        <v>4.4906209129404878E-3</v>
      </c>
      <c r="E58" s="12">
        <v>15</v>
      </c>
      <c r="F58" s="27">
        <v>2.410025706940874E-3</v>
      </c>
      <c r="G58" s="12">
        <v>13</v>
      </c>
      <c r="H58" s="27">
        <v>3.2729103726082589E-3</v>
      </c>
      <c r="I58" s="12">
        <v>4</v>
      </c>
      <c r="J58" s="27">
        <v>3.8204393505253103E-3</v>
      </c>
      <c r="K58" s="12">
        <v>1</v>
      </c>
      <c r="L58" s="27">
        <v>1.4492753623188406E-2</v>
      </c>
      <c r="M58" s="12">
        <v>1</v>
      </c>
      <c r="N58" s="27">
        <v>6.9930069930069939E-3</v>
      </c>
      <c r="O58" s="12">
        <v>0</v>
      </c>
      <c r="P58" s="27">
        <v>0</v>
      </c>
      <c r="Q58" s="12">
        <v>0</v>
      </c>
      <c r="R58" s="27">
        <v>0</v>
      </c>
      <c r="S58" s="12">
        <v>0</v>
      </c>
      <c r="T58" s="27">
        <v>0</v>
      </c>
      <c r="U58" s="12">
        <v>525</v>
      </c>
      <c r="V58" s="28">
        <v>4.3420367046836106E-3</v>
      </c>
      <c r="W58" s="101" t="s">
        <v>386</v>
      </c>
    </row>
    <row r="59" spans="1:23" ht="28.5" x14ac:dyDescent="0.25">
      <c r="A59" s="10">
        <v>82</v>
      </c>
      <c r="B59" s="11" t="s">
        <v>150</v>
      </c>
      <c r="C59" s="12">
        <v>277</v>
      </c>
      <c r="D59" s="27">
        <v>2.5334052808238593E-3</v>
      </c>
      <c r="E59" s="12">
        <v>7</v>
      </c>
      <c r="F59" s="27">
        <v>1.1246786632390746E-3</v>
      </c>
      <c r="G59" s="12">
        <v>17</v>
      </c>
      <c r="H59" s="27">
        <v>4.2799597180261835E-3</v>
      </c>
      <c r="I59" s="12">
        <v>1</v>
      </c>
      <c r="J59" s="27">
        <v>9.5510983763132757E-4</v>
      </c>
      <c r="K59" s="12">
        <v>0</v>
      </c>
      <c r="L59" s="27">
        <v>0</v>
      </c>
      <c r="M59" s="12">
        <v>0</v>
      </c>
      <c r="N59" s="27">
        <v>0</v>
      </c>
      <c r="O59" s="12">
        <v>0</v>
      </c>
      <c r="P59" s="27">
        <v>0</v>
      </c>
      <c r="Q59" s="12">
        <v>0</v>
      </c>
      <c r="R59" s="27">
        <v>0</v>
      </c>
      <c r="S59" s="12">
        <v>0</v>
      </c>
      <c r="T59" s="27">
        <v>0</v>
      </c>
      <c r="U59" s="12">
        <v>302</v>
      </c>
      <c r="V59" s="28">
        <v>2.4977049234560958E-3</v>
      </c>
      <c r="W59" s="101" t="s">
        <v>387</v>
      </c>
    </row>
    <row r="60" spans="1:23" ht="57" x14ac:dyDescent="0.25">
      <c r="A60" s="10">
        <v>83</v>
      </c>
      <c r="B60" s="11" t="s">
        <v>151</v>
      </c>
      <c r="C60" s="12">
        <v>1661</v>
      </c>
      <c r="D60" s="27">
        <v>1.5191285817503362E-2</v>
      </c>
      <c r="E60" s="12">
        <v>72</v>
      </c>
      <c r="F60" s="27">
        <v>1.1568123393316193E-2</v>
      </c>
      <c r="G60" s="12">
        <v>74</v>
      </c>
      <c r="H60" s="27">
        <v>1.863041289023162E-2</v>
      </c>
      <c r="I60" s="12">
        <v>11</v>
      </c>
      <c r="J60" s="27">
        <v>1.0506208213944603E-2</v>
      </c>
      <c r="K60" s="12">
        <v>0</v>
      </c>
      <c r="L60" s="27">
        <v>0</v>
      </c>
      <c r="M60" s="12">
        <v>1</v>
      </c>
      <c r="N60" s="27">
        <v>6.9930069930069939E-3</v>
      </c>
      <c r="O60" s="12">
        <v>0</v>
      </c>
      <c r="P60" s="27">
        <v>0</v>
      </c>
      <c r="Q60" s="12">
        <v>0</v>
      </c>
      <c r="R60" s="27">
        <v>0</v>
      </c>
      <c r="S60" s="12">
        <v>1</v>
      </c>
      <c r="T60" s="27">
        <v>1.4084507042253523E-2</v>
      </c>
      <c r="U60" s="12">
        <v>1820</v>
      </c>
      <c r="V60" s="28">
        <v>1.5052393909569851E-2</v>
      </c>
      <c r="W60" s="101" t="s">
        <v>388</v>
      </c>
    </row>
    <row r="61" spans="1:23" x14ac:dyDescent="0.25">
      <c r="A61" s="10">
        <v>84</v>
      </c>
      <c r="B61" s="11" t="s">
        <v>152</v>
      </c>
      <c r="C61" s="12">
        <v>550</v>
      </c>
      <c r="D61" s="27">
        <v>5.0302270918885306E-3</v>
      </c>
      <c r="E61" s="12">
        <v>11</v>
      </c>
      <c r="F61" s="27">
        <v>1.7673521850899742E-3</v>
      </c>
      <c r="G61" s="12">
        <v>7</v>
      </c>
      <c r="H61" s="27">
        <v>1.7623363544813698E-3</v>
      </c>
      <c r="I61" s="12">
        <v>1</v>
      </c>
      <c r="J61" s="27">
        <v>9.5510983763132757E-4</v>
      </c>
      <c r="K61" s="12">
        <v>1</v>
      </c>
      <c r="L61" s="27">
        <v>1.4492753623188406E-2</v>
      </c>
      <c r="M61" s="12">
        <v>0</v>
      </c>
      <c r="N61" s="27">
        <v>0</v>
      </c>
      <c r="O61" s="12">
        <v>0</v>
      </c>
      <c r="P61" s="27">
        <v>0</v>
      </c>
      <c r="Q61" s="12">
        <v>0</v>
      </c>
      <c r="R61" s="27">
        <v>0</v>
      </c>
      <c r="S61" s="12">
        <v>0</v>
      </c>
      <c r="T61" s="27">
        <v>0</v>
      </c>
      <c r="U61" s="12">
        <v>570</v>
      </c>
      <c r="V61" s="28">
        <v>4.7142112793707768E-3</v>
      </c>
      <c r="W61" s="101" t="s">
        <v>389</v>
      </c>
    </row>
    <row r="62" spans="1:23" ht="28.5" x14ac:dyDescent="0.25">
      <c r="A62" s="10">
        <v>85</v>
      </c>
      <c r="B62" s="11" t="s">
        <v>153</v>
      </c>
      <c r="C62" s="12">
        <v>259</v>
      </c>
      <c r="D62" s="27">
        <v>2.3687796669075076E-3</v>
      </c>
      <c r="E62" s="12">
        <v>9</v>
      </c>
      <c r="F62" s="27">
        <v>1.4460154241645242E-3</v>
      </c>
      <c r="G62" s="12">
        <v>19</v>
      </c>
      <c r="H62" s="27">
        <v>4.7834843907351467E-3</v>
      </c>
      <c r="I62" s="12">
        <v>3</v>
      </c>
      <c r="J62" s="27">
        <v>2.8653295128939827E-3</v>
      </c>
      <c r="K62" s="12">
        <v>0</v>
      </c>
      <c r="L62" s="27">
        <v>0</v>
      </c>
      <c r="M62" s="12">
        <v>0</v>
      </c>
      <c r="N62" s="27">
        <v>0</v>
      </c>
      <c r="O62" s="12">
        <v>0</v>
      </c>
      <c r="P62" s="27">
        <v>0</v>
      </c>
      <c r="Q62" s="12">
        <v>0</v>
      </c>
      <c r="R62" s="27">
        <v>0</v>
      </c>
      <c r="S62" s="12">
        <v>0</v>
      </c>
      <c r="T62" s="27">
        <v>0</v>
      </c>
      <c r="U62" s="12">
        <v>290</v>
      </c>
      <c r="V62" s="28">
        <v>2.3984583702061847E-3</v>
      </c>
      <c r="W62" s="101" t="s">
        <v>390</v>
      </c>
    </row>
    <row r="63" spans="1:23" ht="29.25" thickBot="1" x14ac:dyDescent="0.3">
      <c r="A63" s="2">
        <v>89</v>
      </c>
      <c r="B63" s="13" t="s">
        <v>154</v>
      </c>
      <c r="C63" s="14">
        <v>272</v>
      </c>
      <c r="D63" s="31">
        <v>2.4876759436248731E-3</v>
      </c>
      <c r="E63" s="14">
        <v>8</v>
      </c>
      <c r="F63" s="31">
        <v>1.2853470437017994E-3</v>
      </c>
      <c r="G63" s="14">
        <v>8</v>
      </c>
      <c r="H63" s="31">
        <v>2.014098690835851E-3</v>
      </c>
      <c r="I63" s="14">
        <v>0</v>
      </c>
      <c r="J63" s="31">
        <v>0</v>
      </c>
      <c r="K63" s="14">
        <v>0</v>
      </c>
      <c r="L63" s="31">
        <v>0</v>
      </c>
      <c r="M63" s="14">
        <v>1</v>
      </c>
      <c r="N63" s="31">
        <v>6.9930069930069939E-3</v>
      </c>
      <c r="O63" s="14">
        <v>0</v>
      </c>
      <c r="P63" s="31">
        <v>0</v>
      </c>
      <c r="Q63" s="14">
        <v>0</v>
      </c>
      <c r="R63" s="31">
        <v>0</v>
      </c>
      <c r="S63" s="14">
        <v>0</v>
      </c>
      <c r="T63" s="31">
        <v>0</v>
      </c>
      <c r="U63" s="14">
        <v>289</v>
      </c>
      <c r="V63" s="32">
        <v>2.3901878241020256E-3</v>
      </c>
      <c r="W63" s="101" t="s">
        <v>391</v>
      </c>
    </row>
    <row r="64" spans="1:23" ht="15.75" thickBot="1" x14ac:dyDescent="0.3">
      <c r="A64" s="57">
        <v>99</v>
      </c>
      <c r="B64" s="6" t="s">
        <v>155</v>
      </c>
      <c r="C64" s="7">
        <v>4118</v>
      </c>
      <c r="D64" s="61">
        <v>3.7662682117085393E-2</v>
      </c>
      <c r="E64" s="7">
        <v>177</v>
      </c>
      <c r="F64" s="61">
        <v>2.8438303341902317E-2</v>
      </c>
      <c r="G64" s="7">
        <v>112</v>
      </c>
      <c r="H64" s="61">
        <v>2.8197381671701917E-2</v>
      </c>
      <c r="I64" s="7">
        <v>21</v>
      </c>
      <c r="J64" s="61">
        <v>2.0057306590257881E-2</v>
      </c>
      <c r="K64" s="7">
        <v>1</v>
      </c>
      <c r="L64" s="61">
        <v>1.4492753623188406E-2</v>
      </c>
      <c r="M64" s="7">
        <v>4</v>
      </c>
      <c r="N64" s="61">
        <v>2.7972027972027975E-2</v>
      </c>
      <c r="O64" s="7">
        <v>1</v>
      </c>
      <c r="P64" s="61">
        <v>3.4482758620689655E-2</v>
      </c>
      <c r="Q64" s="7">
        <v>1</v>
      </c>
      <c r="R64" s="61">
        <v>5.8823529411764691E-2</v>
      </c>
      <c r="S64" s="7">
        <v>6</v>
      </c>
      <c r="T64" s="61">
        <v>8.4507042253521125E-2</v>
      </c>
      <c r="U64" s="7">
        <v>4441</v>
      </c>
      <c r="V64" s="60">
        <v>3.6729495248571255E-2</v>
      </c>
      <c r="W64" s="101" t="s">
        <v>392</v>
      </c>
    </row>
    <row r="65" spans="1:23" ht="15.75" thickBot="1" x14ac:dyDescent="0.3">
      <c r="A65" s="585" t="s">
        <v>52</v>
      </c>
      <c r="B65" s="586"/>
      <c r="C65" s="72">
        <v>109339</v>
      </c>
      <c r="D65" s="73">
        <v>1</v>
      </c>
      <c r="E65" s="72">
        <v>6224</v>
      </c>
      <c r="F65" s="73">
        <v>1</v>
      </c>
      <c r="G65" s="72">
        <v>3972</v>
      </c>
      <c r="H65" s="73">
        <v>1</v>
      </c>
      <c r="I65" s="72">
        <v>1047</v>
      </c>
      <c r="J65" s="73">
        <v>1</v>
      </c>
      <c r="K65" s="72">
        <v>69</v>
      </c>
      <c r="L65" s="73">
        <v>1</v>
      </c>
      <c r="M65" s="72">
        <v>143</v>
      </c>
      <c r="N65" s="73">
        <v>1</v>
      </c>
      <c r="O65" s="72">
        <v>29</v>
      </c>
      <c r="P65" s="73">
        <v>1</v>
      </c>
      <c r="Q65" s="72">
        <v>17</v>
      </c>
      <c r="R65" s="73">
        <v>1</v>
      </c>
      <c r="S65" s="72">
        <v>71</v>
      </c>
      <c r="T65" s="73">
        <v>1</v>
      </c>
      <c r="U65" s="72">
        <v>120911</v>
      </c>
      <c r="V65" s="59">
        <v>1</v>
      </c>
      <c r="W65" s="101" t="s">
        <v>79</v>
      </c>
    </row>
    <row r="66" spans="1:23" x14ac:dyDescent="0.25">
      <c r="A66" s="22"/>
      <c r="B66" s="23"/>
      <c r="C66" s="38"/>
      <c r="D66" s="38"/>
      <c r="E66" s="38"/>
      <c r="F66" s="38"/>
      <c r="G66" s="39"/>
      <c r="H66" s="38"/>
      <c r="I66" s="38"/>
      <c r="J66" s="38"/>
      <c r="K66" s="38"/>
      <c r="L66" s="39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23" x14ac:dyDescent="0.25">
      <c r="C67" s="142"/>
      <c r="U67" s="142"/>
    </row>
  </sheetData>
  <mergeCells count="15">
    <mergeCell ref="A65:B65"/>
    <mergeCell ref="A1:V1"/>
    <mergeCell ref="A2:A4"/>
    <mergeCell ref="B2:B4"/>
    <mergeCell ref="C2:V2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1:AB51"/>
  <sheetViews>
    <sheetView topLeftCell="D4" zoomScale="60" zoomScaleNormal="60" workbookViewId="0">
      <selection activeCell="D7" sqref="D7:R49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9" width="13.7109375" style="143" customWidth="1"/>
    <col min="10" max="10" width="13.7109375" style="154" customWidth="1"/>
    <col min="11" max="11" width="13.7109375" style="143" customWidth="1"/>
    <col min="12" max="12" width="13.7109375" style="154" customWidth="1"/>
    <col min="13" max="13" width="13.7109375" style="143" customWidth="1"/>
    <col min="14" max="14" width="13.7109375" style="154" customWidth="1"/>
    <col min="15" max="15" width="13.7109375" style="143" customWidth="1"/>
    <col min="16" max="16" width="13.7109375" style="154" customWidth="1"/>
    <col min="17" max="18" width="13.7109375" style="143" customWidth="1"/>
    <col min="19" max="19" width="10" style="463" bestFit="1" customWidth="1"/>
    <col min="20" max="16384" width="9.140625" style="143"/>
  </cols>
  <sheetData>
    <row r="1" spans="2:19" ht="15.75" thickBot="1" x14ac:dyDescent="0.3"/>
    <row r="2" spans="2:19" ht="25.15" customHeight="1" thickTop="1" thickBot="1" x14ac:dyDescent="0.3">
      <c r="B2" s="476" t="s">
        <v>494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478"/>
    </row>
    <row r="3" spans="2:19" ht="25.15" customHeight="1" thickTop="1" thickBot="1" x14ac:dyDescent="0.3">
      <c r="B3" s="479" t="s">
        <v>535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481"/>
    </row>
    <row r="4" spans="2:19" ht="25.15" customHeight="1" thickTop="1" thickBot="1" x14ac:dyDescent="0.3">
      <c r="B4" s="492" t="s">
        <v>4</v>
      </c>
      <c r="C4" s="485" t="s">
        <v>5</v>
      </c>
      <c r="D4" s="497" t="s">
        <v>269</v>
      </c>
      <c r="E4" s="498"/>
      <c r="F4" s="498"/>
      <c r="G4" s="498"/>
      <c r="H4" s="498"/>
      <c r="I4" s="498"/>
      <c r="J4" s="498"/>
      <c r="K4" s="498"/>
      <c r="L4" s="498"/>
      <c r="M4" s="498"/>
      <c r="N4" s="498"/>
      <c r="O4" s="498"/>
      <c r="P4" s="498"/>
      <c r="Q4" s="499"/>
      <c r="R4" s="489" t="s">
        <v>536</v>
      </c>
      <c r="S4" s="464"/>
    </row>
    <row r="5" spans="2:19" ht="25.15" customHeight="1" thickTop="1" x14ac:dyDescent="0.25">
      <c r="B5" s="493"/>
      <c r="C5" s="495"/>
      <c r="D5" s="486">
        <v>2014</v>
      </c>
      <c r="E5" s="483"/>
      <c r="F5" s="482">
        <v>2015</v>
      </c>
      <c r="G5" s="483"/>
      <c r="H5" s="482">
        <v>2016</v>
      </c>
      <c r="I5" s="483"/>
      <c r="J5" s="484">
        <v>2017</v>
      </c>
      <c r="K5" s="484"/>
      <c r="L5" s="482">
        <v>2018</v>
      </c>
      <c r="M5" s="483"/>
      <c r="N5" s="482">
        <v>2019</v>
      </c>
      <c r="O5" s="483"/>
      <c r="P5" s="484">
        <v>2020</v>
      </c>
      <c r="Q5" s="485"/>
      <c r="R5" s="490"/>
      <c r="S5" s="464"/>
    </row>
    <row r="6" spans="2:19" ht="25.15" customHeight="1" thickBot="1" x14ac:dyDescent="0.3">
      <c r="B6" s="494"/>
      <c r="C6" s="496"/>
      <c r="D6" s="435" t="s">
        <v>6</v>
      </c>
      <c r="E6" s="436" t="s">
        <v>7</v>
      </c>
      <c r="F6" s="437" t="s">
        <v>6</v>
      </c>
      <c r="G6" s="436" t="s">
        <v>7</v>
      </c>
      <c r="H6" s="437" t="s">
        <v>6</v>
      </c>
      <c r="I6" s="436" t="s">
        <v>7</v>
      </c>
      <c r="J6" s="438" t="s">
        <v>6</v>
      </c>
      <c r="K6" s="439" t="s">
        <v>7</v>
      </c>
      <c r="L6" s="438" t="s">
        <v>6</v>
      </c>
      <c r="M6" s="436" t="s">
        <v>7</v>
      </c>
      <c r="N6" s="438" t="s">
        <v>6</v>
      </c>
      <c r="O6" s="436" t="s">
        <v>7</v>
      </c>
      <c r="P6" s="440" t="s">
        <v>6</v>
      </c>
      <c r="Q6" s="441" t="s">
        <v>7</v>
      </c>
      <c r="R6" s="491"/>
      <c r="S6" s="464"/>
    </row>
    <row r="7" spans="2:19" ht="21.95" customHeight="1" thickTop="1" thickBot="1" x14ac:dyDescent="0.3">
      <c r="B7" s="155">
        <v>1</v>
      </c>
      <c r="C7" s="156" t="s">
        <v>8</v>
      </c>
      <c r="D7" s="157">
        <v>27</v>
      </c>
      <c r="E7" s="158">
        <v>2.9680114323403319E-3</v>
      </c>
      <c r="F7" s="159">
        <v>21</v>
      </c>
      <c r="G7" s="158">
        <v>2.2128556375131717E-3</v>
      </c>
      <c r="H7" s="159">
        <v>20</v>
      </c>
      <c r="I7" s="158">
        <v>2.0441537203597709E-3</v>
      </c>
      <c r="J7" s="159">
        <v>34</v>
      </c>
      <c r="K7" s="160">
        <v>3.1987957474833005E-3</v>
      </c>
      <c r="L7" s="159">
        <v>22</v>
      </c>
      <c r="M7" s="158">
        <v>2.085308056872038E-3</v>
      </c>
      <c r="N7" s="159">
        <v>27</v>
      </c>
      <c r="O7" s="158">
        <v>2.357666783094656E-3</v>
      </c>
      <c r="P7" s="157">
        <v>20</v>
      </c>
      <c r="Q7" s="161">
        <v>2.8276544606249117E-3</v>
      </c>
      <c r="R7" s="394">
        <v>-0.25925925925925924</v>
      </c>
      <c r="S7" s="464"/>
    </row>
    <row r="8" spans="2:19" ht="21.95" customHeight="1" thickTop="1" x14ac:dyDescent="0.25">
      <c r="B8" s="162">
        <v>10</v>
      </c>
      <c r="C8" s="163" t="s">
        <v>270</v>
      </c>
      <c r="D8" s="164">
        <v>9</v>
      </c>
      <c r="E8" s="165">
        <v>9.8933714411344391E-4</v>
      </c>
      <c r="F8" s="166">
        <v>5</v>
      </c>
      <c r="G8" s="165">
        <v>5.2687038988408848E-4</v>
      </c>
      <c r="H8" s="166">
        <v>7</v>
      </c>
      <c r="I8" s="165">
        <v>7.1545380212591973E-4</v>
      </c>
      <c r="J8" s="167">
        <v>16</v>
      </c>
      <c r="K8" s="168">
        <v>1.5053156458744942E-3</v>
      </c>
      <c r="L8" s="167">
        <v>5</v>
      </c>
      <c r="M8" s="165">
        <v>4.7393364928909954E-4</v>
      </c>
      <c r="N8" s="167">
        <v>13</v>
      </c>
      <c r="O8" s="165">
        <v>1.1351728955640936E-3</v>
      </c>
      <c r="P8" s="434">
        <v>7</v>
      </c>
      <c r="Q8" s="169">
        <v>9.8967906121871915E-4</v>
      </c>
      <c r="R8" s="169">
        <v>-0.46153846153846156</v>
      </c>
      <c r="S8" s="463" t="str">
        <f>CONCATENATE(B8," ",C8)</f>
        <v>10 Production, transformation, traitement, stockage - de tout type - non précisée</v>
      </c>
    </row>
    <row r="9" spans="2:19" ht="21.95" customHeight="1" x14ac:dyDescent="0.25">
      <c r="B9" s="162">
        <v>11</v>
      </c>
      <c r="C9" s="163" t="s">
        <v>10</v>
      </c>
      <c r="D9" s="164">
        <v>14</v>
      </c>
      <c r="E9" s="165">
        <v>1.5389688908431351E-3</v>
      </c>
      <c r="F9" s="166">
        <v>13</v>
      </c>
      <c r="G9" s="165">
        <v>1.3698630136986301E-3</v>
      </c>
      <c r="H9" s="166">
        <v>8</v>
      </c>
      <c r="I9" s="165">
        <v>8.1766148814390845E-4</v>
      </c>
      <c r="J9" s="167">
        <v>10</v>
      </c>
      <c r="K9" s="168">
        <v>9.4082227867155893E-4</v>
      </c>
      <c r="L9" s="167">
        <v>14</v>
      </c>
      <c r="M9" s="165">
        <v>1.3270142180094786E-3</v>
      </c>
      <c r="N9" s="167">
        <v>7</v>
      </c>
      <c r="O9" s="165">
        <v>6.1124694376528117E-4</v>
      </c>
      <c r="P9" s="434">
        <v>5</v>
      </c>
      <c r="Q9" s="169">
        <v>7.0691361515622792E-4</v>
      </c>
      <c r="R9" s="169">
        <v>-0.2857142857142857</v>
      </c>
      <c r="S9" s="463" t="str">
        <f>CONCATENATE(B9," ",C9)</f>
        <v>11 Production, transformation, traitement - de tout type</v>
      </c>
    </row>
    <row r="10" spans="2:19" ht="21.95" customHeight="1" x14ac:dyDescent="0.25">
      <c r="B10" s="162">
        <v>12</v>
      </c>
      <c r="C10" s="163" t="s">
        <v>447</v>
      </c>
      <c r="D10" s="164">
        <v>2</v>
      </c>
      <c r="E10" s="165">
        <v>2.1985269869187644E-4</v>
      </c>
      <c r="F10" s="166">
        <v>3</v>
      </c>
      <c r="G10" s="165">
        <v>3.1612223393045309E-4</v>
      </c>
      <c r="H10" s="166">
        <v>2</v>
      </c>
      <c r="I10" s="165">
        <v>2.0441537203597711E-4</v>
      </c>
      <c r="J10" s="167">
        <v>4</v>
      </c>
      <c r="K10" s="168">
        <v>3.7632891146862355E-4</v>
      </c>
      <c r="L10" s="167">
        <v>2</v>
      </c>
      <c r="M10" s="165">
        <v>1.8957345971563981E-4</v>
      </c>
      <c r="N10" s="167">
        <v>3</v>
      </c>
      <c r="O10" s="165">
        <v>2.6196297589940623E-4</v>
      </c>
      <c r="P10" s="434">
        <v>4</v>
      </c>
      <c r="Q10" s="169">
        <v>5.6553089212498236E-4</v>
      </c>
      <c r="R10" s="169">
        <v>0.33333333333333331</v>
      </c>
      <c r="S10" s="463" t="str">
        <f>CONCATENATE(B10," ",C10)</f>
        <v>12 Stockage de tout type</v>
      </c>
    </row>
    <row r="11" spans="2:19" ht="21.95" customHeight="1" thickBot="1" x14ac:dyDescent="0.3">
      <c r="B11" s="162">
        <v>19</v>
      </c>
      <c r="C11" s="163" t="s">
        <v>12</v>
      </c>
      <c r="D11" s="164">
        <v>2</v>
      </c>
      <c r="E11" s="165">
        <v>2.1985269869187644E-4</v>
      </c>
      <c r="F11" s="166">
        <v>0</v>
      </c>
      <c r="G11" s="165">
        <v>0</v>
      </c>
      <c r="H11" s="166">
        <v>3</v>
      </c>
      <c r="I11" s="165">
        <v>3.0662305805396572E-4</v>
      </c>
      <c r="J11" s="167">
        <v>4</v>
      </c>
      <c r="K11" s="168">
        <v>3.7632891146862355E-4</v>
      </c>
      <c r="L11" s="167">
        <v>1</v>
      </c>
      <c r="M11" s="165">
        <v>9.4786729857819903E-5</v>
      </c>
      <c r="N11" s="167">
        <v>4</v>
      </c>
      <c r="O11" s="165">
        <v>3.4928396786587494E-4</v>
      </c>
      <c r="P11" s="434">
        <v>4</v>
      </c>
      <c r="Q11" s="169">
        <v>5.6553089212498236E-4</v>
      </c>
      <c r="R11" s="169">
        <v>0</v>
      </c>
      <c r="S11" s="463" t="str">
        <f>CONCATENATE(B11," ",C11)</f>
        <v>19 Autre Type de travail connu du groupe 10 non listé ci-dessus</v>
      </c>
    </row>
    <row r="12" spans="2:19" ht="21.95" customHeight="1" thickTop="1" thickBot="1" x14ac:dyDescent="0.3">
      <c r="B12" s="155">
        <v>2</v>
      </c>
      <c r="C12" s="156" t="s">
        <v>13</v>
      </c>
      <c r="D12" s="157">
        <v>21</v>
      </c>
      <c r="E12" s="158">
        <v>2.3084533362647025E-3</v>
      </c>
      <c r="F12" s="159">
        <v>14</v>
      </c>
      <c r="G12" s="158">
        <v>1.4752370916754477E-3</v>
      </c>
      <c r="H12" s="159">
        <v>25</v>
      </c>
      <c r="I12" s="158">
        <v>2.5551921504497134E-3</v>
      </c>
      <c r="J12" s="159">
        <v>30</v>
      </c>
      <c r="K12" s="160">
        <v>2.8224668360146768E-3</v>
      </c>
      <c r="L12" s="159">
        <v>23</v>
      </c>
      <c r="M12" s="158">
        <v>2.180094786729858E-3</v>
      </c>
      <c r="N12" s="159">
        <v>49</v>
      </c>
      <c r="O12" s="158">
        <v>4.278728606356968E-3</v>
      </c>
      <c r="P12" s="157">
        <v>21</v>
      </c>
      <c r="Q12" s="161">
        <v>2.9690371836561574E-3</v>
      </c>
      <c r="R12" s="161">
        <v>-0.5714285714285714</v>
      </c>
    </row>
    <row r="13" spans="2:19" ht="21.95" customHeight="1" thickTop="1" x14ac:dyDescent="0.25">
      <c r="B13" s="170">
        <v>20</v>
      </c>
      <c r="C13" s="163" t="s">
        <v>14</v>
      </c>
      <c r="D13" s="164">
        <v>4</v>
      </c>
      <c r="E13" s="165">
        <v>4.3970539738375289E-4</v>
      </c>
      <c r="F13" s="166">
        <v>1</v>
      </c>
      <c r="G13" s="165">
        <v>1.0537407797681771E-4</v>
      </c>
      <c r="H13" s="166">
        <v>3</v>
      </c>
      <c r="I13" s="165">
        <v>3.0662305805396572E-4</v>
      </c>
      <c r="J13" s="167">
        <v>3</v>
      </c>
      <c r="K13" s="168">
        <v>2.8224668360146769E-4</v>
      </c>
      <c r="L13" s="167">
        <v>4</v>
      </c>
      <c r="M13" s="165">
        <v>3.7914691943127961E-4</v>
      </c>
      <c r="N13" s="167">
        <v>8</v>
      </c>
      <c r="O13" s="165">
        <v>6.9856793573174988E-4</v>
      </c>
      <c r="P13" s="434">
        <v>4</v>
      </c>
      <c r="Q13" s="169">
        <v>5.6553089212498236E-4</v>
      </c>
      <c r="R13" s="169">
        <v>-0.5</v>
      </c>
      <c r="S13" s="463" t="str">
        <f t="shared" ref="S13:S19" si="0">CONCATENATE(B13," ",C13)</f>
        <v>20 Terrassement, construction, entretien, démolition - Non précisé</v>
      </c>
    </row>
    <row r="14" spans="2:19" ht="21.95" customHeight="1" x14ac:dyDescent="0.25">
      <c r="B14" s="162">
        <v>21</v>
      </c>
      <c r="C14" s="163" t="s">
        <v>15</v>
      </c>
      <c r="D14" s="164">
        <v>2</v>
      </c>
      <c r="E14" s="165">
        <v>2.1985269869187644E-4</v>
      </c>
      <c r="F14" s="166">
        <v>2</v>
      </c>
      <c r="G14" s="165">
        <v>2.1074815595363542E-4</v>
      </c>
      <c r="H14" s="166">
        <v>0</v>
      </c>
      <c r="I14" s="165">
        <v>0</v>
      </c>
      <c r="J14" s="167">
        <v>0</v>
      </c>
      <c r="K14" s="168">
        <v>0</v>
      </c>
      <c r="L14" s="167">
        <v>0</v>
      </c>
      <c r="M14" s="165">
        <v>0</v>
      </c>
      <c r="N14" s="167">
        <v>2</v>
      </c>
      <c r="O14" s="165">
        <v>1.7464198393293747E-4</v>
      </c>
      <c r="P14" s="434">
        <v>1</v>
      </c>
      <c r="Q14" s="169">
        <v>1.4138272303124559E-4</v>
      </c>
      <c r="R14" s="169">
        <v>-0.5</v>
      </c>
      <c r="S14" s="463" t="str">
        <f t="shared" si="0"/>
        <v>21 Terrassement</v>
      </c>
    </row>
    <row r="15" spans="2:19" ht="21.95" customHeight="1" x14ac:dyDescent="0.25">
      <c r="B15" s="162">
        <v>22</v>
      </c>
      <c r="C15" s="163" t="s">
        <v>16</v>
      </c>
      <c r="D15" s="164">
        <v>0</v>
      </c>
      <c r="E15" s="165">
        <v>0</v>
      </c>
      <c r="F15" s="166">
        <v>1</v>
      </c>
      <c r="G15" s="165">
        <v>1.0537407797681771E-4</v>
      </c>
      <c r="H15" s="166">
        <v>0</v>
      </c>
      <c r="I15" s="165">
        <v>0</v>
      </c>
      <c r="J15" s="167">
        <v>3</v>
      </c>
      <c r="K15" s="168">
        <v>2.8224668360146769E-4</v>
      </c>
      <c r="L15" s="167">
        <v>4</v>
      </c>
      <c r="M15" s="165">
        <v>3.7914691943127961E-4</v>
      </c>
      <c r="N15" s="167">
        <v>1</v>
      </c>
      <c r="O15" s="165">
        <v>8.7320991966468735E-5</v>
      </c>
      <c r="P15" s="434">
        <v>0</v>
      </c>
      <c r="Q15" s="169">
        <v>0</v>
      </c>
      <c r="R15" s="169">
        <v>-1</v>
      </c>
      <c r="S15" s="463" t="str">
        <f t="shared" si="0"/>
        <v>22 Construction nouvelle - bâtiment</v>
      </c>
    </row>
    <row r="16" spans="2:19" ht="30" customHeight="1" x14ac:dyDescent="0.25">
      <c r="B16" s="162">
        <v>23</v>
      </c>
      <c r="C16" s="163" t="s">
        <v>273</v>
      </c>
      <c r="D16" s="164">
        <v>0</v>
      </c>
      <c r="E16" s="165">
        <v>0</v>
      </c>
      <c r="F16" s="166">
        <v>2</v>
      </c>
      <c r="G16" s="165">
        <v>2.1074815595363542E-4</v>
      </c>
      <c r="H16" s="166">
        <v>1</v>
      </c>
      <c r="I16" s="165">
        <v>1.0220768601798856E-4</v>
      </c>
      <c r="J16" s="167">
        <v>4</v>
      </c>
      <c r="K16" s="168">
        <v>3.7632891146862355E-4</v>
      </c>
      <c r="L16" s="167">
        <v>3</v>
      </c>
      <c r="M16" s="165">
        <v>2.8436018957345974E-4</v>
      </c>
      <c r="N16" s="167">
        <v>2</v>
      </c>
      <c r="O16" s="165">
        <v>1.7464198393293747E-4</v>
      </c>
      <c r="P16" s="434">
        <v>0</v>
      </c>
      <c r="Q16" s="169">
        <v>0</v>
      </c>
      <c r="R16" s="169">
        <v>-1</v>
      </c>
      <c r="S16" s="463" t="str">
        <f t="shared" si="0"/>
        <v>23 Construction nouvelle - ouvrages d'art, infrastructures, routes, ponts, barrages, ports</v>
      </c>
    </row>
    <row r="17" spans="2:28" ht="21.95" customHeight="1" x14ac:dyDescent="0.25">
      <c r="B17" s="162">
        <v>24</v>
      </c>
      <c r="C17" s="163" t="s">
        <v>18</v>
      </c>
      <c r="D17" s="164">
        <v>10</v>
      </c>
      <c r="E17" s="165">
        <v>1.0992634934593821E-3</v>
      </c>
      <c r="F17" s="166">
        <v>7</v>
      </c>
      <c r="G17" s="165">
        <v>7.3761854583772387E-4</v>
      </c>
      <c r="H17" s="166">
        <v>14</v>
      </c>
      <c r="I17" s="165">
        <v>1.4309076042518395E-3</v>
      </c>
      <c r="J17" s="167">
        <v>15</v>
      </c>
      <c r="K17" s="168">
        <v>1.4112334180073382E-3</v>
      </c>
      <c r="L17" s="167">
        <v>11</v>
      </c>
      <c r="M17" s="165">
        <v>1.042654028436019E-3</v>
      </c>
      <c r="N17" s="167">
        <v>32</v>
      </c>
      <c r="O17" s="165">
        <v>2.7942717429269995E-3</v>
      </c>
      <c r="P17" s="434">
        <v>15</v>
      </c>
      <c r="Q17" s="169">
        <v>2.1207408454686836E-3</v>
      </c>
      <c r="R17" s="169">
        <v>-0.53125</v>
      </c>
      <c r="S17" s="463" t="str">
        <f t="shared" si="0"/>
        <v>24 Rénovation, réparation, addition, entretien - de tout type de construction</v>
      </c>
      <c r="AB17" s="144" t="s">
        <v>274</v>
      </c>
    </row>
    <row r="18" spans="2:28" ht="21.95" customHeight="1" x14ac:dyDescent="0.25">
      <c r="B18" s="162">
        <v>25</v>
      </c>
      <c r="C18" s="163" t="s">
        <v>19</v>
      </c>
      <c r="D18" s="164">
        <v>0</v>
      </c>
      <c r="E18" s="165">
        <v>0</v>
      </c>
      <c r="F18" s="166">
        <v>0</v>
      </c>
      <c r="G18" s="165">
        <v>0</v>
      </c>
      <c r="H18" s="166">
        <v>0</v>
      </c>
      <c r="I18" s="165">
        <v>0</v>
      </c>
      <c r="J18" s="167">
        <v>0</v>
      </c>
      <c r="K18" s="168">
        <v>0</v>
      </c>
      <c r="L18" s="167">
        <v>0</v>
      </c>
      <c r="M18" s="165">
        <v>0</v>
      </c>
      <c r="N18" s="167">
        <v>0</v>
      </c>
      <c r="O18" s="165">
        <v>0</v>
      </c>
      <c r="P18" s="434">
        <v>0</v>
      </c>
      <c r="Q18" s="169">
        <v>0</v>
      </c>
      <c r="R18" s="169"/>
      <c r="S18" s="463" t="str">
        <f t="shared" si="0"/>
        <v>25 Démolition - de tout type de construction</v>
      </c>
    </row>
    <row r="19" spans="2:28" ht="21.95" customHeight="1" thickBot="1" x14ac:dyDescent="0.3">
      <c r="B19" s="171">
        <v>29</v>
      </c>
      <c r="C19" s="163" t="s">
        <v>279</v>
      </c>
      <c r="D19" s="164">
        <v>5</v>
      </c>
      <c r="E19" s="165">
        <v>5.4963174672969107E-4</v>
      </c>
      <c r="F19" s="166">
        <v>1</v>
      </c>
      <c r="G19" s="165">
        <v>1.0537407797681771E-4</v>
      </c>
      <c r="H19" s="166">
        <v>7</v>
      </c>
      <c r="I19" s="165">
        <v>7.1545380212591973E-4</v>
      </c>
      <c r="J19" s="167">
        <v>5</v>
      </c>
      <c r="K19" s="168">
        <v>4.7041113933577947E-4</v>
      </c>
      <c r="L19" s="167">
        <v>1</v>
      </c>
      <c r="M19" s="165">
        <v>9.4786729857819903E-5</v>
      </c>
      <c r="N19" s="167">
        <v>4</v>
      </c>
      <c r="O19" s="165">
        <v>3.4928396786587494E-4</v>
      </c>
      <c r="P19" s="434">
        <v>1</v>
      </c>
      <c r="Q19" s="169">
        <v>1.4138272303124559E-4</v>
      </c>
      <c r="R19" s="169">
        <v>-0.75</v>
      </c>
      <c r="S19" s="463" t="str">
        <f t="shared" si="0"/>
        <v>29 Autre Type de travail connu du groupe 20 non listé ci-dessus</v>
      </c>
    </row>
    <row r="20" spans="2:28" ht="35.25" customHeight="1" thickTop="1" thickBot="1" x14ac:dyDescent="0.3">
      <c r="B20" s="155">
        <v>3</v>
      </c>
      <c r="C20" s="156" t="s">
        <v>21</v>
      </c>
      <c r="D20" s="157">
        <v>34</v>
      </c>
      <c r="E20" s="158">
        <v>3.7374958777618996E-3</v>
      </c>
      <c r="F20" s="159">
        <v>28</v>
      </c>
      <c r="G20" s="158">
        <v>2.9504741833508955E-3</v>
      </c>
      <c r="H20" s="159">
        <v>36</v>
      </c>
      <c r="I20" s="158">
        <v>3.6794766966475878E-3</v>
      </c>
      <c r="J20" s="159">
        <v>36</v>
      </c>
      <c r="K20" s="160">
        <v>3.3869602032176121E-3</v>
      </c>
      <c r="L20" s="159">
        <v>34</v>
      </c>
      <c r="M20" s="158">
        <v>3.2227488151658767E-3</v>
      </c>
      <c r="N20" s="159">
        <v>33</v>
      </c>
      <c r="O20" s="158">
        <v>2.8815927348934687E-3</v>
      </c>
      <c r="P20" s="157">
        <v>23</v>
      </c>
      <c r="Q20" s="161">
        <v>3.2518026297186486E-3</v>
      </c>
      <c r="R20" s="161">
        <v>-0.30303030303030304</v>
      </c>
    </row>
    <row r="21" spans="2:28" ht="34.5" customHeight="1" thickTop="1" x14ac:dyDescent="0.25">
      <c r="B21" s="162">
        <v>30</v>
      </c>
      <c r="C21" s="163" t="s">
        <v>22</v>
      </c>
      <c r="D21" s="164">
        <v>9</v>
      </c>
      <c r="E21" s="165">
        <v>9.8933714411344391E-4</v>
      </c>
      <c r="F21" s="166">
        <v>15</v>
      </c>
      <c r="G21" s="165">
        <v>1.5806111696522655E-3</v>
      </c>
      <c r="H21" s="166">
        <v>10</v>
      </c>
      <c r="I21" s="165">
        <v>1.0220768601798852E-3</v>
      </c>
      <c r="J21" s="167">
        <v>19</v>
      </c>
      <c r="K21" s="168">
        <v>1.7875623294759621E-3</v>
      </c>
      <c r="L21" s="167">
        <v>16</v>
      </c>
      <c r="M21" s="165">
        <v>1.5165876777251184E-3</v>
      </c>
      <c r="N21" s="167">
        <v>11</v>
      </c>
      <c r="O21" s="165">
        <v>9.6053091163115611E-4</v>
      </c>
      <c r="P21" s="434">
        <v>11</v>
      </c>
      <c r="Q21" s="169">
        <v>1.5552099533437014E-3</v>
      </c>
      <c r="R21" s="169">
        <v>0</v>
      </c>
      <c r="S21" s="463" t="str">
        <f t="shared" ref="S21:S27" si="1">CONCATENATE(B21," ",C21)</f>
        <v>30 Tâche de type agricole, forestière, horticole, piscicole, avec des animaux vivants - Non précisé</v>
      </c>
    </row>
    <row r="22" spans="2:28" ht="21.95" customHeight="1" x14ac:dyDescent="0.25">
      <c r="B22" s="162">
        <v>31</v>
      </c>
      <c r="C22" s="163" t="s">
        <v>23</v>
      </c>
      <c r="D22" s="164">
        <v>1</v>
      </c>
      <c r="E22" s="165">
        <v>1.0992634934593822E-4</v>
      </c>
      <c r="F22" s="166">
        <v>2</v>
      </c>
      <c r="G22" s="165">
        <v>2.1074815595363542E-4</v>
      </c>
      <c r="H22" s="166">
        <v>0</v>
      </c>
      <c r="I22" s="165">
        <v>0</v>
      </c>
      <c r="J22" s="167">
        <v>2</v>
      </c>
      <c r="K22" s="168">
        <v>1.8816445573431178E-4</v>
      </c>
      <c r="L22" s="167">
        <v>0</v>
      </c>
      <c r="M22" s="165">
        <v>0</v>
      </c>
      <c r="N22" s="167">
        <v>0</v>
      </c>
      <c r="O22" s="165">
        <v>0</v>
      </c>
      <c r="P22" s="434">
        <v>1</v>
      </c>
      <c r="Q22" s="169">
        <v>1.4138272303124559E-4</v>
      </c>
      <c r="R22" s="169"/>
      <c r="S22" s="463" t="str">
        <f t="shared" si="1"/>
        <v>31 Tâche de type agricole - travaux du sol</v>
      </c>
    </row>
    <row r="23" spans="2:28" ht="21.95" customHeight="1" x14ac:dyDescent="0.25">
      <c r="B23" s="162">
        <v>32</v>
      </c>
      <c r="C23" s="163" t="s">
        <v>24</v>
      </c>
      <c r="D23" s="164">
        <v>4</v>
      </c>
      <c r="E23" s="165">
        <v>4.3970539738375289E-4</v>
      </c>
      <c r="F23" s="166">
        <v>4</v>
      </c>
      <c r="G23" s="165">
        <v>4.2149631190727084E-4</v>
      </c>
      <c r="H23" s="166">
        <v>6</v>
      </c>
      <c r="I23" s="165">
        <v>6.1324611610793145E-4</v>
      </c>
      <c r="J23" s="167">
        <v>7</v>
      </c>
      <c r="K23" s="168">
        <v>6.585755950700913E-4</v>
      </c>
      <c r="L23" s="167">
        <v>6</v>
      </c>
      <c r="M23" s="165">
        <v>5.6872037914691947E-4</v>
      </c>
      <c r="N23" s="167">
        <v>6</v>
      </c>
      <c r="O23" s="165">
        <v>5.2392595179881246E-4</v>
      </c>
      <c r="P23" s="434">
        <v>4</v>
      </c>
      <c r="Q23" s="169">
        <v>5.6553089212498236E-4</v>
      </c>
      <c r="R23" s="169">
        <v>-0.33333333333333331</v>
      </c>
      <c r="S23" s="463" t="str">
        <f t="shared" si="1"/>
        <v>32 Tâche de type agricole - avec des végétaux, horticole</v>
      </c>
    </row>
    <row r="24" spans="2:28" ht="21.95" customHeight="1" x14ac:dyDescent="0.25">
      <c r="B24" s="162">
        <v>33</v>
      </c>
      <c r="C24" s="163" t="s">
        <v>25</v>
      </c>
      <c r="D24" s="164">
        <v>0</v>
      </c>
      <c r="E24" s="165">
        <v>0</v>
      </c>
      <c r="F24" s="166">
        <v>0</v>
      </c>
      <c r="G24" s="165">
        <v>0</v>
      </c>
      <c r="H24" s="166">
        <v>0</v>
      </c>
      <c r="I24" s="165">
        <v>0</v>
      </c>
      <c r="J24" s="167">
        <v>0</v>
      </c>
      <c r="K24" s="168">
        <v>0</v>
      </c>
      <c r="L24" s="167">
        <v>0</v>
      </c>
      <c r="M24" s="165">
        <v>0</v>
      </c>
      <c r="N24" s="167">
        <v>1</v>
      </c>
      <c r="O24" s="165">
        <v>8.7320991966468735E-5</v>
      </c>
      <c r="P24" s="434">
        <v>1</v>
      </c>
      <c r="Q24" s="169">
        <v>1.4138272303124559E-4</v>
      </c>
      <c r="R24" s="169">
        <v>0</v>
      </c>
      <c r="S24" s="463" t="str">
        <f t="shared" si="1"/>
        <v>33 Tâche de type agricole - sur/avec des animaux vivants</v>
      </c>
    </row>
    <row r="25" spans="2:28" ht="21.95" customHeight="1" x14ac:dyDescent="0.25">
      <c r="B25" s="162">
        <v>34</v>
      </c>
      <c r="C25" s="163" t="s">
        <v>26</v>
      </c>
      <c r="D25" s="164">
        <v>3</v>
      </c>
      <c r="E25" s="165">
        <v>3.2977904803781465E-4</v>
      </c>
      <c r="F25" s="166">
        <v>1</v>
      </c>
      <c r="G25" s="165">
        <v>1.0537407797681771E-4</v>
      </c>
      <c r="H25" s="166">
        <v>4</v>
      </c>
      <c r="I25" s="165">
        <v>4.0883074407195422E-4</v>
      </c>
      <c r="J25" s="167">
        <v>2</v>
      </c>
      <c r="K25" s="168">
        <v>1.8816445573431178E-4</v>
      </c>
      <c r="L25" s="167">
        <v>2</v>
      </c>
      <c r="M25" s="165">
        <v>1.8957345971563981E-4</v>
      </c>
      <c r="N25" s="167">
        <v>8</v>
      </c>
      <c r="O25" s="165">
        <v>6.9856793573174988E-4</v>
      </c>
      <c r="P25" s="434">
        <v>4</v>
      </c>
      <c r="Q25" s="169">
        <v>5.6553089212498236E-4</v>
      </c>
      <c r="R25" s="169">
        <v>-0.5</v>
      </c>
      <c r="S25" s="463" t="str">
        <f t="shared" si="1"/>
        <v>34 Tâche de type forestier</v>
      </c>
    </row>
    <row r="26" spans="2:28" ht="21.95" customHeight="1" x14ac:dyDescent="0.25">
      <c r="B26" s="162">
        <v>35</v>
      </c>
      <c r="C26" s="163" t="s">
        <v>275</v>
      </c>
      <c r="D26" s="164">
        <v>0</v>
      </c>
      <c r="E26" s="165">
        <v>0</v>
      </c>
      <c r="F26" s="166">
        <v>0</v>
      </c>
      <c r="G26" s="165">
        <v>0</v>
      </c>
      <c r="H26" s="166">
        <v>1</v>
      </c>
      <c r="I26" s="165">
        <v>1.0220768601798856E-4</v>
      </c>
      <c r="J26" s="167">
        <v>1</v>
      </c>
      <c r="K26" s="168">
        <v>9.4082227867155888E-5</v>
      </c>
      <c r="L26" s="167">
        <v>0</v>
      </c>
      <c r="M26" s="165">
        <v>0</v>
      </c>
      <c r="N26" s="167">
        <v>0</v>
      </c>
      <c r="O26" s="165">
        <v>0</v>
      </c>
      <c r="P26" s="434">
        <v>0</v>
      </c>
      <c r="Q26" s="169">
        <v>0</v>
      </c>
      <c r="R26" s="169"/>
      <c r="S26" s="463" t="str">
        <f t="shared" si="1"/>
        <v>35 Tâche de type piscicole - pêche</v>
      </c>
    </row>
    <row r="27" spans="2:28" ht="21.95" customHeight="1" thickBot="1" x14ac:dyDescent="0.3">
      <c r="B27" s="162">
        <v>39</v>
      </c>
      <c r="C27" s="163" t="s">
        <v>276</v>
      </c>
      <c r="D27" s="164">
        <v>17</v>
      </c>
      <c r="E27" s="165">
        <v>1.8687479388809498E-3</v>
      </c>
      <c r="F27" s="166">
        <v>6</v>
      </c>
      <c r="G27" s="165">
        <v>6.3224446786090617E-4</v>
      </c>
      <c r="H27" s="166">
        <v>15</v>
      </c>
      <c r="I27" s="165">
        <v>1.5331152902698284E-3</v>
      </c>
      <c r="J27" s="167">
        <v>5</v>
      </c>
      <c r="K27" s="168">
        <v>4.7041113933577947E-4</v>
      </c>
      <c r="L27" s="167">
        <v>10</v>
      </c>
      <c r="M27" s="165">
        <v>9.4786729857819908E-4</v>
      </c>
      <c r="N27" s="167">
        <v>7</v>
      </c>
      <c r="O27" s="165">
        <v>6.1124694376528117E-4</v>
      </c>
      <c r="P27" s="434">
        <v>2</v>
      </c>
      <c r="Q27" s="169">
        <v>2.8276544606249118E-4</v>
      </c>
      <c r="R27" s="169">
        <v>-0.7142857142857143</v>
      </c>
      <c r="S27" s="463" t="str">
        <f t="shared" si="1"/>
        <v>39 Autre Type de travail connu du groupe 30 non listé ci-dessus</v>
      </c>
    </row>
    <row r="28" spans="2:28" ht="36.75" customHeight="1" thickTop="1" thickBot="1" x14ac:dyDescent="0.3">
      <c r="B28" s="155">
        <v>4</v>
      </c>
      <c r="C28" s="156" t="s">
        <v>29</v>
      </c>
      <c r="D28" s="157">
        <v>4025</v>
      </c>
      <c r="E28" s="158">
        <v>0.44245355611740134</v>
      </c>
      <c r="F28" s="159">
        <v>3829</v>
      </c>
      <c r="G28" s="158">
        <v>0.40347734457323498</v>
      </c>
      <c r="H28" s="159">
        <v>3884</v>
      </c>
      <c r="I28" s="158">
        <v>0.39697465249386749</v>
      </c>
      <c r="J28" s="159">
        <v>4225</v>
      </c>
      <c r="K28" s="160">
        <v>0.39749741273873362</v>
      </c>
      <c r="L28" s="159">
        <v>4404</v>
      </c>
      <c r="M28" s="158">
        <v>0.41744075829383887</v>
      </c>
      <c r="N28" s="159">
        <v>5120</v>
      </c>
      <c r="O28" s="158">
        <v>0.44708347886831989</v>
      </c>
      <c r="P28" s="157">
        <v>3031</v>
      </c>
      <c r="Q28" s="161">
        <v>0.42853103350770533</v>
      </c>
      <c r="R28" s="161">
        <v>-0.40800781250000001</v>
      </c>
    </row>
    <row r="29" spans="2:28" ht="33" customHeight="1" thickTop="1" x14ac:dyDescent="0.25">
      <c r="B29" s="162">
        <v>40</v>
      </c>
      <c r="C29" s="163" t="s">
        <v>30</v>
      </c>
      <c r="D29" s="164">
        <v>116</v>
      </c>
      <c r="E29" s="165">
        <v>1.2751456524128834E-2</v>
      </c>
      <c r="F29" s="166">
        <v>119</v>
      </c>
      <c r="G29" s="165">
        <v>1.2539515279241307E-2</v>
      </c>
      <c r="H29" s="166">
        <v>121</v>
      </c>
      <c r="I29" s="165">
        <v>1.2367130008176614E-2</v>
      </c>
      <c r="J29" s="167">
        <v>126</v>
      </c>
      <c r="K29" s="168">
        <v>1.1854360711261643E-2</v>
      </c>
      <c r="L29" s="167">
        <v>142</v>
      </c>
      <c r="M29" s="165">
        <v>1.3459715639810426E-2</v>
      </c>
      <c r="N29" s="167">
        <v>236</v>
      </c>
      <c r="O29" s="165">
        <v>2.0607754104086624E-2</v>
      </c>
      <c r="P29" s="434">
        <v>80</v>
      </c>
      <c r="Q29" s="169">
        <v>1.1310617842499647E-2</v>
      </c>
      <c r="R29" s="169">
        <v>-0.66101694915254239</v>
      </c>
      <c r="S29" s="463" t="str">
        <f>CONCATENATE(B29," ",C29)</f>
        <v>40 Tâche de service à l'entreprise et/ou à la personne humaine; travail intellectuel - Non précisé</v>
      </c>
    </row>
    <row r="30" spans="2:28" ht="21.95" customHeight="1" x14ac:dyDescent="0.25">
      <c r="B30" s="162">
        <v>41</v>
      </c>
      <c r="C30" s="163" t="s">
        <v>280</v>
      </c>
      <c r="D30" s="164">
        <v>610</v>
      </c>
      <c r="E30" s="165">
        <v>6.7055073101022308E-2</v>
      </c>
      <c r="F30" s="166">
        <v>571</v>
      </c>
      <c r="G30" s="165">
        <v>6.016859852476291E-2</v>
      </c>
      <c r="H30" s="166">
        <v>614</v>
      </c>
      <c r="I30" s="165">
        <v>6.2755519215044978E-2</v>
      </c>
      <c r="J30" s="167">
        <v>657</v>
      </c>
      <c r="K30" s="168">
        <v>6.1812023708721429E-2</v>
      </c>
      <c r="L30" s="167">
        <v>611</v>
      </c>
      <c r="M30" s="165">
        <v>5.7914691943127962E-2</v>
      </c>
      <c r="N30" s="167">
        <v>785</v>
      </c>
      <c r="O30" s="165">
        <v>6.8546978693677957E-2</v>
      </c>
      <c r="P30" s="434">
        <v>588</v>
      </c>
      <c r="Q30" s="169">
        <v>8.3133041142372396E-2</v>
      </c>
      <c r="R30" s="169">
        <v>-0.25095541401273885</v>
      </c>
      <c r="S30" s="463" t="str">
        <f>CONCATENATE(B30," ",C30)</f>
        <v>41 Tâche de service, soin, assistance à la personne humaine</v>
      </c>
    </row>
    <row r="31" spans="2:28" ht="34.5" customHeight="1" x14ac:dyDescent="0.25">
      <c r="B31" s="162">
        <v>42</v>
      </c>
      <c r="C31" s="163" t="s">
        <v>32</v>
      </c>
      <c r="D31" s="164">
        <v>3211</v>
      </c>
      <c r="E31" s="165">
        <v>0.35297350774980762</v>
      </c>
      <c r="F31" s="166">
        <v>3070</v>
      </c>
      <c r="G31" s="165">
        <v>0.32349841938883034</v>
      </c>
      <c r="H31" s="166">
        <v>3078</v>
      </c>
      <c r="I31" s="165">
        <v>0.31459525756336876</v>
      </c>
      <c r="J31" s="167">
        <v>3372</v>
      </c>
      <c r="K31" s="168">
        <v>0.31724527236804967</v>
      </c>
      <c r="L31" s="167">
        <v>3590</v>
      </c>
      <c r="M31" s="165">
        <v>0.34028436018957348</v>
      </c>
      <c r="N31" s="167">
        <v>4034</v>
      </c>
      <c r="O31" s="165">
        <v>0.35225288159273488</v>
      </c>
      <c r="P31" s="434">
        <v>2315</v>
      </c>
      <c r="Q31" s="169">
        <v>0.32730100381733351</v>
      </c>
      <c r="R31" s="169">
        <v>-0.42612791274169559</v>
      </c>
      <c r="S31" s="463" t="str">
        <f>CONCATENATE(B31," ",C31)</f>
        <v>42 Tâche intellectuelle - enseignement, formation, traitement de l'information, travail de bureau, d'organisation, de gestion</v>
      </c>
    </row>
    <row r="32" spans="2:28" ht="21.95" customHeight="1" x14ac:dyDescent="0.25">
      <c r="B32" s="162">
        <v>43</v>
      </c>
      <c r="C32" s="163" t="s">
        <v>33</v>
      </c>
      <c r="D32" s="164">
        <v>38</v>
      </c>
      <c r="E32" s="165">
        <v>4.1772012751456521E-3</v>
      </c>
      <c r="F32" s="166">
        <v>13</v>
      </c>
      <c r="G32" s="165">
        <v>1.3698630136986301E-3</v>
      </c>
      <c r="H32" s="166">
        <v>8</v>
      </c>
      <c r="I32" s="165">
        <v>8.1766148814390845E-4</v>
      </c>
      <c r="J32" s="167">
        <v>17</v>
      </c>
      <c r="K32" s="168">
        <v>1.5993978737416502E-3</v>
      </c>
      <c r="L32" s="167">
        <v>13</v>
      </c>
      <c r="M32" s="165">
        <v>1.2322274881516589E-3</v>
      </c>
      <c r="N32" s="167">
        <v>14</v>
      </c>
      <c r="O32" s="165">
        <v>1.2224938875305623E-3</v>
      </c>
      <c r="P32" s="434">
        <v>13</v>
      </c>
      <c r="Q32" s="169">
        <v>1.8379753994061925E-3</v>
      </c>
      <c r="R32" s="169">
        <v>-7.1428571428571425E-2</v>
      </c>
      <c r="S32" s="463" t="str">
        <f>CONCATENATE(B32," ",C32)</f>
        <v>43 Tâche commerciale - achat, vente, services associés</v>
      </c>
    </row>
    <row r="33" spans="2:19" ht="21.95" customHeight="1" thickBot="1" x14ac:dyDescent="0.3">
      <c r="B33" s="162">
        <v>49</v>
      </c>
      <c r="C33" s="163" t="s">
        <v>277</v>
      </c>
      <c r="D33" s="164">
        <v>50</v>
      </c>
      <c r="E33" s="165">
        <v>5.4963174672969109E-3</v>
      </c>
      <c r="F33" s="166">
        <v>56</v>
      </c>
      <c r="G33" s="165">
        <v>5.9009483667017909E-3</v>
      </c>
      <c r="H33" s="166">
        <v>63</v>
      </c>
      <c r="I33" s="165">
        <v>6.4390842191332778E-3</v>
      </c>
      <c r="J33" s="167">
        <v>53</v>
      </c>
      <c r="K33" s="168">
        <v>4.9863580769592625E-3</v>
      </c>
      <c r="L33" s="167">
        <v>48</v>
      </c>
      <c r="M33" s="165">
        <v>4.5497630331753558E-3</v>
      </c>
      <c r="N33" s="167">
        <v>51</v>
      </c>
      <c r="O33" s="165">
        <v>4.4533705902899054E-3</v>
      </c>
      <c r="P33" s="434">
        <v>35</v>
      </c>
      <c r="Q33" s="169">
        <v>4.9483953060935953E-3</v>
      </c>
      <c r="R33" s="169">
        <v>-0.31372549019607843</v>
      </c>
      <c r="S33" s="463" t="str">
        <f>CONCATENATE(B33," ",C33)</f>
        <v>49 Autre Type de travail connu du groupe 40 non listé ci-dessus</v>
      </c>
    </row>
    <row r="34" spans="2:19" ht="21.95" customHeight="1" thickTop="1" thickBot="1" x14ac:dyDescent="0.3">
      <c r="B34" s="155">
        <v>5</v>
      </c>
      <c r="C34" s="156" t="s">
        <v>35</v>
      </c>
      <c r="D34" s="157">
        <v>319</v>
      </c>
      <c r="E34" s="158">
        <v>3.5066505441354291E-2</v>
      </c>
      <c r="F34" s="159">
        <v>305</v>
      </c>
      <c r="G34" s="158">
        <v>3.2139093782929402E-2</v>
      </c>
      <c r="H34" s="159">
        <v>351</v>
      </c>
      <c r="I34" s="158">
        <v>3.5874897792313981E-2</v>
      </c>
      <c r="J34" s="159">
        <v>393</v>
      </c>
      <c r="K34" s="160">
        <v>3.6974315551792265E-2</v>
      </c>
      <c r="L34" s="159">
        <v>380</v>
      </c>
      <c r="M34" s="158">
        <v>3.6018957345971568E-2</v>
      </c>
      <c r="N34" s="159">
        <v>371</v>
      </c>
      <c r="O34" s="158">
        <v>3.2396088019559899E-2</v>
      </c>
      <c r="P34" s="157">
        <v>274</v>
      </c>
      <c r="Q34" s="161">
        <v>3.8738866110561293E-2</v>
      </c>
      <c r="R34" s="161">
        <v>-0.26145552560646901</v>
      </c>
    </row>
    <row r="35" spans="2:19" ht="21.95" customHeight="1" thickTop="1" x14ac:dyDescent="0.25">
      <c r="B35" s="162">
        <v>50</v>
      </c>
      <c r="C35" s="163" t="s">
        <v>318</v>
      </c>
      <c r="D35" s="164">
        <v>4</v>
      </c>
      <c r="E35" s="165">
        <v>4.3970539738375289E-4</v>
      </c>
      <c r="F35" s="166">
        <v>7</v>
      </c>
      <c r="G35" s="165">
        <v>7.3761854583772387E-4</v>
      </c>
      <c r="H35" s="166">
        <v>12</v>
      </c>
      <c r="I35" s="165">
        <v>1.2264922322158629E-3</v>
      </c>
      <c r="J35" s="167">
        <v>10</v>
      </c>
      <c r="K35" s="168">
        <v>9.4082227867155893E-4</v>
      </c>
      <c r="L35" s="167">
        <v>4</v>
      </c>
      <c r="M35" s="165">
        <v>3.7914691943127961E-4</v>
      </c>
      <c r="N35" s="167">
        <v>9</v>
      </c>
      <c r="O35" s="165">
        <v>7.8588892769821869E-4</v>
      </c>
      <c r="P35" s="434">
        <v>13</v>
      </c>
      <c r="Q35" s="169">
        <v>1.8379753994061925E-3</v>
      </c>
      <c r="R35" s="169">
        <v>0.44444444444444442</v>
      </c>
      <c r="S35" s="463" t="str">
        <f t="shared" ref="S35:S41" si="2">CONCATENATE(B35," ",C35)</f>
        <v>50 Travaux connexes aux tâches codées en 10, 20, 30 et 40 - non précisé</v>
      </c>
    </row>
    <row r="36" spans="2:19" ht="21.95" customHeight="1" x14ac:dyDescent="0.25">
      <c r="B36" s="162">
        <v>51</v>
      </c>
      <c r="C36" s="163" t="s">
        <v>37</v>
      </c>
      <c r="D36" s="164">
        <v>9</v>
      </c>
      <c r="E36" s="165">
        <v>9.8933714411344391E-4</v>
      </c>
      <c r="F36" s="166">
        <v>21</v>
      </c>
      <c r="G36" s="165">
        <v>2.2128556375131717E-3</v>
      </c>
      <c r="H36" s="166">
        <v>27</v>
      </c>
      <c r="I36" s="165">
        <v>2.7596075224856909E-3</v>
      </c>
      <c r="J36" s="167">
        <v>22</v>
      </c>
      <c r="K36" s="168">
        <v>2.0698090130774295E-3</v>
      </c>
      <c r="L36" s="167">
        <v>12</v>
      </c>
      <c r="M36" s="165">
        <v>1.1374407582938389E-3</v>
      </c>
      <c r="N36" s="167">
        <v>28</v>
      </c>
      <c r="O36" s="165">
        <v>2.4449877750611247E-3</v>
      </c>
      <c r="P36" s="434">
        <v>8</v>
      </c>
      <c r="Q36" s="169">
        <v>1.1310617842499647E-3</v>
      </c>
      <c r="R36" s="169">
        <v>-0.7142857142857143</v>
      </c>
      <c r="S36" s="463" t="str">
        <f t="shared" si="2"/>
        <v>51 Mise en place, préparation, installation, montage, désassemblage, démontage</v>
      </c>
    </row>
    <row r="37" spans="2:19" ht="21.95" customHeight="1" x14ac:dyDescent="0.25">
      <c r="B37" s="162">
        <v>52</v>
      </c>
      <c r="C37" s="163" t="s">
        <v>38</v>
      </c>
      <c r="D37" s="164">
        <v>54</v>
      </c>
      <c r="E37" s="165">
        <v>5.9360228646806639E-3</v>
      </c>
      <c r="F37" s="166">
        <v>62</v>
      </c>
      <c r="G37" s="165">
        <v>6.5331928345626978E-3</v>
      </c>
      <c r="H37" s="166">
        <v>46</v>
      </c>
      <c r="I37" s="165">
        <v>4.7015535568274737E-3</v>
      </c>
      <c r="J37" s="167">
        <v>59</v>
      </c>
      <c r="K37" s="168">
        <v>5.5508514441621973E-3</v>
      </c>
      <c r="L37" s="167">
        <v>60</v>
      </c>
      <c r="M37" s="165">
        <v>5.6872037914691941E-3</v>
      </c>
      <c r="N37" s="167">
        <v>57</v>
      </c>
      <c r="O37" s="165">
        <v>4.9772965420887185E-3</v>
      </c>
      <c r="P37" s="434">
        <v>49</v>
      </c>
      <c r="Q37" s="169">
        <v>6.9277534285310336E-3</v>
      </c>
      <c r="R37" s="169">
        <v>-0.14035087719298245</v>
      </c>
      <c r="S37" s="463" t="str">
        <f t="shared" si="2"/>
        <v>52 Maintenance, réparation, réglage, mise au point</v>
      </c>
    </row>
    <row r="38" spans="2:19" ht="21.95" customHeight="1" x14ac:dyDescent="0.25">
      <c r="B38" s="162">
        <v>53</v>
      </c>
      <c r="C38" s="163" t="s">
        <v>39</v>
      </c>
      <c r="D38" s="164">
        <v>173</v>
      </c>
      <c r="E38" s="165">
        <v>1.9017258436847314E-2</v>
      </c>
      <c r="F38" s="166">
        <v>105</v>
      </c>
      <c r="G38" s="165">
        <v>1.1064278187565859E-2</v>
      </c>
      <c r="H38" s="166">
        <v>153</v>
      </c>
      <c r="I38" s="165">
        <v>1.5637775960752248E-2</v>
      </c>
      <c r="J38" s="167">
        <v>155</v>
      </c>
      <c r="K38" s="168">
        <v>1.4582745319409163E-2</v>
      </c>
      <c r="L38" s="167">
        <v>142</v>
      </c>
      <c r="M38" s="165">
        <v>1.3459715639810426E-2</v>
      </c>
      <c r="N38" s="167">
        <v>136</v>
      </c>
      <c r="O38" s="165">
        <v>1.1875654907439748E-2</v>
      </c>
      <c r="P38" s="434">
        <v>122</v>
      </c>
      <c r="Q38" s="169">
        <v>1.7248692209811962E-2</v>
      </c>
      <c r="R38" s="169">
        <v>-0.10294117647058823</v>
      </c>
      <c r="S38" s="463" t="str">
        <f t="shared" si="2"/>
        <v>53 Nettoyage de locaux, de machines - industriel ou manuel</v>
      </c>
    </row>
    <row r="39" spans="2:19" ht="26.25" customHeight="1" x14ac:dyDescent="0.25">
      <c r="B39" s="162">
        <v>54</v>
      </c>
      <c r="C39" s="163" t="s">
        <v>40</v>
      </c>
      <c r="D39" s="164">
        <v>13</v>
      </c>
      <c r="E39" s="165">
        <v>1.4290425414971969E-3</v>
      </c>
      <c r="F39" s="166">
        <v>51</v>
      </c>
      <c r="G39" s="165">
        <v>5.3740779768177028E-3</v>
      </c>
      <c r="H39" s="166">
        <v>60</v>
      </c>
      <c r="I39" s="165">
        <v>6.1324611610793136E-3</v>
      </c>
      <c r="J39" s="167">
        <v>57</v>
      </c>
      <c r="K39" s="168">
        <v>5.3626869884278857E-3</v>
      </c>
      <c r="L39" s="167">
        <v>78</v>
      </c>
      <c r="M39" s="165">
        <v>7.3933649289099528E-3</v>
      </c>
      <c r="N39" s="167">
        <v>73</v>
      </c>
      <c r="O39" s="165">
        <v>6.3744324135522178E-3</v>
      </c>
      <c r="P39" s="434">
        <v>32</v>
      </c>
      <c r="Q39" s="169">
        <v>4.5242471369998588E-3</v>
      </c>
      <c r="R39" s="169">
        <v>-0.56164383561643838</v>
      </c>
      <c r="S39" s="463" t="str">
        <f t="shared" si="2"/>
        <v>54 Gestion des déchets, mise au rebut, traitement de déchets de toute nature</v>
      </c>
    </row>
    <row r="40" spans="2:19" ht="30" customHeight="1" x14ac:dyDescent="0.25">
      <c r="B40" s="162">
        <v>55</v>
      </c>
      <c r="C40" s="163" t="s">
        <v>41</v>
      </c>
      <c r="D40" s="164">
        <v>47</v>
      </c>
      <c r="E40" s="165">
        <v>5.1665384192590962E-3</v>
      </c>
      <c r="F40" s="166">
        <v>37</v>
      </c>
      <c r="G40" s="165">
        <v>3.8988408851422548E-3</v>
      </c>
      <c r="H40" s="166">
        <v>44</v>
      </c>
      <c r="I40" s="165">
        <v>4.4971381847914958E-3</v>
      </c>
      <c r="J40" s="167">
        <v>70</v>
      </c>
      <c r="K40" s="168">
        <v>6.5857559507009134E-3</v>
      </c>
      <c r="L40" s="167">
        <v>70</v>
      </c>
      <c r="M40" s="165">
        <v>6.6350710900473934E-3</v>
      </c>
      <c r="N40" s="167">
        <v>52</v>
      </c>
      <c r="O40" s="165">
        <v>4.5406915822563745E-3</v>
      </c>
      <c r="P40" s="434">
        <v>36</v>
      </c>
      <c r="Q40" s="169">
        <v>5.0897780291248411E-3</v>
      </c>
      <c r="R40" s="169">
        <v>-0.30769230769230771</v>
      </c>
      <c r="S40" s="463" t="str">
        <f t="shared" si="2"/>
        <v>55 Surveillance, inspection, de procédé de fabrication, de locaux, de moyens de transport, d'équipements - avec ou sans matériel de contrôle</v>
      </c>
    </row>
    <row r="41" spans="2:19" ht="21.95" customHeight="1" thickBot="1" x14ac:dyDescent="0.3">
      <c r="B41" s="162">
        <v>59</v>
      </c>
      <c r="C41" s="163" t="s">
        <v>278</v>
      </c>
      <c r="D41" s="164">
        <v>19</v>
      </c>
      <c r="E41" s="165">
        <v>2.088600637572826E-3</v>
      </c>
      <c r="F41" s="166">
        <v>22</v>
      </c>
      <c r="G41" s="165">
        <v>2.3182297154899895E-3</v>
      </c>
      <c r="H41" s="166">
        <v>9</v>
      </c>
      <c r="I41" s="165">
        <v>9.1986917416189695E-4</v>
      </c>
      <c r="J41" s="167">
        <v>20</v>
      </c>
      <c r="K41" s="168">
        <v>1.8816445573431179E-3</v>
      </c>
      <c r="L41" s="167">
        <v>14</v>
      </c>
      <c r="M41" s="165">
        <v>1.3270142180094786E-3</v>
      </c>
      <c r="N41" s="167">
        <v>16</v>
      </c>
      <c r="O41" s="165">
        <v>1.3971358714634998E-3</v>
      </c>
      <c r="P41" s="434">
        <v>14</v>
      </c>
      <c r="Q41" s="169">
        <v>1.9793581224374383E-3</v>
      </c>
      <c r="R41" s="169">
        <v>-0.125</v>
      </c>
      <c r="S41" s="463" t="str">
        <f t="shared" si="2"/>
        <v>59 Autre Type de travail connu du groupe 50 non listé ci-dessus</v>
      </c>
    </row>
    <row r="42" spans="2:19" ht="21.95" customHeight="1" thickTop="1" thickBot="1" x14ac:dyDescent="0.3">
      <c r="B42" s="155">
        <v>6</v>
      </c>
      <c r="C42" s="156" t="s">
        <v>43</v>
      </c>
      <c r="D42" s="157">
        <v>3980</v>
      </c>
      <c r="E42" s="158">
        <v>0.43750687039683411</v>
      </c>
      <c r="F42" s="159">
        <v>4580</v>
      </c>
      <c r="G42" s="158">
        <v>0.48261327713382507</v>
      </c>
      <c r="H42" s="159">
        <v>4782</v>
      </c>
      <c r="I42" s="158">
        <v>0.48875715453802143</v>
      </c>
      <c r="J42" s="159">
        <v>5099</v>
      </c>
      <c r="K42" s="160">
        <v>0.47972527989462799</v>
      </c>
      <c r="L42" s="159">
        <v>4808</v>
      </c>
      <c r="M42" s="158">
        <v>0.45573459715639808</v>
      </c>
      <c r="N42" s="159">
        <v>4904</v>
      </c>
      <c r="O42" s="158">
        <v>0.42822214460356267</v>
      </c>
      <c r="P42" s="157">
        <v>3103</v>
      </c>
      <c r="Q42" s="161">
        <v>0.43871058956595499</v>
      </c>
      <c r="R42" s="161">
        <v>-0.36725122349102773</v>
      </c>
    </row>
    <row r="43" spans="2:19" ht="21.95" customHeight="1" thickTop="1" x14ac:dyDescent="0.25">
      <c r="B43" s="162">
        <v>60</v>
      </c>
      <c r="C43" s="163" t="s">
        <v>44</v>
      </c>
      <c r="D43" s="164">
        <v>69</v>
      </c>
      <c r="E43" s="165">
        <v>7.5849181048697374E-3</v>
      </c>
      <c r="F43" s="166">
        <v>66</v>
      </c>
      <c r="G43" s="165">
        <v>6.9546891464699681E-3</v>
      </c>
      <c r="H43" s="166">
        <v>84</v>
      </c>
      <c r="I43" s="165">
        <v>8.5854456255110376E-3</v>
      </c>
      <c r="J43" s="167">
        <v>81</v>
      </c>
      <c r="K43" s="168">
        <v>7.6206604572396277E-3</v>
      </c>
      <c r="L43" s="167">
        <v>100</v>
      </c>
      <c r="M43" s="165">
        <v>9.4786729857819912E-3</v>
      </c>
      <c r="N43" s="167">
        <v>108</v>
      </c>
      <c r="O43" s="165">
        <v>9.4306671323786239E-3</v>
      </c>
      <c r="P43" s="434">
        <v>70</v>
      </c>
      <c r="Q43" s="169">
        <v>9.8967906121871906E-3</v>
      </c>
      <c r="R43" s="169">
        <v>-0.35185185185185186</v>
      </c>
      <c r="S43" s="463" t="str">
        <f>CONCATENATE(B43," ",C43)</f>
        <v>60 Circulation, activité sportive, artistique - Non précisé</v>
      </c>
    </row>
    <row r="44" spans="2:19" ht="21.95" customHeight="1" x14ac:dyDescent="0.25">
      <c r="B44" s="162">
        <v>61</v>
      </c>
      <c r="C44" s="163" t="s">
        <v>45</v>
      </c>
      <c r="D44" s="164">
        <v>3881</v>
      </c>
      <c r="E44" s="165">
        <v>0.42662416181158624</v>
      </c>
      <c r="F44" s="166">
        <v>4486</v>
      </c>
      <c r="G44" s="165">
        <v>0.47270811380400424</v>
      </c>
      <c r="H44" s="166">
        <v>4669</v>
      </c>
      <c r="I44" s="165">
        <v>0.47720768601798869</v>
      </c>
      <c r="J44" s="167">
        <v>4991</v>
      </c>
      <c r="K44" s="168">
        <v>0.46956439928497512</v>
      </c>
      <c r="L44" s="167">
        <v>4679</v>
      </c>
      <c r="M44" s="165">
        <v>0.44350710900473933</v>
      </c>
      <c r="N44" s="167">
        <v>4763</v>
      </c>
      <c r="O44" s="165">
        <v>0.41590988473629059</v>
      </c>
      <c r="P44" s="434">
        <v>3023</v>
      </c>
      <c r="Q44" s="169">
        <v>0.4273999717234554</v>
      </c>
      <c r="R44" s="169">
        <v>-0.3653159773252152</v>
      </c>
      <c r="S44" s="463" t="str">
        <f>CONCATENATE(B44," ",C44)</f>
        <v>61 Circulation y compris dans les moyens de transport</v>
      </c>
    </row>
    <row r="45" spans="2:19" ht="21.95" customHeight="1" x14ac:dyDescent="0.25">
      <c r="B45" s="162">
        <v>62</v>
      </c>
      <c r="C45" s="163" t="s">
        <v>46</v>
      </c>
      <c r="D45" s="164">
        <v>22</v>
      </c>
      <c r="E45" s="165">
        <v>2.4183796856106408E-3</v>
      </c>
      <c r="F45" s="166">
        <v>12</v>
      </c>
      <c r="G45" s="165">
        <v>1.2644889357218123E-3</v>
      </c>
      <c r="H45" s="166">
        <v>19</v>
      </c>
      <c r="I45" s="165">
        <v>1.9419460343417824E-3</v>
      </c>
      <c r="J45" s="167">
        <v>15</v>
      </c>
      <c r="K45" s="168">
        <v>1.4112334180073382E-3</v>
      </c>
      <c r="L45" s="167">
        <v>18</v>
      </c>
      <c r="M45" s="165">
        <v>1.7061611374407583E-3</v>
      </c>
      <c r="N45" s="167">
        <v>20</v>
      </c>
      <c r="O45" s="165">
        <v>1.7464198393293748E-3</v>
      </c>
      <c r="P45" s="434">
        <v>4</v>
      </c>
      <c r="Q45" s="169">
        <v>5.6553089212498236E-4</v>
      </c>
      <c r="R45" s="169">
        <v>-0.8</v>
      </c>
      <c r="S45" s="463" t="str">
        <f>CONCATENATE(B45," ",C45)</f>
        <v>62 Activité sportive, artistique</v>
      </c>
    </row>
    <row r="46" spans="2:19" ht="21.95" customHeight="1" thickBot="1" x14ac:dyDescent="0.3">
      <c r="B46" s="162">
        <v>69</v>
      </c>
      <c r="C46" s="163" t="s">
        <v>281</v>
      </c>
      <c r="D46" s="164">
        <v>8</v>
      </c>
      <c r="E46" s="165">
        <v>8.7941079476750578E-4</v>
      </c>
      <c r="F46" s="166">
        <v>16</v>
      </c>
      <c r="G46" s="165">
        <v>1.6859852476290833E-3</v>
      </c>
      <c r="H46" s="166">
        <v>10</v>
      </c>
      <c r="I46" s="165">
        <v>1.0220768601798852E-3</v>
      </c>
      <c r="J46" s="167">
        <v>12</v>
      </c>
      <c r="K46" s="168">
        <v>1.1289867344058708E-3</v>
      </c>
      <c r="L46" s="167">
        <v>11</v>
      </c>
      <c r="M46" s="165">
        <v>1.042654028436019E-3</v>
      </c>
      <c r="N46" s="167">
        <v>13</v>
      </c>
      <c r="O46" s="165">
        <v>1.1351728955640936E-3</v>
      </c>
      <c r="P46" s="434">
        <v>6</v>
      </c>
      <c r="Q46" s="169">
        <v>8.4829633818747348E-4</v>
      </c>
      <c r="R46" s="169">
        <v>-0.53846153846153844</v>
      </c>
      <c r="S46" s="463" t="str">
        <f>CONCATENATE(B46," ",C46)</f>
        <v>69 Autre Type de travail connu du groupe 60 non listé ci-dessus</v>
      </c>
    </row>
    <row r="47" spans="2:19" ht="21.95" customHeight="1" thickTop="1" thickBot="1" x14ac:dyDescent="0.3">
      <c r="B47" s="155">
        <v>99</v>
      </c>
      <c r="C47" s="156" t="s">
        <v>282</v>
      </c>
      <c r="D47" s="157">
        <v>293</v>
      </c>
      <c r="E47" s="158">
        <v>3.2208420358359899E-2</v>
      </c>
      <c r="F47" s="159">
        <v>325</v>
      </c>
      <c r="G47" s="158">
        <v>3.4246575342465752E-2</v>
      </c>
      <c r="H47" s="159">
        <v>313</v>
      </c>
      <c r="I47" s="158">
        <v>3.1991005723630422E-2</v>
      </c>
      <c r="J47" s="159">
        <v>294</v>
      </c>
      <c r="K47" s="160">
        <v>2.7660174992943834E-2</v>
      </c>
      <c r="L47" s="159">
        <v>322</v>
      </c>
      <c r="M47" s="158">
        <v>3.052132701421801E-2</v>
      </c>
      <c r="N47" s="159">
        <v>336</v>
      </c>
      <c r="O47" s="158">
        <v>2.9339853300733496E-2</v>
      </c>
      <c r="P47" s="157">
        <v>215</v>
      </c>
      <c r="Q47" s="161">
        <v>3.0397285451717802E-2</v>
      </c>
      <c r="R47" s="161">
        <v>-0.36011904761904762</v>
      </c>
      <c r="S47" s="463" t="str">
        <f>CONCATENATE(B47," ",C47)</f>
        <v>99 Autre type de travail, non listé dans cette classification</v>
      </c>
    </row>
    <row r="48" spans="2:19" ht="21.95" customHeight="1" thickTop="1" thickBot="1" x14ac:dyDescent="0.3">
      <c r="B48" s="155" t="s">
        <v>50</v>
      </c>
      <c r="C48" s="156" t="s">
        <v>51</v>
      </c>
      <c r="D48" s="157">
        <v>398</v>
      </c>
      <c r="E48" s="158">
        <v>4.3750687039683413E-2</v>
      </c>
      <c r="F48" s="159">
        <v>388</v>
      </c>
      <c r="G48" s="158">
        <v>4.0885142255005266E-2</v>
      </c>
      <c r="H48" s="159">
        <v>373</v>
      </c>
      <c r="I48" s="158">
        <v>3.8123466884709731E-2</v>
      </c>
      <c r="J48" s="159">
        <v>518</v>
      </c>
      <c r="K48" s="160">
        <v>4.8734594035186755E-2</v>
      </c>
      <c r="L48" s="159">
        <v>557</v>
      </c>
      <c r="M48" s="158">
        <v>5.2796208530805688E-2</v>
      </c>
      <c r="N48" s="159">
        <v>612</v>
      </c>
      <c r="O48" s="158">
        <v>5.3440447083478872E-2</v>
      </c>
      <c r="P48" s="157">
        <v>386</v>
      </c>
      <c r="Q48" s="161">
        <v>5.4573731090060792E-2</v>
      </c>
      <c r="R48" s="161">
        <v>-0.36928104575163401</v>
      </c>
      <c r="S48" s="463" t="s">
        <v>283</v>
      </c>
    </row>
    <row r="49" spans="2:18" ht="21.95" customHeight="1" thickTop="1" thickBot="1" x14ac:dyDescent="0.3">
      <c r="B49" s="487" t="s">
        <v>52</v>
      </c>
      <c r="C49" s="488"/>
      <c r="D49" s="172">
        <v>9097</v>
      </c>
      <c r="E49" s="173">
        <v>1</v>
      </c>
      <c r="F49" s="174">
        <v>9490</v>
      </c>
      <c r="G49" s="173">
        <v>1</v>
      </c>
      <c r="H49" s="174">
        <v>9784</v>
      </c>
      <c r="I49" s="173">
        <v>1</v>
      </c>
      <c r="J49" s="174">
        <v>10629</v>
      </c>
      <c r="K49" s="175">
        <v>1</v>
      </c>
      <c r="L49" s="174">
        <v>10550</v>
      </c>
      <c r="M49" s="173">
        <v>1</v>
      </c>
      <c r="N49" s="355">
        <v>11452</v>
      </c>
      <c r="O49" s="442">
        <v>0.99999999999999989</v>
      </c>
      <c r="P49" s="355">
        <v>7073</v>
      </c>
      <c r="Q49" s="176">
        <v>1</v>
      </c>
      <c r="R49" s="176">
        <v>-0.38237862382116661</v>
      </c>
    </row>
    <row r="50" spans="2:18" ht="15.75" thickTop="1" x14ac:dyDescent="0.25">
      <c r="B50" s="145"/>
      <c r="C50" s="146"/>
      <c r="D50" s="147"/>
      <c r="E50" s="148"/>
      <c r="F50" s="149"/>
      <c r="G50" s="148"/>
      <c r="H50" s="149"/>
      <c r="I50" s="148"/>
      <c r="J50" s="149"/>
      <c r="K50" s="148"/>
      <c r="L50" s="149"/>
      <c r="M50" s="148"/>
      <c r="N50" s="149"/>
      <c r="O50" s="148"/>
      <c r="P50" s="149"/>
      <c r="Q50" s="148"/>
      <c r="R50" s="148"/>
    </row>
    <row r="51" spans="2:18" x14ac:dyDescent="0.25">
      <c r="B51" s="150"/>
      <c r="C51" s="151"/>
      <c r="D51" s="152"/>
      <c r="E51" s="152"/>
      <c r="F51" s="152"/>
      <c r="G51" s="152"/>
      <c r="H51" s="152"/>
      <c r="I51" s="152"/>
      <c r="J51" s="153"/>
      <c r="K51" s="152"/>
      <c r="L51" s="153"/>
      <c r="M51" s="152"/>
      <c r="N51" s="153"/>
      <c r="O51" s="152"/>
      <c r="P51" s="153"/>
      <c r="Q51" s="152"/>
      <c r="R51" s="152"/>
    </row>
  </sheetData>
  <dataConsolidate/>
  <mergeCells count="14">
    <mergeCell ref="B49:C49"/>
    <mergeCell ref="R4:R6"/>
    <mergeCell ref="B4:B6"/>
    <mergeCell ref="C4:C6"/>
    <mergeCell ref="D4:Q4"/>
    <mergeCell ref="J5:K5"/>
    <mergeCell ref="B2:R2"/>
    <mergeCell ref="B3:R3"/>
    <mergeCell ref="F5:G5"/>
    <mergeCell ref="P5:Q5"/>
    <mergeCell ref="D5:E5"/>
    <mergeCell ref="H5:I5"/>
    <mergeCell ref="L5:M5"/>
    <mergeCell ref="N5:O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fitToHeight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  <pageSetUpPr fitToPage="1"/>
  </sheetPr>
  <dimension ref="B1:T31"/>
  <sheetViews>
    <sheetView topLeftCell="D1" zoomScale="80" zoomScaleNormal="80" workbookViewId="0">
      <selection activeCell="D7" sqref="D7:R29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70.7109375" style="143" customWidth="1"/>
    <col min="4" max="18" width="13.7109375" style="143" customWidth="1"/>
    <col min="19" max="19" width="90.28515625" style="463" customWidth="1"/>
    <col min="20" max="16384" width="9.140625" style="143"/>
  </cols>
  <sheetData>
    <row r="1" spans="2:20" ht="15.75" thickBot="1" x14ac:dyDescent="0.3"/>
    <row r="2" spans="2:20" ht="25.15" customHeight="1" thickTop="1" thickBot="1" x14ac:dyDescent="0.3">
      <c r="B2" s="476" t="s">
        <v>268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558"/>
    </row>
    <row r="3" spans="2:20" ht="25.15" customHeight="1" thickTop="1" thickBot="1" x14ac:dyDescent="0.3">
      <c r="B3" s="479" t="s">
        <v>551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502"/>
    </row>
    <row r="4" spans="2:20" ht="25.15" customHeight="1" thickTop="1" x14ac:dyDescent="0.25">
      <c r="B4" s="492" t="s">
        <v>54</v>
      </c>
      <c r="C4" s="485" t="s">
        <v>2</v>
      </c>
      <c r="D4" s="486">
        <v>2014</v>
      </c>
      <c r="E4" s="483"/>
      <c r="F4" s="482">
        <v>2015</v>
      </c>
      <c r="G4" s="483"/>
      <c r="H4" s="482">
        <v>2016</v>
      </c>
      <c r="I4" s="483"/>
      <c r="J4" s="482">
        <v>2017</v>
      </c>
      <c r="K4" s="483"/>
      <c r="L4" s="526">
        <v>2018</v>
      </c>
      <c r="M4" s="526"/>
      <c r="N4" s="526">
        <v>2019</v>
      </c>
      <c r="O4" s="526"/>
      <c r="P4" s="526">
        <v>2020</v>
      </c>
      <c r="Q4" s="559"/>
      <c r="R4" s="516" t="s">
        <v>536</v>
      </c>
    </row>
    <row r="5" spans="2:20" ht="25.15" customHeight="1" x14ac:dyDescent="0.25">
      <c r="B5" s="493"/>
      <c r="C5" s="495"/>
      <c r="D5" s="563"/>
      <c r="E5" s="603"/>
      <c r="F5" s="604"/>
      <c r="G5" s="603"/>
      <c r="H5" s="604"/>
      <c r="I5" s="603"/>
      <c r="J5" s="604"/>
      <c r="K5" s="603"/>
      <c r="L5" s="527"/>
      <c r="M5" s="527"/>
      <c r="N5" s="527"/>
      <c r="O5" s="527"/>
      <c r="P5" s="527"/>
      <c r="Q5" s="602"/>
      <c r="R5" s="517"/>
    </row>
    <row r="6" spans="2:20" ht="25.15" customHeight="1" thickBot="1" x14ac:dyDescent="0.3">
      <c r="B6" s="494"/>
      <c r="C6" s="496"/>
      <c r="D6" s="443" t="s">
        <v>6</v>
      </c>
      <c r="E6" s="444" t="s">
        <v>7</v>
      </c>
      <c r="F6" s="438" t="s">
        <v>6</v>
      </c>
      <c r="G6" s="444" t="s">
        <v>7</v>
      </c>
      <c r="H6" s="438" t="s">
        <v>6</v>
      </c>
      <c r="I6" s="444" t="s">
        <v>7</v>
      </c>
      <c r="J6" s="438" t="s">
        <v>6</v>
      </c>
      <c r="K6" s="445" t="s">
        <v>7</v>
      </c>
      <c r="L6" s="438" t="s">
        <v>6</v>
      </c>
      <c r="M6" s="437" t="s">
        <v>7</v>
      </c>
      <c r="N6" s="438" t="s">
        <v>6</v>
      </c>
      <c r="O6" s="437" t="s">
        <v>7</v>
      </c>
      <c r="P6" s="438" t="s">
        <v>6</v>
      </c>
      <c r="Q6" s="461" t="s">
        <v>7</v>
      </c>
      <c r="R6" s="518"/>
      <c r="S6" s="464"/>
    </row>
    <row r="7" spans="2:20" ht="21.95" customHeight="1" thickTop="1" x14ac:dyDescent="0.25">
      <c r="B7" s="376" t="s">
        <v>157</v>
      </c>
      <c r="C7" s="163" t="s">
        <v>158</v>
      </c>
      <c r="D7" s="330">
        <v>901</v>
      </c>
      <c r="E7" s="165">
        <v>9.9043640760690332E-2</v>
      </c>
      <c r="F7" s="312">
        <v>846</v>
      </c>
      <c r="G7" s="165">
        <v>8.9146469968387779E-2</v>
      </c>
      <c r="H7" s="312">
        <v>880</v>
      </c>
      <c r="I7" s="165">
        <v>8.994276369582993E-2</v>
      </c>
      <c r="J7" s="312">
        <v>924</v>
      </c>
      <c r="K7" s="168">
        <v>8.693197854925204E-2</v>
      </c>
      <c r="L7" s="312">
        <v>1021</v>
      </c>
      <c r="M7" s="168">
        <v>9.6777251184834129E-2</v>
      </c>
      <c r="N7" s="312">
        <v>1077</v>
      </c>
      <c r="O7" s="168">
        <v>9.4044708347886835E-2</v>
      </c>
      <c r="P7" s="312">
        <v>583</v>
      </c>
      <c r="Q7" s="168">
        <v>8.2426127527216175E-2</v>
      </c>
      <c r="R7" s="296">
        <v>-0.45868152274837509</v>
      </c>
      <c r="S7" s="464" t="s">
        <v>319</v>
      </c>
      <c r="T7" s="144"/>
    </row>
    <row r="8" spans="2:20" ht="35.1" customHeight="1" x14ac:dyDescent="0.25">
      <c r="B8" s="376" t="s">
        <v>159</v>
      </c>
      <c r="C8" s="163" t="s">
        <v>160</v>
      </c>
      <c r="D8" s="330">
        <v>1721</v>
      </c>
      <c r="E8" s="165">
        <v>0.18918324722435967</v>
      </c>
      <c r="F8" s="312">
        <v>1906</v>
      </c>
      <c r="G8" s="165">
        <v>0.20084299262381455</v>
      </c>
      <c r="H8" s="312">
        <v>1782</v>
      </c>
      <c r="I8" s="165">
        <v>0.1821340964840556</v>
      </c>
      <c r="J8" s="312">
        <v>2017</v>
      </c>
      <c r="K8" s="168">
        <v>0.18976385360805345</v>
      </c>
      <c r="L8" s="312">
        <v>1855</v>
      </c>
      <c r="M8" s="168">
        <v>0.17582938388625594</v>
      </c>
      <c r="N8" s="312">
        <v>1898</v>
      </c>
      <c r="O8" s="168">
        <v>0.16573524275235765</v>
      </c>
      <c r="P8" s="312">
        <v>1174</v>
      </c>
      <c r="Q8" s="168">
        <v>0.16598331683868231</v>
      </c>
      <c r="R8" s="296">
        <v>-0.38145416227608009</v>
      </c>
      <c r="S8" s="464" t="s">
        <v>323</v>
      </c>
      <c r="T8" s="144"/>
    </row>
    <row r="9" spans="2:20" ht="21.95" customHeight="1" x14ac:dyDescent="0.25">
      <c r="B9" s="376" t="s">
        <v>161</v>
      </c>
      <c r="C9" s="163" t="s">
        <v>326</v>
      </c>
      <c r="D9" s="330">
        <v>256</v>
      </c>
      <c r="E9" s="165">
        <v>2.8141145432560185E-2</v>
      </c>
      <c r="F9" s="312">
        <v>290</v>
      </c>
      <c r="G9" s="165">
        <v>3.0558482613277135E-2</v>
      </c>
      <c r="H9" s="312">
        <v>256</v>
      </c>
      <c r="I9" s="165">
        <v>2.616516762060507E-2</v>
      </c>
      <c r="J9" s="312">
        <v>273</v>
      </c>
      <c r="K9" s="168">
        <v>2.5684448207733565E-2</v>
      </c>
      <c r="L9" s="312">
        <v>293</v>
      </c>
      <c r="M9" s="168">
        <v>2.7772511848341234E-2</v>
      </c>
      <c r="N9" s="312">
        <v>268</v>
      </c>
      <c r="O9" s="168">
        <v>2.3402025847013622E-2</v>
      </c>
      <c r="P9" s="312">
        <v>154</v>
      </c>
      <c r="Q9" s="168">
        <v>2.177293934681182E-2</v>
      </c>
      <c r="R9" s="296">
        <v>-0.42537313432835822</v>
      </c>
      <c r="S9" s="464" t="s">
        <v>324</v>
      </c>
      <c r="T9" s="144"/>
    </row>
    <row r="10" spans="2:20" ht="21.95" customHeight="1" x14ac:dyDescent="0.25">
      <c r="B10" s="376" t="s">
        <v>163</v>
      </c>
      <c r="C10" s="163" t="s">
        <v>164</v>
      </c>
      <c r="D10" s="330">
        <v>38</v>
      </c>
      <c r="E10" s="165">
        <v>4.1772012751456521E-3</v>
      </c>
      <c r="F10" s="312">
        <v>41</v>
      </c>
      <c r="G10" s="165">
        <v>4.3203371970495256E-3</v>
      </c>
      <c r="H10" s="312">
        <v>31</v>
      </c>
      <c r="I10" s="165">
        <v>3.1684382665576453E-3</v>
      </c>
      <c r="J10" s="312">
        <v>37</v>
      </c>
      <c r="K10" s="168">
        <v>3.4810424310847683E-3</v>
      </c>
      <c r="L10" s="312">
        <v>40</v>
      </c>
      <c r="M10" s="168">
        <v>3.7914691943127963E-3</v>
      </c>
      <c r="N10" s="312">
        <v>43</v>
      </c>
      <c r="O10" s="168">
        <v>3.7548026545581557E-3</v>
      </c>
      <c r="P10" s="312">
        <v>24</v>
      </c>
      <c r="Q10" s="168">
        <v>3.3931853527498939E-3</v>
      </c>
      <c r="R10" s="296">
        <v>-0.44186046511627908</v>
      </c>
      <c r="S10" s="464" t="s">
        <v>325</v>
      </c>
      <c r="T10" s="144"/>
    </row>
    <row r="11" spans="2:20" ht="21.95" customHeight="1" x14ac:dyDescent="0.25">
      <c r="B11" s="376" t="s">
        <v>165</v>
      </c>
      <c r="C11" s="163" t="s">
        <v>166</v>
      </c>
      <c r="D11" s="330">
        <v>12</v>
      </c>
      <c r="E11" s="165">
        <v>1.3191161921512586E-3</v>
      </c>
      <c r="F11" s="312">
        <v>5</v>
      </c>
      <c r="G11" s="165">
        <v>5.2687038988408848E-4</v>
      </c>
      <c r="H11" s="312">
        <v>17</v>
      </c>
      <c r="I11" s="165">
        <v>1.7375306623058054E-3</v>
      </c>
      <c r="J11" s="312">
        <v>10</v>
      </c>
      <c r="K11" s="168">
        <v>9.4082227867155893E-4</v>
      </c>
      <c r="L11" s="312">
        <v>8</v>
      </c>
      <c r="M11" s="168">
        <v>7.5829383886255922E-4</v>
      </c>
      <c r="N11" s="312">
        <v>7</v>
      </c>
      <c r="O11" s="168">
        <v>6.1124694376528117E-4</v>
      </c>
      <c r="P11" s="312">
        <v>14</v>
      </c>
      <c r="Q11" s="168">
        <v>1.9793581224374383E-3</v>
      </c>
      <c r="R11" s="296">
        <v>1</v>
      </c>
      <c r="S11" s="464" t="s">
        <v>327</v>
      </c>
      <c r="T11" s="144"/>
    </row>
    <row r="12" spans="2:20" ht="21.95" customHeight="1" x14ac:dyDescent="0.25">
      <c r="B12" s="376" t="s">
        <v>167</v>
      </c>
      <c r="C12" s="163" t="s">
        <v>168</v>
      </c>
      <c r="D12" s="330">
        <v>2</v>
      </c>
      <c r="E12" s="165">
        <v>2.1985269869187644E-4</v>
      </c>
      <c r="F12" s="312">
        <v>0</v>
      </c>
      <c r="G12" s="165">
        <v>0</v>
      </c>
      <c r="H12" s="312">
        <v>3</v>
      </c>
      <c r="I12" s="165">
        <v>3.0662305805396572E-4</v>
      </c>
      <c r="J12" s="312">
        <v>4</v>
      </c>
      <c r="K12" s="168">
        <v>3.7632891146862355E-4</v>
      </c>
      <c r="L12" s="312">
        <v>1</v>
      </c>
      <c r="M12" s="168">
        <v>9.4786729857819903E-5</v>
      </c>
      <c r="N12" s="312">
        <v>5</v>
      </c>
      <c r="O12" s="168">
        <v>4.366049598323437E-4</v>
      </c>
      <c r="P12" s="312">
        <v>2</v>
      </c>
      <c r="Q12" s="168">
        <v>2.8276544606249118E-4</v>
      </c>
      <c r="R12" s="296">
        <v>-0.6</v>
      </c>
      <c r="S12" s="464" t="s">
        <v>328</v>
      </c>
      <c r="T12" s="144"/>
    </row>
    <row r="13" spans="2:20" ht="21.95" customHeight="1" x14ac:dyDescent="0.25">
      <c r="B13" s="376" t="s">
        <v>169</v>
      </c>
      <c r="C13" s="163" t="s">
        <v>170</v>
      </c>
      <c r="D13" s="330">
        <v>4</v>
      </c>
      <c r="E13" s="165">
        <v>4.3970539738375289E-4</v>
      </c>
      <c r="F13" s="312">
        <v>4</v>
      </c>
      <c r="G13" s="165">
        <v>4.2149631190727084E-4</v>
      </c>
      <c r="H13" s="312">
        <v>7</v>
      </c>
      <c r="I13" s="165">
        <v>7.1545380212591973E-4</v>
      </c>
      <c r="J13" s="312">
        <v>4</v>
      </c>
      <c r="K13" s="168">
        <v>3.7632891146862355E-4</v>
      </c>
      <c r="L13" s="312">
        <v>3</v>
      </c>
      <c r="M13" s="168">
        <v>2.8436018957345974E-4</v>
      </c>
      <c r="N13" s="312">
        <v>5</v>
      </c>
      <c r="O13" s="168">
        <v>4.366049598323437E-4</v>
      </c>
      <c r="P13" s="312">
        <v>2</v>
      </c>
      <c r="Q13" s="168">
        <v>2.8276544606249118E-4</v>
      </c>
      <c r="R13" s="296">
        <v>-0.6</v>
      </c>
      <c r="S13" s="464" t="s">
        <v>320</v>
      </c>
      <c r="T13" s="144"/>
    </row>
    <row r="14" spans="2:20" ht="21.95" customHeight="1" x14ac:dyDescent="0.25">
      <c r="B14" s="376" t="s">
        <v>171</v>
      </c>
      <c r="C14" s="163" t="s">
        <v>172</v>
      </c>
      <c r="D14" s="330">
        <v>5</v>
      </c>
      <c r="E14" s="165">
        <v>5.4963174672969107E-4</v>
      </c>
      <c r="F14" s="312">
        <v>2</v>
      </c>
      <c r="G14" s="165">
        <v>2.1074815595363542E-4</v>
      </c>
      <c r="H14" s="312">
        <v>2</v>
      </c>
      <c r="I14" s="165">
        <v>2.0441537203597711E-4</v>
      </c>
      <c r="J14" s="312">
        <v>1</v>
      </c>
      <c r="K14" s="168">
        <v>9.4082227867155888E-5</v>
      </c>
      <c r="L14" s="312">
        <v>1</v>
      </c>
      <c r="M14" s="168">
        <v>9.4786729857819903E-5</v>
      </c>
      <c r="N14" s="312">
        <v>1</v>
      </c>
      <c r="O14" s="168">
        <v>8.7320991966468735E-5</v>
      </c>
      <c r="P14" s="312">
        <v>0</v>
      </c>
      <c r="Q14" s="168">
        <v>0</v>
      </c>
      <c r="R14" s="296">
        <v>-1</v>
      </c>
      <c r="S14" s="464" t="s">
        <v>329</v>
      </c>
      <c r="T14" s="144"/>
    </row>
    <row r="15" spans="2:20" ht="21.95" customHeight="1" x14ac:dyDescent="0.25">
      <c r="B15" s="376" t="s">
        <v>173</v>
      </c>
      <c r="C15" s="163" t="s">
        <v>174</v>
      </c>
      <c r="D15" s="330">
        <v>0</v>
      </c>
      <c r="E15" s="165">
        <v>0</v>
      </c>
      <c r="F15" s="312">
        <v>0</v>
      </c>
      <c r="G15" s="165">
        <v>0</v>
      </c>
      <c r="H15" s="312">
        <v>0</v>
      </c>
      <c r="I15" s="165">
        <v>0</v>
      </c>
      <c r="J15" s="312">
        <v>3</v>
      </c>
      <c r="K15" s="168">
        <v>2.8224668360146769E-4</v>
      </c>
      <c r="L15" s="312">
        <v>0</v>
      </c>
      <c r="M15" s="168">
        <v>0</v>
      </c>
      <c r="N15" s="312">
        <v>4</v>
      </c>
      <c r="O15" s="168">
        <v>3.4928396786587494E-4</v>
      </c>
      <c r="P15" s="312">
        <v>2</v>
      </c>
      <c r="Q15" s="168">
        <v>2.8276544606249118E-4</v>
      </c>
      <c r="R15" s="296">
        <v>-0.5</v>
      </c>
      <c r="S15" s="464" t="s">
        <v>330</v>
      </c>
      <c r="T15" s="144"/>
    </row>
    <row r="16" spans="2:20" ht="21.95" customHeight="1" x14ac:dyDescent="0.25">
      <c r="B16" s="376" t="s">
        <v>175</v>
      </c>
      <c r="C16" s="163" t="s">
        <v>176</v>
      </c>
      <c r="D16" s="330">
        <v>3</v>
      </c>
      <c r="E16" s="165">
        <v>3.2977904803781465E-4</v>
      </c>
      <c r="F16" s="312">
        <v>6</v>
      </c>
      <c r="G16" s="165">
        <v>6.3224446786090617E-4</v>
      </c>
      <c r="H16" s="312">
        <v>1</v>
      </c>
      <c r="I16" s="165">
        <v>1.0220768601798856E-4</v>
      </c>
      <c r="J16" s="312">
        <v>2</v>
      </c>
      <c r="K16" s="168">
        <v>1.8816445573431178E-4</v>
      </c>
      <c r="L16" s="312">
        <v>6</v>
      </c>
      <c r="M16" s="168">
        <v>5.6872037914691947E-4</v>
      </c>
      <c r="N16" s="312">
        <v>6</v>
      </c>
      <c r="O16" s="168">
        <v>5.2392595179881246E-4</v>
      </c>
      <c r="P16" s="312">
        <v>4</v>
      </c>
      <c r="Q16" s="168">
        <v>5.6553089212498236E-4</v>
      </c>
      <c r="R16" s="296">
        <v>-0.33333333333333331</v>
      </c>
      <c r="S16" s="464" t="s">
        <v>331</v>
      </c>
      <c r="T16" s="144"/>
    </row>
    <row r="17" spans="2:20" ht="21.95" customHeight="1" x14ac:dyDescent="0.25">
      <c r="B17" s="376" t="s">
        <v>177</v>
      </c>
      <c r="C17" s="163" t="s">
        <v>178</v>
      </c>
      <c r="D17" s="330">
        <v>2</v>
      </c>
      <c r="E17" s="165">
        <v>2.1985269869187644E-4</v>
      </c>
      <c r="F17" s="312">
        <v>2</v>
      </c>
      <c r="G17" s="165">
        <v>2.1074815595363542E-4</v>
      </c>
      <c r="H17" s="312">
        <v>0</v>
      </c>
      <c r="I17" s="165">
        <v>0</v>
      </c>
      <c r="J17" s="312">
        <v>3</v>
      </c>
      <c r="K17" s="168">
        <v>2.8224668360146769E-4</v>
      </c>
      <c r="L17" s="312">
        <v>5</v>
      </c>
      <c r="M17" s="168">
        <v>4.7393364928909954E-4</v>
      </c>
      <c r="N17" s="312">
        <v>3</v>
      </c>
      <c r="O17" s="168">
        <v>2.6196297589940623E-4</v>
      </c>
      <c r="P17" s="312">
        <v>3</v>
      </c>
      <c r="Q17" s="168">
        <v>4.2414816909373674E-4</v>
      </c>
      <c r="R17" s="296">
        <v>0</v>
      </c>
      <c r="S17" s="464" t="s">
        <v>332</v>
      </c>
      <c r="T17" s="144"/>
    </row>
    <row r="18" spans="2:20" ht="21.95" customHeight="1" x14ac:dyDescent="0.25">
      <c r="B18" s="376" t="s">
        <v>179</v>
      </c>
      <c r="C18" s="163" t="s">
        <v>180</v>
      </c>
      <c r="D18" s="330">
        <v>43</v>
      </c>
      <c r="E18" s="165">
        <v>4.7268330218753433E-3</v>
      </c>
      <c r="F18" s="312">
        <v>32</v>
      </c>
      <c r="G18" s="165">
        <v>3.3719704952581667E-3</v>
      </c>
      <c r="H18" s="312">
        <v>33</v>
      </c>
      <c r="I18" s="165">
        <v>3.3728536385936227E-3</v>
      </c>
      <c r="J18" s="312">
        <v>27</v>
      </c>
      <c r="K18" s="168">
        <v>2.5402201524132089E-3</v>
      </c>
      <c r="L18" s="312">
        <v>17</v>
      </c>
      <c r="M18" s="168">
        <v>1.6113744075829384E-3</v>
      </c>
      <c r="N18" s="312">
        <v>26</v>
      </c>
      <c r="O18" s="168">
        <v>2.2703457911281873E-3</v>
      </c>
      <c r="P18" s="312">
        <v>21</v>
      </c>
      <c r="Q18" s="168">
        <v>2.969037183656157E-3</v>
      </c>
      <c r="R18" s="296">
        <v>-0.19230769230769232</v>
      </c>
      <c r="S18" s="464" t="s">
        <v>333</v>
      </c>
      <c r="T18" s="144"/>
    </row>
    <row r="19" spans="2:20" ht="21.95" customHeight="1" x14ac:dyDescent="0.25">
      <c r="B19" s="376" t="s">
        <v>181</v>
      </c>
      <c r="C19" s="163" t="s">
        <v>182</v>
      </c>
      <c r="D19" s="330">
        <v>4841</v>
      </c>
      <c r="E19" s="165">
        <v>0.5321534571836869</v>
      </c>
      <c r="F19" s="312">
        <v>5039</v>
      </c>
      <c r="G19" s="165">
        <v>0.53097997892518445</v>
      </c>
      <c r="H19" s="312">
        <v>5321</v>
      </c>
      <c r="I19" s="165">
        <v>0.5438470973017171</v>
      </c>
      <c r="J19" s="312">
        <v>5803</v>
      </c>
      <c r="K19" s="168">
        <v>0.54595916831310565</v>
      </c>
      <c r="L19" s="312">
        <v>5730</v>
      </c>
      <c r="M19" s="168">
        <v>0.543127962085308</v>
      </c>
      <c r="N19" s="312">
        <v>6509</v>
      </c>
      <c r="O19" s="168">
        <v>0.56837233670974507</v>
      </c>
      <c r="P19" s="312">
        <v>4141</v>
      </c>
      <c r="Q19" s="168">
        <v>0.58546585607238799</v>
      </c>
      <c r="R19" s="296">
        <v>-0.36380396374251039</v>
      </c>
      <c r="S19" s="464" t="s">
        <v>334</v>
      </c>
      <c r="T19" s="144"/>
    </row>
    <row r="20" spans="2:20" ht="21.95" customHeight="1" x14ac:dyDescent="0.25">
      <c r="B20" s="376" t="s">
        <v>183</v>
      </c>
      <c r="C20" s="163" t="s">
        <v>184</v>
      </c>
      <c r="D20" s="330">
        <v>267</v>
      </c>
      <c r="E20" s="165">
        <v>2.9350335275365506E-2</v>
      </c>
      <c r="F20" s="312">
        <v>297</v>
      </c>
      <c r="G20" s="165">
        <v>3.129610115911486E-2</v>
      </c>
      <c r="H20" s="312">
        <v>331</v>
      </c>
      <c r="I20" s="165">
        <v>3.3830744071954209E-2</v>
      </c>
      <c r="J20" s="312">
        <v>345</v>
      </c>
      <c r="K20" s="168">
        <v>3.2458368614168787E-2</v>
      </c>
      <c r="L20" s="312">
        <v>349</v>
      </c>
      <c r="M20" s="168">
        <v>3.308056872037915E-2</v>
      </c>
      <c r="N20" s="312">
        <v>318</v>
      </c>
      <c r="O20" s="168">
        <v>2.7768075445337059E-2</v>
      </c>
      <c r="P20" s="312">
        <v>211</v>
      </c>
      <c r="Q20" s="168">
        <v>2.9831754559592819E-2</v>
      </c>
      <c r="R20" s="296">
        <v>-0.33647798742138363</v>
      </c>
      <c r="S20" s="464" t="s">
        <v>335</v>
      </c>
      <c r="T20" s="144"/>
    </row>
    <row r="21" spans="2:20" ht="21.95" customHeight="1" x14ac:dyDescent="0.25">
      <c r="B21" s="376" t="s">
        <v>185</v>
      </c>
      <c r="C21" s="163" t="s">
        <v>186</v>
      </c>
      <c r="D21" s="330">
        <v>81</v>
      </c>
      <c r="E21" s="165">
        <v>8.9040342970209962E-3</v>
      </c>
      <c r="F21" s="312">
        <v>73</v>
      </c>
      <c r="G21" s="165">
        <v>7.6923076923076927E-3</v>
      </c>
      <c r="H21" s="312">
        <v>74</v>
      </c>
      <c r="I21" s="165">
        <v>7.5633687653311518E-3</v>
      </c>
      <c r="J21" s="312">
        <v>82</v>
      </c>
      <c r="K21" s="168">
        <v>7.7147426851067839E-3</v>
      </c>
      <c r="L21" s="312">
        <v>83</v>
      </c>
      <c r="M21" s="168">
        <v>7.8672985781990529E-3</v>
      </c>
      <c r="N21" s="312">
        <v>85</v>
      </c>
      <c r="O21" s="168">
        <v>7.4222843171498432E-3</v>
      </c>
      <c r="P21" s="312">
        <v>63</v>
      </c>
      <c r="Q21" s="168">
        <v>8.907111550968471E-3</v>
      </c>
      <c r="R21" s="296">
        <v>-0.25882352941176473</v>
      </c>
      <c r="S21" s="464" t="s">
        <v>336</v>
      </c>
      <c r="T21" s="144"/>
    </row>
    <row r="22" spans="2:20" ht="21.95" customHeight="1" x14ac:dyDescent="0.25">
      <c r="B22" s="376" t="s">
        <v>187</v>
      </c>
      <c r="C22" s="163" t="s">
        <v>188</v>
      </c>
      <c r="D22" s="330">
        <v>8</v>
      </c>
      <c r="E22" s="165">
        <v>8.7941079476750578E-4</v>
      </c>
      <c r="F22" s="312">
        <v>6</v>
      </c>
      <c r="G22" s="165">
        <v>6.3224446786090617E-4</v>
      </c>
      <c r="H22" s="312">
        <v>21</v>
      </c>
      <c r="I22" s="165">
        <v>2.1463614063777594E-3</v>
      </c>
      <c r="J22" s="312">
        <v>6</v>
      </c>
      <c r="K22" s="168">
        <v>5.6449336720293538E-4</v>
      </c>
      <c r="L22" s="312">
        <v>4</v>
      </c>
      <c r="M22" s="168">
        <v>3.7914691943127961E-4</v>
      </c>
      <c r="N22" s="312">
        <v>14</v>
      </c>
      <c r="O22" s="168">
        <v>1.2224938875305623E-3</v>
      </c>
      <c r="P22" s="312">
        <v>6</v>
      </c>
      <c r="Q22" s="168">
        <v>8.4829633818747348E-4</v>
      </c>
      <c r="R22" s="296">
        <v>-0.5714285714285714</v>
      </c>
      <c r="S22" s="464" t="s">
        <v>337</v>
      </c>
      <c r="T22" s="144"/>
    </row>
    <row r="23" spans="2:20" ht="21.95" customHeight="1" x14ac:dyDescent="0.25">
      <c r="B23" s="376" t="s">
        <v>189</v>
      </c>
      <c r="C23" s="163" t="s">
        <v>190</v>
      </c>
      <c r="D23" s="330">
        <v>10</v>
      </c>
      <c r="E23" s="165">
        <v>1.0992634934593821E-3</v>
      </c>
      <c r="F23" s="312">
        <v>9</v>
      </c>
      <c r="G23" s="165">
        <v>9.4836670179135937E-4</v>
      </c>
      <c r="H23" s="312">
        <v>15</v>
      </c>
      <c r="I23" s="165">
        <v>1.5331152902698284E-3</v>
      </c>
      <c r="J23" s="312">
        <v>14</v>
      </c>
      <c r="K23" s="168">
        <v>1.3171511901401826E-3</v>
      </c>
      <c r="L23" s="312">
        <v>18</v>
      </c>
      <c r="M23" s="168">
        <v>1.7061611374407583E-3</v>
      </c>
      <c r="N23" s="312">
        <v>11</v>
      </c>
      <c r="O23" s="168">
        <v>9.6053091163115611E-4</v>
      </c>
      <c r="P23" s="312">
        <v>12</v>
      </c>
      <c r="Q23" s="168">
        <v>1.696592676374947E-3</v>
      </c>
      <c r="R23" s="296">
        <v>9.0909090909090912E-2</v>
      </c>
      <c r="S23" s="464" t="s">
        <v>338</v>
      </c>
      <c r="T23" s="144"/>
    </row>
    <row r="24" spans="2:20" ht="35.1" customHeight="1" x14ac:dyDescent="0.25">
      <c r="B24" s="376" t="s">
        <v>191</v>
      </c>
      <c r="C24" s="163" t="s">
        <v>192</v>
      </c>
      <c r="D24" s="330">
        <v>40</v>
      </c>
      <c r="E24" s="165">
        <v>4.3970539738375286E-3</v>
      </c>
      <c r="F24" s="312">
        <v>49</v>
      </c>
      <c r="G24" s="165">
        <v>5.1633298208640672E-3</v>
      </c>
      <c r="H24" s="312">
        <v>45</v>
      </c>
      <c r="I24" s="165">
        <v>4.5993458708094848E-3</v>
      </c>
      <c r="J24" s="312">
        <v>50</v>
      </c>
      <c r="K24" s="168">
        <v>4.7041113933577947E-3</v>
      </c>
      <c r="L24" s="312">
        <v>65</v>
      </c>
      <c r="M24" s="168">
        <v>6.1611374407582941E-3</v>
      </c>
      <c r="N24" s="312">
        <v>55</v>
      </c>
      <c r="O24" s="168">
        <v>4.8026545581557802E-3</v>
      </c>
      <c r="P24" s="312">
        <v>37</v>
      </c>
      <c r="Q24" s="168">
        <v>5.2311607521560869E-3</v>
      </c>
      <c r="R24" s="296">
        <v>-0.32727272727272727</v>
      </c>
      <c r="S24" s="464" t="s">
        <v>339</v>
      </c>
      <c r="T24" s="144"/>
    </row>
    <row r="25" spans="2:20" ht="21.95" customHeight="1" x14ac:dyDescent="0.25">
      <c r="B25" s="376" t="s">
        <v>193</v>
      </c>
      <c r="C25" s="163" t="s">
        <v>194</v>
      </c>
      <c r="D25" s="330">
        <v>319</v>
      </c>
      <c r="E25" s="165">
        <v>3.5066505441354291E-2</v>
      </c>
      <c r="F25" s="312">
        <v>356</v>
      </c>
      <c r="G25" s="165">
        <v>3.7513171759747103E-2</v>
      </c>
      <c r="H25" s="312">
        <v>355</v>
      </c>
      <c r="I25" s="165">
        <v>3.6283728536385937E-2</v>
      </c>
      <c r="J25" s="312">
        <v>353</v>
      </c>
      <c r="K25" s="168">
        <v>3.321102643710603E-2</v>
      </c>
      <c r="L25" s="312">
        <v>410</v>
      </c>
      <c r="M25" s="168">
        <v>3.886255924170616E-2</v>
      </c>
      <c r="N25" s="312">
        <v>373</v>
      </c>
      <c r="O25" s="168">
        <v>3.2570730003492837E-2</v>
      </c>
      <c r="P25" s="312">
        <v>254</v>
      </c>
      <c r="Q25" s="168">
        <v>3.5911211649936381E-2</v>
      </c>
      <c r="R25" s="296">
        <v>-0.31903485254691688</v>
      </c>
      <c r="S25" s="464" t="s">
        <v>340</v>
      </c>
      <c r="T25" s="144"/>
    </row>
    <row r="26" spans="2:20" ht="21.95" customHeight="1" x14ac:dyDescent="0.25">
      <c r="B26" s="376" t="s">
        <v>195</v>
      </c>
      <c r="C26" s="163" t="s">
        <v>196</v>
      </c>
      <c r="D26" s="330">
        <v>23</v>
      </c>
      <c r="E26" s="165">
        <v>2.528306034956579E-3</v>
      </c>
      <c r="F26" s="312">
        <v>20</v>
      </c>
      <c r="G26" s="165">
        <v>2.1074815595363539E-3</v>
      </c>
      <c r="H26" s="312">
        <v>19</v>
      </c>
      <c r="I26" s="165">
        <v>1.9419460343417824E-3</v>
      </c>
      <c r="J26" s="312">
        <v>16</v>
      </c>
      <c r="K26" s="168">
        <v>1.5053156458744942E-3</v>
      </c>
      <c r="L26" s="312">
        <v>31</v>
      </c>
      <c r="M26" s="168">
        <v>2.938388625592417E-3</v>
      </c>
      <c r="N26" s="312">
        <v>26</v>
      </c>
      <c r="O26" s="168">
        <v>2.2703457911281873E-3</v>
      </c>
      <c r="P26" s="312">
        <v>23</v>
      </c>
      <c r="Q26" s="168">
        <v>3.2518026297186486E-3</v>
      </c>
      <c r="R26" s="296">
        <v>-0.11538461538461539</v>
      </c>
      <c r="S26" s="464" t="s">
        <v>341</v>
      </c>
      <c r="T26" s="144"/>
    </row>
    <row r="27" spans="2:20" ht="21.95" customHeight="1" x14ac:dyDescent="0.25">
      <c r="B27" s="376" t="s">
        <v>197</v>
      </c>
      <c r="C27" s="163" t="s">
        <v>198</v>
      </c>
      <c r="D27" s="330">
        <v>247</v>
      </c>
      <c r="E27" s="165">
        <v>2.7151808288446742E-2</v>
      </c>
      <c r="F27" s="312">
        <v>281</v>
      </c>
      <c r="G27" s="165">
        <v>2.9610115911485775E-2</v>
      </c>
      <c r="H27" s="312">
        <v>322</v>
      </c>
      <c r="I27" s="165">
        <v>3.2910874897792312E-2</v>
      </c>
      <c r="J27" s="312">
        <v>432</v>
      </c>
      <c r="K27" s="168">
        <v>4.0643522438611343E-2</v>
      </c>
      <c r="L27" s="312">
        <v>334</v>
      </c>
      <c r="M27" s="168">
        <v>3.165876777251185E-2</v>
      </c>
      <c r="N27" s="312">
        <v>462</v>
      </c>
      <c r="O27" s="168">
        <v>4.0342298288508556E-2</v>
      </c>
      <c r="P27" s="312">
        <v>191</v>
      </c>
      <c r="Q27" s="168">
        <v>2.7004100098967906E-2</v>
      </c>
      <c r="R27" s="296">
        <v>-0.58658008658008653</v>
      </c>
      <c r="S27" s="464" t="s">
        <v>321</v>
      </c>
      <c r="T27" s="144"/>
    </row>
    <row r="28" spans="2:20" ht="21.95" customHeight="1" thickBot="1" x14ac:dyDescent="0.3">
      <c r="B28" s="377" t="s">
        <v>199</v>
      </c>
      <c r="C28" s="163" t="s">
        <v>200</v>
      </c>
      <c r="D28" s="330">
        <v>274</v>
      </c>
      <c r="E28" s="165">
        <v>3.0119819720787071E-2</v>
      </c>
      <c r="F28" s="312">
        <v>226</v>
      </c>
      <c r="G28" s="165">
        <v>2.3814541622760799E-2</v>
      </c>
      <c r="H28" s="312">
        <v>269</v>
      </c>
      <c r="I28" s="165">
        <v>2.7493867538838916E-2</v>
      </c>
      <c r="J28" s="312">
        <v>223</v>
      </c>
      <c r="K28" s="168">
        <v>2.0980336814375763E-2</v>
      </c>
      <c r="L28" s="312">
        <v>276</v>
      </c>
      <c r="M28" s="168">
        <v>2.6161137440758295E-2</v>
      </c>
      <c r="N28" s="312">
        <v>256</v>
      </c>
      <c r="O28" s="168">
        <v>2.2354173943415996E-2</v>
      </c>
      <c r="P28" s="312">
        <v>152</v>
      </c>
      <c r="Q28" s="168">
        <v>2.1490173900749327E-2</v>
      </c>
      <c r="R28" s="296">
        <v>-0.40625</v>
      </c>
      <c r="S28" s="464" t="s">
        <v>322</v>
      </c>
      <c r="T28" s="144"/>
    </row>
    <row r="29" spans="2:20" ht="21.95" customHeight="1" thickTop="1" thickBot="1" x14ac:dyDescent="0.3">
      <c r="B29" s="487" t="s">
        <v>52</v>
      </c>
      <c r="C29" s="515"/>
      <c r="D29" s="227">
        <v>9097</v>
      </c>
      <c r="E29" s="193">
        <v>1</v>
      </c>
      <c r="F29" s="228">
        <v>9490</v>
      </c>
      <c r="G29" s="193">
        <v>0.99999999999999989</v>
      </c>
      <c r="H29" s="228">
        <v>9784</v>
      </c>
      <c r="I29" s="193">
        <v>1</v>
      </c>
      <c r="J29" s="228">
        <v>10629</v>
      </c>
      <c r="K29" s="194">
        <v>1</v>
      </c>
      <c r="L29" s="228">
        <v>10550</v>
      </c>
      <c r="M29" s="194">
        <v>0.99999999999999978</v>
      </c>
      <c r="N29" s="228">
        <v>11452</v>
      </c>
      <c r="O29" s="194">
        <v>1.0000000000000002</v>
      </c>
      <c r="P29" s="228">
        <v>7073</v>
      </c>
      <c r="Q29" s="194">
        <v>1.0000000000000002</v>
      </c>
      <c r="R29" s="297">
        <v>-0.38237862382116661</v>
      </c>
      <c r="S29" s="464" t="s">
        <v>79</v>
      </c>
    </row>
    <row r="30" spans="2:20" ht="15.75" thickTop="1" x14ac:dyDescent="0.25">
      <c r="J30" s="154"/>
      <c r="L30" s="154"/>
      <c r="N30" s="154"/>
      <c r="P30" s="154"/>
    </row>
    <row r="31" spans="2:20" x14ac:dyDescent="0.25">
      <c r="D31" s="154"/>
      <c r="F31" s="154"/>
      <c r="H31" s="154"/>
      <c r="J31" s="154"/>
      <c r="L31" s="154"/>
      <c r="N31" s="154"/>
      <c r="P31" s="154"/>
    </row>
  </sheetData>
  <mergeCells count="13">
    <mergeCell ref="P4:Q5"/>
    <mergeCell ref="B4:B6"/>
    <mergeCell ref="B29:C29"/>
    <mergeCell ref="B2:R2"/>
    <mergeCell ref="B3:R3"/>
    <mergeCell ref="R4:R6"/>
    <mergeCell ref="C4:C6"/>
    <mergeCell ref="D4:E5"/>
    <mergeCell ref="F4:G5"/>
    <mergeCell ref="H4:I5"/>
    <mergeCell ref="J4:K5"/>
    <mergeCell ref="L4:M5"/>
    <mergeCell ref="N4:O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4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  <pageSetUpPr fitToPage="1"/>
  </sheetPr>
  <dimension ref="B1:N158"/>
  <sheetViews>
    <sheetView topLeftCell="D1" zoomScale="80" zoomScaleNormal="80" workbookViewId="0">
      <selection activeCell="D6" sqref="D6:M28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3" width="13.7109375" style="143" customWidth="1"/>
    <col min="14" max="14" width="9.140625" style="463"/>
    <col min="15" max="16384" width="9.140625" style="143"/>
  </cols>
  <sheetData>
    <row r="1" spans="2:14" ht="15.75" thickBot="1" x14ac:dyDescent="0.3"/>
    <row r="2" spans="2:14" ht="25.15" customHeight="1" thickTop="1" thickBot="1" x14ac:dyDescent="0.3">
      <c r="B2" s="479" t="s">
        <v>552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502"/>
    </row>
    <row r="3" spans="2:14" ht="25.15" customHeight="1" thickTop="1" thickBot="1" x14ac:dyDescent="0.3">
      <c r="B3" s="492" t="s">
        <v>54</v>
      </c>
      <c r="C3" s="485" t="s">
        <v>2</v>
      </c>
      <c r="D3" s="503" t="s">
        <v>201</v>
      </c>
      <c r="E3" s="504"/>
      <c r="F3" s="504"/>
      <c r="G3" s="504"/>
      <c r="H3" s="504"/>
      <c r="I3" s="504"/>
      <c r="J3" s="504"/>
      <c r="K3" s="512"/>
      <c r="L3" s="505" t="s">
        <v>52</v>
      </c>
      <c r="M3" s="506"/>
    </row>
    <row r="4" spans="2:14" ht="25.15" customHeight="1" thickTop="1" x14ac:dyDescent="0.25">
      <c r="B4" s="493"/>
      <c r="C4" s="495"/>
      <c r="D4" s="486" t="s">
        <v>57</v>
      </c>
      <c r="E4" s="483"/>
      <c r="F4" s="482" t="s">
        <v>450</v>
      </c>
      <c r="G4" s="483"/>
      <c r="H4" s="482" t="s">
        <v>78</v>
      </c>
      <c r="I4" s="483"/>
      <c r="J4" s="484" t="s">
        <v>58</v>
      </c>
      <c r="K4" s="485"/>
      <c r="L4" s="507"/>
      <c r="M4" s="508"/>
    </row>
    <row r="5" spans="2:14" ht="25.15" customHeight="1" thickBot="1" x14ac:dyDescent="0.3">
      <c r="B5" s="494"/>
      <c r="C5" s="496"/>
      <c r="D5" s="443" t="s">
        <v>6</v>
      </c>
      <c r="E5" s="444" t="s">
        <v>7</v>
      </c>
      <c r="F5" s="438" t="s">
        <v>6</v>
      </c>
      <c r="G5" s="444" t="s">
        <v>7</v>
      </c>
      <c r="H5" s="438" t="s">
        <v>6</v>
      </c>
      <c r="I5" s="444" t="s">
        <v>7</v>
      </c>
      <c r="J5" s="438" t="s">
        <v>6</v>
      </c>
      <c r="K5" s="445" t="s">
        <v>7</v>
      </c>
      <c r="L5" s="443" t="s">
        <v>6</v>
      </c>
      <c r="M5" s="446" t="s">
        <v>7</v>
      </c>
    </row>
    <row r="6" spans="2:14" ht="21.95" customHeight="1" thickTop="1" x14ac:dyDescent="0.25">
      <c r="B6" s="162" t="s">
        <v>157</v>
      </c>
      <c r="C6" s="163" t="s">
        <v>158</v>
      </c>
      <c r="D6" s="184">
        <v>160</v>
      </c>
      <c r="E6" s="165">
        <v>7.9247152055473002E-2</v>
      </c>
      <c r="F6" s="166">
        <v>390</v>
      </c>
      <c r="G6" s="165">
        <v>8.2087981477583671E-2</v>
      </c>
      <c r="H6" s="166">
        <v>33</v>
      </c>
      <c r="I6" s="165">
        <v>0.1111111111111111</v>
      </c>
      <c r="J6" s="166">
        <v>0</v>
      </c>
      <c r="K6" s="340">
        <v>0</v>
      </c>
      <c r="L6" s="212">
        <v>583</v>
      </c>
      <c r="M6" s="169">
        <v>8.2426127527216175E-2</v>
      </c>
      <c r="N6" s="464" t="s">
        <v>319</v>
      </c>
    </row>
    <row r="7" spans="2:14" ht="35.1" customHeight="1" x14ac:dyDescent="0.25">
      <c r="B7" s="162" t="s">
        <v>159</v>
      </c>
      <c r="C7" s="163" t="s">
        <v>160</v>
      </c>
      <c r="D7" s="184">
        <v>302</v>
      </c>
      <c r="E7" s="165">
        <v>0.1495789995047053</v>
      </c>
      <c r="F7" s="166">
        <v>819</v>
      </c>
      <c r="G7" s="165">
        <v>0.17238476110292569</v>
      </c>
      <c r="H7" s="166">
        <v>53</v>
      </c>
      <c r="I7" s="165">
        <v>0.17845117845117844</v>
      </c>
      <c r="J7" s="166">
        <v>0</v>
      </c>
      <c r="K7" s="340">
        <v>0</v>
      </c>
      <c r="L7" s="212">
        <v>1174</v>
      </c>
      <c r="M7" s="169">
        <v>0.16598331683868231</v>
      </c>
      <c r="N7" s="464" t="s">
        <v>323</v>
      </c>
    </row>
    <row r="8" spans="2:14" ht="21.95" customHeight="1" x14ac:dyDescent="0.25">
      <c r="B8" s="162" t="s">
        <v>161</v>
      </c>
      <c r="C8" s="163" t="s">
        <v>162</v>
      </c>
      <c r="D8" s="184">
        <v>45</v>
      </c>
      <c r="E8" s="165">
        <v>2.2288261515601784E-2</v>
      </c>
      <c r="F8" s="166">
        <v>102</v>
      </c>
      <c r="G8" s="165">
        <v>2.1469164386444958E-2</v>
      </c>
      <c r="H8" s="166">
        <v>7</v>
      </c>
      <c r="I8" s="165">
        <v>2.3569023569023569E-2</v>
      </c>
      <c r="J8" s="166">
        <v>0</v>
      </c>
      <c r="K8" s="340">
        <v>0</v>
      </c>
      <c r="L8" s="212">
        <v>154</v>
      </c>
      <c r="M8" s="169">
        <v>2.177293934681182E-2</v>
      </c>
      <c r="N8" s="464" t="s">
        <v>324</v>
      </c>
    </row>
    <row r="9" spans="2:14" ht="21.95" customHeight="1" x14ac:dyDescent="0.25">
      <c r="B9" s="162" t="s">
        <v>163</v>
      </c>
      <c r="C9" s="163" t="s">
        <v>164</v>
      </c>
      <c r="D9" s="184">
        <v>4</v>
      </c>
      <c r="E9" s="165">
        <v>1.9811788013868251E-3</v>
      </c>
      <c r="F9" s="166">
        <v>20</v>
      </c>
      <c r="G9" s="165">
        <v>4.2096400757735217E-3</v>
      </c>
      <c r="H9" s="166">
        <v>0</v>
      </c>
      <c r="I9" s="165">
        <v>0</v>
      </c>
      <c r="J9" s="166">
        <v>0</v>
      </c>
      <c r="K9" s="340">
        <v>0</v>
      </c>
      <c r="L9" s="212">
        <v>24</v>
      </c>
      <c r="M9" s="169">
        <v>3.3931853527498939E-3</v>
      </c>
      <c r="N9" s="464" t="s">
        <v>325</v>
      </c>
    </row>
    <row r="10" spans="2:14" ht="21.95" customHeight="1" x14ac:dyDescent="0.25">
      <c r="B10" s="162" t="s">
        <v>165</v>
      </c>
      <c r="C10" s="163" t="s">
        <v>166</v>
      </c>
      <c r="D10" s="184">
        <v>4</v>
      </c>
      <c r="E10" s="165">
        <v>1.9811788013868251E-3</v>
      </c>
      <c r="F10" s="166">
        <v>10</v>
      </c>
      <c r="G10" s="165">
        <v>2.1048200378867609E-3</v>
      </c>
      <c r="H10" s="166">
        <v>0</v>
      </c>
      <c r="I10" s="165">
        <v>0</v>
      </c>
      <c r="J10" s="166">
        <v>0</v>
      </c>
      <c r="K10" s="340">
        <v>0</v>
      </c>
      <c r="L10" s="212">
        <v>14</v>
      </c>
      <c r="M10" s="169">
        <v>1.9793581224374383E-3</v>
      </c>
      <c r="N10" s="464" t="s">
        <v>327</v>
      </c>
    </row>
    <row r="11" spans="2:14" ht="21.95" customHeight="1" x14ac:dyDescent="0.25">
      <c r="B11" s="162" t="s">
        <v>167</v>
      </c>
      <c r="C11" s="163" t="s">
        <v>168</v>
      </c>
      <c r="D11" s="184">
        <v>0</v>
      </c>
      <c r="E11" s="165">
        <v>0</v>
      </c>
      <c r="F11" s="166">
        <v>2</v>
      </c>
      <c r="G11" s="165">
        <v>4.2096400757735212E-4</v>
      </c>
      <c r="H11" s="166">
        <v>0</v>
      </c>
      <c r="I11" s="165">
        <v>0</v>
      </c>
      <c r="J11" s="166">
        <v>0</v>
      </c>
      <c r="K11" s="340">
        <v>0</v>
      </c>
      <c r="L11" s="212">
        <v>2</v>
      </c>
      <c r="M11" s="169">
        <v>2.8276544606249118E-4</v>
      </c>
      <c r="N11" s="464" t="s">
        <v>328</v>
      </c>
    </row>
    <row r="12" spans="2:14" ht="21.95" customHeight="1" x14ac:dyDescent="0.25">
      <c r="B12" s="162" t="s">
        <v>169</v>
      </c>
      <c r="C12" s="163" t="s">
        <v>170</v>
      </c>
      <c r="D12" s="184">
        <v>2</v>
      </c>
      <c r="E12" s="165">
        <v>9.9058940069341253E-4</v>
      </c>
      <c r="F12" s="166">
        <v>0</v>
      </c>
      <c r="G12" s="165">
        <v>0</v>
      </c>
      <c r="H12" s="166">
        <v>0</v>
      </c>
      <c r="I12" s="165">
        <v>0</v>
      </c>
      <c r="J12" s="166">
        <v>0</v>
      </c>
      <c r="K12" s="340">
        <v>0</v>
      </c>
      <c r="L12" s="212">
        <v>2</v>
      </c>
      <c r="M12" s="169">
        <v>2.8276544606249118E-4</v>
      </c>
      <c r="N12" s="464" t="s">
        <v>320</v>
      </c>
    </row>
    <row r="13" spans="2:14" ht="21.95" customHeight="1" x14ac:dyDescent="0.25">
      <c r="B13" s="162" t="s">
        <v>171</v>
      </c>
      <c r="C13" s="163" t="s">
        <v>172</v>
      </c>
      <c r="D13" s="184">
        <v>0</v>
      </c>
      <c r="E13" s="165">
        <v>0</v>
      </c>
      <c r="F13" s="166">
        <v>0</v>
      </c>
      <c r="G13" s="165">
        <v>0</v>
      </c>
      <c r="H13" s="166">
        <v>0</v>
      </c>
      <c r="I13" s="165">
        <v>0</v>
      </c>
      <c r="J13" s="166">
        <v>0</v>
      </c>
      <c r="K13" s="340">
        <v>0</v>
      </c>
      <c r="L13" s="212">
        <v>0</v>
      </c>
      <c r="M13" s="169">
        <v>0</v>
      </c>
      <c r="N13" s="464" t="s">
        <v>329</v>
      </c>
    </row>
    <row r="14" spans="2:14" ht="21.95" customHeight="1" x14ac:dyDescent="0.25">
      <c r="B14" s="162" t="s">
        <v>173</v>
      </c>
      <c r="C14" s="163" t="s">
        <v>174</v>
      </c>
      <c r="D14" s="184">
        <v>1</v>
      </c>
      <c r="E14" s="165">
        <v>4.9529470034670627E-4</v>
      </c>
      <c r="F14" s="166">
        <v>1</v>
      </c>
      <c r="G14" s="165">
        <v>2.1048200378867606E-4</v>
      </c>
      <c r="H14" s="166">
        <v>0</v>
      </c>
      <c r="I14" s="165">
        <v>0</v>
      </c>
      <c r="J14" s="166">
        <v>0</v>
      </c>
      <c r="K14" s="340">
        <v>0</v>
      </c>
      <c r="L14" s="212">
        <v>2</v>
      </c>
      <c r="M14" s="169">
        <v>2.8276544606249118E-4</v>
      </c>
      <c r="N14" s="464" t="s">
        <v>330</v>
      </c>
    </row>
    <row r="15" spans="2:14" ht="21.95" customHeight="1" x14ac:dyDescent="0.25">
      <c r="B15" s="162" t="s">
        <v>175</v>
      </c>
      <c r="C15" s="163" t="s">
        <v>176</v>
      </c>
      <c r="D15" s="184">
        <v>1</v>
      </c>
      <c r="E15" s="165">
        <v>4.9529470034670627E-4</v>
      </c>
      <c r="F15" s="166">
        <v>3</v>
      </c>
      <c r="G15" s="165">
        <v>6.3144601136602815E-4</v>
      </c>
      <c r="H15" s="166">
        <v>0</v>
      </c>
      <c r="I15" s="165">
        <v>0</v>
      </c>
      <c r="J15" s="166">
        <v>0</v>
      </c>
      <c r="K15" s="340">
        <v>0</v>
      </c>
      <c r="L15" s="212">
        <v>4</v>
      </c>
      <c r="M15" s="169">
        <v>5.6553089212498236E-4</v>
      </c>
      <c r="N15" s="464" t="s">
        <v>331</v>
      </c>
    </row>
    <row r="16" spans="2:14" ht="21.95" customHeight="1" x14ac:dyDescent="0.25">
      <c r="B16" s="162" t="s">
        <v>177</v>
      </c>
      <c r="C16" s="163" t="s">
        <v>178</v>
      </c>
      <c r="D16" s="184">
        <v>0</v>
      </c>
      <c r="E16" s="165">
        <v>0</v>
      </c>
      <c r="F16" s="166">
        <v>3</v>
      </c>
      <c r="G16" s="165">
        <v>6.3144601136602815E-4</v>
      </c>
      <c r="H16" s="166">
        <v>0</v>
      </c>
      <c r="I16" s="165">
        <v>0</v>
      </c>
      <c r="J16" s="166">
        <v>0</v>
      </c>
      <c r="K16" s="340">
        <v>0</v>
      </c>
      <c r="L16" s="212">
        <v>3</v>
      </c>
      <c r="M16" s="169">
        <v>4.2414816909373674E-4</v>
      </c>
      <c r="N16" s="464" t="s">
        <v>332</v>
      </c>
    </row>
    <row r="17" spans="2:14" ht="21.95" customHeight="1" x14ac:dyDescent="0.25">
      <c r="B17" s="162" t="s">
        <v>179</v>
      </c>
      <c r="C17" s="163" t="s">
        <v>180</v>
      </c>
      <c r="D17" s="184">
        <v>4</v>
      </c>
      <c r="E17" s="165">
        <v>1.9811788013868251E-3</v>
      </c>
      <c r="F17" s="166">
        <v>15</v>
      </c>
      <c r="G17" s="165">
        <v>3.1572300568301409E-3</v>
      </c>
      <c r="H17" s="166">
        <v>2</v>
      </c>
      <c r="I17" s="165">
        <v>6.7340067340067337E-3</v>
      </c>
      <c r="J17" s="166">
        <v>0</v>
      </c>
      <c r="K17" s="340">
        <v>0</v>
      </c>
      <c r="L17" s="212">
        <v>21</v>
      </c>
      <c r="M17" s="169">
        <v>2.969037183656157E-3</v>
      </c>
      <c r="N17" s="464" t="s">
        <v>333</v>
      </c>
    </row>
    <row r="18" spans="2:14" ht="21.95" customHeight="1" x14ac:dyDescent="0.25">
      <c r="B18" s="162" t="s">
        <v>181</v>
      </c>
      <c r="C18" s="163" t="s">
        <v>182</v>
      </c>
      <c r="D18" s="184">
        <v>1239</v>
      </c>
      <c r="E18" s="165">
        <v>0.61367013372956913</v>
      </c>
      <c r="F18" s="166">
        <v>2736</v>
      </c>
      <c r="G18" s="165">
        <v>0.5758787623658177</v>
      </c>
      <c r="H18" s="166">
        <v>162</v>
      </c>
      <c r="I18" s="165">
        <v>0.54545454545454541</v>
      </c>
      <c r="J18" s="166">
        <v>4</v>
      </c>
      <c r="K18" s="340">
        <v>0.66666666666666663</v>
      </c>
      <c r="L18" s="212">
        <v>4141</v>
      </c>
      <c r="M18" s="169">
        <v>0.58546585607238799</v>
      </c>
      <c r="N18" s="464" t="s">
        <v>334</v>
      </c>
    </row>
    <row r="19" spans="2:14" ht="21.95" customHeight="1" x14ac:dyDescent="0.25">
      <c r="B19" s="162" t="s">
        <v>183</v>
      </c>
      <c r="C19" s="163" t="s">
        <v>184</v>
      </c>
      <c r="D19" s="184">
        <v>53</v>
      </c>
      <c r="E19" s="165">
        <v>2.6250619118375434E-2</v>
      </c>
      <c r="F19" s="166">
        <v>151</v>
      </c>
      <c r="G19" s="165">
        <v>3.1782782572090086E-2</v>
      </c>
      <c r="H19" s="166">
        <v>6</v>
      </c>
      <c r="I19" s="165">
        <v>2.0202020202020204E-2</v>
      </c>
      <c r="J19" s="166">
        <v>1</v>
      </c>
      <c r="K19" s="340">
        <v>0.16666666666666666</v>
      </c>
      <c r="L19" s="212">
        <v>211</v>
      </c>
      <c r="M19" s="169">
        <v>2.9831754559592819E-2</v>
      </c>
      <c r="N19" s="464" t="s">
        <v>335</v>
      </c>
    </row>
    <row r="20" spans="2:14" ht="21.95" customHeight="1" x14ac:dyDescent="0.25">
      <c r="B20" s="162" t="s">
        <v>185</v>
      </c>
      <c r="C20" s="163" t="s">
        <v>186</v>
      </c>
      <c r="D20" s="184">
        <v>19</v>
      </c>
      <c r="E20" s="165">
        <v>9.410599306587419E-3</v>
      </c>
      <c r="F20" s="166">
        <v>43</v>
      </c>
      <c r="G20" s="165">
        <v>9.0507261629130704E-3</v>
      </c>
      <c r="H20" s="166">
        <v>1</v>
      </c>
      <c r="I20" s="165">
        <v>3.3670033670033669E-3</v>
      </c>
      <c r="J20" s="166">
        <v>0</v>
      </c>
      <c r="K20" s="340">
        <v>0</v>
      </c>
      <c r="L20" s="212">
        <v>63</v>
      </c>
      <c r="M20" s="169">
        <v>8.907111550968471E-3</v>
      </c>
      <c r="N20" s="464" t="s">
        <v>336</v>
      </c>
    </row>
    <row r="21" spans="2:14" ht="21.95" customHeight="1" x14ac:dyDescent="0.25">
      <c r="B21" s="162" t="s">
        <v>187</v>
      </c>
      <c r="C21" s="163" t="s">
        <v>188</v>
      </c>
      <c r="D21" s="184">
        <v>2</v>
      </c>
      <c r="E21" s="165">
        <v>9.9058940069341253E-4</v>
      </c>
      <c r="F21" s="166">
        <v>4</v>
      </c>
      <c r="G21" s="165">
        <v>8.4192801515470424E-4</v>
      </c>
      <c r="H21" s="166">
        <v>0</v>
      </c>
      <c r="I21" s="165">
        <v>0</v>
      </c>
      <c r="J21" s="166">
        <v>0</v>
      </c>
      <c r="K21" s="340">
        <v>0</v>
      </c>
      <c r="L21" s="212">
        <v>6</v>
      </c>
      <c r="M21" s="169">
        <v>8.4829633818747348E-4</v>
      </c>
      <c r="N21" s="464" t="s">
        <v>337</v>
      </c>
    </row>
    <row r="22" spans="2:14" ht="21.95" customHeight="1" x14ac:dyDescent="0.25">
      <c r="B22" s="162" t="s">
        <v>189</v>
      </c>
      <c r="C22" s="163" t="s">
        <v>190</v>
      </c>
      <c r="D22" s="184">
        <v>8</v>
      </c>
      <c r="E22" s="165">
        <v>3.9623576027736501E-3</v>
      </c>
      <c r="F22" s="166">
        <v>4</v>
      </c>
      <c r="G22" s="165">
        <v>8.4192801515470424E-4</v>
      </c>
      <c r="H22" s="166">
        <v>0</v>
      </c>
      <c r="I22" s="165">
        <v>0</v>
      </c>
      <c r="J22" s="166">
        <v>0</v>
      </c>
      <c r="K22" s="340">
        <v>0</v>
      </c>
      <c r="L22" s="212">
        <v>12</v>
      </c>
      <c r="M22" s="169">
        <v>1.696592676374947E-3</v>
      </c>
      <c r="N22" s="464" t="s">
        <v>338</v>
      </c>
    </row>
    <row r="23" spans="2:14" ht="21.95" customHeight="1" x14ac:dyDescent="0.25">
      <c r="B23" s="162" t="s">
        <v>191</v>
      </c>
      <c r="C23" s="163" t="s">
        <v>192</v>
      </c>
      <c r="D23" s="184">
        <v>11</v>
      </c>
      <c r="E23" s="165">
        <v>5.4482417038137689E-3</v>
      </c>
      <c r="F23" s="166">
        <v>25</v>
      </c>
      <c r="G23" s="165">
        <v>5.2620500947169017E-3</v>
      </c>
      <c r="H23" s="166">
        <v>1</v>
      </c>
      <c r="I23" s="165">
        <v>3.3670033670033669E-3</v>
      </c>
      <c r="J23" s="166">
        <v>0</v>
      </c>
      <c r="K23" s="340">
        <v>0</v>
      </c>
      <c r="L23" s="212">
        <v>37</v>
      </c>
      <c r="M23" s="169">
        <v>5.2311607521560869E-3</v>
      </c>
      <c r="N23" s="464" t="s">
        <v>339</v>
      </c>
    </row>
    <row r="24" spans="2:14" ht="21.95" customHeight="1" x14ac:dyDescent="0.25">
      <c r="B24" s="162" t="s">
        <v>193</v>
      </c>
      <c r="C24" s="163" t="s">
        <v>194</v>
      </c>
      <c r="D24" s="184">
        <v>68</v>
      </c>
      <c r="E24" s="165">
        <v>3.3680039623576026E-2</v>
      </c>
      <c r="F24" s="166">
        <v>173</v>
      </c>
      <c r="G24" s="165">
        <v>3.6413386655440957E-2</v>
      </c>
      <c r="H24" s="166">
        <v>12</v>
      </c>
      <c r="I24" s="165">
        <v>4.0404040404040407E-2</v>
      </c>
      <c r="J24" s="166">
        <v>1</v>
      </c>
      <c r="K24" s="340">
        <v>0.16666666666666666</v>
      </c>
      <c r="L24" s="212">
        <v>254</v>
      </c>
      <c r="M24" s="169">
        <v>3.5911211649936381E-2</v>
      </c>
      <c r="N24" s="464" t="s">
        <v>340</v>
      </c>
    </row>
    <row r="25" spans="2:14" ht="21.95" customHeight="1" x14ac:dyDescent="0.25">
      <c r="B25" s="162" t="s">
        <v>195</v>
      </c>
      <c r="C25" s="163" t="s">
        <v>196</v>
      </c>
      <c r="D25" s="184">
        <v>4</v>
      </c>
      <c r="E25" s="165">
        <v>1.9811788013868251E-3</v>
      </c>
      <c r="F25" s="166">
        <v>18</v>
      </c>
      <c r="G25" s="165">
        <v>3.7886760681961691E-3</v>
      </c>
      <c r="H25" s="166">
        <v>1</v>
      </c>
      <c r="I25" s="165">
        <v>3.3670033670033669E-3</v>
      </c>
      <c r="J25" s="166">
        <v>0</v>
      </c>
      <c r="K25" s="340">
        <v>0</v>
      </c>
      <c r="L25" s="212">
        <v>23</v>
      </c>
      <c r="M25" s="169">
        <v>3.2518026297186486E-3</v>
      </c>
      <c r="N25" s="464" t="s">
        <v>341</v>
      </c>
    </row>
    <row r="26" spans="2:14" ht="21.95" customHeight="1" x14ac:dyDescent="0.25">
      <c r="B26" s="162" t="s">
        <v>197</v>
      </c>
      <c r="C26" s="163" t="s">
        <v>198</v>
      </c>
      <c r="D26" s="184">
        <v>48</v>
      </c>
      <c r="E26" s="165">
        <v>2.3774145616641901E-2</v>
      </c>
      <c r="F26" s="166">
        <v>130</v>
      </c>
      <c r="G26" s="165">
        <v>2.736266049252789E-2</v>
      </c>
      <c r="H26" s="166">
        <v>13</v>
      </c>
      <c r="I26" s="165">
        <v>4.3771043771043773E-2</v>
      </c>
      <c r="J26" s="166">
        <v>0</v>
      </c>
      <c r="K26" s="340">
        <v>0</v>
      </c>
      <c r="L26" s="212">
        <v>191</v>
      </c>
      <c r="M26" s="169">
        <v>2.7004100098967906E-2</v>
      </c>
      <c r="N26" s="464" t="s">
        <v>321</v>
      </c>
    </row>
    <row r="27" spans="2:14" ht="21.95" customHeight="1" thickBot="1" x14ac:dyDescent="0.3">
      <c r="B27" s="171" t="s">
        <v>199</v>
      </c>
      <c r="C27" s="163" t="s">
        <v>200</v>
      </c>
      <c r="D27" s="184">
        <v>44</v>
      </c>
      <c r="E27" s="165">
        <v>2.1792966815255076E-2</v>
      </c>
      <c r="F27" s="166">
        <v>102</v>
      </c>
      <c r="G27" s="165">
        <v>2.1469164386444958E-2</v>
      </c>
      <c r="H27" s="166">
        <v>6</v>
      </c>
      <c r="I27" s="165">
        <v>2.0202020202020204E-2</v>
      </c>
      <c r="J27" s="166">
        <v>0</v>
      </c>
      <c r="K27" s="340">
        <v>0</v>
      </c>
      <c r="L27" s="212">
        <v>152</v>
      </c>
      <c r="M27" s="169">
        <v>2.1490173900749327E-2</v>
      </c>
      <c r="N27" s="464" t="s">
        <v>322</v>
      </c>
    </row>
    <row r="28" spans="2:14" ht="21.95" customHeight="1" thickTop="1" thickBot="1" x14ac:dyDescent="0.3">
      <c r="B28" s="487" t="s">
        <v>52</v>
      </c>
      <c r="C28" s="488"/>
      <c r="D28" s="172">
        <v>2019</v>
      </c>
      <c r="E28" s="193">
        <v>1</v>
      </c>
      <c r="F28" s="174">
        <v>4751</v>
      </c>
      <c r="G28" s="193">
        <v>1</v>
      </c>
      <c r="H28" s="174">
        <v>297</v>
      </c>
      <c r="I28" s="193">
        <v>1</v>
      </c>
      <c r="J28" s="174">
        <v>6</v>
      </c>
      <c r="K28" s="194">
        <v>0.99999999999999989</v>
      </c>
      <c r="L28" s="172">
        <v>7073</v>
      </c>
      <c r="M28" s="195">
        <v>1.0000000000000002</v>
      </c>
      <c r="N28" s="464" t="s">
        <v>79</v>
      </c>
    </row>
    <row r="29" spans="2:14" ht="16.5" thickTop="1" thickBot="1" x14ac:dyDescent="0.3">
      <c r="B29" s="145"/>
      <c r="C29" s="146"/>
      <c r="D29" s="147"/>
      <c r="E29" s="251"/>
      <c r="F29" s="147"/>
      <c r="G29" s="251"/>
      <c r="H29" s="147"/>
      <c r="I29" s="251"/>
      <c r="J29" s="147"/>
      <c r="K29" s="251"/>
      <c r="L29" s="147"/>
      <c r="M29" s="251"/>
      <c r="N29" s="464"/>
    </row>
    <row r="30" spans="2:14" ht="15.75" customHeight="1" thickTop="1" x14ac:dyDescent="0.25">
      <c r="B30" s="500" t="s">
        <v>53</v>
      </c>
      <c r="C30" s="501"/>
      <c r="D30" s="153"/>
      <c r="E30" s="150"/>
      <c r="F30" s="153"/>
      <c r="G30" s="150"/>
      <c r="H30" s="153"/>
      <c r="I30" s="150"/>
      <c r="J30" s="153"/>
      <c r="K30" s="150"/>
      <c r="L30" s="153"/>
      <c r="M30" s="150"/>
    </row>
    <row r="31" spans="2:14" ht="15.75" thickBot="1" x14ac:dyDescent="0.3">
      <c r="B31" s="196" t="s">
        <v>449</v>
      </c>
      <c r="C31" s="197"/>
      <c r="D31" s="153"/>
      <c r="E31" s="150"/>
      <c r="F31" s="153"/>
      <c r="G31" s="150"/>
      <c r="H31" s="153"/>
      <c r="I31" s="150"/>
      <c r="J31" s="153"/>
      <c r="K31" s="150"/>
      <c r="L31" s="153"/>
      <c r="M31" s="150"/>
    </row>
    <row r="32" spans="2:14" ht="15.75" thickTop="1" x14ac:dyDescent="0.25">
      <c r="B32" s="150"/>
      <c r="C32" s="151"/>
      <c r="D32" s="153"/>
      <c r="E32" s="150"/>
      <c r="F32" s="153"/>
      <c r="G32" s="150"/>
      <c r="H32" s="153"/>
      <c r="I32" s="150"/>
      <c r="J32" s="153"/>
      <c r="K32" s="150"/>
      <c r="L32" s="153"/>
      <c r="M32" s="150"/>
    </row>
    <row r="33" spans="2:13" x14ac:dyDescent="0.25">
      <c r="B33" s="150"/>
      <c r="C33" s="151"/>
      <c r="D33" s="153"/>
      <c r="E33" s="150"/>
      <c r="F33" s="153"/>
      <c r="G33" s="150"/>
      <c r="H33" s="153"/>
      <c r="I33" s="150"/>
      <c r="J33" s="153"/>
      <c r="K33" s="150"/>
      <c r="L33" s="153"/>
      <c r="M33" s="150"/>
    </row>
    <row r="34" spans="2:13" x14ac:dyDescent="0.25">
      <c r="B34" s="150"/>
      <c r="C34" s="151"/>
      <c r="D34" s="153"/>
      <c r="E34" s="150"/>
      <c r="F34" s="153"/>
      <c r="G34" s="150"/>
      <c r="H34" s="153"/>
      <c r="I34" s="150"/>
      <c r="J34" s="153"/>
      <c r="K34" s="150"/>
      <c r="L34" s="153"/>
      <c r="M34" s="150"/>
    </row>
    <row r="35" spans="2:13" x14ac:dyDescent="0.25">
      <c r="B35" s="150"/>
      <c r="C35" s="151"/>
      <c r="D35" s="260"/>
      <c r="E35" s="150"/>
      <c r="F35" s="153"/>
      <c r="G35" s="150"/>
      <c r="H35" s="153"/>
      <c r="I35" s="150"/>
      <c r="J35" s="153"/>
      <c r="K35" s="150"/>
      <c r="L35" s="153"/>
      <c r="M35" s="150"/>
    </row>
    <row r="36" spans="2:13" x14ac:dyDescent="0.25">
      <c r="B36" s="203"/>
      <c r="C36" s="146"/>
      <c r="D36" s="260"/>
      <c r="E36" s="203"/>
      <c r="F36" s="260"/>
      <c r="G36" s="203"/>
      <c r="H36" s="260"/>
      <c r="I36" s="203"/>
      <c r="J36" s="260"/>
      <c r="K36" s="203"/>
      <c r="L36" s="260"/>
      <c r="M36" s="203"/>
    </row>
    <row r="37" spans="2:13" x14ac:dyDescent="0.25">
      <c r="B37" s="203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258"/>
    </row>
    <row r="38" spans="2:13" x14ac:dyDescent="0.25">
      <c r="B38" s="203"/>
      <c r="C38" s="150"/>
      <c r="D38" s="150"/>
      <c r="E38" s="150"/>
      <c r="F38" s="150"/>
      <c r="G38" s="150"/>
      <c r="H38" s="150"/>
      <c r="I38" s="150"/>
      <c r="J38" s="258"/>
      <c r="K38" s="150"/>
      <c r="L38" s="258"/>
      <c r="M38" s="258"/>
    </row>
    <row r="39" spans="2:13" x14ac:dyDescent="0.25">
      <c r="B39" s="203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258"/>
    </row>
    <row r="40" spans="2:13" x14ac:dyDescent="0.25">
      <c r="B40" s="203"/>
      <c r="C40" s="150"/>
      <c r="D40" s="258"/>
      <c r="E40" s="150"/>
      <c r="F40" s="258"/>
      <c r="G40" s="150"/>
      <c r="H40" s="258"/>
      <c r="I40" s="150"/>
      <c r="J40" s="258"/>
      <c r="K40" s="150"/>
      <c r="L40" s="258"/>
      <c r="M40" s="258"/>
    </row>
    <row r="41" spans="2:13" x14ac:dyDescent="0.25">
      <c r="B41" s="203"/>
      <c r="C41" s="150"/>
      <c r="D41" s="258"/>
      <c r="E41" s="150"/>
      <c r="F41" s="258"/>
      <c r="G41" s="150"/>
      <c r="H41" s="258"/>
      <c r="I41" s="150"/>
      <c r="J41" s="258"/>
      <c r="K41" s="150"/>
      <c r="L41" s="258"/>
      <c r="M41" s="258"/>
    </row>
    <row r="42" spans="2:13" x14ac:dyDescent="0.25">
      <c r="B42" s="203"/>
      <c r="C42" s="150"/>
      <c r="D42" s="258"/>
      <c r="E42" s="150"/>
      <c r="F42" s="258"/>
      <c r="G42" s="150"/>
      <c r="H42" s="258"/>
      <c r="I42" s="150"/>
      <c r="J42" s="258"/>
      <c r="K42" s="150"/>
      <c r="L42" s="258"/>
      <c r="M42" s="258"/>
    </row>
    <row r="43" spans="2:13" x14ac:dyDescent="0.25">
      <c r="B43" s="203"/>
      <c r="C43" s="150"/>
      <c r="D43" s="258"/>
      <c r="E43" s="150"/>
      <c r="F43" s="258"/>
      <c r="G43" s="150"/>
      <c r="H43" s="258"/>
      <c r="I43" s="150"/>
      <c r="J43" s="258"/>
      <c r="K43" s="150"/>
      <c r="L43" s="258"/>
      <c r="M43" s="258"/>
    </row>
    <row r="44" spans="2:13" x14ac:dyDescent="0.25">
      <c r="B44" s="203"/>
      <c r="C44" s="150"/>
      <c r="D44" s="258"/>
      <c r="E44" s="150"/>
      <c r="F44" s="258"/>
      <c r="G44" s="150"/>
      <c r="H44" s="258"/>
      <c r="I44" s="150"/>
      <c r="J44" s="258"/>
      <c r="K44" s="150"/>
      <c r="L44" s="258"/>
      <c r="M44" s="258"/>
    </row>
    <row r="45" spans="2:13" x14ac:dyDescent="0.25">
      <c r="B45" s="203"/>
      <c r="C45" s="150"/>
      <c r="D45" s="258"/>
      <c r="E45" s="150"/>
      <c r="F45" s="258"/>
      <c r="G45" s="150"/>
      <c r="H45" s="258"/>
      <c r="I45" s="150"/>
      <c r="J45" s="258"/>
      <c r="K45" s="150"/>
      <c r="L45" s="258"/>
      <c r="M45" s="258"/>
    </row>
    <row r="46" spans="2:13" x14ac:dyDescent="0.25">
      <c r="B46" s="203"/>
      <c r="C46" s="150"/>
      <c r="D46" s="258"/>
      <c r="E46" s="150"/>
      <c r="F46" s="258"/>
      <c r="G46" s="150"/>
      <c r="H46" s="258"/>
      <c r="I46" s="150"/>
      <c r="J46" s="258"/>
      <c r="K46" s="150"/>
      <c r="L46" s="258"/>
      <c r="M46" s="258"/>
    </row>
    <row r="47" spans="2:13" x14ac:dyDescent="0.25">
      <c r="B47" s="203"/>
      <c r="C47" s="150"/>
      <c r="D47" s="258"/>
      <c r="E47" s="150"/>
      <c r="F47" s="258"/>
      <c r="G47" s="150"/>
      <c r="H47" s="258"/>
      <c r="I47" s="150"/>
      <c r="J47" s="258"/>
      <c r="K47" s="150"/>
      <c r="L47" s="258"/>
      <c r="M47" s="258"/>
    </row>
    <row r="48" spans="2:13" x14ac:dyDescent="0.25">
      <c r="B48" s="203"/>
      <c r="C48" s="150"/>
      <c r="D48" s="258"/>
      <c r="E48" s="150"/>
      <c r="F48" s="258"/>
      <c r="G48" s="150"/>
      <c r="H48" s="258"/>
      <c r="I48" s="150"/>
      <c r="J48" s="258"/>
      <c r="K48" s="150"/>
      <c r="L48" s="258"/>
      <c r="M48" s="258"/>
    </row>
    <row r="49" spans="2:13" x14ac:dyDescent="0.25">
      <c r="B49" s="203"/>
      <c r="C49" s="150"/>
      <c r="D49" s="258"/>
      <c r="E49" s="150"/>
      <c r="F49" s="258"/>
      <c r="G49" s="150"/>
      <c r="H49" s="258"/>
      <c r="I49" s="150"/>
      <c r="J49" s="258"/>
      <c r="K49" s="150"/>
      <c r="L49" s="258"/>
      <c r="M49" s="258"/>
    </row>
    <row r="50" spans="2:13" x14ac:dyDescent="0.25">
      <c r="B50" s="203"/>
      <c r="C50" s="150"/>
      <c r="D50" s="258"/>
      <c r="E50" s="150"/>
      <c r="F50" s="258"/>
      <c r="G50" s="150"/>
      <c r="H50" s="258"/>
      <c r="I50" s="150"/>
      <c r="J50" s="258"/>
      <c r="K50" s="150"/>
      <c r="L50" s="258"/>
      <c r="M50" s="258"/>
    </row>
    <row r="51" spans="2:13" x14ac:dyDescent="0.25">
      <c r="B51" s="203"/>
      <c r="C51" s="150"/>
      <c r="D51" s="258"/>
      <c r="E51" s="150"/>
      <c r="F51" s="258"/>
      <c r="G51" s="150"/>
      <c r="H51" s="258"/>
      <c r="I51" s="150"/>
      <c r="J51" s="258"/>
      <c r="K51" s="150"/>
      <c r="L51" s="258"/>
      <c r="M51" s="258"/>
    </row>
    <row r="52" spans="2:13" x14ac:dyDescent="0.25">
      <c r="B52" s="203"/>
      <c r="C52" s="150"/>
      <c r="D52" s="258"/>
      <c r="E52" s="150"/>
      <c r="F52" s="258"/>
      <c r="G52" s="150"/>
      <c r="H52" s="258"/>
      <c r="I52" s="150"/>
      <c r="J52" s="258"/>
      <c r="K52" s="150"/>
      <c r="L52" s="258"/>
      <c r="M52" s="258"/>
    </row>
    <row r="53" spans="2:13" x14ac:dyDescent="0.25">
      <c r="B53" s="203"/>
      <c r="C53" s="150"/>
      <c r="D53" s="258"/>
      <c r="E53" s="150"/>
      <c r="F53" s="258"/>
      <c r="G53" s="150"/>
      <c r="H53" s="258"/>
      <c r="I53" s="150"/>
      <c r="J53" s="258"/>
      <c r="K53" s="150"/>
      <c r="L53" s="258"/>
      <c r="M53" s="258"/>
    </row>
    <row r="54" spans="2:13" x14ac:dyDescent="0.25">
      <c r="B54" s="203"/>
      <c r="C54" s="150"/>
      <c r="D54" s="258"/>
      <c r="E54" s="150"/>
      <c r="F54" s="258"/>
      <c r="G54" s="150"/>
      <c r="H54" s="258"/>
      <c r="I54" s="150"/>
      <c r="J54" s="258"/>
      <c r="K54" s="150"/>
      <c r="L54" s="258"/>
      <c r="M54" s="258"/>
    </row>
    <row r="55" spans="2:13" x14ac:dyDescent="0.25">
      <c r="B55" s="203"/>
      <c r="C55" s="150"/>
      <c r="D55" s="258"/>
      <c r="E55" s="150"/>
      <c r="F55" s="258"/>
      <c r="G55" s="150"/>
      <c r="H55" s="258"/>
      <c r="I55" s="150"/>
      <c r="J55" s="258"/>
      <c r="K55" s="150"/>
      <c r="L55" s="258"/>
      <c r="M55" s="258"/>
    </row>
    <row r="56" spans="2:13" x14ac:dyDescent="0.25">
      <c r="B56" s="203"/>
      <c r="C56" s="150"/>
      <c r="D56" s="258"/>
      <c r="E56" s="150"/>
      <c r="F56" s="258"/>
      <c r="G56" s="150"/>
      <c r="H56" s="258"/>
      <c r="I56" s="150"/>
      <c r="J56" s="258"/>
      <c r="K56" s="150"/>
      <c r="L56" s="258"/>
      <c r="M56" s="258"/>
    </row>
    <row r="57" spans="2:13" x14ac:dyDescent="0.25">
      <c r="B57" s="203"/>
      <c r="C57" s="150"/>
      <c r="D57" s="258"/>
      <c r="E57" s="150"/>
      <c r="F57" s="258"/>
      <c r="G57" s="150"/>
      <c r="H57" s="258"/>
      <c r="I57" s="150"/>
      <c r="J57" s="258"/>
      <c r="K57" s="150"/>
      <c r="L57" s="258"/>
      <c r="M57" s="258"/>
    </row>
    <row r="58" spans="2:13" x14ac:dyDescent="0.25">
      <c r="B58" s="203"/>
      <c r="C58" s="150"/>
      <c r="D58" s="258"/>
      <c r="E58" s="150"/>
      <c r="F58" s="258"/>
      <c r="G58" s="150"/>
      <c r="H58" s="258"/>
      <c r="I58" s="150"/>
      <c r="J58" s="258"/>
      <c r="K58" s="150"/>
      <c r="L58" s="258"/>
      <c r="M58" s="258"/>
    </row>
    <row r="59" spans="2:13" x14ac:dyDescent="0.25">
      <c r="B59" s="203"/>
      <c r="C59" s="150"/>
      <c r="D59" s="258"/>
      <c r="E59" s="150"/>
      <c r="F59" s="258"/>
      <c r="G59" s="150"/>
      <c r="H59" s="258"/>
      <c r="I59" s="150"/>
      <c r="J59" s="258"/>
      <c r="K59" s="150"/>
      <c r="L59" s="258"/>
      <c r="M59" s="258"/>
    </row>
    <row r="60" spans="2:13" x14ac:dyDescent="0.25">
      <c r="B60" s="203"/>
      <c r="C60" s="150"/>
      <c r="D60" s="258"/>
      <c r="E60" s="150"/>
      <c r="F60" s="258"/>
      <c r="G60" s="150"/>
      <c r="H60" s="258"/>
      <c r="I60" s="150"/>
      <c r="J60" s="258"/>
      <c r="K60" s="150"/>
      <c r="L60" s="258"/>
      <c r="M60" s="258"/>
    </row>
    <row r="61" spans="2:13" x14ac:dyDescent="0.25">
      <c r="B61" s="203"/>
      <c r="C61" s="150"/>
      <c r="D61" s="258"/>
      <c r="E61" s="150"/>
      <c r="F61" s="258"/>
      <c r="G61" s="150"/>
      <c r="H61" s="258"/>
      <c r="I61" s="150"/>
      <c r="J61" s="258"/>
      <c r="K61" s="150"/>
      <c r="L61" s="258"/>
      <c r="M61" s="258"/>
    </row>
    <row r="62" spans="2:13" x14ac:dyDescent="0.25">
      <c r="B62" s="203"/>
      <c r="C62" s="150"/>
      <c r="D62" s="258"/>
      <c r="E62" s="150"/>
      <c r="F62" s="258"/>
      <c r="G62" s="150"/>
      <c r="H62" s="258"/>
      <c r="I62" s="150"/>
      <c r="J62" s="258"/>
      <c r="K62" s="150"/>
      <c r="L62" s="258"/>
      <c r="M62" s="258"/>
    </row>
    <row r="63" spans="2:13" x14ac:dyDescent="0.25">
      <c r="B63" s="203"/>
      <c r="C63" s="150"/>
      <c r="D63" s="258"/>
      <c r="E63" s="150"/>
      <c r="F63" s="258"/>
      <c r="G63" s="150"/>
      <c r="H63" s="258"/>
      <c r="I63" s="150"/>
      <c r="J63" s="258"/>
      <c r="K63" s="150"/>
      <c r="L63" s="258"/>
      <c r="M63" s="258"/>
    </row>
    <row r="64" spans="2:13" x14ac:dyDescent="0.25">
      <c r="B64" s="203"/>
      <c r="C64" s="150"/>
      <c r="D64" s="150"/>
      <c r="E64" s="150"/>
      <c r="F64" s="150"/>
      <c r="G64" s="150"/>
      <c r="H64" s="150"/>
      <c r="I64" s="203"/>
      <c r="J64" s="260"/>
      <c r="K64" s="203"/>
      <c r="L64" s="260"/>
      <c r="M64" s="203"/>
    </row>
    <row r="65" spans="2:13" x14ac:dyDescent="0.25">
      <c r="B65" s="203"/>
      <c r="C65" s="146"/>
      <c r="D65" s="177"/>
      <c r="E65" s="177"/>
      <c r="F65" s="177"/>
      <c r="G65" s="177"/>
      <c r="H65" s="177"/>
      <c r="I65" s="203"/>
      <c r="J65" s="260"/>
      <c r="K65" s="203"/>
      <c r="L65" s="260"/>
      <c r="M65" s="203"/>
    </row>
    <row r="66" spans="2:13" x14ac:dyDescent="0.25">
      <c r="B66" s="203"/>
      <c r="C66" s="146"/>
      <c r="D66" s="177"/>
      <c r="E66" s="177"/>
      <c r="F66" s="177"/>
      <c r="G66" s="177"/>
      <c r="H66" s="177"/>
      <c r="I66" s="203"/>
      <c r="J66" s="260"/>
      <c r="K66" s="203"/>
      <c r="L66" s="260"/>
      <c r="M66" s="203"/>
    </row>
    <row r="67" spans="2:13" x14ac:dyDescent="0.25">
      <c r="B67" s="203"/>
      <c r="C67" s="146"/>
      <c r="D67" s="177"/>
      <c r="E67" s="177"/>
      <c r="F67" s="177"/>
      <c r="G67" s="177"/>
      <c r="H67" s="177"/>
      <c r="I67" s="203"/>
      <c r="J67" s="260"/>
      <c r="K67" s="203"/>
      <c r="L67" s="260"/>
      <c r="M67" s="203"/>
    </row>
    <row r="68" spans="2:13" x14ac:dyDescent="0.25">
      <c r="B68" s="203"/>
      <c r="C68" s="146"/>
      <c r="D68" s="177"/>
      <c r="E68" s="177"/>
      <c r="F68" s="177"/>
      <c r="G68" s="177"/>
      <c r="H68" s="177"/>
      <c r="I68" s="203"/>
      <c r="J68" s="260"/>
      <c r="K68" s="203"/>
      <c r="L68" s="260"/>
      <c r="M68" s="203"/>
    </row>
    <row r="69" spans="2:13" x14ac:dyDescent="0.25">
      <c r="B69" s="203"/>
      <c r="C69" s="146"/>
      <c r="D69" s="177"/>
      <c r="E69" s="177"/>
      <c r="F69" s="177"/>
      <c r="G69" s="177"/>
      <c r="H69" s="177"/>
      <c r="I69" s="203"/>
      <c r="J69" s="260"/>
      <c r="K69" s="203"/>
      <c r="L69" s="260"/>
      <c r="M69" s="203"/>
    </row>
    <row r="70" spans="2:13" x14ac:dyDescent="0.25">
      <c r="B70" s="203"/>
      <c r="C70" s="146"/>
      <c r="D70" s="177"/>
      <c r="E70" s="177"/>
      <c r="F70" s="177"/>
      <c r="G70" s="177"/>
      <c r="H70" s="177"/>
      <c r="I70" s="203"/>
      <c r="J70" s="260"/>
      <c r="K70" s="203"/>
      <c r="L70" s="260"/>
      <c r="M70" s="203"/>
    </row>
    <row r="71" spans="2:13" x14ac:dyDescent="0.25">
      <c r="B71" s="203"/>
      <c r="C71" s="146"/>
      <c r="D71" s="177"/>
      <c r="E71" s="177"/>
      <c r="F71" s="177"/>
      <c r="G71" s="177"/>
      <c r="H71" s="177"/>
      <c r="I71" s="203"/>
      <c r="J71" s="260"/>
      <c r="K71" s="203"/>
      <c r="L71" s="260"/>
      <c r="M71" s="203"/>
    </row>
    <row r="72" spans="2:13" x14ac:dyDescent="0.25">
      <c r="B72" s="203"/>
      <c r="C72" s="146"/>
      <c r="D72" s="177"/>
      <c r="E72" s="177"/>
      <c r="F72" s="177"/>
      <c r="G72" s="177"/>
      <c r="H72" s="177"/>
      <c r="I72" s="203"/>
      <c r="J72" s="260"/>
      <c r="K72" s="203"/>
      <c r="L72" s="260"/>
      <c r="M72" s="203"/>
    </row>
    <row r="73" spans="2:13" x14ac:dyDescent="0.25">
      <c r="B73" s="203"/>
      <c r="C73" s="146"/>
      <c r="D73" s="177"/>
      <c r="E73" s="177"/>
      <c r="F73" s="177"/>
      <c r="G73" s="177"/>
      <c r="H73" s="177"/>
      <c r="I73" s="203"/>
      <c r="J73" s="260"/>
      <c r="K73" s="203"/>
      <c r="L73" s="260"/>
      <c r="M73" s="203"/>
    </row>
    <row r="74" spans="2:13" x14ac:dyDescent="0.25">
      <c r="B74" s="203"/>
      <c r="C74" s="146"/>
      <c r="D74" s="177"/>
      <c r="E74" s="177"/>
      <c r="F74" s="177"/>
      <c r="G74" s="177"/>
      <c r="H74" s="177"/>
      <c r="I74" s="203"/>
      <c r="J74" s="260"/>
      <c r="K74" s="203"/>
      <c r="L74" s="260"/>
      <c r="M74" s="203"/>
    </row>
    <row r="75" spans="2:13" x14ac:dyDescent="0.25">
      <c r="B75" s="203"/>
      <c r="C75" s="146"/>
      <c r="D75" s="177"/>
      <c r="E75" s="177"/>
      <c r="F75" s="177"/>
      <c r="G75" s="177"/>
      <c r="H75" s="177"/>
      <c r="I75" s="203"/>
      <c r="J75" s="260"/>
      <c r="K75" s="203"/>
      <c r="L75" s="260"/>
      <c r="M75" s="203"/>
    </row>
    <row r="76" spans="2:13" x14ac:dyDescent="0.25">
      <c r="B76" s="203"/>
      <c r="C76" s="146"/>
      <c r="D76" s="177"/>
      <c r="E76" s="177"/>
      <c r="F76" s="177"/>
      <c r="G76" s="177"/>
      <c r="H76" s="177"/>
      <c r="I76" s="203"/>
      <c r="J76" s="260"/>
      <c r="K76" s="203"/>
      <c r="L76" s="260"/>
      <c r="M76" s="203"/>
    </row>
    <row r="77" spans="2:13" x14ac:dyDescent="0.25">
      <c r="B77" s="203"/>
      <c r="C77" s="146"/>
      <c r="D77" s="177"/>
      <c r="E77" s="177"/>
      <c r="F77" s="177"/>
      <c r="G77" s="177"/>
      <c r="H77" s="177"/>
      <c r="I77" s="203"/>
      <c r="J77" s="260"/>
      <c r="K77" s="203"/>
      <c r="L77" s="260"/>
      <c r="M77" s="203"/>
    </row>
    <row r="78" spans="2:13" x14ac:dyDescent="0.25">
      <c r="B78" s="203"/>
      <c r="C78" s="146"/>
      <c r="D78" s="177"/>
      <c r="E78" s="177"/>
      <c r="F78" s="177"/>
      <c r="G78" s="177"/>
      <c r="H78" s="177"/>
      <c r="I78" s="203"/>
      <c r="J78" s="260"/>
      <c r="K78" s="203"/>
      <c r="L78" s="260"/>
      <c r="M78" s="203"/>
    </row>
    <row r="79" spans="2:13" x14ac:dyDescent="0.25">
      <c r="B79" s="203"/>
      <c r="C79" s="146"/>
      <c r="D79" s="177"/>
      <c r="E79" s="177"/>
      <c r="F79" s="177"/>
      <c r="G79" s="177"/>
      <c r="H79" s="177"/>
      <c r="I79" s="203"/>
      <c r="J79" s="260"/>
      <c r="K79" s="203"/>
      <c r="L79" s="260"/>
      <c r="M79" s="203"/>
    </row>
    <row r="80" spans="2:13" x14ac:dyDescent="0.25">
      <c r="B80" s="203"/>
      <c r="C80" s="146"/>
      <c r="D80" s="177"/>
      <c r="E80" s="177"/>
      <c r="F80" s="177"/>
      <c r="G80" s="177"/>
      <c r="H80" s="177"/>
      <c r="I80" s="203"/>
      <c r="J80" s="260"/>
      <c r="K80" s="203"/>
      <c r="L80" s="260"/>
      <c r="M80" s="203"/>
    </row>
    <row r="81" spans="2:13" x14ac:dyDescent="0.25">
      <c r="B81" s="203"/>
      <c r="C81" s="146"/>
      <c r="D81" s="177"/>
      <c r="E81" s="177"/>
      <c r="F81" s="177"/>
      <c r="G81" s="177"/>
      <c r="H81" s="177"/>
      <c r="I81" s="203"/>
      <c r="J81" s="260"/>
      <c r="K81" s="203"/>
      <c r="L81" s="260"/>
      <c r="M81" s="203"/>
    </row>
    <row r="82" spans="2:13" x14ac:dyDescent="0.25">
      <c r="B82" s="203"/>
      <c r="C82" s="146"/>
      <c r="D82" s="177"/>
      <c r="E82" s="177"/>
      <c r="F82" s="177"/>
      <c r="G82" s="177"/>
      <c r="H82" s="177"/>
      <c r="I82" s="203"/>
      <c r="J82" s="260"/>
      <c r="K82" s="203"/>
      <c r="L82" s="260"/>
      <c r="M82" s="203"/>
    </row>
    <row r="83" spans="2:13" x14ac:dyDescent="0.25">
      <c r="B83" s="203"/>
      <c r="C83" s="146"/>
      <c r="D83" s="177"/>
      <c r="E83" s="177"/>
      <c r="F83" s="177"/>
      <c r="G83" s="177"/>
      <c r="H83" s="177"/>
      <c r="I83" s="203"/>
      <c r="J83" s="260"/>
      <c r="K83" s="203"/>
      <c r="L83" s="260"/>
      <c r="M83" s="203"/>
    </row>
    <row r="84" spans="2:13" x14ac:dyDescent="0.25">
      <c r="B84" s="203"/>
      <c r="C84" s="146"/>
      <c r="D84" s="177"/>
      <c r="E84" s="177"/>
      <c r="F84" s="177"/>
      <c r="G84" s="177"/>
      <c r="H84" s="177"/>
      <c r="I84" s="203"/>
      <c r="J84" s="260"/>
      <c r="K84" s="203"/>
      <c r="L84" s="260"/>
      <c r="M84" s="203"/>
    </row>
    <row r="85" spans="2:13" x14ac:dyDescent="0.25">
      <c r="B85" s="203"/>
      <c r="C85" s="146"/>
      <c r="D85" s="177"/>
      <c r="E85" s="177"/>
      <c r="F85" s="177"/>
      <c r="G85" s="177"/>
      <c r="H85" s="177"/>
      <c r="I85" s="203"/>
      <c r="J85" s="260"/>
      <c r="K85" s="203"/>
      <c r="L85" s="260"/>
      <c r="M85" s="203"/>
    </row>
    <row r="86" spans="2:13" x14ac:dyDescent="0.25">
      <c r="B86" s="203"/>
      <c r="C86" s="146"/>
      <c r="D86" s="177"/>
      <c r="E86" s="177"/>
      <c r="F86" s="177"/>
      <c r="G86" s="177"/>
      <c r="H86" s="177"/>
      <c r="I86" s="203"/>
      <c r="J86" s="260"/>
      <c r="K86" s="203"/>
      <c r="L86" s="260"/>
      <c r="M86" s="203"/>
    </row>
    <row r="87" spans="2:13" x14ac:dyDescent="0.25">
      <c r="B87" s="203"/>
      <c r="C87" s="146"/>
      <c r="D87" s="177"/>
      <c r="E87" s="177"/>
      <c r="F87" s="177"/>
      <c r="G87" s="177"/>
      <c r="H87" s="177"/>
      <c r="I87" s="203"/>
      <c r="J87" s="260"/>
      <c r="K87" s="203"/>
      <c r="L87" s="260"/>
      <c r="M87" s="203"/>
    </row>
    <row r="88" spans="2:13" x14ac:dyDescent="0.25">
      <c r="B88" s="203"/>
      <c r="C88" s="146"/>
      <c r="D88" s="177"/>
      <c r="E88" s="177"/>
      <c r="F88" s="177"/>
      <c r="G88" s="177"/>
      <c r="H88" s="177"/>
      <c r="I88" s="203"/>
      <c r="J88" s="260"/>
      <c r="K88" s="203"/>
      <c r="L88" s="260"/>
      <c r="M88" s="203"/>
    </row>
    <row r="89" spans="2:13" x14ac:dyDescent="0.25">
      <c r="B89" s="203"/>
      <c r="C89" s="146"/>
      <c r="D89" s="177"/>
      <c r="E89" s="177"/>
      <c r="F89" s="177"/>
      <c r="G89" s="177"/>
      <c r="H89" s="177"/>
      <c r="I89" s="203"/>
      <c r="J89" s="260"/>
      <c r="K89" s="203"/>
      <c r="L89" s="260"/>
      <c r="M89" s="203"/>
    </row>
    <row r="90" spans="2:13" x14ac:dyDescent="0.25">
      <c r="B90" s="203"/>
      <c r="C90" s="146"/>
      <c r="D90" s="177"/>
      <c r="E90" s="177"/>
      <c r="F90" s="177"/>
      <c r="G90" s="177"/>
      <c r="H90" s="177"/>
      <c r="I90" s="203"/>
      <c r="J90" s="260"/>
      <c r="K90" s="203"/>
      <c r="L90" s="260"/>
      <c r="M90" s="203"/>
    </row>
    <row r="91" spans="2:13" x14ac:dyDescent="0.25">
      <c r="B91" s="203"/>
      <c r="C91" s="146"/>
      <c r="D91" s="177"/>
      <c r="E91" s="177"/>
      <c r="F91" s="177"/>
      <c r="G91" s="177"/>
      <c r="H91" s="177"/>
      <c r="I91" s="203"/>
      <c r="J91" s="260"/>
      <c r="K91" s="203"/>
      <c r="L91" s="260"/>
      <c r="M91" s="203"/>
    </row>
    <row r="92" spans="2:13" x14ac:dyDescent="0.25">
      <c r="B92" s="203"/>
      <c r="C92" s="146"/>
      <c r="D92" s="177"/>
      <c r="E92" s="177"/>
      <c r="F92" s="177"/>
      <c r="G92" s="177"/>
      <c r="H92" s="177"/>
      <c r="I92" s="203"/>
      <c r="J92" s="260"/>
      <c r="K92" s="203"/>
      <c r="L92" s="260"/>
      <c r="M92" s="203"/>
    </row>
    <row r="93" spans="2:13" x14ac:dyDescent="0.25">
      <c r="B93" s="203"/>
      <c r="C93" s="146"/>
      <c r="D93" s="177"/>
      <c r="E93" s="177"/>
      <c r="F93" s="177"/>
      <c r="G93" s="177"/>
      <c r="H93" s="177"/>
      <c r="I93" s="203"/>
      <c r="J93" s="260"/>
      <c r="K93" s="203"/>
      <c r="L93" s="260"/>
      <c r="M93" s="203"/>
    </row>
    <row r="94" spans="2:13" x14ac:dyDescent="0.25">
      <c r="B94" s="203"/>
      <c r="C94" s="146"/>
      <c r="D94" s="177"/>
      <c r="E94" s="177"/>
      <c r="F94" s="177"/>
      <c r="G94" s="177"/>
      <c r="H94" s="177"/>
      <c r="I94" s="203"/>
      <c r="J94" s="260"/>
      <c r="K94" s="203"/>
      <c r="L94" s="260"/>
      <c r="M94" s="203"/>
    </row>
    <row r="95" spans="2:13" x14ac:dyDescent="0.25">
      <c r="B95" s="203"/>
      <c r="C95" s="146"/>
      <c r="D95" s="177"/>
      <c r="E95" s="177"/>
      <c r="F95" s="177"/>
      <c r="G95" s="177"/>
      <c r="H95" s="177"/>
      <c r="I95" s="203"/>
      <c r="J95" s="260"/>
      <c r="K95" s="203"/>
      <c r="L95" s="260"/>
      <c r="M95" s="203"/>
    </row>
    <row r="96" spans="2:13" x14ac:dyDescent="0.25">
      <c r="B96" s="203"/>
      <c r="C96" s="146"/>
      <c r="D96" s="177"/>
      <c r="E96" s="177"/>
      <c r="F96" s="177"/>
      <c r="G96" s="177"/>
      <c r="H96" s="177"/>
      <c r="I96" s="203"/>
      <c r="J96" s="260"/>
      <c r="K96" s="203"/>
      <c r="L96" s="260"/>
      <c r="M96" s="203"/>
    </row>
    <row r="97" spans="2:13" x14ac:dyDescent="0.25">
      <c r="B97" s="203"/>
      <c r="C97" s="146"/>
      <c r="D97" s="177"/>
      <c r="E97" s="177"/>
      <c r="F97" s="177"/>
      <c r="G97" s="177"/>
      <c r="H97" s="177"/>
      <c r="I97" s="203"/>
      <c r="J97" s="260"/>
      <c r="K97" s="203"/>
      <c r="L97" s="260"/>
      <c r="M97" s="203"/>
    </row>
    <row r="98" spans="2:13" x14ac:dyDescent="0.25">
      <c r="B98" s="203"/>
      <c r="C98" s="146"/>
      <c r="D98" s="177"/>
      <c r="E98" s="177"/>
      <c r="F98" s="177"/>
      <c r="G98" s="177"/>
      <c r="H98" s="177"/>
      <c r="I98" s="203"/>
      <c r="J98" s="260"/>
      <c r="K98" s="203"/>
      <c r="L98" s="260"/>
      <c r="M98" s="203"/>
    </row>
    <row r="99" spans="2:13" x14ac:dyDescent="0.25">
      <c r="B99" s="203"/>
      <c r="C99" s="146"/>
      <c r="D99" s="177"/>
      <c r="E99" s="177"/>
      <c r="F99" s="177"/>
      <c r="G99" s="177"/>
      <c r="H99" s="177"/>
      <c r="I99" s="203"/>
      <c r="J99" s="260"/>
      <c r="K99" s="203"/>
      <c r="L99" s="260"/>
      <c r="M99" s="203"/>
    </row>
    <row r="100" spans="2:13" x14ac:dyDescent="0.25">
      <c r="B100" s="203"/>
      <c r="C100" s="146"/>
      <c r="D100" s="177"/>
      <c r="E100" s="177"/>
      <c r="F100" s="177"/>
      <c r="G100" s="177"/>
      <c r="H100" s="177"/>
      <c r="I100" s="203"/>
      <c r="J100" s="260"/>
      <c r="K100" s="203"/>
      <c r="L100" s="260"/>
      <c r="M100" s="203"/>
    </row>
    <row r="101" spans="2:13" x14ac:dyDescent="0.25">
      <c r="B101" s="203"/>
      <c r="C101" s="146"/>
      <c r="D101" s="177"/>
      <c r="E101" s="177"/>
      <c r="F101" s="177"/>
      <c r="G101" s="177"/>
      <c r="H101" s="177"/>
      <c r="I101" s="203"/>
      <c r="J101" s="260"/>
      <c r="K101" s="203"/>
      <c r="L101" s="260"/>
      <c r="M101" s="203"/>
    </row>
    <row r="102" spans="2:13" x14ac:dyDescent="0.25">
      <c r="B102" s="203"/>
      <c r="C102" s="146"/>
      <c r="D102" s="177"/>
      <c r="E102" s="177"/>
      <c r="F102" s="177"/>
      <c r="G102" s="177"/>
      <c r="H102" s="177"/>
      <c r="I102" s="203"/>
      <c r="J102" s="260"/>
      <c r="K102" s="203"/>
      <c r="L102" s="260"/>
      <c r="M102" s="203"/>
    </row>
    <row r="103" spans="2:13" x14ac:dyDescent="0.25">
      <c r="B103" s="203"/>
      <c r="C103" s="146"/>
      <c r="D103" s="177"/>
      <c r="E103" s="177"/>
      <c r="F103" s="177"/>
      <c r="G103" s="177"/>
      <c r="H103" s="177"/>
      <c r="I103" s="203"/>
      <c r="J103" s="260"/>
      <c r="K103" s="203"/>
      <c r="L103" s="260"/>
      <c r="M103" s="203"/>
    </row>
    <row r="104" spans="2:13" x14ac:dyDescent="0.25">
      <c r="B104" s="203"/>
      <c r="C104" s="146"/>
      <c r="D104" s="177"/>
      <c r="E104" s="177"/>
      <c r="F104" s="177"/>
      <c r="G104" s="177"/>
      <c r="H104" s="177"/>
      <c r="I104" s="203"/>
      <c r="J104" s="260"/>
      <c r="K104" s="203"/>
      <c r="L104" s="260"/>
      <c r="M104" s="203"/>
    </row>
    <row r="105" spans="2:13" x14ac:dyDescent="0.25">
      <c r="B105" s="203"/>
      <c r="C105" s="146"/>
      <c r="D105" s="177"/>
      <c r="E105" s="177"/>
      <c r="F105" s="177"/>
      <c r="G105" s="177"/>
      <c r="H105" s="177"/>
      <c r="I105" s="203"/>
      <c r="J105" s="260"/>
      <c r="K105" s="203"/>
      <c r="L105" s="260"/>
      <c r="M105" s="203"/>
    </row>
    <row r="106" spans="2:13" x14ac:dyDescent="0.25">
      <c r="B106" s="203"/>
      <c r="C106" s="146"/>
      <c r="D106" s="177"/>
      <c r="E106" s="177"/>
      <c r="F106" s="177"/>
      <c r="G106" s="177"/>
      <c r="H106" s="177"/>
      <c r="I106" s="203"/>
      <c r="J106" s="260"/>
      <c r="K106" s="203"/>
      <c r="L106" s="260"/>
      <c r="M106" s="203"/>
    </row>
    <row r="107" spans="2:13" x14ac:dyDescent="0.25">
      <c r="B107" s="203"/>
      <c r="C107" s="146"/>
      <c r="D107" s="177"/>
      <c r="E107" s="177"/>
      <c r="F107" s="177"/>
      <c r="G107" s="177"/>
      <c r="H107" s="177"/>
      <c r="I107" s="203"/>
      <c r="J107" s="260"/>
      <c r="K107" s="203"/>
      <c r="L107" s="260"/>
      <c r="M107" s="203"/>
    </row>
    <row r="108" spans="2:13" x14ac:dyDescent="0.25">
      <c r="B108" s="203"/>
      <c r="C108" s="146"/>
      <c r="D108" s="177"/>
      <c r="E108" s="177"/>
      <c r="F108" s="177"/>
      <c r="G108" s="177"/>
      <c r="H108" s="177"/>
      <c r="I108" s="203"/>
      <c r="J108" s="260"/>
      <c r="K108" s="203"/>
      <c r="L108" s="260"/>
      <c r="M108" s="203"/>
    </row>
    <row r="109" spans="2:13" x14ac:dyDescent="0.25">
      <c r="B109" s="203"/>
      <c r="C109" s="146"/>
      <c r="D109" s="177"/>
      <c r="E109" s="177"/>
      <c r="F109" s="177"/>
      <c r="G109" s="177"/>
      <c r="H109" s="177"/>
      <c r="I109" s="203"/>
      <c r="J109" s="260"/>
      <c r="K109" s="203"/>
      <c r="L109" s="260"/>
      <c r="M109" s="203"/>
    </row>
    <row r="110" spans="2:13" x14ac:dyDescent="0.25">
      <c r="B110" s="203"/>
      <c r="C110" s="146"/>
      <c r="D110" s="177"/>
      <c r="E110" s="177"/>
      <c r="F110" s="177"/>
      <c r="G110" s="177"/>
      <c r="H110" s="177"/>
      <c r="I110" s="203"/>
      <c r="J110" s="260"/>
      <c r="K110" s="203"/>
      <c r="L110" s="260"/>
      <c r="M110" s="203"/>
    </row>
    <row r="111" spans="2:13" x14ac:dyDescent="0.25">
      <c r="B111" s="203"/>
      <c r="C111" s="146"/>
      <c r="D111" s="177"/>
      <c r="E111" s="177"/>
      <c r="F111" s="177"/>
      <c r="G111" s="177"/>
      <c r="H111" s="177"/>
      <c r="I111" s="203"/>
      <c r="J111" s="260"/>
      <c r="K111" s="203"/>
      <c r="L111" s="260"/>
      <c r="M111" s="203"/>
    </row>
    <row r="112" spans="2:13" x14ac:dyDescent="0.25">
      <c r="B112" s="203"/>
      <c r="C112" s="146"/>
      <c r="D112" s="177"/>
      <c r="E112" s="177"/>
      <c r="F112" s="177"/>
      <c r="G112" s="177"/>
      <c r="H112" s="177"/>
      <c r="I112" s="203"/>
      <c r="J112" s="260"/>
      <c r="K112" s="203"/>
      <c r="L112" s="260"/>
      <c r="M112" s="203"/>
    </row>
    <row r="113" spans="2:13" x14ac:dyDescent="0.25">
      <c r="B113" s="203"/>
      <c r="C113" s="146"/>
      <c r="D113" s="177"/>
      <c r="E113" s="177"/>
      <c r="F113" s="177"/>
      <c r="G113" s="177"/>
      <c r="H113" s="177"/>
      <c r="I113" s="203"/>
      <c r="J113" s="260"/>
      <c r="K113" s="203"/>
      <c r="L113" s="260"/>
      <c r="M113" s="203"/>
    </row>
    <row r="114" spans="2:13" x14ac:dyDescent="0.25">
      <c r="B114" s="203"/>
      <c r="C114" s="146"/>
      <c r="D114" s="177"/>
      <c r="E114" s="177"/>
      <c r="F114" s="177"/>
      <c r="G114" s="177"/>
      <c r="H114" s="177"/>
      <c r="I114" s="203"/>
      <c r="J114" s="260"/>
      <c r="K114" s="203"/>
      <c r="L114" s="260"/>
      <c r="M114" s="203"/>
    </row>
    <row r="115" spans="2:13" x14ac:dyDescent="0.25">
      <c r="B115" s="203"/>
      <c r="C115" s="146"/>
      <c r="D115" s="177"/>
      <c r="E115" s="177"/>
      <c r="F115" s="177"/>
      <c r="G115" s="177"/>
      <c r="H115" s="177"/>
      <c r="I115" s="203"/>
      <c r="J115" s="260"/>
      <c r="K115" s="203"/>
      <c r="L115" s="260"/>
      <c r="M115" s="203"/>
    </row>
    <row r="116" spans="2:13" x14ac:dyDescent="0.25">
      <c r="B116" s="203"/>
      <c r="C116" s="146"/>
      <c r="D116" s="177"/>
      <c r="E116" s="177"/>
      <c r="F116" s="177"/>
      <c r="G116" s="177"/>
      <c r="H116" s="177"/>
      <c r="I116" s="203"/>
      <c r="J116" s="260"/>
      <c r="K116" s="203"/>
      <c r="L116" s="260"/>
      <c r="M116" s="203"/>
    </row>
    <row r="117" spans="2:13" x14ac:dyDescent="0.25">
      <c r="B117" s="203"/>
      <c r="C117" s="146"/>
      <c r="D117" s="177"/>
      <c r="E117" s="177"/>
      <c r="F117" s="177"/>
      <c r="G117" s="177"/>
      <c r="H117" s="177"/>
      <c r="I117" s="203"/>
      <c r="J117" s="260"/>
      <c r="K117" s="203"/>
      <c r="L117" s="260"/>
      <c r="M117" s="203"/>
    </row>
    <row r="118" spans="2:13" x14ac:dyDescent="0.25">
      <c r="B118" s="203"/>
      <c r="C118" s="146"/>
      <c r="D118" s="177"/>
      <c r="E118" s="177"/>
      <c r="F118" s="177"/>
      <c r="G118" s="177"/>
      <c r="H118" s="177"/>
      <c r="I118" s="203"/>
      <c r="J118" s="260"/>
      <c r="K118" s="203"/>
      <c r="L118" s="260"/>
      <c r="M118" s="203"/>
    </row>
    <row r="119" spans="2:13" x14ac:dyDescent="0.25">
      <c r="B119" s="203"/>
      <c r="C119" s="146"/>
      <c r="D119" s="177"/>
      <c r="E119" s="177"/>
      <c r="F119" s="177"/>
      <c r="G119" s="177"/>
      <c r="H119" s="177"/>
      <c r="I119" s="203"/>
      <c r="J119" s="260"/>
      <c r="K119" s="203"/>
      <c r="L119" s="260"/>
      <c r="M119" s="203"/>
    </row>
    <row r="120" spans="2:13" x14ac:dyDescent="0.25">
      <c r="B120" s="203"/>
      <c r="C120" s="146"/>
      <c r="D120" s="177"/>
      <c r="E120" s="177"/>
      <c r="F120" s="177"/>
      <c r="G120" s="177"/>
      <c r="H120" s="177"/>
      <c r="I120" s="203"/>
      <c r="J120" s="260"/>
      <c r="K120" s="203"/>
      <c r="L120" s="260"/>
      <c r="M120" s="203"/>
    </row>
    <row r="121" spans="2:13" x14ac:dyDescent="0.25">
      <c r="B121" s="203"/>
      <c r="C121" s="146"/>
      <c r="D121" s="177"/>
      <c r="E121" s="177"/>
      <c r="F121" s="177"/>
      <c r="G121" s="177"/>
      <c r="H121" s="177"/>
      <c r="I121" s="203"/>
      <c r="J121" s="260"/>
      <c r="K121" s="203"/>
      <c r="L121" s="260"/>
      <c r="M121" s="203"/>
    </row>
    <row r="122" spans="2:13" x14ac:dyDescent="0.25">
      <c r="B122" s="203"/>
      <c r="C122" s="146"/>
      <c r="D122" s="177"/>
      <c r="E122" s="177"/>
      <c r="F122" s="177"/>
      <c r="G122" s="177"/>
      <c r="H122" s="177"/>
      <c r="I122" s="203"/>
      <c r="J122" s="260"/>
      <c r="K122" s="203"/>
      <c r="L122" s="260"/>
      <c r="M122" s="203"/>
    </row>
    <row r="123" spans="2:13" x14ac:dyDescent="0.25">
      <c r="B123" s="203"/>
      <c r="C123" s="146"/>
      <c r="D123" s="177"/>
      <c r="E123" s="177"/>
      <c r="F123" s="177"/>
      <c r="G123" s="177"/>
      <c r="H123" s="177"/>
      <c r="I123" s="203"/>
      <c r="J123" s="260"/>
      <c r="K123" s="203"/>
      <c r="L123" s="260"/>
      <c r="M123" s="203"/>
    </row>
    <row r="124" spans="2:13" x14ac:dyDescent="0.25">
      <c r="B124" s="203"/>
      <c r="C124" s="146"/>
      <c r="D124" s="177"/>
      <c r="E124" s="177"/>
      <c r="F124" s="177"/>
      <c r="G124" s="177"/>
      <c r="H124" s="177"/>
      <c r="I124" s="203"/>
      <c r="J124" s="260"/>
      <c r="K124" s="203"/>
      <c r="L124" s="260"/>
      <c r="M124" s="203"/>
    </row>
    <row r="125" spans="2:13" x14ac:dyDescent="0.25">
      <c r="B125" s="203"/>
      <c r="C125" s="146"/>
      <c r="D125" s="177"/>
      <c r="E125" s="177"/>
      <c r="F125" s="177"/>
      <c r="G125" s="177"/>
      <c r="H125" s="177"/>
      <c r="I125" s="203"/>
      <c r="J125" s="260"/>
      <c r="K125" s="203"/>
      <c r="L125" s="260"/>
      <c r="M125" s="203"/>
    </row>
    <row r="126" spans="2:13" x14ac:dyDescent="0.25">
      <c r="B126" s="203"/>
      <c r="C126" s="146"/>
      <c r="D126" s="177"/>
      <c r="E126" s="177"/>
      <c r="F126" s="177"/>
      <c r="G126" s="177"/>
      <c r="H126" s="177"/>
      <c r="I126" s="203"/>
      <c r="J126" s="260"/>
      <c r="K126" s="203"/>
      <c r="L126" s="260"/>
      <c r="M126" s="203"/>
    </row>
    <row r="127" spans="2:13" x14ac:dyDescent="0.25">
      <c r="B127" s="203"/>
      <c r="C127" s="146"/>
      <c r="D127" s="177"/>
      <c r="E127" s="177"/>
      <c r="F127" s="177"/>
      <c r="G127" s="177"/>
      <c r="H127" s="177"/>
      <c r="I127" s="203"/>
      <c r="J127" s="260"/>
      <c r="K127" s="203"/>
      <c r="L127" s="260"/>
      <c r="M127" s="203"/>
    </row>
    <row r="128" spans="2:13" x14ac:dyDescent="0.25">
      <c r="B128" s="203"/>
      <c r="C128" s="146"/>
      <c r="D128" s="177"/>
      <c r="E128" s="177"/>
      <c r="F128" s="177"/>
      <c r="G128" s="177"/>
      <c r="H128" s="177"/>
      <c r="I128" s="203"/>
      <c r="J128" s="260"/>
      <c r="K128" s="203"/>
      <c r="L128" s="260"/>
      <c r="M128" s="203"/>
    </row>
    <row r="129" spans="2:13" x14ac:dyDescent="0.25">
      <c r="B129" s="203"/>
      <c r="C129" s="146"/>
      <c r="D129" s="177"/>
      <c r="E129" s="177"/>
      <c r="F129" s="177"/>
      <c r="G129" s="177"/>
      <c r="H129" s="177"/>
      <c r="I129" s="203"/>
      <c r="J129" s="260"/>
      <c r="K129" s="203"/>
      <c r="L129" s="260"/>
      <c r="M129" s="203"/>
    </row>
    <row r="130" spans="2:13" x14ac:dyDescent="0.25">
      <c r="B130" s="203"/>
      <c r="C130" s="146"/>
      <c r="D130" s="177"/>
      <c r="E130" s="177"/>
      <c r="F130" s="177"/>
      <c r="G130" s="177"/>
      <c r="H130" s="177"/>
      <c r="I130" s="203"/>
      <c r="J130" s="260"/>
      <c r="K130" s="203"/>
      <c r="L130" s="260"/>
      <c r="M130" s="203"/>
    </row>
    <row r="131" spans="2:13" x14ac:dyDescent="0.25">
      <c r="B131" s="203"/>
      <c r="C131" s="146"/>
      <c r="D131" s="177"/>
      <c r="E131" s="177"/>
      <c r="F131" s="177"/>
      <c r="G131" s="177"/>
      <c r="H131" s="177"/>
      <c r="I131" s="203"/>
      <c r="J131" s="260"/>
      <c r="K131" s="203"/>
      <c r="L131" s="260"/>
      <c r="M131" s="203"/>
    </row>
    <row r="132" spans="2:13" x14ac:dyDescent="0.25">
      <c r="B132" s="203"/>
      <c r="C132" s="146"/>
      <c r="D132" s="177"/>
      <c r="E132" s="177"/>
      <c r="F132" s="177"/>
      <c r="G132" s="177"/>
      <c r="H132" s="177"/>
      <c r="I132" s="203"/>
      <c r="J132" s="260"/>
      <c r="K132" s="203"/>
      <c r="L132" s="260"/>
      <c r="M132" s="203"/>
    </row>
    <row r="133" spans="2:13" x14ac:dyDescent="0.25">
      <c r="B133" s="203"/>
      <c r="C133" s="146"/>
      <c r="D133" s="177"/>
      <c r="E133" s="177"/>
      <c r="F133" s="177"/>
      <c r="G133" s="177"/>
      <c r="H133" s="177"/>
      <c r="I133" s="203"/>
      <c r="J133" s="260"/>
      <c r="K133" s="203"/>
      <c r="L133" s="260"/>
      <c r="M133" s="203"/>
    </row>
    <row r="134" spans="2:13" x14ac:dyDescent="0.25">
      <c r="B134" s="203"/>
      <c r="C134" s="146"/>
      <c r="D134" s="177"/>
      <c r="E134" s="177"/>
      <c r="F134" s="177"/>
      <c r="G134" s="177"/>
      <c r="H134" s="177"/>
      <c r="I134" s="203"/>
      <c r="J134" s="260"/>
      <c r="K134" s="203"/>
      <c r="L134" s="260"/>
      <c r="M134" s="203"/>
    </row>
    <row r="135" spans="2:13" x14ac:dyDescent="0.25">
      <c r="B135" s="203"/>
      <c r="C135" s="146"/>
      <c r="D135" s="177"/>
      <c r="E135" s="177"/>
      <c r="F135" s="177"/>
      <c r="G135" s="177"/>
      <c r="H135" s="177"/>
      <c r="I135" s="203"/>
      <c r="J135" s="260"/>
      <c r="K135" s="203"/>
      <c r="L135" s="260"/>
      <c r="M135" s="203"/>
    </row>
    <row r="136" spans="2:13" x14ac:dyDescent="0.25">
      <c r="B136" s="203"/>
      <c r="C136" s="146"/>
      <c r="D136" s="177"/>
      <c r="E136" s="177"/>
      <c r="F136" s="177"/>
      <c r="G136" s="177"/>
      <c r="H136" s="177"/>
      <c r="I136" s="203"/>
      <c r="J136" s="260"/>
      <c r="K136" s="203"/>
      <c r="L136" s="260"/>
      <c r="M136" s="203"/>
    </row>
    <row r="137" spans="2:13" x14ac:dyDescent="0.25">
      <c r="B137" s="203"/>
      <c r="C137" s="146"/>
      <c r="D137" s="177"/>
      <c r="E137" s="177"/>
      <c r="F137" s="177"/>
      <c r="G137" s="177"/>
      <c r="H137" s="177"/>
      <c r="I137" s="203"/>
      <c r="J137" s="260"/>
      <c r="K137" s="203"/>
      <c r="L137" s="260"/>
      <c r="M137" s="203"/>
    </row>
    <row r="138" spans="2:13" x14ac:dyDescent="0.25">
      <c r="B138" s="203"/>
      <c r="C138" s="146"/>
      <c r="D138" s="177"/>
      <c r="E138" s="177"/>
      <c r="F138" s="177"/>
      <c r="G138" s="177"/>
      <c r="H138" s="177"/>
      <c r="I138" s="203"/>
      <c r="J138" s="260"/>
      <c r="K138" s="203"/>
      <c r="L138" s="260"/>
      <c r="M138" s="203"/>
    </row>
    <row r="139" spans="2:13" x14ac:dyDescent="0.25">
      <c r="B139" s="203"/>
      <c r="C139" s="146"/>
      <c r="D139" s="177"/>
      <c r="E139" s="177"/>
      <c r="F139" s="177"/>
      <c r="G139" s="177"/>
      <c r="H139" s="177"/>
      <c r="I139" s="203"/>
      <c r="J139" s="260"/>
      <c r="K139" s="203"/>
      <c r="L139" s="260"/>
      <c r="M139" s="203"/>
    </row>
    <row r="140" spans="2:13" x14ac:dyDescent="0.25">
      <c r="B140" s="203"/>
      <c r="C140" s="146"/>
      <c r="D140" s="177"/>
      <c r="E140" s="177"/>
      <c r="F140" s="177"/>
      <c r="G140" s="177"/>
      <c r="H140" s="177"/>
      <c r="I140" s="203"/>
      <c r="J140" s="260"/>
      <c r="K140" s="203"/>
      <c r="L140" s="260"/>
      <c r="M140" s="203"/>
    </row>
    <row r="141" spans="2:13" x14ac:dyDescent="0.25">
      <c r="B141" s="203"/>
      <c r="C141" s="146"/>
      <c r="D141" s="177"/>
      <c r="E141" s="177"/>
      <c r="F141" s="177"/>
      <c r="G141" s="177"/>
      <c r="H141" s="177"/>
      <c r="I141" s="203"/>
      <c r="J141" s="260"/>
      <c r="K141" s="203"/>
      <c r="L141" s="260"/>
      <c r="M141" s="203"/>
    </row>
    <row r="142" spans="2:13" x14ac:dyDescent="0.25">
      <c r="B142" s="203"/>
      <c r="C142" s="146"/>
      <c r="D142" s="177"/>
      <c r="E142" s="177"/>
      <c r="F142" s="177"/>
      <c r="G142" s="177"/>
      <c r="H142" s="177"/>
      <c r="I142" s="203"/>
      <c r="J142" s="260"/>
      <c r="K142" s="203"/>
      <c r="L142" s="260"/>
      <c r="M142" s="203"/>
    </row>
    <row r="143" spans="2:13" x14ac:dyDescent="0.25">
      <c r="B143" s="203"/>
      <c r="C143" s="146"/>
      <c r="D143" s="177"/>
      <c r="E143" s="177"/>
      <c r="F143" s="177"/>
      <c r="G143" s="177"/>
      <c r="H143" s="177"/>
      <c r="I143" s="203"/>
      <c r="J143" s="260"/>
      <c r="K143" s="203"/>
      <c r="L143" s="260"/>
      <c r="M143" s="203"/>
    </row>
    <row r="144" spans="2:13" x14ac:dyDescent="0.25">
      <c r="B144" s="203"/>
      <c r="C144" s="146"/>
      <c r="D144" s="177"/>
      <c r="E144" s="177"/>
      <c r="F144" s="177"/>
      <c r="G144" s="177"/>
      <c r="H144" s="177"/>
      <c r="I144" s="203"/>
      <c r="J144" s="260"/>
      <c r="K144" s="203"/>
      <c r="L144" s="260"/>
      <c r="M144" s="203"/>
    </row>
    <row r="145" spans="2:13" x14ac:dyDescent="0.25">
      <c r="B145" s="203"/>
      <c r="C145" s="146"/>
      <c r="D145" s="177"/>
      <c r="E145" s="177"/>
      <c r="F145" s="177"/>
      <c r="G145" s="177"/>
      <c r="H145" s="177"/>
      <c r="I145" s="203"/>
      <c r="J145" s="260"/>
      <c r="K145" s="203"/>
      <c r="L145" s="260"/>
      <c r="M145" s="203"/>
    </row>
    <row r="146" spans="2:13" x14ac:dyDescent="0.25">
      <c r="B146" s="203"/>
      <c r="C146" s="146"/>
      <c r="D146" s="177"/>
      <c r="E146" s="177"/>
      <c r="F146" s="177"/>
      <c r="G146" s="177"/>
      <c r="H146" s="177"/>
      <c r="I146" s="203"/>
      <c r="J146" s="260"/>
      <c r="K146" s="203"/>
      <c r="L146" s="260"/>
      <c r="M146" s="203"/>
    </row>
    <row r="147" spans="2:13" x14ac:dyDescent="0.25">
      <c r="B147" s="203"/>
      <c r="C147" s="146"/>
      <c r="D147" s="177"/>
      <c r="E147" s="177"/>
      <c r="F147" s="177"/>
      <c r="G147" s="177"/>
      <c r="H147" s="177"/>
      <c r="I147" s="203"/>
      <c r="J147" s="260"/>
      <c r="K147" s="203"/>
      <c r="L147" s="260"/>
      <c r="M147" s="203"/>
    </row>
    <row r="148" spans="2:13" x14ac:dyDescent="0.25">
      <c r="B148" s="203"/>
      <c r="C148" s="146"/>
      <c r="D148" s="177"/>
      <c r="E148" s="177"/>
      <c r="F148" s="177"/>
      <c r="G148" s="177"/>
      <c r="H148" s="177"/>
      <c r="I148" s="203"/>
      <c r="J148" s="260"/>
      <c r="K148" s="203"/>
      <c r="L148" s="260"/>
      <c r="M148" s="203"/>
    </row>
    <row r="149" spans="2:13" x14ac:dyDescent="0.25">
      <c r="B149" s="203"/>
      <c r="C149" s="146"/>
      <c r="D149" s="177"/>
      <c r="E149" s="177"/>
      <c r="F149" s="177"/>
      <c r="G149" s="177"/>
      <c r="H149" s="177"/>
      <c r="I149" s="203"/>
      <c r="J149" s="260"/>
      <c r="K149" s="203"/>
      <c r="L149" s="260"/>
      <c r="M149" s="203"/>
    </row>
    <row r="150" spans="2:13" x14ac:dyDescent="0.25">
      <c r="B150" s="203"/>
      <c r="C150" s="146"/>
      <c r="D150" s="177"/>
      <c r="E150" s="177"/>
      <c r="F150" s="177"/>
      <c r="G150" s="177"/>
      <c r="H150" s="177"/>
      <c r="I150" s="203"/>
      <c r="J150" s="260"/>
      <c r="K150" s="203"/>
      <c r="L150" s="260"/>
      <c r="M150" s="203"/>
    </row>
    <row r="151" spans="2:13" x14ac:dyDescent="0.25">
      <c r="B151" s="203"/>
      <c r="C151" s="146"/>
      <c r="D151" s="177"/>
      <c r="E151" s="177"/>
      <c r="F151" s="177"/>
      <c r="G151" s="177"/>
      <c r="H151" s="177"/>
      <c r="I151" s="203"/>
      <c r="J151" s="260"/>
      <c r="K151" s="203"/>
      <c r="L151" s="260"/>
      <c r="M151" s="203"/>
    </row>
    <row r="152" spans="2:13" x14ac:dyDescent="0.25">
      <c r="B152" s="203"/>
      <c r="C152" s="146"/>
      <c r="D152" s="177"/>
      <c r="E152" s="177"/>
      <c r="F152" s="177"/>
      <c r="G152" s="177"/>
      <c r="H152" s="177"/>
      <c r="I152" s="203"/>
      <c r="J152" s="260"/>
      <c r="K152" s="203"/>
      <c r="L152" s="260"/>
      <c r="M152" s="203"/>
    </row>
    <row r="153" spans="2:13" x14ac:dyDescent="0.25">
      <c r="B153" s="203"/>
      <c r="C153" s="146"/>
      <c r="D153" s="177"/>
      <c r="E153" s="177"/>
      <c r="F153" s="177"/>
      <c r="G153" s="177"/>
      <c r="H153" s="177"/>
      <c r="I153" s="203"/>
      <c r="J153" s="260"/>
      <c r="K153" s="203"/>
      <c r="L153" s="260"/>
      <c r="M153" s="203"/>
    </row>
    <row r="154" spans="2:13" x14ac:dyDescent="0.25">
      <c r="B154" s="203"/>
      <c r="C154" s="146"/>
      <c r="D154" s="177"/>
      <c r="E154" s="177"/>
      <c r="F154" s="177"/>
      <c r="G154" s="177"/>
      <c r="H154" s="177"/>
      <c r="I154" s="203"/>
      <c r="J154" s="260"/>
      <c r="K154" s="203"/>
      <c r="L154" s="260"/>
      <c r="M154" s="203"/>
    </row>
    <row r="155" spans="2:13" x14ac:dyDescent="0.25">
      <c r="B155" s="203"/>
      <c r="C155" s="146"/>
      <c r="D155" s="177"/>
      <c r="E155" s="177"/>
      <c r="F155" s="177"/>
      <c r="G155" s="177"/>
      <c r="H155" s="177"/>
      <c r="I155" s="203"/>
      <c r="J155" s="260"/>
      <c r="K155" s="203"/>
      <c r="L155" s="260"/>
      <c r="M155" s="203"/>
    </row>
    <row r="156" spans="2:13" x14ac:dyDescent="0.25">
      <c r="B156" s="203"/>
      <c r="C156" s="146"/>
      <c r="D156" s="177"/>
      <c r="E156" s="177"/>
      <c r="F156" s="177"/>
      <c r="G156" s="177"/>
      <c r="H156" s="177"/>
      <c r="I156" s="203"/>
      <c r="J156" s="260"/>
      <c r="K156" s="203"/>
      <c r="L156" s="260"/>
      <c r="M156" s="203"/>
    </row>
    <row r="157" spans="2:13" x14ac:dyDescent="0.25">
      <c r="B157" s="203"/>
      <c r="C157" s="146"/>
      <c r="D157" s="177"/>
      <c r="E157" s="177"/>
      <c r="F157" s="177"/>
      <c r="G157" s="177"/>
      <c r="H157" s="177"/>
      <c r="I157" s="203"/>
      <c r="J157" s="260"/>
      <c r="K157" s="203"/>
      <c r="L157" s="260"/>
      <c r="M157" s="203"/>
    </row>
    <row r="158" spans="2:13" x14ac:dyDescent="0.25">
      <c r="B158" s="203"/>
      <c r="C158" s="146"/>
      <c r="D158" s="153"/>
      <c r="E158" s="177"/>
      <c r="F158" s="177"/>
      <c r="G158" s="177"/>
      <c r="H158" s="177"/>
      <c r="I158" s="203"/>
      <c r="J158" s="260"/>
      <c r="K158" s="203"/>
      <c r="L158" s="260"/>
      <c r="M158" s="203"/>
    </row>
  </sheetData>
  <mergeCells count="11">
    <mergeCell ref="B30:C30"/>
    <mergeCell ref="B28:C2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  <pageSetUpPr fitToPage="1"/>
  </sheetPr>
  <dimension ref="B1:X35"/>
  <sheetViews>
    <sheetView zoomScale="80" zoomScaleNormal="80" workbookViewId="0">
      <selection activeCell="D8" sqref="D8:W30"/>
    </sheetView>
  </sheetViews>
  <sheetFormatPr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23" width="10.7109375" style="143" customWidth="1"/>
    <col min="24" max="24" width="9.140625" style="463"/>
    <col min="25" max="16384" width="9.140625" style="143"/>
  </cols>
  <sheetData>
    <row r="1" spans="2:24" ht="15.75" thickBot="1" x14ac:dyDescent="0.3"/>
    <row r="2" spans="2:24" ht="25.15" customHeight="1" thickTop="1" thickBot="1" x14ac:dyDescent="0.3">
      <c r="B2" s="479" t="s">
        <v>553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502"/>
    </row>
    <row r="3" spans="2:24" ht="25.15" customHeight="1" thickTop="1" thickBot="1" x14ac:dyDescent="0.3">
      <c r="B3" s="492" t="s">
        <v>54</v>
      </c>
      <c r="C3" s="485" t="s">
        <v>2</v>
      </c>
      <c r="D3" s="503" t="s">
        <v>202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04"/>
      <c r="T3" s="504"/>
      <c r="U3" s="512"/>
      <c r="V3" s="505" t="s">
        <v>68</v>
      </c>
      <c r="W3" s="506"/>
    </row>
    <row r="4" spans="2:24" ht="25.15" customHeight="1" thickTop="1" thickBot="1" x14ac:dyDescent="0.3">
      <c r="B4" s="493"/>
      <c r="C4" s="495"/>
      <c r="D4" s="503" t="s">
        <v>59</v>
      </c>
      <c r="E4" s="504"/>
      <c r="F4" s="504"/>
      <c r="G4" s="504"/>
      <c r="H4" s="504"/>
      <c r="I4" s="504"/>
      <c r="J4" s="504"/>
      <c r="K4" s="504"/>
      <c r="L4" s="512"/>
      <c r="M4" s="503" t="s">
        <v>60</v>
      </c>
      <c r="N4" s="504"/>
      <c r="O4" s="504"/>
      <c r="P4" s="504"/>
      <c r="Q4" s="504"/>
      <c r="R4" s="504"/>
      <c r="S4" s="504"/>
      <c r="T4" s="504"/>
      <c r="U4" s="512"/>
      <c r="V4" s="507"/>
      <c r="W4" s="508"/>
    </row>
    <row r="5" spans="2:24" ht="25.15" customHeight="1" thickTop="1" thickBot="1" x14ac:dyDescent="0.3">
      <c r="B5" s="493"/>
      <c r="C5" s="495"/>
      <c r="D5" s="605" t="s">
        <v>56</v>
      </c>
      <c r="E5" s="606"/>
      <c r="F5" s="606"/>
      <c r="G5" s="606"/>
      <c r="H5" s="606"/>
      <c r="I5" s="606"/>
      <c r="J5" s="606"/>
      <c r="K5" s="486" t="s">
        <v>62</v>
      </c>
      <c r="L5" s="485"/>
      <c r="M5" s="605" t="s">
        <v>56</v>
      </c>
      <c r="N5" s="606"/>
      <c r="O5" s="606"/>
      <c r="P5" s="606"/>
      <c r="Q5" s="606"/>
      <c r="R5" s="606"/>
      <c r="S5" s="606"/>
      <c r="T5" s="486" t="s">
        <v>63</v>
      </c>
      <c r="U5" s="485"/>
      <c r="V5" s="507"/>
      <c r="W5" s="508"/>
    </row>
    <row r="6" spans="2:24" ht="25.15" customHeight="1" thickTop="1" x14ac:dyDescent="0.25">
      <c r="B6" s="493"/>
      <c r="C6" s="495"/>
      <c r="D6" s="486" t="s">
        <v>57</v>
      </c>
      <c r="E6" s="483"/>
      <c r="F6" s="482" t="s">
        <v>450</v>
      </c>
      <c r="G6" s="483"/>
      <c r="H6" s="482" t="s">
        <v>78</v>
      </c>
      <c r="I6" s="483"/>
      <c r="J6" s="430" t="s">
        <v>58</v>
      </c>
      <c r="K6" s="563"/>
      <c r="L6" s="495"/>
      <c r="M6" s="486" t="s">
        <v>57</v>
      </c>
      <c r="N6" s="483"/>
      <c r="O6" s="482" t="s">
        <v>450</v>
      </c>
      <c r="P6" s="483"/>
      <c r="Q6" s="482" t="s">
        <v>78</v>
      </c>
      <c r="R6" s="483"/>
      <c r="S6" s="430" t="s">
        <v>58</v>
      </c>
      <c r="T6" s="563"/>
      <c r="U6" s="495"/>
      <c r="V6" s="507"/>
      <c r="W6" s="508"/>
    </row>
    <row r="7" spans="2:24" ht="25.15" customHeight="1" thickBot="1" x14ac:dyDescent="0.3">
      <c r="B7" s="494"/>
      <c r="C7" s="496"/>
      <c r="D7" s="443" t="s">
        <v>6</v>
      </c>
      <c r="E7" s="444" t="s">
        <v>7</v>
      </c>
      <c r="F7" s="438" t="s">
        <v>6</v>
      </c>
      <c r="G7" s="444" t="s">
        <v>7</v>
      </c>
      <c r="H7" s="438" t="s">
        <v>6</v>
      </c>
      <c r="I7" s="444" t="s">
        <v>7</v>
      </c>
      <c r="J7" s="462" t="s">
        <v>6</v>
      </c>
      <c r="K7" s="443" t="s">
        <v>6</v>
      </c>
      <c r="L7" s="446" t="s">
        <v>7</v>
      </c>
      <c r="M7" s="443" t="s">
        <v>6</v>
      </c>
      <c r="N7" s="444" t="s">
        <v>7</v>
      </c>
      <c r="O7" s="438" t="s">
        <v>6</v>
      </c>
      <c r="P7" s="444" t="s">
        <v>7</v>
      </c>
      <c r="Q7" s="438" t="s">
        <v>6</v>
      </c>
      <c r="R7" s="444" t="s">
        <v>7</v>
      </c>
      <c r="S7" s="462" t="s">
        <v>6</v>
      </c>
      <c r="T7" s="443" t="s">
        <v>6</v>
      </c>
      <c r="U7" s="446" t="s">
        <v>7</v>
      </c>
      <c r="V7" s="443" t="s">
        <v>6</v>
      </c>
      <c r="W7" s="446" t="s">
        <v>7</v>
      </c>
    </row>
    <row r="8" spans="2:24" ht="21.95" customHeight="1" thickTop="1" x14ac:dyDescent="0.25">
      <c r="B8" s="162" t="s">
        <v>157</v>
      </c>
      <c r="C8" s="163" t="s">
        <v>158</v>
      </c>
      <c r="D8" s="330">
        <v>119</v>
      </c>
      <c r="E8" s="165">
        <v>8.7051938551572783E-2</v>
      </c>
      <c r="F8" s="312">
        <v>248</v>
      </c>
      <c r="G8" s="165">
        <v>8.6531751570132584E-2</v>
      </c>
      <c r="H8" s="312">
        <v>19</v>
      </c>
      <c r="I8" s="165">
        <v>0.10982658959537572</v>
      </c>
      <c r="J8" s="313">
        <v>0</v>
      </c>
      <c r="K8" s="341">
        <v>386</v>
      </c>
      <c r="L8" s="169">
        <v>8.7548196870038564E-2</v>
      </c>
      <c r="M8" s="330">
        <v>41</v>
      </c>
      <c r="N8" s="165">
        <v>6.2883435582822084E-2</v>
      </c>
      <c r="O8" s="312">
        <v>142</v>
      </c>
      <c r="P8" s="165">
        <v>7.5331564986737404E-2</v>
      </c>
      <c r="Q8" s="312">
        <v>14</v>
      </c>
      <c r="R8" s="165">
        <v>0.11290322580645161</v>
      </c>
      <c r="S8" s="313">
        <v>0</v>
      </c>
      <c r="T8" s="341">
        <v>197</v>
      </c>
      <c r="U8" s="169">
        <v>7.3948948948948948E-2</v>
      </c>
      <c r="V8" s="341">
        <v>583</v>
      </c>
      <c r="W8" s="169">
        <v>8.2426127527216175E-2</v>
      </c>
      <c r="X8" s="464" t="s">
        <v>319</v>
      </c>
    </row>
    <row r="9" spans="2:24" ht="35.1" customHeight="1" x14ac:dyDescent="0.25">
      <c r="B9" s="162" t="s">
        <v>159</v>
      </c>
      <c r="C9" s="163" t="s">
        <v>160</v>
      </c>
      <c r="D9" s="330">
        <v>230</v>
      </c>
      <c r="E9" s="165">
        <v>0.16825164594001463</v>
      </c>
      <c r="F9" s="312">
        <v>558</v>
      </c>
      <c r="G9" s="165">
        <v>0.19469644103279832</v>
      </c>
      <c r="H9" s="312">
        <v>38</v>
      </c>
      <c r="I9" s="165">
        <v>0.21965317919075145</v>
      </c>
      <c r="J9" s="313">
        <v>0</v>
      </c>
      <c r="K9" s="341">
        <v>826</v>
      </c>
      <c r="L9" s="169">
        <v>0.18734406894987526</v>
      </c>
      <c r="M9" s="330">
        <v>72</v>
      </c>
      <c r="N9" s="165">
        <v>0.11042944785276074</v>
      </c>
      <c r="O9" s="312">
        <v>261</v>
      </c>
      <c r="P9" s="165">
        <v>0.13846153846153847</v>
      </c>
      <c r="Q9" s="312">
        <v>15</v>
      </c>
      <c r="R9" s="165">
        <v>0.12096774193548387</v>
      </c>
      <c r="S9" s="313">
        <v>0</v>
      </c>
      <c r="T9" s="341">
        <v>348</v>
      </c>
      <c r="U9" s="169">
        <v>0.13063063063063063</v>
      </c>
      <c r="V9" s="341">
        <v>1174</v>
      </c>
      <c r="W9" s="169">
        <v>0.16598331683868231</v>
      </c>
      <c r="X9" s="464" t="s">
        <v>323</v>
      </c>
    </row>
    <row r="10" spans="2:24" ht="21.95" customHeight="1" x14ac:dyDescent="0.25">
      <c r="B10" s="162" t="s">
        <v>161</v>
      </c>
      <c r="C10" s="163" t="s">
        <v>162</v>
      </c>
      <c r="D10" s="330">
        <v>32</v>
      </c>
      <c r="E10" s="165">
        <v>2.3408924652523776E-2</v>
      </c>
      <c r="F10" s="312">
        <v>70</v>
      </c>
      <c r="G10" s="165">
        <v>2.4424284717376135E-2</v>
      </c>
      <c r="H10" s="312">
        <v>6</v>
      </c>
      <c r="I10" s="165">
        <v>3.4682080924855488E-2</v>
      </c>
      <c r="J10" s="313">
        <v>0</v>
      </c>
      <c r="K10" s="341">
        <v>108</v>
      </c>
      <c r="L10" s="169">
        <v>2.449535041959628E-2</v>
      </c>
      <c r="M10" s="330">
        <v>13</v>
      </c>
      <c r="N10" s="165">
        <v>1.9938650306748466E-2</v>
      </c>
      <c r="O10" s="312">
        <v>32</v>
      </c>
      <c r="P10" s="165">
        <v>1.6976127320954906E-2</v>
      </c>
      <c r="Q10" s="312">
        <v>1</v>
      </c>
      <c r="R10" s="165">
        <v>8.0645161290322578E-3</v>
      </c>
      <c r="S10" s="313">
        <v>0</v>
      </c>
      <c r="T10" s="341">
        <v>46</v>
      </c>
      <c r="U10" s="169">
        <v>1.7267267267267267E-2</v>
      </c>
      <c r="V10" s="341">
        <v>154</v>
      </c>
      <c r="W10" s="169">
        <v>2.177293934681182E-2</v>
      </c>
      <c r="X10" s="464" t="s">
        <v>324</v>
      </c>
    </row>
    <row r="11" spans="2:24" ht="21.95" customHeight="1" x14ac:dyDescent="0.25">
      <c r="B11" s="162" t="s">
        <v>163</v>
      </c>
      <c r="C11" s="163" t="s">
        <v>164</v>
      </c>
      <c r="D11" s="330">
        <v>4</v>
      </c>
      <c r="E11" s="165">
        <v>2.926115581565472E-3</v>
      </c>
      <c r="F11" s="312">
        <v>15</v>
      </c>
      <c r="G11" s="165">
        <v>5.2337752965805999E-3</v>
      </c>
      <c r="H11" s="312">
        <v>0</v>
      </c>
      <c r="I11" s="165">
        <v>0</v>
      </c>
      <c r="J11" s="313">
        <v>0</v>
      </c>
      <c r="K11" s="341">
        <v>19</v>
      </c>
      <c r="L11" s="169">
        <v>4.3093672034474938E-3</v>
      </c>
      <c r="M11" s="330">
        <v>0</v>
      </c>
      <c r="N11" s="165">
        <v>0</v>
      </c>
      <c r="O11" s="312">
        <v>5</v>
      </c>
      <c r="P11" s="165">
        <v>2.6525198938992041E-3</v>
      </c>
      <c r="Q11" s="312">
        <v>0</v>
      </c>
      <c r="R11" s="165">
        <v>0</v>
      </c>
      <c r="S11" s="313">
        <v>0</v>
      </c>
      <c r="T11" s="341">
        <v>5</v>
      </c>
      <c r="U11" s="169">
        <v>1.8768768768768769E-3</v>
      </c>
      <c r="V11" s="341">
        <v>24</v>
      </c>
      <c r="W11" s="169">
        <v>3.3931853527498939E-3</v>
      </c>
      <c r="X11" s="464" t="s">
        <v>325</v>
      </c>
    </row>
    <row r="12" spans="2:24" ht="21.95" customHeight="1" x14ac:dyDescent="0.25">
      <c r="B12" s="162" t="s">
        <v>165</v>
      </c>
      <c r="C12" s="163" t="s">
        <v>166</v>
      </c>
      <c r="D12" s="330">
        <v>3</v>
      </c>
      <c r="E12" s="165">
        <v>2.1945866861741038E-3</v>
      </c>
      <c r="F12" s="312">
        <v>5</v>
      </c>
      <c r="G12" s="165">
        <v>1.7445917655268667E-3</v>
      </c>
      <c r="H12" s="312">
        <v>0</v>
      </c>
      <c r="I12" s="165">
        <v>0</v>
      </c>
      <c r="J12" s="313">
        <v>0</v>
      </c>
      <c r="K12" s="341">
        <v>8</v>
      </c>
      <c r="L12" s="169">
        <v>1.8144704014515763E-3</v>
      </c>
      <c r="M12" s="330">
        <v>1</v>
      </c>
      <c r="N12" s="165">
        <v>1.5337423312883436E-3</v>
      </c>
      <c r="O12" s="312">
        <v>5</v>
      </c>
      <c r="P12" s="165">
        <v>2.6525198938992041E-3</v>
      </c>
      <c r="Q12" s="312">
        <v>0</v>
      </c>
      <c r="R12" s="165">
        <v>0</v>
      </c>
      <c r="S12" s="313">
        <v>0</v>
      </c>
      <c r="T12" s="341">
        <v>6</v>
      </c>
      <c r="U12" s="169">
        <v>2.2522522522522522E-3</v>
      </c>
      <c r="V12" s="341">
        <v>14</v>
      </c>
      <c r="W12" s="169">
        <v>1.9793581224374383E-3</v>
      </c>
      <c r="X12" s="464" t="s">
        <v>327</v>
      </c>
    </row>
    <row r="13" spans="2:24" ht="21.95" customHeight="1" x14ac:dyDescent="0.25">
      <c r="B13" s="162" t="s">
        <v>167</v>
      </c>
      <c r="C13" s="163" t="s">
        <v>168</v>
      </c>
      <c r="D13" s="330">
        <v>0</v>
      </c>
      <c r="E13" s="165">
        <v>0</v>
      </c>
      <c r="F13" s="312">
        <v>0</v>
      </c>
      <c r="G13" s="165">
        <v>0</v>
      </c>
      <c r="H13" s="312">
        <v>0</v>
      </c>
      <c r="I13" s="165">
        <v>0</v>
      </c>
      <c r="J13" s="313">
        <v>0</v>
      </c>
      <c r="K13" s="341">
        <v>0</v>
      </c>
      <c r="L13" s="169">
        <v>0</v>
      </c>
      <c r="M13" s="330">
        <v>0</v>
      </c>
      <c r="N13" s="165">
        <v>0</v>
      </c>
      <c r="O13" s="312">
        <v>2</v>
      </c>
      <c r="P13" s="165">
        <v>1.0610079575596816E-3</v>
      </c>
      <c r="Q13" s="312">
        <v>0</v>
      </c>
      <c r="R13" s="165">
        <v>0</v>
      </c>
      <c r="S13" s="313">
        <v>0</v>
      </c>
      <c r="T13" s="341">
        <v>2</v>
      </c>
      <c r="U13" s="169">
        <v>7.5075075075075074E-4</v>
      </c>
      <c r="V13" s="341">
        <v>2</v>
      </c>
      <c r="W13" s="169">
        <v>2.8276544606249118E-4</v>
      </c>
      <c r="X13" s="464" t="s">
        <v>328</v>
      </c>
    </row>
    <row r="14" spans="2:24" ht="21.95" customHeight="1" x14ac:dyDescent="0.25">
      <c r="B14" s="162" t="s">
        <v>169</v>
      </c>
      <c r="C14" s="163" t="s">
        <v>170</v>
      </c>
      <c r="D14" s="330">
        <v>1</v>
      </c>
      <c r="E14" s="165">
        <v>7.3152889539136799E-4</v>
      </c>
      <c r="F14" s="312">
        <v>0</v>
      </c>
      <c r="G14" s="165">
        <v>0</v>
      </c>
      <c r="H14" s="312">
        <v>0</v>
      </c>
      <c r="I14" s="165">
        <v>0</v>
      </c>
      <c r="J14" s="313">
        <v>0</v>
      </c>
      <c r="K14" s="341">
        <v>1</v>
      </c>
      <c r="L14" s="169">
        <v>2.2680880018144704E-4</v>
      </c>
      <c r="M14" s="330">
        <v>1</v>
      </c>
      <c r="N14" s="165">
        <v>1.5337423312883436E-3</v>
      </c>
      <c r="O14" s="312">
        <v>0</v>
      </c>
      <c r="P14" s="165">
        <v>0</v>
      </c>
      <c r="Q14" s="312">
        <v>0</v>
      </c>
      <c r="R14" s="165">
        <v>0</v>
      </c>
      <c r="S14" s="313">
        <v>0</v>
      </c>
      <c r="T14" s="341">
        <v>1</v>
      </c>
      <c r="U14" s="169">
        <v>3.7537537537537537E-4</v>
      </c>
      <c r="V14" s="341">
        <v>2</v>
      </c>
      <c r="W14" s="169">
        <v>2.8276544606249118E-4</v>
      </c>
      <c r="X14" s="464" t="s">
        <v>320</v>
      </c>
    </row>
    <row r="15" spans="2:24" ht="21.95" customHeight="1" x14ac:dyDescent="0.25">
      <c r="B15" s="162" t="s">
        <v>171</v>
      </c>
      <c r="C15" s="163" t="s">
        <v>172</v>
      </c>
      <c r="D15" s="330">
        <v>0</v>
      </c>
      <c r="E15" s="165">
        <v>0</v>
      </c>
      <c r="F15" s="312">
        <v>0</v>
      </c>
      <c r="G15" s="165">
        <v>0</v>
      </c>
      <c r="H15" s="312">
        <v>0</v>
      </c>
      <c r="I15" s="165">
        <v>0</v>
      </c>
      <c r="J15" s="313">
        <v>0</v>
      </c>
      <c r="K15" s="341">
        <v>0</v>
      </c>
      <c r="L15" s="169">
        <v>0</v>
      </c>
      <c r="M15" s="330">
        <v>0</v>
      </c>
      <c r="N15" s="165">
        <v>0</v>
      </c>
      <c r="O15" s="312">
        <v>0</v>
      </c>
      <c r="P15" s="165">
        <v>0</v>
      </c>
      <c r="Q15" s="312">
        <v>0</v>
      </c>
      <c r="R15" s="165">
        <v>0</v>
      </c>
      <c r="S15" s="313">
        <v>0</v>
      </c>
      <c r="T15" s="341">
        <v>0</v>
      </c>
      <c r="U15" s="169">
        <v>0</v>
      </c>
      <c r="V15" s="341">
        <v>0</v>
      </c>
      <c r="W15" s="169">
        <v>0</v>
      </c>
      <c r="X15" s="464" t="s">
        <v>329</v>
      </c>
    </row>
    <row r="16" spans="2:24" ht="21.95" customHeight="1" x14ac:dyDescent="0.25">
      <c r="B16" s="162" t="s">
        <v>173</v>
      </c>
      <c r="C16" s="163" t="s">
        <v>174</v>
      </c>
      <c r="D16" s="330">
        <v>0</v>
      </c>
      <c r="E16" s="165">
        <v>0</v>
      </c>
      <c r="F16" s="312">
        <v>1</v>
      </c>
      <c r="G16" s="165">
        <v>3.4891835310537332E-4</v>
      </c>
      <c r="H16" s="312">
        <v>0</v>
      </c>
      <c r="I16" s="165">
        <v>0</v>
      </c>
      <c r="J16" s="313">
        <v>0</v>
      </c>
      <c r="K16" s="341">
        <v>1</v>
      </c>
      <c r="L16" s="169">
        <v>2.2680880018144704E-4</v>
      </c>
      <c r="M16" s="330">
        <v>1</v>
      </c>
      <c r="N16" s="165">
        <v>1.5337423312883436E-3</v>
      </c>
      <c r="O16" s="312">
        <v>0</v>
      </c>
      <c r="P16" s="165">
        <v>0</v>
      </c>
      <c r="Q16" s="312">
        <v>0</v>
      </c>
      <c r="R16" s="165">
        <v>0</v>
      </c>
      <c r="S16" s="313">
        <v>0</v>
      </c>
      <c r="T16" s="341">
        <v>1</v>
      </c>
      <c r="U16" s="169">
        <v>3.7537537537537537E-4</v>
      </c>
      <c r="V16" s="341">
        <v>2</v>
      </c>
      <c r="W16" s="169">
        <v>2.8276544606249118E-4</v>
      </c>
      <c r="X16" s="464" t="s">
        <v>330</v>
      </c>
    </row>
    <row r="17" spans="2:24" ht="21.95" customHeight="1" x14ac:dyDescent="0.25">
      <c r="B17" s="162" t="s">
        <v>175</v>
      </c>
      <c r="C17" s="163" t="s">
        <v>176</v>
      </c>
      <c r="D17" s="330">
        <v>0</v>
      </c>
      <c r="E17" s="165">
        <v>0</v>
      </c>
      <c r="F17" s="312">
        <v>2</v>
      </c>
      <c r="G17" s="165">
        <v>6.9783670621074664E-4</v>
      </c>
      <c r="H17" s="312">
        <v>0</v>
      </c>
      <c r="I17" s="165">
        <v>0</v>
      </c>
      <c r="J17" s="313">
        <v>0</v>
      </c>
      <c r="K17" s="341">
        <v>2</v>
      </c>
      <c r="L17" s="169">
        <v>4.5361760036289407E-4</v>
      </c>
      <c r="M17" s="330">
        <v>1</v>
      </c>
      <c r="N17" s="165">
        <v>1.5337423312883436E-3</v>
      </c>
      <c r="O17" s="312">
        <v>1</v>
      </c>
      <c r="P17" s="165">
        <v>5.305039787798408E-4</v>
      </c>
      <c r="Q17" s="312">
        <v>0</v>
      </c>
      <c r="R17" s="165">
        <v>0</v>
      </c>
      <c r="S17" s="313">
        <v>0</v>
      </c>
      <c r="T17" s="341">
        <v>2</v>
      </c>
      <c r="U17" s="169">
        <v>7.5075075075075074E-4</v>
      </c>
      <c r="V17" s="341">
        <v>4</v>
      </c>
      <c r="W17" s="169">
        <v>5.6553089212498236E-4</v>
      </c>
      <c r="X17" s="464" t="s">
        <v>331</v>
      </c>
    </row>
    <row r="18" spans="2:24" ht="21.95" customHeight="1" x14ac:dyDescent="0.25">
      <c r="B18" s="162" t="s">
        <v>177</v>
      </c>
      <c r="C18" s="163" t="s">
        <v>178</v>
      </c>
      <c r="D18" s="330">
        <v>0</v>
      </c>
      <c r="E18" s="165">
        <v>0</v>
      </c>
      <c r="F18" s="312">
        <v>2</v>
      </c>
      <c r="G18" s="165">
        <v>6.9783670621074664E-4</v>
      </c>
      <c r="H18" s="312">
        <v>0</v>
      </c>
      <c r="I18" s="165">
        <v>0</v>
      </c>
      <c r="J18" s="313">
        <v>0</v>
      </c>
      <c r="K18" s="341">
        <v>2</v>
      </c>
      <c r="L18" s="169">
        <v>4.5361760036289407E-4</v>
      </c>
      <c r="M18" s="330">
        <v>0</v>
      </c>
      <c r="N18" s="165">
        <v>0</v>
      </c>
      <c r="O18" s="312">
        <v>1</v>
      </c>
      <c r="P18" s="165">
        <v>5.305039787798408E-4</v>
      </c>
      <c r="Q18" s="312">
        <v>0</v>
      </c>
      <c r="R18" s="165">
        <v>0</v>
      </c>
      <c r="S18" s="313">
        <v>0</v>
      </c>
      <c r="T18" s="341">
        <v>1</v>
      </c>
      <c r="U18" s="169">
        <v>3.7537537537537537E-4</v>
      </c>
      <c r="V18" s="341">
        <v>3</v>
      </c>
      <c r="W18" s="169">
        <v>4.2414816909373674E-4</v>
      </c>
      <c r="X18" s="464" t="s">
        <v>332</v>
      </c>
    </row>
    <row r="19" spans="2:24" ht="21.95" customHeight="1" x14ac:dyDescent="0.25">
      <c r="B19" s="162" t="s">
        <v>179</v>
      </c>
      <c r="C19" s="163" t="s">
        <v>180</v>
      </c>
      <c r="D19" s="330">
        <v>3</v>
      </c>
      <c r="E19" s="165">
        <v>2.1945866861741038E-3</v>
      </c>
      <c r="F19" s="312">
        <v>12</v>
      </c>
      <c r="G19" s="165">
        <v>4.1870202372644803E-3</v>
      </c>
      <c r="H19" s="312">
        <v>2</v>
      </c>
      <c r="I19" s="165">
        <v>1.1560693641618497E-2</v>
      </c>
      <c r="J19" s="313">
        <v>0</v>
      </c>
      <c r="K19" s="341">
        <v>17</v>
      </c>
      <c r="L19" s="169">
        <v>3.8557496030845995E-3</v>
      </c>
      <c r="M19" s="330">
        <v>1</v>
      </c>
      <c r="N19" s="165">
        <v>1.5337423312883436E-3</v>
      </c>
      <c r="O19" s="312">
        <v>3</v>
      </c>
      <c r="P19" s="165">
        <v>1.5915119363395225E-3</v>
      </c>
      <c r="Q19" s="312">
        <v>0</v>
      </c>
      <c r="R19" s="165">
        <v>0</v>
      </c>
      <c r="S19" s="313">
        <v>0</v>
      </c>
      <c r="T19" s="341">
        <v>4</v>
      </c>
      <c r="U19" s="169">
        <v>1.5015015015015015E-3</v>
      </c>
      <c r="V19" s="341">
        <v>21</v>
      </c>
      <c r="W19" s="169">
        <v>2.969037183656157E-3</v>
      </c>
      <c r="X19" s="464" t="s">
        <v>333</v>
      </c>
    </row>
    <row r="20" spans="2:24" ht="21.95" customHeight="1" x14ac:dyDescent="0.25">
      <c r="B20" s="162" t="s">
        <v>181</v>
      </c>
      <c r="C20" s="163" t="s">
        <v>182</v>
      </c>
      <c r="D20" s="330">
        <v>799</v>
      </c>
      <c r="E20" s="165">
        <v>0.58449158741770302</v>
      </c>
      <c r="F20" s="312">
        <v>1571</v>
      </c>
      <c r="G20" s="165">
        <v>0.54815073272854153</v>
      </c>
      <c r="H20" s="312">
        <v>83</v>
      </c>
      <c r="I20" s="165">
        <v>0.47976878612716761</v>
      </c>
      <c r="J20" s="313">
        <v>1</v>
      </c>
      <c r="K20" s="341">
        <v>2454</v>
      </c>
      <c r="L20" s="169">
        <v>0.55658879564527108</v>
      </c>
      <c r="M20" s="330">
        <v>440</v>
      </c>
      <c r="N20" s="165">
        <v>0.67484662576687116</v>
      </c>
      <c r="O20" s="312">
        <v>1165</v>
      </c>
      <c r="P20" s="165">
        <v>0.61803713527851456</v>
      </c>
      <c r="Q20" s="312">
        <v>79</v>
      </c>
      <c r="R20" s="165">
        <v>0.63709677419354838</v>
      </c>
      <c r="S20" s="313">
        <v>3</v>
      </c>
      <c r="T20" s="341">
        <v>1687</v>
      </c>
      <c r="U20" s="169">
        <v>0.63325825825825821</v>
      </c>
      <c r="V20" s="341">
        <v>4141</v>
      </c>
      <c r="W20" s="169">
        <v>0.58546585607238799</v>
      </c>
      <c r="X20" s="464" t="s">
        <v>334</v>
      </c>
    </row>
    <row r="21" spans="2:24" ht="21.95" customHeight="1" x14ac:dyDescent="0.25">
      <c r="B21" s="162" t="s">
        <v>183</v>
      </c>
      <c r="C21" s="163" t="s">
        <v>184</v>
      </c>
      <c r="D21" s="330">
        <v>34</v>
      </c>
      <c r="E21" s="165">
        <v>2.487198244330651E-2</v>
      </c>
      <c r="F21" s="312">
        <v>96</v>
      </c>
      <c r="G21" s="165">
        <v>3.3496161898115842E-2</v>
      </c>
      <c r="H21" s="312">
        <v>2</v>
      </c>
      <c r="I21" s="165">
        <v>1.1560693641618497E-2</v>
      </c>
      <c r="J21" s="313">
        <v>1</v>
      </c>
      <c r="K21" s="341">
        <v>133</v>
      </c>
      <c r="L21" s="169">
        <v>3.0165570424132458E-2</v>
      </c>
      <c r="M21" s="330">
        <v>19</v>
      </c>
      <c r="N21" s="165">
        <v>2.9141104294478526E-2</v>
      </c>
      <c r="O21" s="312">
        <v>55</v>
      </c>
      <c r="P21" s="165">
        <v>2.9177718832891247E-2</v>
      </c>
      <c r="Q21" s="312">
        <v>4</v>
      </c>
      <c r="R21" s="165">
        <v>3.2258064516129031E-2</v>
      </c>
      <c r="S21" s="313">
        <v>0</v>
      </c>
      <c r="T21" s="341">
        <v>78</v>
      </c>
      <c r="U21" s="169">
        <v>2.9279279279279279E-2</v>
      </c>
      <c r="V21" s="341">
        <v>211</v>
      </c>
      <c r="W21" s="169">
        <v>2.9831754559592819E-2</v>
      </c>
      <c r="X21" s="464" t="s">
        <v>335</v>
      </c>
    </row>
    <row r="22" spans="2:24" ht="21.95" customHeight="1" x14ac:dyDescent="0.25">
      <c r="B22" s="162" t="s">
        <v>185</v>
      </c>
      <c r="C22" s="163" t="s">
        <v>186</v>
      </c>
      <c r="D22" s="330">
        <v>11</v>
      </c>
      <c r="E22" s="165">
        <v>8.0468178493050477E-3</v>
      </c>
      <c r="F22" s="312">
        <v>29</v>
      </c>
      <c r="G22" s="165">
        <v>1.0118632240055827E-2</v>
      </c>
      <c r="H22" s="312">
        <v>0</v>
      </c>
      <c r="I22" s="165">
        <v>0</v>
      </c>
      <c r="J22" s="313">
        <v>0</v>
      </c>
      <c r="K22" s="341">
        <v>40</v>
      </c>
      <c r="L22" s="169">
        <v>9.0723520072578823E-3</v>
      </c>
      <c r="M22" s="330">
        <v>8</v>
      </c>
      <c r="N22" s="165">
        <v>1.2269938650306749E-2</v>
      </c>
      <c r="O22" s="312">
        <v>14</v>
      </c>
      <c r="P22" s="165">
        <v>7.4270557029177718E-3</v>
      </c>
      <c r="Q22" s="312">
        <v>1</v>
      </c>
      <c r="R22" s="165">
        <v>8.0645161290322578E-3</v>
      </c>
      <c r="S22" s="313">
        <v>0</v>
      </c>
      <c r="T22" s="341">
        <v>23</v>
      </c>
      <c r="U22" s="169">
        <v>8.6336336336336333E-3</v>
      </c>
      <c r="V22" s="341">
        <v>63</v>
      </c>
      <c r="W22" s="169">
        <v>8.907111550968471E-3</v>
      </c>
      <c r="X22" s="464" t="s">
        <v>336</v>
      </c>
    </row>
    <row r="23" spans="2:24" ht="21.95" customHeight="1" x14ac:dyDescent="0.25">
      <c r="B23" s="162" t="s">
        <v>187</v>
      </c>
      <c r="C23" s="163" t="s">
        <v>188</v>
      </c>
      <c r="D23" s="330">
        <v>2</v>
      </c>
      <c r="E23" s="165">
        <v>1.463057790782736E-3</v>
      </c>
      <c r="F23" s="312">
        <v>3</v>
      </c>
      <c r="G23" s="165">
        <v>1.0467550593161201E-3</v>
      </c>
      <c r="H23" s="312">
        <v>0</v>
      </c>
      <c r="I23" s="165">
        <v>0</v>
      </c>
      <c r="J23" s="313">
        <v>0</v>
      </c>
      <c r="K23" s="341">
        <v>5</v>
      </c>
      <c r="L23" s="169">
        <v>1.1340440009072353E-3</v>
      </c>
      <c r="M23" s="330">
        <v>0</v>
      </c>
      <c r="N23" s="165">
        <v>0</v>
      </c>
      <c r="O23" s="312">
        <v>1</v>
      </c>
      <c r="P23" s="165">
        <v>5.305039787798408E-4</v>
      </c>
      <c r="Q23" s="312">
        <v>0</v>
      </c>
      <c r="R23" s="165">
        <v>0</v>
      </c>
      <c r="S23" s="313">
        <v>0</v>
      </c>
      <c r="T23" s="341">
        <v>1</v>
      </c>
      <c r="U23" s="169">
        <v>3.7537537537537537E-4</v>
      </c>
      <c r="V23" s="341">
        <v>6</v>
      </c>
      <c r="W23" s="169">
        <v>8.4829633818747348E-4</v>
      </c>
      <c r="X23" s="464" t="s">
        <v>337</v>
      </c>
    </row>
    <row r="24" spans="2:24" ht="21.95" customHeight="1" x14ac:dyDescent="0.25">
      <c r="B24" s="162" t="s">
        <v>189</v>
      </c>
      <c r="C24" s="163" t="s">
        <v>190</v>
      </c>
      <c r="D24" s="330">
        <v>6</v>
      </c>
      <c r="E24" s="165">
        <v>4.3891733723482075E-3</v>
      </c>
      <c r="F24" s="312">
        <v>1</v>
      </c>
      <c r="G24" s="165">
        <v>3.4891835310537332E-4</v>
      </c>
      <c r="H24" s="312">
        <v>0</v>
      </c>
      <c r="I24" s="165">
        <v>0</v>
      </c>
      <c r="J24" s="313">
        <v>0</v>
      </c>
      <c r="K24" s="341">
        <v>7</v>
      </c>
      <c r="L24" s="169">
        <v>1.5876616012701294E-3</v>
      </c>
      <c r="M24" s="330">
        <v>2</v>
      </c>
      <c r="N24" s="165">
        <v>3.0674846625766872E-3</v>
      </c>
      <c r="O24" s="312">
        <v>3</v>
      </c>
      <c r="P24" s="165">
        <v>1.5915119363395225E-3</v>
      </c>
      <c r="Q24" s="312">
        <v>0</v>
      </c>
      <c r="R24" s="165">
        <v>0</v>
      </c>
      <c r="S24" s="313">
        <v>0</v>
      </c>
      <c r="T24" s="341">
        <v>5</v>
      </c>
      <c r="U24" s="169">
        <v>1.8768768768768769E-3</v>
      </c>
      <c r="V24" s="341">
        <v>12</v>
      </c>
      <c r="W24" s="169">
        <v>1.696592676374947E-3</v>
      </c>
      <c r="X24" s="464" t="s">
        <v>338</v>
      </c>
    </row>
    <row r="25" spans="2:24" ht="21.95" customHeight="1" x14ac:dyDescent="0.25">
      <c r="B25" s="162" t="s">
        <v>191</v>
      </c>
      <c r="C25" s="163" t="s">
        <v>192</v>
      </c>
      <c r="D25" s="330">
        <v>5</v>
      </c>
      <c r="E25" s="165">
        <v>3.6576444769568397E-3</v>
      </c>
      <c r="F25" s="312">
        <v>16</v>
      </c>
      <c r="G25" s="165">
        <v>5.5826936496859731E-3</v>
      </c>
      <c r="H25" s="312">
        <v>1</v>
      </c>
      <c r="I25" s="165">
        <v>5.7803468208092483E-3</v>
      </c>
      <c r="J25" s="313">
        <v>0</v>
      </c>
      <c r="K25" s="341">
        <v>22</v>
      </c>
      <c r="L25" s="169">
        <v>4.989793603991835E-3</v>
      </c>
      <c r="M25" s="330">
        <v>6</v>
      </c>
      <c r="N25" s="165">
        <v>9.202453987730062E-3</v>
      </c>
      <c r="O25" s="312">
        <v>9</v>
      </c>
      <c r="P25" s="165">
        <v>4.7745358090185673E-3</v>
      </c>
      <c r="Q25" s="312">
        <v>0</v>
      </c>
      <c r="R25" s="165">
        <v>0</v>
      </c>
      <c r="S25" s="313">
        <v>0</v>
      </c>
      <c r="T25" s="341">
        <v>15</v>
      </c>
      <c r="U25" s="169">
        <v>5.6306306306306304E-3</v>
      </c>
      <c r="V25" s="341">
        <v>37</v>
      </c>
      <c r="W25" s="169">
        <v>5.2311607521560869E-3</v>
      </c>
      <c r="X25" s="464" t="s">
        <v>339</v>
      </c>
    </row>
    <row r="26" spans="2:24" ht="21.95" customHeight="1" x14ac:dyDescent="0.25">
      <c r="B26" s="162" t="s">
        <v>193</v>
      </c>
      <c r="C26" s="163" t="s">
        <v>194</v>
      </c>
      <c r="D26" s="330">
        <v>45</v>
      </c>
      <c r="E26" s="165">
        <v>3.2918800292611558E-2</v>
      </c>
      <c r="F26" s="312">
        <v>96</v>
      </c>
      <c r="G26" s="165">
        <v>3.3496161898115842E-2</v>
      </c>
      <c r="H26" s="312">
        <v>6</v>
      </c>
      <c r="I26" s="165">
        <v>3.4682080924855488E-2</v>
      </c>
      <c r="J26" s="313">
        <v>1</v>
      </c>
      <c r="K26" s="341">
        <v>148</v>
      </c>
      <c r="L26" s="169">
        <v>3.3567702426854161E-2</v>
      </c>
      <c r="M26" s="330">
        <v>23</v>
      </c>
      <c r="N26" s="165">
        <v>3.5276073619631899E-2</v>
      </c>
      <c r="O26" s="312">
        <v>77</v>
      </c>
      <c r="P26" s="165">
        <v>4.0848806366047742E-2</v>
      </c>
      <c r="Q26" s="312">
        <v>6</v>
      </c>
      <c r="R26" s="165">
        <v>4.8387096774193547E-2</v>
      </c>
      <c r="S26" s="313">
        <v>0</v>
      </c>
      <c r="T26" s="341">
        <v>106</v>
      </c>
      <c r="U26" s="169">
        <v>3.9789789789789788E-2</v>
      </c>
      <c r="V26" s="341">
        <v>254</v>
      </c>
      <c r="W26" s="169">
        <v>3.5911211649936381E-2</v>
      </c>
      <c r="X26" s="464" t="s">
        <v>340</v>
      </c>
    </row>
    <row r="27" spans="2:24" ht="21.95" customHeight="1" x14ac:dyDescent="0.25">
      <c r="B27" s="162" t="s">
        <v>195</v>
      </c>
      <c r="C27" s="163" t="s">
        <v>196</v>
      </c>
      <c r="D27" s="330">
        <v>3</v>
      </c>
      <c r="E27" s="165">
        <v>2.1945866861741038E-3</v>
      </c>
      <c r="F27" s="312">
        <v>10</v>
      </c>
      <c r="G27" s="165">
        <v>3.4891835310537334E-3</v>
      </c>
      <c r="H27" s="312">
        <v>1</v>
      </c>
      <c r="I27" s="165">
        <v>5.7803468208092483E-3</v>
      </c>
      <c r="J27" s="313">
        <v>0</v>
      </c>
      <c r="K27" s="341">
        <v>14</v>
      </c>
      <c r="L27" s="169">
        <v>3.1753232025402587E-3</v>
      </c>
      <c r="M27" s="330">
        <v>1</v>
      </c>
      <c r="N27" s="165">
        <v>1.5337423312883436E-3</v>
      </c>
      <c r="O27" s="312">
        <v>8</v>
      </c>
      <c r="P27" s="165">
        <v>4.2440318302387264E-3</v>
      </c>
      <c r="Q27" s="312">
        <v>0</v>
      </c>
      <c r="R27" s="165">
        <v>0</v>
      </c>
      <c r="S27" s="313">
        <v>0</v>
      </c>
      <c r="T27" s="341">
        <v>9</v>
      </c>
      <c r="U27" s="169">
        <v>3.3783783783783786E-3</v>
      </c>
      <c r="V27" s="341">
        <v>23</v>
      </c>
      <c r="W27" s="169">
        <v>3.2518026297186486E-3</v>
      </c>
      <c r="X27" s="464" t="s">
        <v>341</v>
      </c>
    </row>
    <row r="28" spans="2:24" ht="21.95" customHeight="1" x14ac:dyDescent="0.25">
      <c r="B28" s="162" t="s">
        <v>197</v>
      </c>
      <c r="C28" s="163" t="s">
        <v>198</v>
      </c>
      <c r="D28" s="330">
        <v>34</v>
      </c>
      <c r="E28" s="165">
        <v>2.487198244330651E-2</v>
      </c>
      <c r="F28" s="312">
        <v>71</v>
      </c>
      <c r="G28" s="165">
        <v>2.4773203070481507E-2</v>
      </c>
      <c r="H28" s="312">
        <v>11</v>
      </c>
      <c r="I28" s="165">
        <v>6.358381502890173E-2</v>
      </c>
      <c r="J28" s="313">
        <v>0</v>
      </c>
      <c r="K28" s="341">
        <v>116</v>
      </c>
      <c r="L28" s="169">
        <v>2.6309820821047856E-2</v>
      </c>
      <c r="M28" s="330">
        <v>14</v>
      </c>
      <c r="N28" s="165">
        <v>2.1472392638036811E-2</v>
      </c>
      <c r="O28" s="312">
        <v>59</v>
      </c>
      <c r="P28" s="165">
        <v>3.1299734748010608E-2</v>
      </c>
      <c r="Q28" s="312">
        <v>2</v>
      </c>
      <c r="R28" s="165">
        <v>1.6129032258064516E-2</v>
      </c>
      <c r="S28" s="313">
        <v>0</v>
      </c>
      <c r="T28" s="341">
        <v>75</v>
      </c>
      <c r="U28" s="169">
        <v>2.8153153153153154E-2</v>
      </c>
      <c r="V28" s="341">
        <v>191</v>
      </c>
      <c r="W28" s="169">
        <v>2.7004100098967906E-2</v>
      </c>
      <c r="X28" s="464" t="s">
        <v>321</v>
      </c>
    </row>
    <row r="29" spans="2:24" ht="21.95" customHeight="1" thickBot="1" x14ac:dyDescent="0.3">
      <c r="B29" s="171" t="s">
        <v>199</v>
      </c>
      <c r="C29" s="163" t="s">
        <v>200</v>
      </c>
      <c r="D29" s="330">
        <v>36</v>
      </c>
      <c r="E29" s="165">
        <v>2.6335040234089245E-2</v>
      </c>
      <c r="F29" s="312">
        <v>60</v>
      </c>
      <c r="G29" s="165">
        <v>2.09351011863224E-2</v>
      </c>
      <c r="H29" s="312">
        <v>4</v>
      </c>
      <c r="I29" s="165">
        <v>2.3121387283236993E-2</v>
      </c>
      <c r="J29" s="313">
        <v>0</v>
      </c>
      <c r="K29" s="341">
        <v>100</v>
      </c>
      <c r="L29" s="169">
        <v>2.2680880018144705E-2</v>
      </c>
      <c r="M29" s="330">
        <v>8</v>
      </c>
      <c r="N29" s="165">
        <v>1.2269938650306749E-2</v>
      </c>
      <c r="O29" s="312">
        <v>42</v>
      </c>
      <c r="P29" s="165">
        <v>2.2281167108753316E-2</v>
      </c>
      <c r="Q29" s="312">
        <v>2</v>
      </c>
      <c r="R29" s="165">
        <v>1.6129032258064516E-2</v>
      </c>
      <c r="S29" s="313">
        <v>0</v>
      </c>
      <c r="T29" s="341">
        <v>52</v>
      </c>
      <c r="U29" s="169">
        <v>1.951951951951952E-2</v>
      </c>
      <c r="V29" s="341">
        <v>152</v>
      </c>
      <c r="W29" s="169">
        <v>2.1490173900749327E-2</v>
      </c>
      <c r="X29" s="464" t="s">
        <v>322</v>
      </c>
    </row>
    <row r="30" spans="2:24" ht="21.95" customHeight="1" thickTop="1" thickBot="1" x14ac:dyDescent="0.3">
      <c r="B30" s="487" t="s">
        <v>52</v>
      </c>
      <c r="C30" s="488"/>
      <c r="D30" s="227">
        <v>1367</v>
      </c>
      <c r="E30" s="193">
        <v>0.99999999999999989</v>
      </c>
      <c r="F30" s="228">
        <v>2866</v>
      </c>
      <c r="G30" s="193">
        <v>1.0000000000000002</v>
      </c>
      <c r="H30" s="228">
        <v>173</v>
      </c>
      <c r="I30" s="193">
        <v>1.0000000000000002</v>
      </c>
      <c r="J30" s="229">
        <v>3</v>
      </c>
      <c r="K30" s="227">
        <v>4409</v>
      </c>
      <c r="L30" s="195">
        <v>0.99999999999999989</v>
      </c>
      <c r="M30" s="227">
        <v>652</v>
      </c>
      <c r="N30" s="193">
        <v>0.99999999999999989</v>
      </c>
      <c r="O30" s="228">
        <v>1885</v>
      </c>
      <c r="P30" s="193">
        <v>0.99999999999999989</v>
      </c>
      <c r="Q30" s="228">
        <v>124</v>
      </c>
      <c r="R30" s="193">
        <v>0.99999999999999989</v>
      </c>
      <c r="S30" s="229">
        <v>3</v>
      </c>
      <c r="T30" s="227">
        <v>2664</v>
      </c>
      <c r="U30" s="195">
        <v>0.99999999999999989</v>
      </c>
      <c r="V30" s="227">
        <v>7073</v>
      </c>
      <c r="W30" s="195">
        <v>1.0000000000000002</v>
      </c>
      <c r="X30" s="464" t="s">
        <v>79</v>
      </c>
    </row>
    <row r="31" spans="2:24" ht="16.5" thickTop="1" thickBot="1" x14ac:dyDescent="0.3">
      <c r="B31" s="178"/>
      <c r="C31" s="203"/>
      <c r="D31" s="245"/>
      <c r="E31" s="251"/>
      <c r="F31" s="245"/>
      <c r="G31" s="251"/>
      <c r="H31" s="245"/>
      <c r="I31" s="251"/>
      <c r="J31" s="245"/>
      <c r="K31" s="245"/>
      <c r="L31" s="251"/>
      <c r="M31" s="245"/>
      <c r="N31" s="251"/>
      <c r="O31" s="245"/>
      <c r="P31" s="251"/>
      <c r="Q31" s="245"/>
      <c r="R31" s="251"/>
      <c r="S31" s="245"/>
      <c r="T31" s="245"/>
      <c r="U31" s="251"/>
      <c r="V31" s="245"/>
      <c r="W31" s="251"/>
      <c r="X31" s="463" t="s">
        <v>78</v>
      </c>
    </row>
    <row r="32" spans="2:24" ht="15.75" thickTop="1" x14ac:dyDescent="0.25">
      <c r="B32" s="500" t="s">
        <v>53</v>
      </c>
      <c r="C32" s="501"/>
      <c r="D32" s="153"/>
      <c r="E32" s="150"/>
      <c r="F32" s="153"/>
      <c r="G32" s="150"/>
      <c r="H32" s="153"/>
      <c r="I32" s="150"/>
      <c r="J32" s="150"/>
      <c r="K32" s="153"/>
      <c r="L32" s="150"/>
      <c r="M32" s="153"/>
      <c r="N32" s="150"/>
      <c r="O32" s="153"/>
      <c r="P32" s="150"/>
      <c r="Q32" s="153"/>
      <c r="R32" s="150"/>
      <c r="S32" s="150"/>
      <c r="T32" s="153"/>
      <c r="U32" s="150"/>
      <c r="V32" s="153"/>
      <c r="W32" s="150"/>
    </row>
    <row r="33" spans="2:23" ht="15.75" thickBot="1" x14ac:dyDescent="0.3">
      <c r="B33" s="196" t="s">
        <v>449</v>
      </c>
      <c r="C33" s="197"/>
      <c r="D33" s="153"/>
      <c r="E33" s="150"/>
      <c r="F33" s="153"/>
      <c r="G33" s="150"/>
      <c r="H33" s="153"/>
      <c r="I33" s="150"/>
      <c r="J33" s="150"/>
      <c r="K33" s="153"/>
      <c r="L33" s="150"/>
      <c r="M33" s="153"/>
      <c r="N33" s="150"/>
      <c r="O33" s="153"/>
      <c r="P33" s="203"/>
      <c r="Q33" s="260"/>
      <c r="R33" s="203"/>
      <c r="S33" s="150"/>
      <c r="T33" s="150"/>
      <c r="U33" s="150"/>
      <c r="V33" s="150"/>
      <c r="W33" s="150"/>
    </row>
    <row r="34" spans="2:23" ht="15.75" thickTop="1" x14ac:dyDescent="0.25">
      <c r="B34" s="201"/>
      <c r="C34" s="150"/>
      <c r="D34" s="153"/>
      <c r="E34" s="150"/>
      <c r="F34" s="153"/>
      <c r="G34" s="150"/>
      <c r="H34" s="153"/>
      <c r="I34" s="150"/>
      <c r="J34" s="150"/>
      <c r="K34" s="153"/>
      <c r="L34" s="150"/>
      <c r="M34" s="153"/>
      <c r="N34" s="150"/>
      <c r="O34" s="153"/>
      <c r="P34" s="203"/>
      <c r="Q34" s="251"/>
      <c r="R34" s="203"/>
      <c r="S34" s="150"/>
      <c r="T34" s="150"/>
      <c r="U34" s="150"/>
      <c r="V34" s="150"/>
      <c r="W34" s="150"/>
    </row>
    <row r="35" spans="2:23" x14ac:dyDescent="0.25">
      <c r="B35" s="150"/>
      <c r="C35" s="150"/>
      <c r="D35" s="153"/>
      <c r="E35" s="150"/>
      <c r="F35" s="153"/>
      <c r="G35" s="150"/>
      <c r="H35" s="153"/>
      <c r="I35" s="150"/>
      <c r="J35" s="150"/>
      <c r="K35" s="153"/>
      <c r="L35" s="150"/>
      <c r="M35" s="153"/>
      <c r="N35" s="150"/>
      <c r="O35" s="153"/>
      <c r="P35" s="203"/>
      <c r="Q35" s="260"/>
      <c r="R35" s="203"/>
      <c r="S35" s="150"/>
      <c r="T35" s="150"/>
      <c r="U35" s="150"/>
      <c r="V35" s="150"/>
      <c r="W35" s="150"/>
    </row>
  </sheetData>
  <mergeCells count="19">
    <mergeCell ref="H6:I6"/>
    <mergeCell ref="M6:N6"/>
    <mergeCell ref="O6:P6"/>
    <mergeCell ref="Q6:R6"/>
    <mergeCell ref="B32:C32"/>
    <mergeCell ref="B30:C30"/>
    <mergeCell ref="B2:W2"/>
    <mergeCell ref="B3:B7"/>
    <mergeCell ref="C3:C7"/>
    <mergeCell ref="D3:U3"/>
    <mergeCell ref="V3:W6"/>
    <mergeCell ref="D4:L4"/>
    <mergeCell ref="M4:U4"/>
    <mergeCell ref="D5:J5"/>
    <mergeCell ref="K5:L6"/>
    <mergeCell ref="M5:S5"/>
    <mergeCell ref="T5:U6"/>
    <mergeCell ref="D6:E6"/>
    <mergeCell ref="F6:G6"/>
  </mergeCells>
  <printOptions horizontalCentered="1"/>
  <pageMargins left="0.7" right="0.7" top="0.75" bottom="0.75" header="0.3" footer="0.3"/>
  <pageSetup paperSize="9" scale="4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  <pageSetUpPr fitToPage="1"/>
  </sheetPr>
  <dimension ref="B1:T34"/>
  <sheetViews>
    <sheetView zoomScale="80" zoomScaleNormal="80" workbookViewId="0">
      <selection activeCell="D7" sqref="D7:S29"/>
    </sheetView>
  </sheetViews>
  <sheetFormatPr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19" width="15.7109375" style="143" customWidth="1"/>
    <col min="20" max="20" width="9.140625" style="463"/>
    <col min="21" max="16384" width="9.140625" style="143"/>
  </cols>
  <sheetData>
    <row r="1" spans="2:20" ht="15.75" thickBot="1" x14ac:dyDescent="0.3"/>
    <row r="2" spans="2:20" ht="25.15" customHeight="1" thickTop="1" thickBot="1" x14ac:dyDescent="0.3">
      <c r="B2" s="479" t="s">
        <v>554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502"/>
    </row>
    <row r="3" spans="2:20" ht="25.15" customHeight="1" thickTop="1" thickBot="1" x14ac:dyDescent="0.3">
      <c r="B3" s="492" t="s">
        <v>54</v>
      </c>
      <c r="C3" s="485" t="s">
        <v>2</v>
      </c>
      <c r="D3" s="503" t="s">
        <v>64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16" t="s">
        <v>52</v>
      </c>
    </row>
    <row r="4" spans="2:20" ht="25.15" customHeight="1" thickTop="1" thickBot="1" x14ac:dyDescent="0.3">
      <c r="B4" s="580"/>
      <c r="C4" s="495"/>
      <c r="D4" s="503" t="s">
        <v>65</v>
      </c>
      <c r="E4" s="504"/>
      <c r="F4" s="504"/>
      <c r="G4" s="504"/>
      <c r="H4" s="512"/>
      <c r="I4" s="503" t="s">
        <v>66</v>
      </c>
      <c r="J4" s="504"/>
      <c r="K4" s="504"/>
      <c r="L4" s="504"/>
      <c r="M4" s="512"/>
      <c r="N4" s="503" t="s">
        <v>67</v>
      </c>
      <c r="O4" s="504"/>
      <c r="P4" s="504"/>
      <c r="Q4" s="504"/>
      <c r="R4" s="512"/>
      <c r="S4" s="517"/>
    </row>
    <row r="5" spans="2:20" ht="25.15" customHeight="1" thickTop="1" x14ac:dyDescent="0.25">
      <c r="B5" s="580"/>
      <c r="C5" s="495"/>
      <c r="D5" s="519" t="s">
        <v>56</v>
      </c>
      <c r="E5" s="607"/>
      <c r="F5" s="607"/>
      <c r="G5" s="608"/>
      <c r="H5" s="522" t="s">
        <v>52</v>
      </c>
      <c r="I5" s="519" t="s">
        <v>56</v>
      </c>
      <c r="J5" s="607"/>
      <c r="K5" s="607"/>
      <c r="L5" s="608"/>
      <c r="M5" s="522" t="s">
        <v>52</v>
      </c>
      <c r="N5" s="519" t="s">
        <v>56</v>
      </c>
      <c r="O5" s="607"/>
      <c r="P5" s="607"/>
      <c r="Q5" s="608"/>
      <c r="R5" s="522" t="s">
        <v>52</v>
      </c>
      <c r="S5" s="517"/>
    </row>
    <row r="6" spans="2:20" ht="25.15" customHeight="1" thickBot="1" x14ac:dyDescent="0.3">
      <c r="B6" s="581"/>
      <c r="C6" s="496"/>
      <c r="D6" s="429" t="s">
        <v>57</v>
      </c>
      <c r="E6" s="431" t="s">
        <v>450</v>
      </c>
      <c r="F6" s="431" t="s">
        <v>78</v>
      </c>
      <c r="G6" s="204" t="s">
        <v>58</v>
      </c>
      <c r="H6" s="523"/>
      <c r="I6" s="429" t="s">
        <v>57</v>
      </c>
      <c r="J6" s="431" t="s">
        <v>450</v>
      </c>
      <c r="K6" s="431" t="s">
        <v>78</v>
      </c>
      <c r="L6" s="204" t="s">
        <v>58</v>
      </c>
      <c r="M6" s="523"/>
      <c r="N6" s="429" t="s">
        <v>57</v>
      </c>
      <c r="O6" s="431" t="s">
        <v>450</v>
      </c>
      <c r="P6" s="431" t="s">
        <v>78</v>
      </c>
      <c r="Q6" s="204" t="s">
        <v>58</v>
      </c>
      <c r="R6" s="523"/>
      <c r="S6" s="518"/>
    </row>
    <row r="7" spans="2:20" ht="21.95" customHeight="1" thickTop="1" x14ac:dyDescent="0.25">
      <c r="B7" s="162" t="s">
        <v>157</v>
      </c>
      <c r="C7" s="163" t="s">
        <v>158</v>
      </c>
      <c r="D7" s="330">
        <v>4</v>
      </c>
      <c r="E7" s="312">
        <v>19</v>
      </c>
      <c r="F7" s="312">
        <v>0</v>
      </c>
      <c r="G7" s="313">
        <v>0</v>
      </c>
      <c r="H7" s="331">
        <v>23</v>
      </c>
      <c r="I7" s="330">
        <v>92</v>
      </c>
      <c r="J7" s="312">
        <v>233</v>
      </c>
      <c r="K7" s="312">
        <v>17</v>
      </c>
      <c r="L7" s="313">
        <v>0</v>
      </c>
      <c r="M7" s="331">
        <v>342</v>
      </c>
      <c r="N7" s="330">
        <v>64</v>
      </c>
      <c r="O7" s="312">
        <v>138</v>
      </c>
      <c r="P7" s="312">
        <v>16</v>
      </c>
      <c r="Q7" s="313">
        <v>0</v>
      </c>
      <c r="R7" s="331">
        <v>218</v>
      </c>
      <c r="S7" s="331">
        <v>583</v>
      </c>
      <c r="T7" s="464" t="s">
        <v>319</v>
      </c>
    </row>
    <row r="8" spans="2:20" ht="35.1" customHeight="1" x14ac:dyDescent="0.25">
      <c r="B8" s="162" t="s">
        <v>159</v>
      </c>
      <c r="C8" s="163" t="s">
        <v>160</v>
      </c>
      <c r="D8" s="330">
        <v>9</v>
      </c>
      <c r="E8" s="312">
        <v>30</v>
      </c>
      <c r="F8" s="312">
        <v>2</v>
      </c>
      <c r="G8" s="313">
        <v>0</v>
      </c>
      <c r="H8" s="331">
        <v>41</v>
      </c>
      <c r="I8" s="330">
        <v>132</v>
      </c>
      <c r="J8" s="312">
        <v>442</v>
      </c>
      <c r="K8" s="312">
        <v>19</v>
      </c>
      <c r="L8" s="313">
        <v>0</v>
      </c>
      <c r="M8" s="331">
        <v>593</v>
      </c>
      <c r="N8" s="330">
        <v>161</v>
      </c>
      <c r="O8" s="312">
        <v>347</v>
      </c>
      <c r="P8" s="312">
        <v>32</v>
      </c>
      <c r="Q8" s="313">
        <v>0</v>
      </c>
      <c r="R8" s="331">
        <v>540</v>
      </c>
      <c r="S8" s="331">
        <v>1174</v>
      </c>
      <c r="T8" s="464" t="s">
        <v>323</v>
      </c>
    </row>
    <row r="9" spans="2:20" ht="21.95" customHeight="1" x14ac:dyDescent="0.25">
      <c r="B9" s="162" t="s">
        <v>161</v>
      </c>
      <c r="C9" s="163" t="s">
        <v>162</v>
      </c>
      <c r="D9" s="330">
        <v>3</v>
      </c>
      <c r="E9" s="312">
        <v>3</v>
      </c>
      <c r="F9" s="312">
        <v>0</v>
      </c>
      <c r="G9" s="313">
        <v>0</v>
      </c>
      <c r="H9" s="331">
        <v>6</v>
      </c>
      <c r="I9" s="330">
        <v>26</v>
      </c>
      <c r="J9" s="312">
        <v>63</v>
      </c>
      <c r="K9" s="312">
        <v>2</v>
      </c>
      <c r="L9" s="313">
        <v>0</v>
      </c>
      <c r="M9" s="331">
        <v>91</v>
      </c>
      <c r="N9" s="330">
        <v>16</v>
      </c>
      <c r="O9" s="312">
        <v>36</v>
      </c>
      <c r="P9" s="312">
        <v>5</v>
      </c>
      <c r="Q9" s="313">
        <v>0</v>
      </c>
      <c r="R9" s="331">
        <v>57</v>
      </c>
      <c r="S9" s="331">
        <v>154</v>
      </c>
      <c r="T9" s="464" t="s">
        <v>324</v>
      </c>
    </row>
    <row r="10" spans="2:20" ht="21.95" customHeight="1" x14ac:dyDescent="0.25">
      <c r="B10" s="162" t="s">
        <v>163</v>
      </c>
      <c r="C10" s="163" t="s">
        <v>164</v>
      </c>
      <c r="D10" s="330">
        <v>0</v>
      </c>
      <c r="E10" s="312">
        <v>1</v>
      </c>
      <c r="F10" s="312">
        <v>0</v>
      </c>
      <c r="G10" s="313">
        <v>0</v>
      </c>
      <c r="H10" s="331">
        <v>1</v>
      </c>
      <c r="I10" s="330">
        <v>2</v>
      </c>
      <c r="J10" s="312">
        <v>7</v>
      </c>
      <c r="K10" s="312">
        <v>0</v>
      </c>
      <c r="L10" s="313">
        <v>0</v>
      </c>
      <c r="M10" s="331">
        <v>9</v>
      </c>
      <c r="N10" s="330">
        <v>2</v>
      </c>
      <c r="O10" s="312">
        <v>12</v>
      </c>
      <c r="P10" s="312">
        <v>0</v>
      </c>
      <c r="Q10" s="313">
        <v>0</v>
      </c>
      <c r="R10" s="331">
        <v>14</v>
      </c>
      <c r="S10" s="331">
        <v>24</v>
      </c>
      <c r="T10" s="464" t="s">
        <v>325</v>
      </c>
    </row>
    <row r="11" spans="2:20" ht="21.95" customHeight="1" x14ac:dyDescent="0.25">
      <c r="B11" s="162" t="s">
        <v>165</v>
      </c>
      <c r="C11" s="163" t="s">
        <v>166</v>
      </c>
      <c r="D11" s="330">
        <v>0</v>
      </c>
      <c r="E11" s="312">
        <v>0</v>
      </c>
      <c r="F11" s="312">
        <v>0</v>
      </c>
      <c r="G11" s="313">
        <v>0</v>
      </c>
      <c r="H11" s="331">
        <v>0</v>
      </c>
      <c r="I11" s="330">
        <v>4</v>
      </c>
      <c r="J11" s="312">
        <v>6</v>
      </c>
      <c r="K11" s="312">
        <v>0</v>
      </c>
      <c r="L11" s="313">
        <v>0</v>
      </c>
      <c r="M11" s="331">
        <v>10</v>
      </c>
      <c r="N11" s="330">
        <v>0</v>
      </c>
      <c r="O11" s="312">
        <v>4</v>
      </c>
      <c r="P11" s="312">
        <v>0</v>
      </c>
      <c r="Q11" s="313">
        <v>0</v>
      </c>
      <c r="R11" s="331">
        <v>4</v>
      </c>
      <c r="S11" s="331">
        <v>14</v>
      </c>
      <c r="T11" s="464" t="s">
        <v>327</v>
      </c>
    </row>
    <row r="12" spans="2:20" ht="21.95" customHeight="1" x14ac:dyDescent="0.25">
      <c r="B12" s="162" t="s">
        <v>167</v>
      </c>
      <c r="C12" s="163" t="s">
        <v>168</v>
      </c>
      <c r="D12" s="330">
        <v>0</v>
      </c>
      <c r="E12" s="312">
        <v>0</v>
      </c>
      <c r="F12" s="312">
        <v>0</v>
      </c>
      <c r="G12" s="313">
        <v>0</v>
      </c>
      <c r="H12" s="331">
        <v>0</v>
      </c>
      <c r="I12" s="330">
        <v>0</v>
      </c>
      <c r="J12" s="312">
        <v>2</v>
      </c>
      <c r="K12" s="312">
        <v>0</v>
      </c>
      <c r="L12" s="313">
        <v>0</v>
      </c>
      <c r="M12" s="331">
        <v>2</v>
      </c>
      <c r="N12" s="330">
        <v>0</v>
      </c>
      <c r="O12" s="312">
        <v>0</v>
      </c>
      <c r="P12" s="312">
        <v>0</v>
      </c>
      <c r="Q12" s="313">
        <v>0</v>
      </c>
      <c r="R12" s="331">
        <v>0</v>
      </c>
      <c r="S12" s="331">
        <v>2</v>
      </c>
      <c r="T12" s="464" t="s">
        <v>328</v>
      </c>
    </row>
    <row r="13" spans="2:20" ht="21.95" customHeight="1" x14ac:dyDescent="0.25">
      <c r="B13" s="162" t="s">
        <v>169</v>
      </c>
      <c r="C13" s="163" t="s">
        <v>170</v>
      </c>
      <c r="D13" s="330">
        <v>0</v>
      </c>
      <c r="E13" s="312">
        <v>0</v>
      </c>
      <c r="F13" s="312">
        <v>0</v>
      </c>
      <c r="G13" s="313">
        <v>0</v>
      </c>
      <c r="H13" s="331">
        <v>0</v>
      </c>
      <c r="I13" s="330">
        <v>0</v>
      </c>
      <c r="J13" s="312">
        <v>0</v>
      </c>
      <c r="K13" s="312">
        <v>0</v>
      </c>
      <c r="L13" s="313">
        <v>0</v>
      </c>
      <c r="M13" s="331">
        <v>0</v>
      </c>
      <c r="N13" s="330">
        <v>2</v>
      </c>
      <c r="O13" s="312">
        <v>0</v>
      </c>
      <c r="P13" s="312">
        <v>0</v>
      </c>
      <c r="Q13" s="313">
        <v>0</v>
      </c>
      <c r="R13" s="331">
        <v>2</v>
      </c>
      <c r="S13" s="331">
        <v>2</v>
      </c>
      <c r="T13" s="464" t="s">
        <v>320</v>
      </c>
    </row>
    <row r="14" spans="2:20" ht="21.95" customHeight="1" x14ac:dyDescent="0.25">
      <c r="B14" s="162" t="s">
        <v>171</v>
      </c>
      <c r="C14" s="163" t="s">
        <v>172</v>
      </c>
      <c r="D14" s="330">
        <v>0</v>
      </c>
      <c r="E14" s="312">
        <v>0</v>
      </c>
      <c r="F14" s="312">
        <v>0</v>
      </c>
      <c r="G14" s="313">
        <v>0</v>
      </c>
      <c r="H14" s="331">
        <v>0</v>
      </c>
      <c r="I14" s="330">
        <v>0</v>
      </c>
      <c r="J14" s="312">
        <v>0</v>
      </c>
      <c r="K14" s="312">
        <v>0</v>
      </c>
      <c r="L14" s="313">
        <v>0</v>
      </c>
      <c r="M14" s="331">
        <v>0</v>
      </c>
      <c r="N14" s="330">
        <v>0</v>
      </c>
      <c r="O14" s="312">
        <v>0</v>
      </c>
      <c r="P14" s="312">
        <v>0</v>
      </c>
      <c r="Q14" s="313">
        <v>0</v>
      </c>
      <c r="R14" s="331">
        <v>0</v>
      </c>
      <c r="S14" s="331">
        <v>0</v>
      </c>
      <c r="T14" s="464" t="s">
        <v>329</v>
      </c>
    </row>
    <row r="15" spans="2:20" ht="21.95" customHeight="1" x14ac:dyDescent="0.25">
      <c r="B15" s="162" t="s">
        <v>173</v>
      </c>
      <c r="C15" s="163" t="s">
        <v>174</v>
      </c>
      <c r="D15" s="330">
        <v>0</v>
      </c>
      <c r="E15" s="312">
        <v>0</v>
      </c>
      <c r="F15" s="312">
        <v>0</v>
      </c>
      <c r="G15" s="313">
        <v>0</v>
      </c>
      <c r="H15" s="331">
        <v>0</v>
      </c>
      <c r="I15" s="330">
        <v>0</v>
      </c>
      <c r="J15" s="312">
        <v>0</v>
      </c>
      <c r="K15" s="312">
        <v>0</v>
      </c>
      <c r="L15" s="313">
        <v>0</v>
      </c>
      <c r="M15" s="331">
        <v>0</v>
      </c>
      <c r="N15" s="330">
        <v>1</v>
      </c>
      <c r="O15" s="312">
        <v>1</v>
      </c>
      <c r="P15" s="312">
        <v>0</v>
      </c>
      <c r="Q15" s="313">
        <v>0</v>
      </c>
      <c r="R15" s="331">
        <v>2</v>
      </c>
      <c r="S15" s="331">
        <v>2</v>
      </c>
      <c r="T15" s="464" t="s">
        <v>330</v>
      </c>
    </row>
    <row r="16" spans="2:20" ht="21.95" customHeight="1" x14ac:dyDescent="0.25">
      <c r="B16" s="162" t="s">
        <v>175</v>
      </c>
      <c r="C16" s="163" t="s">
        <v>176</v>
      </c>
      <c r="D16" s="330">
        <v>0</v>
      </c>
      <c r="E16" s="312">
        <v>0</v>
      </c>
      <c r="F16" s="312">
        <v>0</v>
      </c>
      <c r="G16" s="313">
        <v>0</v>
      </c>
      <c r="H16" s="331">
        <v>0</v>
      </c>
      <c r="I16" s="330">
        <v>1</v>
      </c>
      <c r="J16" s="312">
        <v>2</v>
      </c>
      <c r="K16" s="312">
        <v>0</v>
      </c>
      <c r="L16" s="313">
        <v>0</v>
      </c>
      <c r="M16" s="331">
        <v>3</v>
      </c>
      <c r="N16" s="330">
        <v>0</v>
      </c>
      <c r="O16" s="312">
        <v>1</v>
      </c>
      <c r="P16" s="312">
        <v>0</v>
      </c>
      <c r="Q16" s="313">
        <v>0</v>
      </c>
      <c r="R16" s="331">
        <v>1</v>
      </c>
      <c r="S16" s="331">
        <v>4</v>
      </c>
      <c r="T16" s="464" t="s">
        <v>331</v>
      </c>
    </row>
    <row r="17" spans="2:20" ht="21.95" customHeight="1" x14ac:dyDescent="0.25">
      <c r="B17" s="162" t="s">
        <v>177</v>
      </c>
      <c r="C17" s="163" t="s">
        <v>178</v>
      </c>
      <c r="D17" s="330">
        <v>0</v>
      </c>
      <c r="E17" s="312">
        <v>0</v>
      </c>
      <c r="F17" s="312">
        <v>0</v>
      </c>
      <c r="G17" s="313">
        <v>0</v>
      </c>
      <c r="H17" s="331">
        <v>0</v>
      </c>
      <c r="I17" s="330">
        <v>0</v>
      </c>
      <c r="J17" s="312">
        <v>1</v>
      </c>
      <c r="K17" s="312">
        <v>0</v>
      </c>
      <c r="L17" s="313">
        <v>0</v>
      </c>
      <c r="M17" s="331">
        <v>1</v>
      </c>
      <c r="N17" s="330">
        <v>0</v>
      </c>
      <c r="O17" s="312">
        <v>2</v>
      </c>
      <c r="P17" s="312">
        <v>0</v>
      </c>
      <c r="Q17" s="313">
        <v>0</v>
      </c>
      <c r="R17" s="331">
        <v>2</v>
      </c>
      <c r="S17" s="331">
        <v>3</v>
      </c>
      <c r="T17" s="464" t="s">
        <v>332</v>
      </c>
    </row>
    <row r="18" spans="2:20" ht="21.95" customHeight="1" x14ac:dyDescent="0.25">
      <c r="B18" s="162" t="s">
        <v>179</v>
      </c>
      <c r="C18" s="163" t="s">
        <v>180</v>
      </c>
      <c r="D18" s="330">
        <v>0</v>
      </c>
      <c r="E18" s="312">
        <v>0</v>
      </c>
      <c r="F18" s="312">
        <v>0</v>
      </c>
      <c r="G18" s="313">
        <v>0</v>
      </c>
      <c r="H18" s="331">
        <v>0</v>
      </c>
      <c r="I18" s="330">
        <v>4</v>
      </c>
      <c r="J18" s="312">
        <v>9</v>
      </c>
      <c r="K18" s="312">
        <v>1</v>
      </c>
      <c r="L18" s="313">
        <v>0</v>
      </c>
      <c r="M18" s="331">
        <v>14</v>
      </c>
      <c r="N18" s="330">
        <v>0</v>
      </c>
      <c r="O18" s="312">
        <v>6</v>
      </c>
      <c r="P18" s="312">
        <v>1</v>
      </c>
      <c r="Q18" s="313">
        <v>0</v>
      </c>
      <c r="R18" s="331">
        <v>7</v>
      </c>
      <c r="S18" s="331">
        <v>21</v>
      </c>
      <c r="T18" s="464" t="s">
        <v>333</v>
      </c>
    </row>
    <row r="19" spans="2:20" ht="21.95" customHeight="1" x14ac:dyDescent="0.25">
      <c r="B19" s="162" t="s">
        <v>181</v>
      </c>
      <c r="C19" s="163" t="s">
        <v>182</v>
      </c>
      <c r="D19" s="330">
        <v>72</v>
      </c>
      <c r="E19" s="312">
        <v>182</v>
      </c>
      <c r="F19" s="312">
        <v>3</v>
      </c>
      <c r="G19" s="313">
        <v>0</v>
      </c>
      <c r="H19" s="331">
        <v>257</v>
      </c>
      <c r="I19" s="330">
        <v>813</v>
      </c>
      <c r="J19" s="312">
        <v>1737</v>
      </c>
      <c r="K19" s="312">
        <v>80</v>
      </c>
      <c r="L19" s="313">
        <v>4</v>
      </c>
      <c r="M19" s="331">
        <v>2634</v>
      </c>
      <c r="N19" s="330">
        <v>354</v>
      </c>
      <c r="O19" s="312">
        <v>817</v>
      </c>
      <c r="P19" s="312">
        <v>79</v>
      </c>
      <c r="Q19" s="313">
        <v>0</v>
      </c>
      <c r="R19" s="331">
        <v>1250</v>
      </c>
      <c r="S19" s="331">
        <v>4141</v>
      </c>
      <c r="T19" s="464" t="s">
        <v>334</v>
      </c>
    </row>
    <row r="20" spans="2:20" ht="21.95" customHeight="1" x14ac:dyDescent="0.25">
      <c r="B20" s="162" t="s">
        <v>183</v>
      </c>
      <c r="C20" s="163" t="s">
        <v>184</v>
      </c>
      <c r="D20" s="330">
        <v>2</v>
      </c>
      <c r="E20" s="312">
        <v>9</v>
      </c>
      <c r="F20" s="312">
        <v>0</v>
      </c>
      <c r="G20" s="313">
        <v>0</v>
      </c>
      <c r="H20" s="331">
        <v>11</v>
      </c>
      <c r="I20" s="330">
        <v>36</v>
      </c>
      <c r="J20" s="312">
        <v>78</v>
      </c>
      <c r="K20" s="312">
        <v>4</v>
      </c>
      <c r="L20" s="313">
        <v>1</v>
      </c>
      <c r="M20" s="331">
        <v>119</v>
      </c>
      <c r="N20" s="330">
        <v>15</v>
      </c>
      <c r="O20" s="312">
        <v>64</v>
      </c>
      <c r="P20" s="312">
        <v>2</v>
      </c>
      <c r="Q20" s="313">
        <v>0</v>
      </c>
      <c r="R20" s="331">
        <v>81</v>
      </c>
      <c r="S20" s="331">
        <v>211</v>
      </c>
      <c r="T20" s="464" t="s">
        <v>335</v>
      </c>
    </row>
    <row r="21" spans="2:20" ht="21.95" customHeight="1" x14ac:dyDescent="0.25">
      <c r="B21" s="162" t="s">
        <v>185</v>
      </c>
      <c r="C21" s="163" t="s">
        <v>186</v>
      </c>
      <c r="D21" s="330">
        <v>0</v>
      </c>
      <c r="E21" s="312">
        <v>0</v>
      </c>
      <c r="F21" s="312">
        <v>0</v>
      </c>
      <c r="G21" s="313">
        <v>0</v>
      </c>
      <c r="H21" s="331">
        <v>0</v>
      </c>
      <c r="I21" s="330">
        <v>12</v>
      </c>
      <c r="J21" s="312">
        <v>25</v>
      </c>
      <c r="K21" s="312">
        <v>0</v>
      </c>
      <c r="L21" s="313">
        <v>0</v>
      </c>
      <c r="M21" s="331">
        <v>37</v>
      </c>
      <c r="N21" s="330">
        <v>7</v>
      </c>
      <c r="O21" s="312">
        <v>18</v>
      </c>
      <c r="P21" s="312">
        <v>1</v>
      </c>
      <c r="Q21" s="313">
        <v>0</v>
      </c>
      <c r="R21" s="331">
        <v>26</v>
      </c>
      <c r="S21" s="331">
        <v>63</v>
      </c>
      <c r="T21" s="464" t="s">
        <v>336</v>
      </c>
    </row>
    <row r="22" spans="2:20" ht="21.95" customHeight="1" x14ac:dyDescent="0.25">
      <c r="B22" s="162" t="s">
        <v>187</v>
      </c>
      <c r="C22" s="163" t="s">
        <v>188</v>
      </c>
      <c r="D22" s="330">
        <v>0</v>
      </c>
      <c r="E22" s="312">
        <v>1</v>
      </c>
      <c r="F22" s="312">
        <v>0</v>
      </c>
      <c r="G22" s="313">
        <v>0</v>
      </c>
      <c r="H22" s="331">
        <v>1</v>
      </c>
      <c r="I22" s="330">
        <v>2</v>
      </c>
      <c r="J22" s="312">
        <v>2</v>
      </c>
      <c r="K22" s="312">
        <v>0</v>
      </c>
      <c r="L22" s="313">
        <v>0</v>
      </c>
      <c r="M22" s="331">
        <v>4</v>
      </c>
      <c r="N22" s="330">
        <v>0</v>
      </c>
      <c r="O22" s="312">
        <v>1</v>
      </c>
      <c r="P22" s="312">
        <v>0</v>
      </c>
      <c r="Q22" s="313">
        <v>0</v>
      </c>
      <c r="R22" s="331">
        <v>1</v>
      </c>
      <c r="S22" s="331">
        <v>6</v>
      </c>
      <c r="T22" s="464" t="s">
        <v>337</v>
      </c>
    </row>
    <row r="23" spans="2:20" ht="21.95" customHeight="1" x14ac:dyDescent="0.25">
      <c r="B23" s="162" t="s">
        <v>189</v>
      </c>
      <c r="C23" s="163" t="s">
        <v>190</v>
      </c>
      <c r="D23" s="330">
        <v>0</v>
      </c>
      <c r="E23" s="312">
        <v>0</v>
      </c>
      <c r="F23" s="312">
        <v>0</v>
      </c>
      <c r="G23" s="313">
        <v>0</v>
      </c>
      <c r="H23" s="331">
        <v>0</v>
      </c>
      <c r="I23" s="330">
        <v>6</v>
      </c>
      <c r="J23" s="312">
        <v>3</v>
      </c>
      <c r="K23" s="312">
        <v>0</v>
      </c>
      <c r="L23" s="313">
        <v>0</v>
      </c>
      <c r="M23" s="331">
        <v>9</v>
      </c>
      <c r="N23" s="330">
        <v>2</v>
      </c>
      <c r="O23" s="312">
        <v>1</v>
      </c>
      <c r="P23" s="312">
        <v>0</v>
      </c>
      <c r="Q23" s="313">
        <v>0</v>
      </c>
      <c r="R23" s="331">
        <v>3</v>
      </c>
      <c r="S23" s="331">
        <v>12</v>
      </c>
      <c r="T23" s="464" t="s">
        <v>338</v>
      </c>
    </row>
    <row r="24" spans="2:20" ht="21.95" customHeight="1" x14ac:dyDescent="0.25">
      <c r="B24" s="162" t="s">
        <v>191</v>
      </c>
      <c r="C24" s="163" t="s">
        <v>192</v>
      </c>
      <c r="D24" s="330">
        <v>1</v>
      </c>
      <c r="E24" s="312">
        <v>0</v>
      </c>
      <c r="F24" s="312">
        <v>0</v>
      </c>
      <c r="G24" s="313">
        <v>0</v>
      </c>
      <c r="H24" s="331">
        <v>1</v>
      </c>
      <c r="I24" s="330">
        <v>4</v>
      </c>
      <c r="J24" s="312">
        <v>17</v>
      </c>
      <c r="K24" s="312">
        <v>1</v>
      </c>
      <c r="L24" s="313">
        <v>0</v>
      </c>
      <c r="M24" s="331">
        <v>22</v>
      </c>
      <c r="N24" s="330">
        <v>6</v>
      </c>
      <c r="O24" s="312">
        <v>8</v>
      </c>
      <c r="P24" s="312">
        <v>0</v>
      </c>
      <c r="Q24" s="313">
        <v>0</v>
      </c>
      <c r="R24" s="331">
        <v>14</v>
      </c>
      <c r="S24" s="331">
        <v>37</v>
      </c>
      <c r="T24" s="464" t="s">
        <v>339</v>
      </c>
    </row>
    <row r="25" spans="2:20" ht="21.95" customHeight="1" x14ac:dyDescent="0.25">
      <c r="B25" s="162" t="s">
        <v>193</v>
      </c>
      <c r="C25" s="163" t="s">
        <v>194</v>
      </c>
      <c r="D25" s="330">
        <v>2</v>
      </c>
      <c r="E25" s="312">
        <v>17</v>
      </c>
      <c r="F25" s="312">
        <v>0</v>
      </c>
      <c r="G25" s="313">
        <v>0</v>
      </c>
      <c r="H25" s="331">
        <v>19</v>
      </c>
      <c r="I25" s="330">
        <v>39</v>
      </c>
      <c r="J25" s="312">
        <v>103</v>
      </c>
      <c r="K25" s="312">
        <v>7</v>
      </c>
      <c r="L25" s="313">
        <v>1</v>
      </c>
      <c r="M25" s="331">
        <v>150</v>
      </c>
      <c r="N25" s="330">
        <v>27</v>
      </c>
      <c r="O25" s="312">
        <v>53</v>
      </c>
      <c r="P25" s="312">
        <v>5</v>
      </c>
      <c r="Q25" s="313">
        <v>0</v>
      </c>
      <c r="R25" s="331">
        <v>85</v>
      </c>
      <c r="S25" s="331">
        <v>254</v>
      </c>
      <c r="T25" s="464" t="s">
        <v>340</v>
      </c>
    </row>
    <row r="26" spans="2:20" ht="21.95" customHeight="1" x14ac:dyDescent="0.25">
      <c r="B26" s="162" t="s">
        <v>195</v>
      </c>
      <c r="C26" s="163" t="s">
        <v>196</v>
      </c>
      <c r="D26" s="330">
        <v>1</v>
      </c>
      <c r="E26" s="312">
        <v>2</v>
      </c>
      <c r="F26" s="312">
        <v>0</v>
      </c>
      <c r="G26" s="313">
        <v>0</v>
      </c>
      <c r="H26" s="331">
        <v>3</v>
      </c>
      <c r="I26" s="330">
        <v>1</v>
      </c>
      <c r="J26" s="312">
        <v>8</v>
      </c>
      <c r="K26" s="312">
        <v>0</v>
      </c>
      <c r="L26" s="313">
        <v>0</v>
      </c>
      <c r="M26" s="331">
        <v>9</v>
      </c>
      <c r="N26" s="330">
        <v>2</v>
      </c>
      <c r="O26" s="312">
        <v>8</v>
      </c>
      <c r="P26" s="312">
        <v>1</v>
      </c>
      <c r="Q26" s="313">
        <v>0</v>
      </c>
      <c r="R26" s="331">
        <v>11</v>
      </c>
      <c r="S26" s="331">
        <v>23</v>
      </c>
      <c r="T26" s="464" t="s">
        <v>341</v>
      </c>
    </row>
    <row r="27" spans="2:20" ht="21.95" customHeight="1" x14ac:dyDescent="0.25">
      <c r="B27" s="162" t="s">
        <v>197</v>
      </c>
      <c r="C27" s="163" t="s">
        <v>198</v>
      </c>
      <c r="D27" s="330">
        <v>2</v>
      </c>
      <c r="E27" s="312">
        <v>6</v>
      </c>
      <c r="F27" s="312">
        <v>0</v>
      </c>
      <c r="G27" s="313">
        <v>0</v>
      </c>
      <c r="H27" s="331">
        <v>8</v>
      </c>
      <c r="I27" s="330">
        <v>29</v>
      </c>
      <c r="J27" s="312">
        <v>74</v>
      </c>
      <c r="K27" s="312">
        <v>6</v>
      </c>
      <c r="L27" s="313">
        <v>0</v>
      </c>
      <c r="M27" s="331">
        <v>109</v>
      </c>
      <c r="N27" s="330">
        <v>17</v>
      </c>
      <c r="O27" s="312">
        <v>50</v>
      </c>
      <c r="P27" s="312">
        <v>7</v>
      </c>
      <c r="Q27" s="313">
        <v>0</v>
      </c>
      <c r="R27" s="331">
        <v>74</v>
      </c>
      <c r="S27" s="331">
        <v>191</v>
      </c>
      <c r="T27" s="464" t="s">
        <v>321</v>
      </c>
    </row>
    <row r="28" spans="2:20" ht="21.95" customHeight="1" thickBot="1" x14ac:dyDescent="0.3">
      <c r="B28" s="171" t="s">
        <v>199</v>
      </c>
      <c r="C28" s="163" t="s">
        <v>200</v>
      </c>
      <c r="D28" s="330">
        <v>3</v>
      </c>
      <c r="E28" s="312">
        <v>5</v>
      </c>
      <c r="F28" s="312">
        <v>0</v>
      </c>
      <c r="G28" s="313">
        <v>0</v>
      </c>
      <c r="H28" s="331">
        <v>8</v>
      </c>
      <c r="I28" s="330">
        <v>20</v>
      </c>
      <c r="J28" s="312">
        <v>57</v>
      </c>
      <c r="K28" s="312">
        <v>4</v>
      </c>
      <c r="L28" s="313">
        <v>0</v>
      </c>
      <c r="M28" s="331">
        <v>81</v>
      </c>
      <c r="N28" s="330">
        <v>21</v>
      </c>
      <c r="O28" s="312">
        <v>40</v>
      </c>
      <c r="P28" s="312">
        <v>2</v>
      </c>
      <c r="Q28" s="313">
        <v>0</v>
      </c>
      <c r="R28" s="331">
        <v>63</v>
      </c>
      <c r="S28" s="331">
        <v>152</v>
      </c>
      <c r="T28" s="464" t="s">
        <v>322</v>
      </c>
    </row>
    <row r="29" spans="2:20" ht="21.95" customHeight="1" thickTop="1" thickBot="1" x14ac:dyDescent="0.3">
      <c r="B29" s="487" t="s">
        <v>52</v>
      </c>
      <c r="C29" s="488"/>
      <c r="D29" s="227">
        <v>99</v>
      </c>
      <c r="E29" s="228">
        <v>275</v>
      </c>
      <c r="F29" s="228">
        <v>5</v>
      </c>
      <c r="G29" s="229">
        <v>0</v>
      </c>
      <c r="H29" s="230">
        <v>379</v>
      </c>
      <c r="I29" s="227">
        <v>1223</v>
      </c>
      <c r="J29" s="228">
        <v>2869</v>
      </c>
      <c r="K29" s="228">
        <v>141</v>
      </c>
      <c r="L29" s="229">
        <v>6</v>
      </c>
      <c r="M29" s="230">
        <v>4239</v>
      </c>
      <c r="N29" s="227">
        <v>697</v>
      </c>
      <c r="O29" s="228">
        <v>1607</v>
      </c>
      <c r="P29" s="228">
        <v>151</v>
      </c>
      <c r="Q29" s="229">
        <v>0</v>
      </c>
      <c r="R29" s="230">
        <v>2455</v>
      </c>
      <c r="S29" s="230">
        <v>7073</v>
      </c>
      <c r="T29" s="464" t="s">
        <v>79</v>
      </c>
    </row>
    <row r="30" spans="2:20" ht="16.5" thickTop="1" thickBot="1" x14ac:dyDescent="0.3">
      <c r="B30" s="145"/>
      <c r="C30" s="203"/>
      <c r="D30" s="245"/>
      <c r="E30" s="245"/>
      <c r="F30" s="245"/>
      <c r="G30" s="245"/>
      <c r="H30" s="245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</row>
    <row r="31" spans="2:20" ht="15.75" thickTop="1" x14ac:dyDescent="0.25">
      <c r="B31" s="500" t="s">
        <v>53</v>
      </c>
      <c r="C31" s="501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3"/>
      <c r="S31" s="153"/>
    </row>
    <row r="32" spans="2:20" ht="15.75" thickBot="1" x14ac:dyDescent="0.3">
      <c r="B32" s="196" t="s">
        <v>449</v>
      </c>
      <c r="C32" s="197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</row>
    <row r="33" spans="2:19" ht="15.75" thickTop="1" x14ac:dyDescent="0.25">
      <c r="B33" s="201"/>
      <c r="C33" s="151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</row>
    <row r="34" spans="2:19" x14ac:dyDescent="0.25">
      <c r="B34" s="150"/>
      <c r="C34" s="146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</sheetData>
  <mergeCells count="16">
    <mergeCell ref="B31:C31"/>
    <mergeCell ref="B29:C2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4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  <pageSetUpPr fitToPage="1"/>
  </sheetPr>
  <dimension ref="B1:T34"/>
  <sheetViews>
    <sheetView topLeftCell="A9" zoomScale="70" zoomScaleNormal="70" workbookViewId="0">
      <selection activeCell="S7" sqref="D7:S29"/>
    </sheetView>
  </sheetViews>
  <sheetFormatPr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19" width="15.7109375" style="143" customWidth="1"/>
    <col min="20" max="20" width="9.140625" style="463"/>
    <col min="21" max="16384" width="9.140625" style="143"/>
  </cols>
  <sheetData>
    <row r="1" spans="2:20" ht="15.75" thickBot="1" x14ac:dyDescent="0.3"/>
    <row r="2" spans="2:20" ht="25.15" customHeight="1" thickTop="1" thickBot="1" x14ac:dyDescent="0.3">
      <c r="B2" s="479" t="s">
        <v>555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502"/>
    </row>
    <row r="3" spans="2:20" ht="25.15" customHeight="1" thickTop="1" thickBot="1" x14ac:dyDescent="0.3">
      <c r="B3" s="492" t="s">
        <v>54</v>
      </c>
      <c r="C3" s="559" t="s">
        <v>2</v>
      </c>
      <c r="D3" s="503" t="s">
        <v>64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12"/>
      <c r="S3" s="516" t="s">
        <v>52</v>
      </c>
    </row>
    <row r="4" spans="2:20" ht="25.15" customHeight="1" thickTop="1" thickBot="1" x14ac:dyDescent="0.3">
      <c r="B4" s="493"/>
      <c r="C4" s="602"/>
      <c r="D4" s="503" t="s">
        <v>65</v>
      </c>
      <c r="E4" s="504"/>
      <c r="F4" s="504"/>
      <c r="G4" s="504"/>
      <c r="H4" s="512"/>
      <c r="I4" s="503" t="s">
        <v>66</v>
      </c>
      <c r="J4" s="504"/>
      <c r="K4" s="504"/>
      <c r="L4" s="504"/>
      <c r="M4" s="512"/>
      <c r="N4" s="503" t="s">
        <v>67</v>
      </c>
      <c r="O4" s="504"/>
      <c r="P4" s="504"/>
      <c r="Q4" s="504"/>
      <c r="R4" s="512"/>
      <c r="S4" s="517"/>
    </row>
    <row r="5" spans="2:20" ht="25.15" customHeight="1" thickTop="1" x14ac:dyDescent="0.25">
      <c r="B5" s="493"/>
      <c r="C5" s="602"/>
      <c r="D5" s="519" t="s">
        <v>56</v>
      </c>
      <c r="E5" s="520"/>
      <c r="F5" s="520"/>
      <c r="G5" s="521"/>
      <c r="H5" s="522" t="s">
        <v>52</v>
      </c>
      <c r="I5" s="519" t="s">
        <v>56</v>
      </c>
      <c r="J5" s="520"/>
      <c r="K5" s="520"/>
      <c r="L5" s="521"/>
      <c r="M5" s="522" t="s">
        <v>52</v>
      </c>
      <c r="N5" s="519" t="s">
        <v>56</v>
      </c>
      <c r="O5" s="520"/>
      <c r="P5" s="520"/>
      <c r="Q5" s="521"/>
      <c r="R5" s="522" t="s">
        <v>52</v>
      </c>
      <c r="S5" s="517"/>
    </row>
    <row r="6" spans="2:20" ht="25.15" customHeight="1" thickBot="1" x14ac:dyDescent="0.3">
      <c r="B6" s="494"/>
      <c r="C6" s="609"/>
      <c r="D6" s="429" t="s">
        <v>57</v>
      </c>
      <c r="E6" s="431" t="s">
        <v>450</v>
      </c>
      <c r="F6" s="431" t="s">
        <v>78</v>
      </c>
      <c r="G6" s="204" t="s">
        <v>58</v>
      </c>
      <c r="H6" s="523"/>
      <c r="I6" s="429" t="s">
        <v>57</v>
      </c>
      <c r="J6" s="431" t="s">
        <v>450</v>
      </c>
      <c r="K6" s="431" t="s">
        <v>78</v>
      </c>
      <c r="L6" s="204" t="s">
        <v>58</v>
      </c>
      <c r="M6" s="523"/>
      <c r="N6" s="429" t="s">
        <v>57</v>
      </c>
      <c r="O6" s="431" t="s">
        <v>450</v>
      </c>
      <c r="P6" s="431" t="s">
        <v>78</v>
      </c>
      <c r="Q6" s="204" t="s">
        <v>58</v>
      </c>
      <c r="R6" s="523"/>
      <c r="S6" s="518"/>
    </row>
    <row r="7" spans="2:20" ht="21.95" customHeight="1" thickTop="1" x14ac:dyDescent="0.25">
      <c r="B7" s="162" t="s">
        <v>157</v>
      </c>
      <c r="C7" s="163" t="s">
        <v>158</v>
      </c>
      <c r="D7" s="342">
        <f>'25.3.4'!D7/'25.3.4'!D$29</f>
        <v>4.0404040404040407E-2</v>
      </c>
      <c r="E7" s="343">
        <f>'25.3.4'!E7/'25.3.4'!E$29</f>
        <v>6.9090909090909092E-2</v>
      </c>
      <c r="F7" s="343">
        <f>'25.3.4'!F7/'25.3.4'!F$29</f>
        <v>0</v>
      </c>
      <c r="G7" s="344">
        <v>0</v>
      </c>
      <c r="H7" s="296">
        <f>'25.3.4'!H7/'25.3.4'!H$29</f>
        <v>6.0686015831134567E-2</v>
      </c>
      <c r="I7" s="345">
        <f>'25.3.4'!I7/'25.3.4'!I$29</f>
        <v>7.5224856909239579E-2</v>
      </c>
      <c r="J7" s="346">
        <f>'25.3.4'!J7/'25.3.4'!J$29</f>
        <v>8.121296619031021E-2</v>
      </c>
      <c r="K7" s="343">
        <f>'25.3.4'!K7/'25.3.4'!K$29</f>
        <v>0.12056737588652482</v>
      </c>
      <c r="L7" s="344">
        <f>'25.3.4'!L7/'25.3.4'!L$29</f>
        <v>0</v>
      </c>
      <c r="M7" s="296">
        <f>'25.3.4'!M7/'25.3.4'!M$29</f>
        <v>8.0679405520169847E-2</v>
      </c>
      <c r="N7" s="345">
        <f>'25.3.4'!N7/'25.3.4'!N$29</f>
        <v>9.1822094691535155E-2</v>
      </c>
      <c r="O7" s="343">
        <f>'25.3.4'!O7/'25.3.4'!O$29</f>
        <v>8.587429993777225E-2</v>
      </c>
      <c r="P7" s="343">
        <f>'25.3.4'!P7/'25.3.4'!P$29</f>
        <v>0.10596026490066225</v>
      </c>
      <c r="Q7" s="344">
        <v>0</v>
      </c>
      <c r="R7" s="296">
        <f>'25.3.4'!R7/'25.3.4'!R$29</f>
        <v>8.8798370672097754E-2</v>
      </c>
      <c r="S7" s="296">
        <f>'25.3.4'!S7/'25.3.4'!S$29</f>
        <v>8.2426127527216175E-2</v>
      </c>
      <c r="T7" s="464" t="s">
        <v>319</v>
      </c>
    </row>
    <row r="8" spans="2:20" ht="35.1" customHeight="1" x14ac:dyDescent="0.25">
      <c r="B8" s="162" t="s">
        <v>159</v>
      </c>
      <c r="C8" s="163" t="s">
        <v>160</v>
      </c>
      <c r="D8" s="342">
        <f>'25.3.4'!D8/'25.3.4'!D$29</f>
        <v>9.0909090909090912E-2</v>
      </c>
      <c r="E8" s="343">
        <f>'25.3.4'!E8/'25.3.4'!E$29</f>
        <v>0.10909090909090909</v>
      </c>
      <c r="F8" s="343">
        <f>'25.3.4'!F8/'25.3.4'!F$29</f>
        <v>0.4</v>
      </c>
      <c r="G8" s="344">
        <v>0</v>
      </c>
      <c r="H8" s="296">
        <f>'25.3.4'!H8/'25.3.4'!H$29</f>
        <v>0.10817941952506596</v>
      </c>
      <c r="I8" s="345">
        <f>'25.3.4'!I8/'25.3.4'!I$29</f>
        <v>0.10793131643499591</v>
      </c>
      <c r="J8" s="346">
        <f>'25.3.4'!J8/'25.3.4'!J$29</f>
        <v>0.15406064830951552</v>
      </c>
      <c r="K8" s="343">
        <f>'25.3.4'!K8/'25.3.4'!K$29</f>
        <v>0.13475177304964539</v>
      </c>
      <c r="L8" s="344">
        <f>'25.3.4'!L8/'25.3.4'!L$29</f>
        <v>0</v>
      </c>
      <c r="M8" s="296">
        <f>'25.3.4'!M8/'25.3.4'!M$29</f>
        <v>0.13989148384052844</v>
      </c>
      <c r="N8" s="345">
        <f>'25.3.4'!N8/'25.3.4'!N$29</f>
        <v>0.23098995695839311</v>
      </c>
      <c r="O8" s="343">
        <f>'25.3.4'!O8/'25.3.4'!O$29</f>
        <v>0.21593030491599252</v>
      </c>
      <c r="P8" s="343">
        <f>'25.3.4'!P8/'25.3.4'!P$29</f>
        <v>0.2119205298013245</v>
      </c>
      <c r="Q8" s="344">
        <v>0</v>
      </c>
      <c r="R8" s="296">
        <f>'25.3.4'!R8/'25.3.4'!R$29</f>
        <v>0.21995926680244399</v>
      </c>
      <c r="S8" s="296">
        <f>'25.3.4'!S8/'25.3.4'!S$29</f>
        <v>0.16598331683868231</v>
      </c>
      <c r="T8" s="464" t="s">
        <v>323</v>
      </c>
    </row>
    <row r="9" spans="2:20" ht="21.95" customHeight="1" x14ac:dyDescent="0.25">
      <c r="B9" s="162" t="s">
        <v>161</v>
      </c>
      <c r="C9" s="163" t="s">
        <v>162</v>
      </c>
      <c r="D9" s="342">
        <f>'25.3.4'!D9/'25.3.4'!D$29</f>
        <v>3.0303030303030304E-2</v>
      </c>
      <c r="E9" s="343">
        <f>'25.3.4'!E9/'25.3.4'!E$29</f>
        <v>1.090909090909091E-2</v>
      </c>
      <c r="F9" s="343">
        <f>'25.3.4'!F9/'25.3.4'!F$29</f>
        <v>0</v>
      </c>
      <c r="G9" s="344">
        <v>0</v>
      </c>
      <c r="H9" s="296">
        <f>'25.3.4'!H9/'25.3.4'!H$29</f>
        <v>1.5831134564643801E-2</v>
      </c>
      <c r="I9" s="345">
        <f>'25.3.4'!I9/'25.3.4'!I$29</f>
        <v>2.1259198691741619E-2</v>
      </c>
      <c r="J9" s="346">
        <f>'25.3.4'!J9/'25.3.4'!J$29</f>
        <v>2.1958870686650402E-2</v>
      </c>
      <c r="K9" s="343">
        <f>'25.3.4'!K9/'25.3.4'!K$29</f>
        <v>1.4184397163120567E-2</v>
      </c>
      <c r="L9" s="344">
        <f>'25.3.4'!L9/'25.3.4'!L$29</f>
        <v>0</v>
      </c>
      <c r="M9" s="296">
        <f>'25.3.4'!M9/'25.3.4'!M$29</f>
        <v>2.1467327199811276E-2</v>
      </c>
      <c r="N9" s="345">
        <f>'25.3.4'!N9/'25.3.4'!N$29</f>
        <v>2.2955523672883789E-2</v>
      </c>
      <c r="O9" s="343">
        <f>'25.3.4'!O9/'25.3.4'!O$29</f>
        <v>2.2401991288114501E-2</v>
      </c>
      <c r="P9" s="343">
        <f>'25.3.4'!P9/'25.3.4'!P$29</f>
        <v>3.3112582781456956E-2</v>
      </c>
      <c r="Q9" s="344">
        <v>0</v>
      </c>
      <c r="R9" s="296">
        <f>'25.3.4'!R9/'25.3.4'!R$29</f>
        <v>2.3217922606924644E-2</v>
      </c>
      <c r="S9" s="296">
        <f>'25.3.4'!S9/'25.3.4'!S$29</f>
        <v>2.177293934681182E-2</v>
      </c>
      <c r="T9" s="464" t="s">
        <v>324</v>
      </c>
    </row>
    <row r="10" spans="2:20" ht="21.95" customHeight="1" x14ac:dyDescent="0.25">
      <c r="B10" s="162" t="s">
        <v>163</v>
      </c>
      <c r="C10" s="163" t="s">
        <v>164</v>
      </c>
      <c r="D10" s="342">
        <f>'25.3.4'!D10/'25.3.4'!D$29</f>
        <v>0</v>
      </c>
      <c r="E10" s="343">
        <f>'25.3.4'!E10/'25.3.4'!E$29</f>
        <v>3.6363636363636364E-3</v>
      </c>
      <c r="F10" s="343">
        <f>'25.3.4'!F10/'25.3.4'!F$29</f>
        <v>0</v>
      </c>
      <c r="G10" s="344">
        <v>0</v>
      </c>
      <c r="H10" s="296">
        <f>'25.3.4'!H10/'25.3.4'!H$29</f>
        <v>2.6385224274406332E-3</v>
      </c>
      <c r="I10" s="345">
        <f>'25.3.4'!I10/'25.3.4'!I$29</f>
        <v>1.6353229762878169E-3</v>
      </c>
      <c r="J10" s="346">
        <f>'25.3.4'!J10/'25.3.4'!J$29</f>
        <v>2.4398745207389336E-3</v>
      </c>
      <c r="K10" s="343">
        <f>'25.3.4'!K10/'25.3.4'!K$29</f>
        <v>0</v>
      </c>
      <c r="L10" s="344">
        <f>'25.3.4'!L10/'25.3.4'!L$29</f>
        <v>0</v>
      </c>
      <c r="M10" s="296">
        <f>'25.3.4'!M10/'25.3.4'!M$29</f>
        <v>2.1231422505307855E-3</v>
      </c>
      <c r="N10" s="345">
        <f>'25.3.4'!N10/'25.3.4'!N$29</f>
        <v>2.8694404591104736E-3</v>
      </c>
      <c r="O10" s="343">
        <f>'25.3.4'!O10/'25.3.4'!O$29</f>
        <v>7.4673304293714996E-3</v>
      </c>
      <c r="P10" s="343">
        <f>'25.3.4'!P10/'25.3.4'!P$29</f>
        <v>0</v>
      </c>
      <c r="Q10" s="344">
        <v>0</v>
      </c>
      <c r="R10" s="296">
        <f>'25.3.4'!R10/'25.3.4'!R$29</f>
        <v>5.7026476578411409E-3</v>
      </c>
      <c r="S10" s="296">
        <f>'25.3.4'!S10/'25.3.4'!S$29</f>
        <v>3.3931853527498939E-3</v>
      </c>
      <c r="T10" s="464" t="s">
        <v>325</v>
      </c>
    </row>
    <row r="11" spans="2:20" ht="21.95" customHeight="1" x14ac:dyDescent="0.25">
      <c r="B11" s="162" t="s">
        <v>165</v>
      </c>
      <c r="C11" s="163" t="s">
        <v>166</v>
      </c>
      <c r="D11" s="342">
        <f>'25.3.4'!D11/'25.3.4'!D$29</f>
        <v>0</v>
      </c>
      <c r="E11" s="343">
        <f>'25.3.4'!E11/'25.3.4'!E$29</f>
        <v>0</v>
      </c>
      <c r="F11" s="343">
        <f>'25.3.4'!F11/'25.3.4'!F$29</f>
        <v>0</v>
      </c>
      <c r="G11" s="344">
        <v>0</v>
      </c>
      <c r="H11" s="296">
        <f>'25.3.4'!H11/'25.3.4'!H$29</f>
        <v>0</v>
      </c>
      <c r="I11" s="345">
        <f>'25.3.4'!I11/'25.3.4'!I$29</f>
        <v>3.2706459525756338E-3</v>
      </c>
      <c r="J11" s="346">
        <f>'25.3.4'!J11/'25.3.4'!J$29</f>
        <v>2.0913210177762286E-3</v>
      </c>
      <c r="K11" s="343">
        <f>'25.3.4'!K11/'25.3.4'!K$29</f>
        <v>0</v>
      </c>
      <c r="L11" s="344">
        <f>'25.3.4'!L11/'25.3.4'!L$29</f>
        <v>0</v>
      </c>
      <c r="M11" s="296">
        <f>'25.3.4'!M11/'25.3.4'!M$29</f>
        <v>2.3590469450342063E-3</v>
      </c>
      <c r="N11" s="345">
        <f>'25.3.4'!N11/'25.3.4'!N$29</f>
        <v>0</v>
      </c>
      <c r="O11" s="343">
        <f>'25.3.4'!O11/'25.3.4'!O$29</f>
        <v>2.4891101431238332E-3</v>
      </c>
      <c r="P11" s="343">
        <f>'25.3.4'!P11/'25.3.4'!P$29</f>
        <v>0</v>
      </c>
      <c r="Q11" s="344">
        <v>0</v>
      </c>
      <c r="R11" s="296">
        <f>'25.3.4'!R11/'25.3.4'!R$29</f>
        <v>1.6293279022403259E-3</v>
      </c>
      <c r="S11" s="296">
        <f>'25.3.4'!S11/'25.3.4'!S$29</f>
        <v>1.9793581224374383E-3</v>
      </c>
      <c r="T11" s="464" t="s">
        <v>327</v>
      </c>
    </row>
    <row r="12" spans="2:20" ht="21.95" customHeight="1" x14ac:dyDescent="0.25">
      <c r="B12" s="162" t="s">
        <v>167</v>
      </c>
      <c r="C12" s="163" t="s">
        <v>168</v>
      </c>
      <c r="D12" s="342">
        <f>'25.3.4'!D12/'25.3.4'!D$29</f>
        <v>0</v>
      </c>
      <c r="E12" s="343">
        <f>'25.3.4'!E12/'25.3.4'!E$29</f>
        <v>0</v>
      </c>
      <c r="F12" s="343">
        <f>'25.3.4'!F12/'25.3.4'!F$29</f>
        <v>0</v>
      </c>
      <c r="G12" s="344">
        <v>0</v>
      </c>
      <c r="H12" s="296">
        <f>'25.3.4'!H12/'25.3.4'!H$29</f>
        <v>0</v>
      </c>
      <c r="I12" s="345">
        <f>'25.3.4'!I12/'25.3.4'!I$29</f>
        <v>0</v>
      </c>
      <c r="J12" s="346">
        <f>'25.3.4'!J12/'25.3.4'!J$29</f>
        <v>6.9710700592540956E-4</v>
      </c>
      <c r="K12" s="343">
        <f>'25.3.4'!K12/'25.3.4'!K$29</f>
        <v>0</v>
      </c>
      <c r="L12" s="344">
        <f>'25.3.4'!L12/'25.3.4'!L$29</f>
        <v>0</v>
      </c>
      <c r="M12" s="296">
        <f>'25.3.4'!M12/'25.3.4'!M$29</f>
        <v>4.7180938900684123E-4</v>
      </c>
      <c r="N12" s="345">
        <f>'25.3.4'!N12/'25.3.4'!N$29</f>
        <v>0</v>
      </c>
      <c r="O12" s="343">
        <f>'25.3.4'!O12/'25.3.4'!O$29</f>
        <v>0</v>
      </c>
      <c r="P12" s="343">
        <f>'25.3.4'!P12/'25.3.4'!P$29</f>
        <v>0</v>
      </c>
      <c r="Q12" s="344">
        <v>0</v>
      </c>
      <c r="R12" s="296">
        <f>'25.3.4'!R12/'25.3.4'!R$29</f>
        <v>0</v>
      </c>
      <c r="S12" s="296">
        <f>'25.3.4'!S12/'25.3.4'!S$29</f>
        <v>2.8276544606249118E-4</v>
      </c>
      <c r="T12" s="464" t="s">
        <v>328</v>
      </c>
    </row>
    <row r="13" spans="2:20" ht="21.95" customHeight="1" x14ac:dyDescent="0.25">
      <c r="B13" s="162" t="s">
        <v>169</v>
      </c>
      <c r="C13" s="163" t="s">
        <v>170</v>
      </c>
      <c r="D13" s="342">
        <f>'25.3.4'!D13/'25.3.4'!D$29</f>
        <v>0</v>
      </c>
      <c r="E13" s="343">
        <f>'25.3.4'!E13/'25.3.4'!E$29</f>
        <v>0</v>
      </c>
      <c r="F13" s="343">
        <f>'25.3.4'!F13/'25.3.4'!F$29</f>
        <v>0</v>
      </c>
      <c r="G13" s="344">
        <v>0</v>
      </c>
      <c r="H13" s="296">
        <f>'25.3.4'!H13/'25.3.4'!H$29</f>
        <v>0</v>
      </c>
      <c r="I13" s="345">
        <f>'25.3.4'!I13/'25.3.4'!I$29</f>
        <v>0</v>
      </c>
      <c r="J13" s="346">
        <f>'25.3.4'!J13/'25.3.4'!J$29</f>
        <v>0</v>
      </c>
      <c r="K13" s="343">
        <f>'25.3.4'!K13/'25.3.4'!K$29</f>
        <v>0</v>
      </c>
      <c r="L13" s="344">
        <f>'25.3.4'!L13/'25.3.4'!L$29</f>
        <v>0</v>
      </c>
      <c r="M13" s="296">
        <f>'25.3.4'!M13/'25.3.4'!M$29</f>
        <v>0</v>
      </c>
      <c r="N13" s="345">
        <f>'25.3.4'!N13/'25.3.4'!N$29</f>
        <v>2.8694404591104736E-3</v>
      </c>
      <c r="O13" s="343">
        <f>'25.3.4'!O13/'25.3.4'!O$29</f>
        <v>0</v>
      </c>
      <c r="P13" s="343">
        <f>'25.3.4'!P13/'25.3.4'!P$29</f>
        <v>0</v>
      </c>
      <c r="Q13" s="344">
        <v>0</v>
      </c>
      <c r="R13" s="296">
        <f>'25.3.4'!R13/'25.3.4'!R$29</f>
        <v>8.1466395112016296E-4</v>
      </c>
      <c r="S13" s="296">
        <f>'25.3.4'!S13/'25.3.4'!S$29</f>
        <v>2.8276544606249118E-4</v>
      </c>
      <c r="T13" s="464" t="s">
        <v>320</v>
      </c>
    </row>
    <row r="14" spans="2:20" ht="21.95" customHeight="1" x14ac:dyDescent="0.25">
      <c r="B14" s="162" t="s">
        <v>171</v>
      </c>
      <c r="C14" s="163" t="s">
        <v>172</v>
      </c>
      <c r="D14" s="342">
        <f>'25.3.4'!D14/'25.3.4'!D$29</f>
        <v>0</v>
      </c>
      <c r="E14" s="343">
        <f>'25.3.4'!E14/'25.3.4'!E$29</f>
        <v>0</v>
      </c>
      <c r="F14" s="343">
        <f>'25.3.4'!F14/'25.3.4'!F$29</f>
        <v>0</v>
      </c>
      <c r="G14" s="344">
        <v>0</v>
      </c>
      <c r="H14" s="296">
        <f>'25.3.4'!H14/'25.3.4'!H$29</f>
        <v>0</v>
      </c>
      <c r="I14" s="345">
        <f>'25.3.4'!I14/'25.3.4'!I$29</f>
        <v>0</v>
      </c>
      <c r="J14" s="346">
        <f>'25.3.4'!J14/'25.3.4'!J$29</f>
        <v>0</v>
      </c>
      <c r="K14" s="343">
        <f>'25.3.4'!K14/'25.3.4'!K$29</f>
        <v>0</v>
      </c>
      <c r="L14" s="344">
        <f>'25.3.4'!L14/'25.3.4'!L$29</f>
        <v>0</v>
      </c>
      <c r="M14" s="296">
        <f>'25.3.4'!M14/'25.3.4'!M$29</f>
        <v>0</v>
      </c>
      <c r="N14" s="345">
        <f>'25.3.4'!N14/'25.3.4'!N$29</f>
        <v>0</v>
      </c>
      <c r="O14" s="343">
        <f>'25.3.4'!O14/'25.3.4'!O$29</f>
        <v>0</v>
      </c>
      <c r="P14" s="343">
        <f>'25.3.4'!P14/'25.3.4'!P$29</f>
        <v>0</v>
      </c>
      <c r="Q14" s="344">
        <v>0</v>
      </c>
      <c r="R14" s="296">
        <f>'25.3.4'!R14/'25.3.4'!R$29</f>
        <v>0</v>
      </c>
      <c r="S14" s="296">
        <f>'25.3.4'!S14/'25.3.4'!S$29</f>
        <v>0</v>
      </c>
      <c r="T14" s="464" t="s">
        <v>329</v>
      </c>
    </row>
    <row r="15" spans="2:20" ht="21.95" customHeight="1" x14ac:dyDescent="0.25">
      <c r="B15" s="162" t="s">
        <v>173</v>
      </c>
      <c r="C15" s="163" t="s">
        <v>174</v>
      </c>
      <c r="D15" s="342">
        <f>'25.3.4'!D15/'25.3.4'!D$29</f>
        <v>0</v>
      </c>
      <c r="E15" s="343">
        <f>'25.3.4'!E15/'25.3.4'!E$29</f>
        <v>0</v>
      </c>
      <c r="F15" s="343">
        <f>'25.3.4'!F15/'25.3.4'!F$29</f>
        <v>0</v>
      </c>
      <c r="G15" s="344">
        <v>0</v>
      </c>
      <c r="H15" s="296">
        <f>'25.3.4'!H15/'25.3.4'!H$29</f>
        <v>0</v>
      </c>
      <c r="I15" s="345">
        <f>'25.3.4'!I15/'25.3.4'!I$29</f>
        <v>0</v>
      </c>
      <c r="J15" s="346">
        <f>'25.3.4'!J15/'25.3.4'!J$29</f>
        <v>0</v>
      </c>
      <c r="K15" s="343">
        <f>'25.3.4'!K15/'25.3.4'!K$29</f>
        <v>0</v>
      </c>
      <c r="L15" s="344">
        <f>'25.3.4'!L15/'25.3.4'!L$29</f>
        <v>0</v>
      </c>
      <c r="M15" s="296">
        <f>'25.3.4'!M15/'25.3.4'!M$29</f>
        <v>0</v>
      </c>
      <c r="N15" s="345">
        <f>'25.3.4'!N15/'25.3.4'!N$29</f>
        <v>1.4347202295552368E-3</v>
      </c>
      <c r="O15" s="343">
        <f>'25.3.4'!O15/'25.3.4'!O$29</f>
        <v>6.222775357809583E-4</v>
      </c>
      <c r="P15" s="343">
        <f>'25.3.4'!P15/'25.3.4'!P$29</f>
        <v>0</v>
      </c>
      <c r="Q15" s="344">
        <v>0</v>
      </c>
      <c r="R15" s="296">
        <f>'25.3.4'!R15/'25.3.4'!R$29</f>
        <v>8.1466395112016296E-4</v>
      </c>
      <c r="S15" s="296">
        <f>'25.3.4'!S15/'25.3.4'!S$29</f>
        <v>2.8276544606249118E-4</v>
      </c>
      <c r="T15" s="464" t="s">
        <v>330</v>
      </c>
    </row>
    <row r="16" spans="2:20" ht="21.95" customHeight="1" x14ac:dyDescent="0.25">
      <c r="B16" s="162" t="s">
        <v>175</v>
      </c>
      <c r="C16" s="163" t="s">
        <v>176</v>
      </c>
      <c r="D16" s="342">
        <f>'25.3.4'!D16/'25.3.4'!D$29</f>
        <v>0</v>
      </c>
      <c r="E16" s="343">
        <f>'25.3.4'!E16/'25.3.4'!E$29</f>
        <v>0</v>
      </c>
      <c r="F16" s="343">
        <f>'25.3.4'!F16/'25.3.4'!F$29</f>
        <v>0</v>
      </c>
      <c r="G16" s="344">
        <v>0</v>
      </c>
      <c r="H16" s="296">
        <f>'25.3.4'!H16/'25.3.4'!H$29</f>
        <v>0</v>
      </c>
      <c r="I16" s="345">
        <f>'25.3.4'!I16/'25.3.4'!I$29</f>
        <v>8.1766148814390845E-4</v>
      </c>
      <c r="J16" s="346">
        <f>'25.3.4'!J16/'25.3.4'!J$29</f>
        <v>6.9710700592540956E-4</v>
      </c>
      <c r="K16" s="343">
        <f>'25.3.4'!K16/'25.3.4'!K$29</f>
        <v>0</v>
      </c>
      <c r="L16" s="344">
        <f>'25.3.4'!L16/'25.3.4'!L$29</f>
        <v>0</v>
      </c>
      <c r="M16" s="296">
        <f>'25.3.4'!M16/'25.3.4'!M$29</f>
        <v>7.0771408351026188E-4</v>
      </c>
      <c r="N16" s="345">
        <f>'25.3.4'!N16/'25.3.4'!N$29</f>
        <v>0</v>
      </c>
      <c r="O16" s="343">
        <f>'25.3.4'!O16/'25.3.4'!O$29</f>
        <v>6.222775357809583E-4</v>
      </c>
      <c r="P16" s="343">
        <f>'25.3.4'!P16/'25.3.4'!P$29</f>
        <v>0</v>
      </c>
      <c r="Q16" s="344">
        <v>0</v>
      </c>
      <c r="R16" s="296">
        <f>'25.3.4'!R16/'25.3.4'!R$29</f>
        <v>4.0733197556008148E-4</v>
      </c>
      <c r="S16" s="296">
        <f>'25.3.4'!S16/'25.3.4'!S$29</f>
        <v>5.6553089212498236E-4</v>
      </c>
      <c r="T16" s="464" t="s">
        <v>331</v>
      </c>
    </row>
    <row r="17" spans="2:20" ht="21.95" customHeight="1" x14ac:dyDescent="0.25">
      <c r="B17" s="162" t="s">
        <v>177</v>
      </c>
      <c r="C17" s="163" t="s">
        <v>178</v>
      </c>
      <c r="D17" s="342">
        <f>'25.3.4'!D17/'25.3.4'!D$29</f>
        <v>0</v>
      </c>
      <c r="E17" s="343">
        <f>'25.3.4'!E17/'25.3.4'!E$29</f>
        <v>0</v>
      </c>
      <c r="F17" s="343">
        <f>'25.3.4'!F17/'25.3.4'!F$29</f>
        <v>0</v>
      </c>
      <c r="G17" s="344">
        <v>0</v>
      </c>
      <c r="H17" s="296">
        <f>'25.3.4'!H17/'25.3.4'!H$29</f>
        <v>0</v>
      </c>
      <c r="I17" s="345">
        <f>'25.3.4'!I17/'25.3.4'!I$29</f>
        <v>0</v>
      </c>
      <c r="J17" s="346">
        <f>'25.3.4'!J17/'25.3.4'!J$29</f>
        <v>3.4855350296270478E-4</v>
      </c>
      <c r="K17" s="343">
        <f>'25.3.4'!K17/'25.3.4'!K$29</f>
        <v>0</v>
      </c>
      <c r="L17" s="344">
        <f>'25.3.4'!L17/'25.3.4'!L$29</f>
        <v>0</v>
      </c>
      <c r="M17" s="296">
        <f>'25.3.4'!M17/'25.3.4'!M$29</f>
        <v>2.3590469450342062E-4</v>
      </c>
      <c r="N17" s="345">
        <f>'25.3.4'!N17/'25.3.4'!N$29</f>
        <v>0</v>
      </c>
      <c r="O17" s="343">
        <f>'25.3.4'!O17/'25.3.4'!O$29</f>
        <v>1.2445550715619166E-3</v>
      </c>
      <c r="P17" s="343">
        <f>'25.3.4'!P17/'25.3.4'!P$29</f>
        <v>0</v>
      </c>
      <c r="Q17" s="344">
        <v>0</v>
      </c>
      <c r="R17" s="296">
        <f>'25.3.4'!R17/'25.3.4'!R$29</f>
        <v>8.1466395112016296E-4</v>
      </c>
      <c r="S17" s="296">
        <f>'25.3.4'!S17/'25.3.4'!S$29</f>
        <v>4.2414816909373674E-4</v>
      </c>
      <c r="T17" s="464" t="s">
        <v>332</v>
      </c>
    </row>
    <row r="18" spans="2:20" ht="21.95" customHeight="1" x14ac:dyDescent="0.25">
      <c r="B18" s="162" t="s">
        <v>179</v>
      </c>
      <c r="C18" s="163" t="s">
        <v>180</v>
      </c>
      <c r="D18" s="342">
        <f>'25.3.4'!D18/'25.3.4'!D$29</f>
        <v>0</v>
      </c>
      <c r="E18" s="343">
        <f>'25.3.4'!E18/'25.3.4'!E$29</f>
        <v>0</v>
      </c>
      <c r="F18" s="343">
        <f>'25.3.4'!F18/'25.3.4'!F$29</f>
        <v>0</v>
      </c>
      <c r="G18" s="344">
        <v>0</v>
      </c>
      <c r="H18" s="296">
        <f>'25.3.4'!H18/'25.3.4'!H$29</f>
        <v>0</v>
      </c>
      <c r="I18" s="345">
        <f>'25.3.4'!I18/'25.3.4'!I$29</f>
        <v>3.2706459525756338E-3</v>
      </c>
      <c r="J18" s="346">
        <f>'25.3.4'!J18/'25.3.4'!J$29</f>
        <v>3.1369815266643428E-3</v>
      </c>
      <c r="K18" s="343">
        <f>'25.3.4'!K18/'25.3.4'!K$29</f>
        <v>7.0921985815602835E-3</v>
      </c>
      <c r="L18" s="344">
        <f>'25.3.4'!L18/'25.3.4'!L$29</f>
        <v>0</v>
      </c>
      <c r="M18" s="296">
        <f>'25.3.4'!M18/'25.3.4'!M$29</f>
        <v>3.3026657230478887E-3</v>
      </c>
      <c r="N18" s="345">
        <f>'25.3.4'!N18/'25.3.4'!N$29</f>
        <v>0</v>
      </c>
      <c r="O18" s="343">
        <f>'25.3.4'!O18/'25.3.4'!O$29</f>
        <v>3.7336652146857498E-3</v>
      </c>
      <c r="P18" s="343">
        <f>'25.3.4'!P18/'25.3.4'!P$29</f>
        <v>6.6225165562913907E-3</v>
      </c>
      <c r="Q18" s="344">
        <v>0</v>
      </c>
      <c r="R18" s="296">
        <f>'25.3.4'!R18/'25.3.4'!R$29</f>
        <v>2.8513238289205704E-3</v>
      </c>
      <c r="S18" s="296">
        <f>'25.3.4'!S18/'25.3.4'!S$29</f>
        <v>2.969037183656157E-3</v>
      </c>
      <c r="T18" s="464" t="s">
        <v>333</v>
      </c>
    </row>
    <row r="19" spans="2:20" ht="21.95" customHeight="1" x14ac:dyDescent="0.25">
      <c r="B19" s="162" t="s">
        <v>181</v>
      </c>
      <c r="C19" s="163" t="s">
        <v>182</v>
      </c>
      <c r="D19" s="342">
        <f>'25.3.4'!D19/'25.3.4'!D$29</f>
        <v>0.72727272727272729</v>
      </c>
      <c r="E19" s="343">
        <f>'25.3.4'!E19/'25.3.4'!E$29</f>
        <v>0.66181818181818186</v>
      </c>
      <c r="F19" s="343">
        <f>'25.3.4'!F19/'25.3.4'!F$29</f>
        <v>0.6</v>
      </c>
      <c r="G19" s="344">
        <v>0</v>
      </c>
      <c r="H19" s="296">
        <f>'25.3.4'!H19/'25.3.4'!H$29</f>
        <v>0.67810026385224276</v>
      </c>
      <c r="I19" s="345">
        <f>'25.3.4'!I19/'25.3.4'!I$29</f>
        <v>0.66475878986099757</v>
      </c>
      <c r="J19" s="346">
        <f>'25.3.4'!J19/'25.3.4'!J$29</f>
        <v>0.60543743464621824</v>
      </c>
      <c r="K19" s="343">
        <f>'25.3.4'!K19/'25.3.4'!K$29</f>
        <v>0.56737588652482274</v>
      </c>
      <c r="L19" s="344">
        <f>'25.3.4'!L19/'25.3.4'!L$29</f>
        <v>0.66666666666666663</v>
      </c>
      <c r="M19" s="296">
        <f>'25.3.4'!M19/'25.3.4'!M$29</f>
        <v>0.62137296532200992</v>
      </c>
      <c r="N19" s="345">
        <f>'25.3.4'!N19/'25.3.4'!N$29</f>
        <v>0.50789096126255384</v>
      </c>
      <c r="O19" s="343">
        <f>'25.3.4'!O19/'25.3.4'!O$29</f>
        <v>0.50840074673304292</v>
      </c>
      <c r="P19" s="343">
        <f>'25.3.4'!P19/'25.3.4'!P$29</f>
        <v>0.52317880794701987</v>
      </c>
      <c r="Q19" s="344">
        <v>0</v>
      </c>
      <c r="R19" s="296">
        <f>'25.3.4'!R19/'25.3.4'!R$29</f>
        <v>0.50916496945010181</v>
      </c>
      <c r="S19" s="296">
        <f>'25.3.4'!S19/'25.3.4'!S$29</f>
        <v>0.58546585607238799</v>
      </c>
      <c r="T19" s="464" t="s">
        <v>334</v>
      </c>
    </row>
    <row r="20" spans="2:20" ht="21.95" customHeight="1" x14ac:dyDescent="0.25">
      <c r="B20" s="162" t="s">
        <v>183</v>
      </c>
      <c r="C20" s="163" t="s">
        <v>184</v>
      </c>
      <c r="D20" s="342">
        <f>'25.3.4'!D20/'25.3.4'!D$29</f>
        <v>2.0202020202020204E-2</v>
      </c>
      <c r="E20" s="343">
        <f>'25.3.4'!E20/'25.3.4'!E$29</f>
        <v>3.272727272727273E-2</v>
      </c>
      <c r="F20" s="343">
        <f>'25.3.4'!F20/'25.3.4'!F$29</f>
        <v>0</v>
      </c>
      <c r="G20" s="344">
        <v>0</v>
      </c>
      <c r="H20" s="296">
        <f>'25.3.4'!H20/'25.3.4'!H$29</f>
        <v>2.9023746701846966E-2</v>
      </c>
      <c r="I20" s="345">
        <f>'25.3.4'!I20/'25.3.4'!I$29</f>
        <v>2.9435813573180702E-2</v>
      </c>
      <c r="J20" s="346">
        <f>'25.3.4'!J20/'25.3.4'!J$29</f>
        <v>2.7187173231090971E-2</v>
      </c>
      <c r="K20" s="343">
        <f>'25.3.4'!K20/'25.3.4'!K$29</f>
        <v>2.8368794326241134E-2</v>
      </c>
      <c r="L20" s="344">
        <f>'25.3.4'!L20/'25.3.4'!L$29</f>
        <v>0.16666666666666666</v>
      </c>
      <c r="M20" s="296">
        <f>'25.3.4'!M20/'25.3.4'!M$29</f>
        <v>2.8072658645907054E-2</v>
      </c>
      <c r="N20" s="345">
        <f>'25.3.4'!N20/'25.3.4'!N$29</f>
        <v>2.1520803443328552E-2</v>
      </c>
      <c r="O20" s="343">
        <f>'25.3.4'!O20/'25.3.4'!O$29</f>
        <v>3.9825762289981331E-2</v>
      </c>
      <c r="P20" s="343">
        <f>'25.3.4'!P20/'25.3.4'!P$29</f>
        <v>1.3245033112582781E-2</v>
      </c>
      <c r="Q20" s="344">
        <v>0</v>
      </c>
      <c r="R20" s="296">
        <f>'25.3.4'!R20/'25.3.4'!R$29</f>
        <v>3.2993890020366602E-2</v>
      </c>
      <c r="S20" s="296">
        <f>'25.3.4'!S20/'25.3.4'!S$29</f>
        <v>2.9831754559592819E-2</v>
      </c>
      <c r="T20" s="464" t="s">
        <v>335</v>
      </c>
    </row>
    <row r="21" spans="2:20" ht="21.95" customHeight="1" x14ac:dyDescent="0.25">
      <c r="B21" s="162" t="s">
        <v>185</v>
      </c>
      <c r="C21" s="163" t="s">
        <v>186</v>
      </c>
      <c r="D21" s="342">
        <f>'25.3.4'!D21/'25.3.4'!D$29</f>
        <v>0</v>
      </c>
      <c r="E21" s="343">
        <f>'25.3.4'!E21/'25.3.4'!E$29</f>
        <v>0</v>
      </c>
      <c r="F21" s="343">
        <f>'25.3.4'!F21/'25.3.4'!F$29</f>
        <v>0</v>
      </c>
      <c r="G21" s="344">
        <v>0</v>
      </c>
      <c r="H21" s="296">
        <f>'25.3.4'!H21/'25.3.4'!H$29</f>
        <v>0</v>
      </c>
      <c r="I21" s="345">
        <f>'25.3.4'!I21/'25.3.4'!I$29</f>
        <v>9.8119378577269014E-3</v>
      </c>
      <c r="J21" s="346">
        <f>'25.3.4'!J21/'25.3.4'!J$29</f>
        <v>8.7138375740676201E-3</v>
      </c>
      <c r="K21" s="343">
        <f>'25.3.4'!K21/'25.3.4'!K$29</f>
        <v>0</v>
      </c>
      <c r="L21" s="344">
        <f>'25.3.4'!L21/'25.3.4'!L$29</f>
        <v>0</v>
      </c>
      <c r="M21" s="296">
        <f>'25.3.4'!M21/'25.3.4'!M$29</f>
        <v>8.7284736966265625E-3</v>
      </c>
      <c r="N21" s="345">
        <f>'25.3.4'!N21/'25.3.4'!N$29</f>
        <v>1.0043041606886656E-2</v>
      </c>
      <c r="O21" s="343">
        <f>'25.3.4'!O21/'25.3.4'!O$29</f>
        <v>1.120099564405725E-2</v>
      </c>
      <c r="P21" s="343">
        <f>'25.3.4'!P21/'25.3.4'!P$29</f>
        <v>6.6225165562913907E-3</v>
      </c>
      <c r="Q21" s="344">
        <v>0</v>
      </c>
      <c r="R21" s="296">
        <f>'25.3.4'!R21/'25.3.4'!R$29</f>
        <v>1.0590631364562118E-2</v>
      </c>
      <c r="S21" s="296">
        <f>'25.3.4'!S21/'25.3.4'!S$29</f>
        <v>8.907111550968471E-3</v>
      </c>
      <c r="T21" s="464" t="s">
        <v>336</v>
      </c>
    </row>
    <row r="22" spans="2:20" ht="21.95" customHeight="1" x14ac:dyDescent="0.25">
      <c r="B22" s="162" t="s">
        <v>187</v>
      </c>
      <c r="C22" s="163" t="s">
        <v>188</v>
      </c>
      <c r="D22" s="342">
        <f>'25.3.4'!D22/'25.3.4'!D$29</f>
        <v>0</v>
      </c>
      <c r="E22" s="343">
        <f>'25.3.4'!E22/'25.3.4'!E$29</f>
        <v>3.6363636363636364E-3</v>
      </c>
      <c r="F22" s="343">
        <f>'25.3.4'!F22/'25.3.4'!F$29</f>
        <v>0</v>
      </c>
      <c r="G22" s="344">
        <v>0</v>
      </c>
      <c r="H22" s="296">
        <f>'25.3.4'!H22/'25.3.4'!H$29</f>
        <v>2.6385224274406332E-3</v>
      </c>
      <c r="I22" s="345">
        <f>'25.3.4'!I22/'25.3.4'!I$29</f>
        <v>1.6353229762878169E-3</v>
      </c>
      <c r="J22" s="346">
        <f>'25.3.4'!J22/'25.3.4'!J$29</f>
        <v>6.9710700592540956E-4</v>
      </c>
      <c r="K22" s="343">
        <f>'25.3.4'!K22/'25.3.4'!K$29</f>
        <v>0</v>
      </c>
      <c r="L22" s="344">
        <f>'25.3.4'!L22/'25.3.4'!L$29</f>
        <v>0</v>
      </c>
      <c r="M22" s="296">
        <f>'25.3.4'!M22/'25.3.4'!M$29</f>
        <v>9.4361877801368247E-4</v>
      </c>
      <c r="N22" s="345">
        <f>'25.3.4'!N22/'25.3.4'!N$29</f>
        <v>0</v>
      </c>
      <c r="O22" s="343">
        <f>'25.3.4'!O22/'25.3.4'!O$29</f>
        <v>6.222775357809583E-4</v>
      </c>
      <c r="P22" s="343">
        <f>'25.3.4'!P22/'25.3.4'!P$29</f>
        <v>0</v>
      </c>
      <c r="Q22" s="344">
        <v>0</v>
      </c>
      <c r="R22" s="296">
        <f>'25.3.4'!R22/'25.3.4'!R$29</f>
        <v>4.0733197556008148E-4</v>
      </c>
      <c r="S22" s="296">
        <f>'25.3.4'!S22/'25.3.4'!S$29</f>
        <v>8.4829633818747348E-4</v>
      </c>
      <c r="T22" s="464" t="s">
        <v>337</v>
      </c>
    </row>
    <row r="23" spans="2:20" ht="21.95" customHeight="1" x14ac:dyDescent="0.25">
      <c r="B23" s="162" t="s">
        <v>189</v>
      </c>
      <c r="C23" s="163" t="s">
        <v>190</v>
      </c>
      <c r="D23" s="342">
        <f>'25.3.4'!D23/'25.3.4'!D$29</f>
        <v>0</v>
      </c>
      <c r="E23" s="343">
        <f>'25.3.4'!E23/'25.3.4'!E$29</f>
        <v>0</v>
      </c>
      <c r="F23" s="343">
        <f>'25.3.4'!F23/'25.3.4'!F$29</f>
        <v>0</v>
      </c>
      <c r="G23" s="344">
        <v>0</v>
      </c>
      <c r="H23" s="296">
        <f>'25.3.4'!H23/'25.3.4'!H$29</f>
        <v>0</v>
      </c>
      <c r="I23" s="345">
        <f>'25.3.4'!I23/'25.3.4'!I$29</f>
        <v>4.9059689288634507E-3</v>
      </c>
      <c r="J23" s="346">
        <f>'25.3.4'!J23/'25.3.4'!J$29</f>
        <v>1.0456605088881143E-3</v>
      </c>
      <c r="K23" s="343">
        <f>'25.3.4'!K23/'25.3.4'!K$29</f>
        <v>0</v>
      </c>
      <c r="L23" s="344">
        <f>'25.3.4'!L23/'25.3.4'!L$29</f>
        <v>0</v>
      </c>
      <c r="M23" s="296">
        <f>'25.3.4'!M23/'25.3.4'!M$29</f>
        <v>2.1231422505307855E-3</v>
      </c>
      <c r="N23" s="345">
        <f>'25.3.4'!N23/'25.3.4'!N$29</f>
        <v>2.8694404591104736E-3</v>
      </c>
      <c r="O23" s="343">
        <f>'25.3.4'!O23/'25.3.4'!O$29</f>
        <v>6.222775357809583E-4</v>
      </c>
      <c r="P23" s="343">
        <f>'25.3.4'!P23/'25.3.4'!P$29</f>
        <v>0</v>
      </c>
      <c r="Q23" s="344">
        <v>0</v>
      </c>
      <c r="R23" s="296">
        <f>'25.3.4'!R23/'25.3.4'!R$29</f>
        <v>1.2219959266802445E-3</v>
      </c>
      <c r="S23" s="296">
        <f>'25.3.4'!S23/'25.3.4'!S$29</f>
        <v>1.696592676374947E-3</v>
      </c>
      <c r="T23" s="464" t="s">
        <v>338</v>
      </c>
    </row>
    <row r="24" spans="2:20" ht="21.95" customHeight="1" x14ac:dyDescent="0.25">
      <c r="B24" s="162" t="s">
        <v>191</v>
      </c>
      <c r="C24" s="163" t="s">
        <v>192</v>
      </c>
      <c r="D24" s="342">
        <f>'25.3.4'!D24/'25.3.4'!D$29</f>
        <v>1.0101010101010102E-2</v>
      </c>
      <c r="E24" s="343">
        <f>'25.3.4'!E24/'25.3.4'!E$29</f>
        <v>0</v>
      </c>
      <c r="F24" s="343">
        <f>'25.3.4'!F24/'25.3.4'!F$29</f>
        <v>0</v>
      </c>
      <c r="G24" s="344">
        <v>0</v>
      </c>
      <c r="H24" s="296">
        <f>'25.3.4'!H24/'25.3.4'!H$29</f>
        <v>2.6385224274406332E-3</v>
      </c>
      <c r="I24" s="345">
        <f>'25.3.4'!I24/'25.3.4'!I$29</f>
        <v>3.2706459525756338E-3</v>
      </c>
      <c r="J24" s="346">
        <f>'25.3.4'!J24/'25.3.4'!J$29</f>
        <v>5.9254095503659815E-3</v>
      </c>
      <c r="K24" s="343">
        <f>'25.3.4'!K24/'25.3.4'!K$29</f>
        <v>7.0921985815602835E-3</v>
      </c>
      <c r="L24" s="344">
        <f>'25.3.4'!L24/'25.3.4'!L$29</f>
        <v>0</v>
      </c>
      <c r="M24" s="296">
        <f>'25.3.4'!M24/'25.3.4'!M$29</f>
        <v>5.1899032790752534E-3</v>
      </c>
      <c r="N24" s="345">
        <f>'25.3.4'!N24/'25.3.4'!N$29</f>
        <v>8.60832137733142E-3</v>
      </c>
      <c r="O24" s="343">
        <f>'25.3.4'!O24/'25.3.4'!O$29</f>
        <v>4.9782202862476664E-3</v>
      </c>
      <c r="P24" s="343">
        <f>'25.3.4'!P24/'25.3.4'!P$29</f>
        <v>0</v>
      </c>
      <c r="Q24" s="344">
        <v>0</v>
      </c>
      <c r="R24" s="296">
        <f>'25.3.4'!R24/'25.3.4'!R$29</f>
        <v>5.7026476578411409E-3</v>
      </c>
      <c r="S24" s="296">
        <f>'25.3.4'!S24/'25.3.4'!S$29</f>
        <v>5.2311607521560869E-3</v>
      </c>
      <c r="T24" s="464" t="s">
        <v>339</v>
      </c>
    </row>
    <row r="25" spans="2:20" ht="21.95" customHeight="1" x14ac:dyDescent="0.25">
      <c r="B25" s="162" t="s">
        <v>193</v>
      </c>
      <c r="C25" s="163" t="s">
        <v>194</v>
      </c>
      <c r="D25" s="342">
        <f>'25.3.4'!D25/'25.3.4'!D$29</f>
        <v>2.0202020202020204E-2</v>
      </c>
      <c r="E25" s="343">
        <f>'25.3.4'!E25/'25.3.4'!E$29</f>
        <v>6.1818181818181821E-2</v>
      </c>
      <c r="F25" s="343">
        <f>'25.3.4'!F25/'25.3.4'!F$29</f>
        <v>0</v>
      </c>
      <c r="G25" s="344">
        <v>0</v>
      </c>
      <c r="H25" s="296">
        <f>'25.3.4'!H25/'25.3.4'!H$29</f>
        <v>5.0131926121372031E-2</v>
      </c>
      <c r="I25" s="345">
        <f>'25.3.4'!I25/'25.3.4'!I$29</f>
        <v>3.188879803761243E-2</v>
      </c>
      <c r="J25" s="346">
        <f>'25.3.4'!J25/'25.3.4'!J$29</f>
        <v>3.590101080515859E-2</v>
      </c>
      <c r="K25" s="343">
        <f>'25.3.4'!K25/'25.3.4'!K$29</f>
        <v>4.9645390070921988E-2</v>
      </c>
      <c r="L25" s="344">
        <f>'25.3.4'!L25/'25.3.4'!L$29</f>
        <v>0.16666666666666666</v>
      </c>
      <c r="M25" s="296">
        <f>'25.3.4'!M25/'25.3.4'!M$29</f>
        <v>3.5385704175513094E-2</v>
      </c>
      <c r="N25" s="345">
        <f>'25.3.4'!N25/'25.3.4'!N$29</f>
        <v>3.8737446197991389E-2</v>
      </c>
      <c r="O25" s="343">
        <f>'25.3.4'!O25/'25.3.4'!O$29</f>
        <v>3.2980709396390792E-2</v>
      </c>
      <c r="P25" s="343">
        <f>'25.3.4'!P25/'25.3.4'!P$29</f>
        <v>3.3112582781456956E-2</v>
      </c>
      <c r="Q25" s="344">
        <v>0</v>
      </c>
      <c r="R25" s="296">
        <f>'25.3.4'!R25/'25.3.4'!R$29</f>
        <v>3.4623217922606926E-2</v>
      </c>
      <c r="S25" s="296">
        <f>'25.3.4'!S25/'25.3.4'!S$29</f>
        <v>3.5911211649936381E-2</v>
      </c>
      <c r="T25" s="464" t="s">
        <v>340</v>
      </c>
    </row>
    <row r="26" spans="2:20" ht="21.95" customHeight="1" x14ac:dyDescent="0.25">
      <c r="B26" s="162" t="s">
        <v>195</v>
      </c>
      <c r="C26" s="163" t="s">
        <v>196</v>
      </c>
      <c r="D26" s="342">
        <f>'25.3.4'!D26/'25.3.4'!D$29</f>
        <v>1.0101010101010102E-2</v>
      </c>
      <c r="E26" s="343">
        <f>'25.3.4'!E26/'25.3.4'!E$29</f>
        <v>7.2727272727272727E-3</v>
      </c>
      <c r="F26" s="343">
        <f>'25.3.4'!F26/'25.3.4'!F$29</f>
        <v>0</v>
      </c>
      <c r="G26" s="344">
        <v>0</v>
      </c>
      <c r="H26" s="296">
        <f>'25.3.4'!H26/'25.3.4'!H$29</f>
        <v>7.9155672823219003E-3</v>
      </c>
      <c r="I26" s="345">
        <f>'25.3.4'!I26/'25.3.4'!I$29</f>
        <v>8.1766148814390845E-4</v>
      </c>
      <c r="J26" s="346">
        <f>'25.3.4'!J26/'25.3.4'!J$29</f>
        <v>2.7884280237016382E-3</v>
      </c>
      <c r="K26" s="343">
        <f>'25.3.4'!K26/'25.3.4'!K$29</f>
        <v>0</v>
      </c>
      <c r="L26" s="344">
        <f>'25.3.4'!L26/'25.3.4'!L$29</f>
        <v>0</v>
      </c>
      <c r="M26" s="296">
        <f>'25.3.4'!M26/'25.3.4'!M$29</f>
        <v>2.1231422505307855E-3</v>
      </c>
      <c r="N26" s="345">
        <f>'25.3.4'!N26/'25.3.4'!N$29</f>
        <v>2.8694404591104736E-3</v>
      </c>
      <c r="O26" s="343">
        <f>'25.3.4'!O26/'25.3.4'!O$29</f>
        <v>4.9782202862476664E-3</v>
      </c>
      <c r="P26" s="343">
        <f>'25.3.4'!P26/'25.3.4'!P$29</f>
        <v>6.6225165562913907E-3</v>
      </c>
      <c r="Q26" s="344">
        <v>0</v>
      </c>
      <c r="R26" s="296">
        <f>'25.3.4'!R26/'25.3.4'!R$29</f>
        <v>4.4806517311608961E-3</v>
      </c>
      <c r="S26" s="296">
        <f>'25.3.4'!S26/'25.3.4'!S$29</f>
        <v>3.2518026297186486E-3</v>
      </c>
      <c r="T26" s="464" t="s">
        <v>341</v>
      </c>
    </row>
    <row r="27" spans="2:20" ht="21.95" customHeight="1" x14ac:dyDescent="0.25">
      <c r="B27" s="162" t="s">
        <v>197</v>
      </c>
      <c r="C27" s="163" t="s">
        <v>198</v>
      </c>
      <c r="D27" s="342">
        <f>'25.3.4'!D27/'25.3.4'!D$29</f>
        <v>2.0202020202020204E-2</v>
      </c>
      <c r="E27" s="343">
        <f>'25.3.4'!E27/'25.3.4'!E$29</f>
        <v>2.181818181818182E-2</v>
      </c>
      <c r="F27" s="343">
        <f>'25.3.4'!F27/'25.3.4'!F$29</f>
        <v>0</v>
      </c>
      <c r="G27" s="344">
        <v>0</v>
      </c>
      <c r="H27" s="296">
        <f>'25.3.4'!H27/'25.3.4'!H$29</f>
        <v>2.1108179419525065E-2</v>
      </c>
      <c r="I27" s="345">
        <f>'25.3.4'!I27/'25.3.4'!I$29</f>
        <v>2.3712183156173343E-2</v>
      </c>
      <c r="J27" s="346">
        <f>'25.3.4'!J27/'25.3.4'!J$29</f>
        <v>2.5792959219240155E-2</v>
      </c>
      <c r="K27" s="343">
        <f>'25.3.4'!K27/'25.3.4'!K$29</f>
        <v>4.2553191489361701E-2</v>
      </c>
      <c r="L27" s="344">
        <f>'25.3.4'!L27/'25.3.4'!L$29</f>
        <v>0</v>
      </c>
      <c r="M27" s="296">
        <f>'25.3.4'!M27/'25.3.4'!M$29</f>
        <v>2.5713611700872847E-2</v>
      </c>
      <c r="N27" s="345">
        <f>'25.3.4'!N27/'25.3.4'!N$29</f>
        <v>2.4390243902439025E-2</v>
      </c>
      <c r="O27" s="343">
        <f>'25.3.4'!O27/'25.3.4'!O$29</f>
        <v>3.1113876789047916E-2</v>
      </c>
      <c r="P27" s="343">
        <f>'25.3.4'!P27/'25.3.4'!P$29</f>
        <v>4.6357615894039736E-2</v>
      </c>
      <c r="Q27" s="344">
        <v>0</v>
      </c>
      <c r="R27" s="296">
        <f>'25.3.4'!R27/'25.3.4'!R$29</f>
        <v>3.0142566191446028E-2</v>
      </c>
      <c r="S27" s="296">
        <f>'25.3.4'!S27/'25.3.4'!S$29</f>
        <v>2.7004100098967906E-2</v>
      </c>
      <c r="T27" s="464" t="s">
        <v>321</v>
      </c>
    </row>
    <row r="28" spans="2:20" ht="21.95" customHeight="1" thickBot="1" x14ac:dyDescent="0.3">
      <c r="B28" s="171" t="s">
        <v>199</v>
      </c>
      <c r="C28" s="163" t="s">
        <v>200</v>
      </c>
      <c r="D28" s="342">
        <f>'25.3.4'!D28/'25.3.4'!D$29</f>
        <v>3.0303030303030304E-2</v>
      </c>
      <c r="E28" s="343">
        <f>'25.3.4'!E28/'25.3.4'!E$29</f>
        <v>1.8181818181818181E-2</v>
      </c>
      <c r="F28" s="343">
        <f>'25.3.4'!F28/'25.3.4'!F$29</f>
        <v>0</v>
      </c>
      <c r="G28" s="344">
        <v>0</v>
      </c>
      <c r="H28" s="296">
        <f>'25.3.4'!H28/'25.3.4'!H$29</f>
        <v>2.1108179419525065E-2</v>
      </c>
      <c r="I28" s="345">
        <f>'25.3.4'!I28/'25.3.4'!I$29</f>
        <v>1.6353229762878167E-2</v>
      </c>
      <c r="J28" s="346">
        <f>'25.3.4'!J28/'25.3.4'!J$29</f>
        <v>1.9867549668874173E-2</v>
      </c>
      <c r="K28" s="343">
        <f>'25.3.4'!K28/'25.3.4'!K$29</f>
        <v>2.8368794326241134E-2</v>
      </c>
      <c r="L28" s="344">
        <f>'25.3.4'!L28/'25.3.4'!L$29</f>
        <v>0</v>
      </c>
      <c r="M28" s="296">
        <f>'25.3.4'!M28/'25.3.4'!M$29</f>
        <v>1.9108280254777069E-2</v>
      </c>
      <c r="N28" s="345">
        <f>'25.3.4'!N28/'25.3.4'!N$29</f>
        <v>3.0129124820659971E-2</v>
      </c>
      <c r="O28" s="343">
        <f>'25.3.4'!O28/'25.3.4'!O$29</f>
        <v>2.4891101431238332E-2</v>
      </c>
      <c r="P28" s="343">
        <f>'25.3.4'!P28/'25.3.4'!P$29</f>
        <v>1.3245033112582781E-2</v>
      </c>
      <c r="Q28" s="344">
        <v>0</v>
      </c>
      <c r="R28" s="296">
        <f>'25.3.4'!R28/'25.3.4'!R$29</f>
        <v>2.5661914460285134E-2</v>
      </c>
      <c r="S28" s="296">
        <f>'25.3.4'!S28/'25.3.4'!S$29</f>
        <v>2.1490173900749327E-2</v>
      </c>
      <c r="T28" s="464" t="s">
        <v>322</v>
      </c>
    </row>
    <row r="29" spans="2:20" ht="21.95" customHeight="1" thickTop="1" thickBot="1" x14ac:dyDescent="0.3">
      <c r="B29" s="487" t="s">
        <v>52</v>
      </c>
      <c r="C29" s="531"/>
      <c r="D29" s="347">
        <f t="shared" ref="D29:S29" si="0">SUM(D7:D28)</f>
        <v>1</v>
      </c>
      <c r="E29" s="310">
        <f t="shared" si="0"/>
        <v>1</v>
      </c>
      <c r="F29" s="310">
        <f t="shared" si="0"/>
        <v>1</v>
      </c>
      <c r="G29" s="194">
        <v>0</v>
      </c>
      <c r="H29" s="348">
        <f t="shared" si="0"/>
        <v>1</v>
      </c>
      <c r="I29" s="349">
        <f t="shared" si="0"/>
        <v>1</v>
      </c>
      <c r="J29" s="194">
        <f t="shared" si="0"/>
        <v>1.0000000000000002</v>
      </c>
      <c r="K29" s="310">
        <f t="shared" si="0"/>
        <v>1</v>
      </c>
      <c r="L29" s="194">
        <f t="shared" si="0"/>
        <v>0.99999999999999989</v>
      </c>
      <c r="M29" s="348">
        <f t="shared" si="0"/>
        <v>0.99999999999999989</v>
      </c>
      <c r="N29" s="349">
        <f t="shared" si="0"/>
        <v>1</v>
      </c>
      <c r="O29" s="310">
        <f t="shared" si="0"/>
        <v>0.99999999999999967</v>
      </c>
      <c r="P29" s="310">
        <f t="shared" si="0"/>
        <v>1.0000000000000002</v>
      </c>
      <c r="Q29" s="194">
        <v>0</v>
      </c>
      <c r="R29" s="348">
        <f t="shared" si="0"/>
        <v>0.99999999999999989</v>
      </c>
      <c r="S29" s="348">
        <f t="shared" si="0"/>
        <v>1.0000000000000002</v>
      </c>
      <c r="T29" s="464" t="s">
        <v>79</v>
      </c>
    </row>
    <row r="30" spans="2:20" ht="16.5" thickTop="1" thickBot="1" x14ac:dyDescent="0.3">
      <c r="B30" s="145"/>
      <c r="C30" s="203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</row>
    <row r="31" spans="2:20" ht="15.75" thickTop="1" x14ac:dyDescent="0.25">
      <c r="B31" s="500" t="s">
        <v>53</v>
      </c>
      <c r="C31" s="501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2"/>
      <c r="S31" s="150"/>
    </row>
    <row r="32" spans="2:20" ht="15.75" thickBot="1" x14ac:dyDescent="0.3">
      <c r="B32" s="196" t="s">
        <v>449</v>
      </c>
      <c r="C32" s="197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</row>
    <row r="33" spans="2:19" ht="15.75" thickTop="1" x14ac:dyDescent="0.25">
      <c r="B33" s="201"/>
      <c r="C33" s="151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</row>
    <row r="34" spans="2:19" x14ac:dyDescent="0.25">
      <c r="B34" s="150"/>
      <c r="C34" s="151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</row>
  </sheetData>
  <mergeCells count="16">
    <mergeCell ref="B31:C31"/>
    <mergeCell ref="B29:C2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  <pageSetUpPr fitToPage="1"/>
  </sheetPr>
  <dimension ref="B1:R35"/>
  <sheetViews>
    <sheetView topLeftCell="D1" zoomScale="70" zoomScaleNormal="70" workbookViewId="0">
      <selection activeCell="D7" sqref="D7:Q29"/>
    </sheetView>
  </sheetViews>
  <sheetFormatPr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17" width="13.7109375" style="143" customWidth="1"/>
    <col min="18" max="18" width="9.140625" style="463"/>
    <col min="19" max="16384" width="9.140625" style="143"/>
  </cols>
  <sheetData>
    <row r="1" spans="2:18" ht="15.75" thickBot="1" x14ac:dyDescent="0.3"/>
    <row r="2" spans="2:18" ht="25.15" customHeight="1" thickTop="1" thickBot="1" x14ac:dyDescent="0.3">
      <c r="B2" s="479" t="s">
        <v>556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502"/>
    </row>
    <row r="3" spans="2:18" ht="25.15" customHeight="1" thickTop="1" thickBot="1" x14ac:dyDescent="0.3">
      <c r="B3" s="492" t="s">
        <v>54</v>
      </c>
      <c r="C3" s="485" t="s">
        <v>2</v>
      </c>
      <c r="D3" s="503"/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12"/>
      <c r="P3" s="505" t="s">
        <v>52</v>
      </c>
      <c r="Q3" s="506"/>
    </row>
    <row r="4" spans="2:18" ht="25.15" customHeight="1" thickTop="1" x14ac:dyDescent="0.25">
      <c r="B4" s="580"/>
      <c r="C4" s="582"/>
      <c r="D4" s="486" t="s">
        <v>453</v>
      </c>
      <c r="E4" s="610"/>
      <c r="F4" s="482" t="s">
        <v>454</v>
      </c>
      <c r="G4" s="483"/>
      <c r="H4" s="482" t="s">
        <v>455</v>
      </c>
      <c r="I4" s="483"/>
      <c r="J4" s="482" t="s">
        <v>456</v>
      </c>
      <c r="K4" s="483"/>
      <c r="L4" s="482" t="s">
        <v>457</v>
      </c>
      <c r="M4" s="483"/>
      <c r="N4" s="484" t="s">
        <v>458</v>
      </c>
      <c r="O4" s="485"/>
      <c r="P4" s="507"/>
      <c r="Q4" s="508"/>
    </row>
    <row r="5" spans="2:18" ht="25.15" customHeight="1" x14ac:dyDescent="0.25">
      <c r="B5" s="580"/>
      <c r="C5" s="582"/>
      <c r="D5" s="611"/>
      <c r="E5" s="612"/>
      <c r="F5" s="604"/>
      <c r="G5" s="603"/>
      <c r="H5" s="604"/>
      <c r="I5" s="603"/>
      <c r="J5" s="604"/>
      <c r="K5" s="603"/>
      <c r="L5" s="604"/>
      <c r="M5" s="603"/>
      <c r="N5" s="529"/>
      <c r="O5" s="495"/>
      <c r="P5" s="507"/>
      <c r="Q5" s="508"/>
    </row>
    <row r="6" spans="2:18" ht="25.15" customHeight="1" thickBot="1" x14ac:dyDescent="0.3">
      <c r="B6" s="581"/>
      <c r="C6" s="583"/>
      <c r="D6" s="435" t="s">
        <v>6</v>
      </c>
      <c r="E6" s="444" t="s">
        <v>7</v>
      </c>
      <c r="F6" s="437" t="s">
        <v>6</v>
      </c>
      <c r="G6" s="444" t="s">
        <v>7</v>
      </c>
      <c r="H6" s="437" t="s">
        <v>6</v>
      </c>
      <c r="I6" s="444" t="s">
        <v>7</v>
      </c>
      <c r="J6" s="437" t="s">
        <v>6</v>
      </c>
      <c r="K6" s="444" t="s">
        <v>7</v>
      </c>
      <c r="L6" s="444" t="s">
        <v>6</v>
      </c>
      <c r="M6" s="444" t="s">
        <v>7</v>
      </c>
      <c r="N6" s="437" t="s">
        <v>6</v>
      </c>
      <c r="O6" s="445" t="s">
        <v>7</v>
      </c>
      <c r="P6" s="435" t="s">
        <v>6</v>
      </c>
      <c r="Q6" s="446" t="s">
        <v>7</v>
      </c>
    </row>
    <row r="7" spans="2:18" ht="21.95" customHeight="1" thickTop="1" x14ac:dyDescent="0.25">
      <c r="B7" s="162" t="s">
        <v>157</v>
      </c>
      <c r="C7" s="163" t="s">
        <v>158</v>
      </c>
      <c r="D7" s="312">
        <v>63</v>
      </c>
      <c r="E7" s="350">
        <v>0.30882352941176472</v>
      </c>
      <c r="F7" s="312">
        <v>259</v>
      </c>
      <c r="G7" s="350">
        <v>7.0380434782608692E-2</v>
      </c>
      <c r="H7" s="312">
        <v>53</v>
      </c>
      <c r="I7" s="350">
        <v>6.8035943517329917E-2</v>
      </c>
      <c r="J7" s="312">
        <v>136</v>
      </c>
      <c r="K7" s="350">
        <v>8.2624544349939252E-2</v>
      </c>
      <c r="L7" s="312">
        <v>4</v>
      </c>
      <c r="M7" s="350">
        <v>9.3023255813953487E-2</v>
      </c>
      <c r="N7" s="312">
        <v>68</v>
      </c>
      <c r="O7" s="346">
        <v>9.4313453536754507E-2</v>
      </c>
      <c r="P7" s="341">
        <v>583</v>
      </c>
      <c r="Q7" s="169">
        <v>8.2426127527216175E-2</v>
      </c>
      <c r="R7" s="464" t="s">
        <v>319</v>
      </c>
    </row>
    <row r="8" spans="2:18" ht="35.1" customHeight="1" x14ac:dyDescent="0.25">
      <c r="B8" s="162" t="s">
        <v>159</v>
      </c>
      <c r="C8" s="163" t="s">
        <v>160</v>
      </c>
      <c r="D8" s="312">
        <v>21</v>
      </c>
      <c r="E8" s="350">
        <v>0.10294117647058823</v>
      </c>
      <c r="F8" s="312">
        <v>597</v>
      </c>
      <c r="G8" s="350">
        <v>0.16222826086956521</v>
      </c>
      <c r="H8" s="312">
        <v>144</v>
      </c>
      <c r="I8" s="350">
        <v>0.18485237483953787</v>
      </c>
      <c r="J8" s="312">
        <v>296</v>
      </c>
      <c r="K8" s="350">
        <v>0.17982989064398541</v>
      </c>
      <c r="L8" s="312">
        <v>4</v>
      </c>
      <c r="M8" s="350">
        <v>9.3023255813953487E-2</v>
      </c>
      <c r="N8" s="312">
        <v>112</v>
      </c>
      <c r="O8" s="346">
        <v>0.1553398058252427</v>
      </c>
      <c r="P8" s="341">
        <v>1174</v>
      </c>
      <c r="Q8" s="169">
        <v>0.16598331683868231</v>
      </c>
      <c r="R8" s="464" t="s">
        <v>323</v>
      </c>
    </row>
    <row r="9" spans="2:18" ht="21.95" customHeight="1" x14ac:dyDescent="0.25">
      <c r="B9" s="162" t="s">
        <v>161</v>
      </c>
      <c r="C9" s="163" t="s">
        <v>162</v>
      </c>
      <c r="D9" s="312">
        <v>13</v>
      </c>
      <c r="E9" s="350">
        <v>6.3725490196078427E-2</v>
      </c>
      <c r="F9" s="312">
        <v>79</v>
      </c>
      <c r="G9" s="350">
        <v>2.1467391304347827E-2</v>
      </c>
      <c r="H9" s="312">
        <v>16</v>
      </c>
      <c r="I9" s="350">
        <v>2.0539152759948651E-2</v>
      </c>
      <c r="J9" s="312">
        <v>33</v>
      </c>
      <c r="K9" s="350">
        <v>2.0048602673147023E-2</v>
      </c>
      <c r="L9" s="312">
        <v>2</v>
      </c>
      <c r="M9" s="350">
        <v>4.6511627906976744E-2</v>
      </c>
      <c r="N9" s="312">
        <v>11</v>
      </c>
      <c r="O9" s="346">
        <v>1.5256588072122053E-2</v>
      </c>
      <c r="P9" s="341">
        <v>154</v>
      </c>
      <c r="Q9" s="169">
        <v>2.177293934681182E-2</v>
      </c>
      <c r="R9" s="464" t="s">
        <v>324</v>
      </c>
    </row>
    <row r="10" spans="2:18" ht="21.95" customHeight="1" x14ac:dyDescent="0.25">
      <c r="B10" s="162" t="s">
        <v>163</v>
      </c>
      <c r="C10" s="163" t="s">
        <v>164</v>
      </c>
      <c r="D10" s="312">
        <v>0</v>
      </c>
      <c r="E10" s="350">
        <v>0</v>
      </c>
      <c r="F10" s="312">
        <v>11</v>
      </c>
      <c r="G10" s="350">
        <v>2.9891304347826088E-3</v>
      </c>
      <c r="H10" s="312">
        <v>6</v>
      </c>
      <c r="I10" s="350">
        <v>7.7021822849807449E-3</v>
      </c>
      <c r="J10" s="312">
        <v>6</v>
      </c>
      <c r="K10" s="350">
        <v>3.6452004860267314E-3</v>
      </c>
      <c r="L10" s="312">
        <v>1</v>
      </c>
      <c r="M10" s="350">
        <v>2.3255813953488372E-2</v>
      </c>
      <c r="N10" s="312">
        <v>0</v>
      </c>
      <c r="O10" s="346">
        <v>0</v>
      </c>
      <c r="P10" s="341">
        <v>24</v>
      </c>
      <c r="Q10" s="169">
        <v>3.3931853527498939E-3</v>
      </c>
      <c r="R10" s="464" t="s">
        <v>325</v>
      </c>
    </row>
    <row r="11" spans="2:18" ht="21.95" customHeight="1" x14ac:dyDescent="0.25">
      <c r="B11" s="162" t="s">
        <v>165</v>
      </c>
      <c r="C11" s="163" t="s">
        <v>166</v>
      </c>
      <c r="D11" s="312">
        <v>0</v>
      </c>
      <c r="E11" s="350">
        <v>0</v>
      </c>
      <c r="F11" s="312">
        <v>8</v>
      </c>
      <c r="G11" s="350">
        <v>2.1739130434782609E-3</v>
      </c>
      <c r="H11" s="312">
        <v>0</v>
      </c>
      <c r="I11" s="350">
        <v>0</v>
      </c>
      <c r="J11" s="312">
        <v>3</v>
      </c>
      <c r="K11" s="350">
        <v>1.8226002430133657E-3</v>
      </c>
      <c r="L11" s="312">
        <v>0</v>
      </c>
      <c r="M11" s="350">
        <v>0</v>
      </c>
      <c r="N11" s="312">
        <v>3</v>
      </c>
      <c r="O11" s="346">
        <v>4.160887656033287E-3</v>
      </c>
      <c r="P11" s="341">
        <v>14</v>
      </c>
      <c r="Q11" s="169">
        <v>1.9793581224374383E-3</v>
      </c>
      <c r="R11" s="464" t="s">
        <v>327</v>
      </c>
    </row>
    <row r="12" spans="2:18" ht="21.95" customHeight="1" x14ac:dyDescent="0.25">
      <c r="B12" s="162" t="s">
        <v>167</v>
      </c>
      <c r="C12" s="163" t="s">
        <v>168</v>
      </c>
      <c r="D12" s="312">
        <v>0</v>
      </c>
      <c r="E12" s="350">
        <v>0</v>
      </c>
      <c r="F12" s="312">
        <v>2</v>
      </c>
      <c r="G12" s="350">
        <v>5.4347826086956522E-4</v>
      </c>
      <c r="H12" s="312">
        <v>0</v>
      </c>
      <c r="I12" s="350">
        <v>0</v>
      </c>
      <c r="J12" s="312">
        <v>0</v>
      </c>
      <c r="K12" s="350">
        <v>0</v>
      </c>
      <c r="L12" s="312">
        <v>0</v>
      </c>
      <c r="M12" s="350">
        <v>0</v>
      </c>
      <c r="N12" s="312">
        <v>0</v>
      </c>
      <c r="O12" s="346">
        <v>0</v>
      </c>
      <c r="P12" s="341">
        <v>2</v>
      </c>
      <c r="Q12" s="169">
        <v>2.8276544606249118E-4</v>
      </c>
      <c r="R12" s="464" t="s">
        <v>328</v>
      </c>
    </row>
    <row r="13" spans="2:18" ht="21.95" customHeight="1" x14ac:dyDescent="0.25">
      <c r="B13" s="162" t="s">
        <v>169</v>
      </c>
      <c r="C13" s="163" t="s">
        <v>170</v>
      </c>
      <c r="D13" s="312">
        <v>0</v>
      </c>
      <c r="E13" s="350">
        <v>0</v>
      </c>
      <c r="F13" s="312">
        <v>2</v>
      </c>
      <c r="G13" s="350">
        <v>5.4347826086956522E-4</v>
      </c>
      <c r="H13" s="312">
        <v>0</v>
      </c>
      <c r="I13" s="350">
        <v>0</v>
      </c>
      <c r="J13" s="312">
        <v>0</v>
      </c>
      <c r="K13" s="350">
        <v>0</v>
      </c>
      <c r="L13" s="312">
        <v>0</v>
      </c>
      <c r="M13" s="350">
        <v>0</v>
      </c>
      <c r="N13" s="312">
        <v>0</v>
      </c>
      <c r="O13" s="346">
        <v>0</v>
      </c>
      <c r="P13" s="341">
        <v>2</v>
      </c>
      <c r="Q13" s="169">
        <v>2.8276544606249118E-4</v>
      </c>
      <c r="R13" s="464" t="s">
        <v>320</v>
      </c>
    </row>
    <row r="14" spans="2:18" ht="21.95" customHeight="1" x14ac:dyDescent="0.25">
      <c r="B14" s="162" t="s">
        <v>171</v>
      </c>
      <c r="C14" s="163" t="s">
        <v>172</v>
      </c>
      <c r="D14" s="312">
        <v>0</v>
      </c>
      <c r="E14" s="350">
        <v>0</v>
      </c>
      <c r="F14" s="312">
        <v>0</v>
      </c>
      <c r="G14" s="350">
        <v>0</v>
      </c>
      <c r="H14" s="312">
        <v>0</v>
      </c>
      <c r="I14" s="350">
        <v>0</v>
      </c>
      <c r="J14" s="312">
        <v>0</v>
      </c>
      <c r="K14" s="350">
        <v>0</v>
      </c>
      <c r="L14" s="312">
        <v>0</v>
      </c>
      <c r="M14" s="350">
        <v>0</v>
      </c>
      <c r="N14" s="312">
        <v>0</v>
      </c>
      <c r="O14" s="346">
        <v>0</v>
      </c>
      <c r="P14" s="341">
        <v>0</v>
      </c>
      <c r="Q14" s="169">
        <v>0</v>
      </c>
      <c r="R14" s="464" t="s">
        <v>329</v>
      </c>
    </row>
    <row r="15" spans="2:18" ht="21.95" customHeight="1" x14ac:dyDescent="0.25">
      <c r="B15" s="162" t="s">
        <v>173</v>
      </c>
      <c r="C15" s="163" t="s">
        <v>174</v>
      </c>
      <c r="D15" s="312">
        <v>0</v>
      </c>
      <c r="E15" s="350">
        <v>0</v>
      </c>
      <c r="F15" s="312">
        <v>1</v>
      </c>
      <c r="G15" s="350">
        <v>2.7173913043478261E-4</v>
      </c>
      <c r="H15" s="312">
        <v>0</v>
      </c>
      <c r="I15" s="350">
        <v>0</v>
      </c>
      <c r="J15" s="312">
        <v>1</v>
      </c>
      <c r="K15" s="350">
        <v>6.0753341433778852E-4</v>
      </c>
      <c r="L15" s="312">
        <v>0</v>
      </c>
      <c r="M15" s="350">
        <v>0</v>
      </c>
      <c r="N15" s="312">
        <v>0</v>
      </c>
      <c r="O15" s="346">
        <v>0</v>
      </c>
      <c r="P15" s="341">
        <v>2</v>
      </c>
      <c r="Q15" s="169">
        <v>2.8276544606249118E-4</v>
      </c>
      <c r="R15" s="464" t="s">
        <v>330</v>
      </c>
    </row>
    <row r="16" spans="2:18" ht="21.95" customHeight="1" x14ac:dyDescent="0.25">
      <c r="B16" s="162" t="s">
        <v>175</v>
      </c>
      <c r="C16" s="163" t="s">
        <v>176</v>
      </c>
      <c r="D16" s="312">
        <v>0</v>
      </c>
      <c r="E16" s="350">
        <v>0</v>
      </c>
      <c r="F16" s="312">
        <v>3</v>
      </c>
      <c r="G16" s="350">
        <v>8.1521739130434778E-4</v>
      </c>
      <c r="H16" s="312">
        <v>0</v>
      </c>
      <c r="I16" s="350">
        <v>0</v>
      </c>
      <c r="J16" s="312">
        <v>1</v>
      </c>
      <c r="K16" s="350">
        <v>6.0753341433778852E-4</v>
      </c>
      <c r="L16" s="312">
        <v>0</v>
      </c>
      <c r="M16" s="350">
        <v>0</v>
      </c>
      <c r="N16" s="312">
        <v>0</v>
      </c>
      <c r="O16" s="346">
        <v>0</v>
      </c>
      <c r="P16" s="341">
        <v>4</v>
      </c>
      <c r="Q16" s="169">
        <v>5.6553089212498236E-4</v>
      </c>
      <c r="R16" s="464" t="s">
        <v>331</v>
      </c>
    </row>
    <row r="17" spans="2:18" ht="21.95" customHeight="1" x14ac:dyDescent="0.25">
      <c r="B17" s="162" t="s">
        <v>177</v>
      </c>
      <c r="C17" s="163" t="s">
        <v>178</v>
      </c>
      <c r="D17" s="312">
        <v>0</v>
      </c>
      <c r="E17" s="350">
        <v>0</v>
      </c>
      <c r="F17" s="312">
        <v>2</v>
      </c>
      <c r="G17" s="350">
        <v>5.4347826086956522E-4</v>
      </c>
      <c r="H17" s="312">
        <v>1</v>
      </c>
      <c r="I17" s="350">
        <v>1.2836970474967907E-3</v>
      </c>
      <c r="J17" s="312">
        <v>0</v>
      </c>
      <c r="K17" s="350">
        <v>0</v>
      </c>
      <c r="L17" s="312">
        <v>0</v>
      </c>
      <c r="M17" s="350">
        <v>0</v>
      </c>
      <c r="N17" s="312">
        <v>0</v>
      </c>
      <c r="O17" s="346">
        <v>0</v>
      </c>
      <c r="P17" s="341">
        <v>3</v>
      </c>
      <c r="Q17" s="169">
        <v>4.2414816909373674E-4</v>
      </c>
      <c r="R17" s="464" t="s">
        <v>332</v>
      </c>
    </row>
    <row r="18" spans="2:18" ht="21.95" customHeight="1" x14ac:dyDescent="0.25">
      <c r="B18" s="162" t="s">
        <v>179</v>
      </c>
      <c r="C18" s="163" t="s">
        <v>180</v>
      </c>
      <c r="D18" s="312">
        <v>0</v>
      </c>
      <c r="E18" s="350">
        <v>0</v>
      </c>
      <c r="F18" s="312">
        <v>12</v>
      </c>
      <c r="G18" s="350">
        <v>3.2608695652173911E-3</v>
      </c>
      <c r="H18" s="312">
        <v>1</v>
      </c>
      <c r="I18" s="350">
        <v>1.2836970474967907E-3</v>
      </c>
      <c r="J18" s="312">
        <v>7</v>
      </c>
      <c r="K18" s="350">
        <v>4.2527339003645198E-3</v>
      </c>
      <c r="L18" s="312">
        <v>0</v>
      </c>
      <c r="M18" s="350">
        <v>0</v>
      </c>
      <c r="N18" s="312">
        <v>1</v>
      </c>
      <c r="O18" s="346">
        <v>1.3869625520110957E-3</v>
      </c>
      <c r="P18" s="341">
        <v>21</v>
      </c>
      <c r="Q18" s="169">
        <v>2.969037183656157E-3</v>
      </c>
      <c r="R18" s="464" t="s">
        <v>333</v>
      </c>
    </row>
    <row r="19" spans="2:18" ht="21.95" customHeight="1" x14ac:dyDescent="0.25">
      <c r="B19" s="162" t="s">
        <v>181</v>
      </c>
      <c r="C19" s="163" t="s">
        <v>182</v>
      </c>
      <c r="D19" s="312">
        <v>86</v>
      </c>
      <c r="E19" s="350">
        <v>0.42156862745098039</v>
      </c>
      <c r="F19" s="312">
        <v>2195</v>
      </c>
      <c r="G19" s="350">
        <v>0.59646739130434778</v>
      </c>
      <c r="H19" s="312">
        <v>445</v>
      </c>
      <c r="I19" s="350">
        <v>0.57124518613607189</v>
      </c>
      <c r="J19" s="312">
        <v>953</v>
      </c>
      <c r="K19" s="350">
        <v>0.57897934386391248</v>
      </c>
      <c r="L19" s="312">
        <v>29</v>
      </c>
      <c r="M19" s="350">
        <v>0.67441860465116277</v>
      </c>
      <c r="N19" s="312">
        <v>433</v>
      </c>
      <c r="O19" s="346">
        <v>0.60055478502080439</v>
      </c>
      <c r="P19" s="341">
        <v>4141</v>
      </c>
      <c r="Q19" s="169">
        <v>0.58546585607238799</v>
      </c>
      <c r="R19" s="464" t="s">
        <v>334</v>
      </c>
    </row>
    <row r="20" spans="2:18" ht="21.95" customHeight="1" x14ac:dyDescent="0.25">
      <c r="B20" s="162" t="s">
        <v>183</v>
      </c>
      <c r="C20" s="163" t="s">
        <v>184</v>
      </c>
      <c r="D20" s="312">
        <v>4</v>
      </c>
      <c r="E20" s="350">
        <v>1.9607843137254902E-2</v>
      </c>
      <c r="F20" s="312">
        <v>102</v>
      </c>
      <c r="G20" s="350">
        <v>2.7717391304347826E-2</v>
      </c>
      <c r="H20" s="312">
        <v>28</v>
      </c>
      <c r="I20" s="350">
        <v>3.5943517329910142E-2</v>
      </c>
      <c r="J20" s="312">
        <v>59</v>
      </c>
      <c r="K20" s="350">
        <v>3.5844471445929525E-2</v>
      </c>
      <c r="L20" s="312">
        <v>1</v>
      </c>
      <c r="M20" s="350">
        <v>2.3255813953488372E-2</v>
      </c>
      <c r="N20" s="312">
        <v>17</v>
      </c>
      <c r="O20" s="346">
        <v>2.3578363384188627E-2</v>
      </c>
      <c r="P20" s="341">
        <v>211</v>
      </c>
      <c r="Q20" s="169">
        <v>2.9831754559592819E-2</v>
      </c>
      <c r="R20" s="464" t="s">
        <v>335</v>
      </c>
    </row>
    <row r="21" spans="2:18" ht="21.95" customHeight="1" x14ac:dyDescent="0.25">
      <c r="B21" s="162" t="s">
        <v>185</v>
      </c>
      <c r="C21" s="163" t="s">
        <v>186</v>
      </c>
      <c r="D21" s="312">
        <v>0</v>
      </c>
      <c r="E21" s="350">
        <v>0</v>
      </c>
      <c r="F21" s="312">
        <v>40</v>
      </c>
      <c r="G21" s="350">
        <v>1.0869565217391304E-2</v>
      </c>
      <c r="H21" s="312">
        <v>8</v>
      </c>
      <c r="I21" s="350">
        <v>1.0269576379974325E-2</v>
      </c>
      <c r="J21" s="312">
        <v>10</v>
      </c>
      <c r="K21" s="350">
        <v>6.0753341433778859E-3</v>
      </c>
      <c r="L21" s="312">
        <v>1</v>
      </c>
      <c r="M21" s="350">
        <v>2.3255813953488372E-2</v>
      </c>
      <c r="N21" s="312">
        <v>4</v>
      </c>
      <c r="O21" s="346">
        <v>5.5478502080443829E-3</v>
      </c>
      <c r="P21" s="341">
        <v>63</v>
      </c>
      <c r="Q21" s="169">
        <v>8.907111550968471E-3</v>
      </c>
      <c r="R21" s="464" t="s">
        <v>336</v>
      </c>
    </row>
    <row r="22" spans="2:18" ht="21.95" customHeight="1" x14ac:dyDescent="0.25">
      <c r="B22" s="162" t="s">
        <v>187</v>
      </c>
      <c r="C22" s="163" t="s">
        <v>188</v>
      </c>
      <c r="D22" s="312">
        <v>0</v>
      </c>
      <c r="E22" s="350">
        <v>0</v>
      </c>
      <c r="F22" s="312">
        <v>4</v>
      </c>
      <c r="G22" s="350">
        <v>1.0869565217391304E-3</v>
      </c>
      <c r="H22" s="312">
        <v>0</v>
      </c>
      <c r="I22" s="350">
        <v>0</v>
      </c>
      <c r="J22" s="312">
        <v>1</v>
      </c>
      <c r="K22" s="350">
        <v>6.0753341433778852E-4</v>
      </c>
      <c r="L22" s="312">
        <v>0</v>
      </c>
      <c r="M22" s="350">
        <v>0</v>
      </c>
      <c r="N22" s="312">
        <v>1</v>
      </c>
      <c r="O22" s="346">
        <v>1.3869625520110957E-3</v>
      </c>
      <c r="P22" s="341">
        <v>6</v>
      </c>
      <c r="Q22" s="169">
        <v>8.4829633818747348E-4</v>
      </c>
      <c r="R22" s="464" t="s">
        <v>337</v>
      </c>
    </row>
    <row r="23" spans="2:18" ht="21.95" customHeight="1" x14ac:dyDescent="0.25">
      <c r="B23" s="162" t="s">
        <v>189</v>
      </c>
      <c r="C23" s="163" t="s">
        <v>190</v>
      </c>
      <c r="D23" s="312">
        <v>0</v>
      </c>
      <c r="E23" s="350">
        <v>0</v>
      </c>
      <c r="F23" s="312">
        <v>9</v>
      </c>
      <c r="G23" s="350">
        <v>2.4456521739130437E-3</v>
      </c>
      <c r="H23" s="312">
        <v>0</v>
      </c>
      <c r="I23" s="350">
        <v>0</v>
      </c>
      <c r="J23" s="312">
        <v>2</v>
      </c>
      <c r="K23" s="350">
        <v>1.215066828675577E-3</v>
      </c>
      <c r="L23" s="312">
        <v>0</v>
      </c>
      <c r="M23" s="350">
        <v>0</v>
      </c>
      <c r="N23" s="312">
        <v>1</v>
      </c>
      <c r="O23" s="346">
        <v>1.3869625520110957E-3</v>
      </c>
      <c r="P23" s="341">
        <v>12</v>
      </c>
      <c r="Q23" s="169">
        <v>1.696592676374947E-3</v>
      </c>
      <c r="R23" s="464" t="s">
        <v>338</v>
      </c>
    </row>
    <row r="24" spans="2:18" ht="21.95" customHeight="1" x14ac:dyDescent="0.25">
      <c r="B24" s="162" t="s">
        <v>191</v>
      </c>
      <c r="C24" s="163" t="s">
        <v>192</v>
      </c>
      <c r="D24" s="312">
        <v>1</v>
      </c>
      <c r="E24" s="350">
        <v>4.9019607843137254E-3</v>
      </c>
      <c r="F24" s="312">
        <v>23</v>
      </c>
      <c r="G24" s="350">
        <v>6.2500000000000003E-3</v>
      </c>
      <c r="H24" s="312">
        <v>6</v>
      </c>
      <c r="I24" s="350">
        <v>7.7021822849807449E-3</v>
      </c>
      <c r="J24" s="312">
        <v>5</v>
      </c>
      <c r="K24" s="350">
        <v>3.0376670716889429E-3</v>
      </c>
      <c r="L24" s="312">
        <v>0</v>
      </c>
      <c r="M24" s="350">
        <v>0</v>
      </c>
      <c r="N24" s="312">
        <v>2</v>
      </c>
      <c r="O24" s="346">
        <v>2.7739251040221915E-3</v>
      </c>
      <c r="P24" s="341">
        <v>37</v>
      </c>
      <c r="Q24" s="169">
        <v>5.2311607521560869E-3</v>
      </c>
      <c r="R24" s="464" t="s">
        <v>339</v>
      </c>
    </row>
    <row r="25" spans="2:18" ht="21.95" customHeight="1" x14ac:dyDescent="0.25">
      <c r="B25" s="162" t="s">
        <v>193</v>
      </c>
      <c r="C25" s="163" t="s">
        <v>194</v>
      </c>
      <c r="D25" s="312">
        <v>9</v>
      </c>
      <c r="E25" s="350">
        <v>4.4117647058823532E-2</v>
      </c>
      <c r="F25" s="312">
        <v>143</v>
      </c>
      <c r="G25" s="350">
        <v>3.8858695652173911E-2</v>
      </c>
      <c r="H25" s="312">
        <v>32</v>
      </c>
      <c r="I25" s="350">
        <v>4.1078305519897301E-2</v>
      </c>
      <c r="J25" s="312">
        <v>54</v>
      </c>
      <c r="K25" s="350">
        <v>3.2806804374240585E-2</v>
      </c>
      <c r="L25" s="312">
        <v>1</v>
      </c>
      <c r="M25" s="350">
        <v>2.3255813953488372E-2</v>
      </c>
      <c r="N25" s="312">
        <v>15</v>
      </c>
      <c r="O25" s="346">
        <v>2.0804438280166437E-2</v>
      </c>
      <c r="P25" s="341">
        <v>254</v>
      </c>
      <c r="Q25" s="169">
        <v>3.5911211649936381E-2</v>
      </c>
      <c r="R25" s="464" t="s">
        <v>340</v>
      </c>
    </row>
    <row r="26" spans="2:18" ht="21.95" customHeight="1" x14ac:dyDescent="0.25">
      <c r="B26" s="162" t="s">
        <v>195</v>
      </c>
      <c r="C26" s="163" t="s">
        <v>196</v>
      </c>
      <c r="D26" s="312">
        <v>0</v>
      </c>
      <c r="E26" s="350">
        <v>0</v>
      </c>
      <c r="F26" s="312">
        <v>13</v>
      </c>
      <c r="G26" s="350">
        <v>3.5326086956521739E-3</v>
      </c>
      <c r="H26" s="312">
        <v>3</v>
      </c>
      <c r="I26" s="350">
        <v>3.8510911424903724E-3</v>
      </c>
      <c r="J26" s="312">
        <v>5</v>
      </c>
      <c r="K26" s="350">
        <v>3.0376670716889429E-3</v>
      </c>
      <c r="L26" s="312">
        <v>0</v>
      </c>
      <c r="M26" s="350">
        <v>0</v>
      </c>
      <c r="N26" s="312">
        <v>2</v>
      </c>
      <c r="O26" s="346">
        <v>2.7739251040221915E-3</v>
      </c>
      <c r="P26" s="341">
        <v>23</v>
      </c>
      <c r="Q26" s="169">
        <v>3.2518026297186486E-3</v>
      </c>
      <c r="R26" s="464" t="s">
        <v>341</v>
      </c>
    </row>
    <row r="27" spans="2:18" ht="21.95" customHeight="1" x14ac:dyDescent="0.25">
      <c r="B27" s="162" t="s">
        <v>197</v>
      </c>
      <c r="C27" s="163" t="s">
        <v>198</v>
      </c>
      <c r="D27" s="312">
        <v>3</v>
      </c>
      <c r="E27" s="350">
        <v>1.4705882352941176E-2</v>
      </c>
      <c r="F27" s="312">
        <v>94</v>
      </c>
      <c r="G27" s="350">
        <v>2.5543478260869567E-2</v>
      </c>
      <c r="H27" s="312">
        <v>19</v>
      </c>
      <c r="I27" s="350">
        <v>2.4390243902439025E-2</v>
      </c>
      <c r="J27" s="312">
        <v>42</v>
      </c>
      <c r="K27" s="350">
        <v>2.551640340218712E-2</v>
      </c>
      <c r="L27" s="312">
        <v>0</v>
      </c>
      <c r="M27" s="350">
        <v>0</v>
      </c>
      <c r="N27" s="312">
        <v>33</v>
      </c>
      <c r="O27" s="346">
        <v>4.5769764216366159E-2</v>
      </c>
      <c r="P27" s="341">
        <v>191</v>
      </c>
      <c r="Q27" s="169">
        <v>2.7004100098967906E-2</v>
      </c>
      <c r="R27" s="464" t="s">
        <v>321</v>
      </c>
    </row>
    <row r="28" spans="2:18" ht="21.95" customHeight="1" thickBot="1" x14ac:dyDescent="0.3">
      <c r="B28" s="171" t="s">
        <v>199</v>
      </c>
      <c r="C28" s="163" t="s">
        <v>200</v>
      </c>
      <c r="D28" s="312">
        <v>4</v>
      </c>
      <c r="E28" s="350">
        <v>1.9607843137254902E-2</v>
      </c>
      <c r="F28" s="312">
        <v>81</v>
      </c>
      <c r="G28" s="350">
        <v>2.2010869565217393E-2</v>
      </c>
      <c r="H28" s="312">
        <v>17</v>
      </c>
      <c r="I28" s="350">
        <v>2.1822849807445442E-2</v>
      </c>
      <c r="J28" s="312">
        <v>32</v>
      </c>
      <c r="K28" s="350">
        <v>1.9441069258809233E-2</v>
      </c>
      <c r="L28" s="312">
        <v>0</v>
      </c>
      <c r="M28" s="350">
        <v>0</v>
      </c>
      <c r="N28" s="312">
        <v>18</v>
      </c>
      <c r="O28" s="346">
        <v>2.4965325936199722E-2</v>
      </c>
      <c r="P28" s="341">
        <v>152</v>
      </c>
      <c r="Q28" s="169">
        <v>2.1490173900749327E-2</v>
      </c>
      <c r="R28" s="464" t="s">
        <v>322</v>
      </c>
    </row>
    <row r="29" spans="2:18" ht="21.95" customHeight="1" thickTop="1" thickBot="1" x14ac:dyDescent="0.3">
      <c r="B29" s="487" t="s">
        <v>52</v>
      </c>
      <c r="C29" s="488"/>
      <c r="D29" s="228">
        <v>204</v>
      </c>
      <c r="E29" s="193">
        <v>0.99999999999999989</v>
      </c>
      <c r="F29" s="228">
        <v>3680</v>
      </c>
      <c r="G29" s="193">
        <v>1</v>
      </c>
      <c r="H29" s="228">
        <v>779</v>
      </c>
      <c r="I29" s="193">
        <v>1.0000000000000002</v>
      </c>
      <c r="J29" s="228">
        <v>1646</v>
      </c>
      <c r="K29" s="193">
        <v>1</v>
      </c>
      <c r="L29" s="228">
        <v>43</v>
      </c>
      <c r="M29" s="193">
        <v>1</v>
      </c>
      <c r="N29" s="228">
        <v>721</v>
      </c>
      <c r="O29" s="194">
        <v>0.99999999999999989</v>
      </c>
      <c r="P29" s="227">
        <v>7073</v>
      </c>
      <c r="Q29" s="195">
        <v>1.0000000000000002</v>
      </c>
      <c r="R29" s="464" t="s">
        <v>79</v>
      </c>
    </row>
    <row r="30" spans="2:18" ht="15.75" thickTop="1" x14ac:dyDescent="0.25">
      <c r="B30" s="145"/>
      <c r="C30" s="145"/>
      <c r="D30" s="245"/>
      <c r="E30" s="251"/>
      <c r="F30" s="245"/>
      <c r="G30" s="251"/>
      <c r="H30" s="245"/>
      <c r="I30" s="251"/>
      <c r="J30" s="245"/>
      <c r="K30" s="251"/>
      <c r="L30" s="245"/>
      <c r="M30" s="251"/>
      <c r="N30" s="245"/>
      <c r="O30" s="251"/>
      <c r="P30" s="245"/>
      <c r="Q30" s="251"/>
    </row>
    <row r="31" spans="2:18" x14ac:dyDescent="0.25">
      <c r="B31" s="199"/>
      <c r="C31" s="180"/>
      <c r="D31" s="181"/>
      <c r="E31" s="180"/>
      <c r="F31" s="181"/>
      <c r="G31" s="180"/>
      <c r="H31" s="181"/>
      <c r="I31" s="180"/>
      <c r="J31" s="181"/>
      <c r="K31" s="180"/>
      <c r="L31" s="181"/>
      <c r="M31" s="180"/>
      <c r="N31" s="180"/>
      <c r="O31" s="180"/>
      <c r="P31" s="181"/>
      <c r="Q31" s="180"/>
    </row>
    <row r="32" spans="2:18" x14ac:dyDescent="0.25">
      <c r="B32" s="180"/>
      <c r="C32" s="180"/>
      <c r="D32" s="181"/>
      <c r="E32" s="180"/>
      <c r="F32" s="181"/>
      <c r="G32" s="180"/>
      <c r="H32" s="181"/>
      <c r="I32" s="180"/>
      <c r="J32" s="181"/>
      <c r="K32" s="180"/>
      <c r="L32" s="181"/>
      <c r="M32" s="180"/>
      <c r="N32" s="180"/>
      <c r="O32" s="180"/>
      <c r="P32" s="180"/>
      <c r="Q32" s="180"/>
    </row>
    <row r="33" spans="2:17" ht="30.6" customHeight="1" x14ac:dyDescent="0.25">
      <c r="B33" s="524"/>
      <c r="C33" s="524"/>
      <c r="D33" s="524"/>
      <c r="E33" s="524"/>
      <c r="F33" s="524"/>
      <c r="G33" s="524"/>
      <c r="H33" s="524"/>
      <c r="I33" s="524"/>
      <c r="J33" s="524"/>
      <c r="K33" s="524"/>
      <c r="L33" s="524"/>
      <c r="M33" s="524"/>
      <c r="N33" s="524"/>
      <c r="O33" s="180"/>
      <c r="P33" s="180"/>
      <c r="Q33" s="180"/>
    </row>
    <row r="34" spans="2:17" x14ac:dyDescent="0.25">
      <c r="B34" s="201"/>
      <c r="C34" s="203"/>
      <c r="D34" s="260"/>
      <c r="E34" s="203"/>
      <c r="F34" s="260"/>
      <c r="G34" s="203"/>
      <c r="H34" s="260"/>
      <c r="I34" s="203"/>
      <c r="J34" s="260"/>
      <c r="K34" s="203"/>
      <c r="L34" s="260"/>
      <c r="M34" s="203"/>
      <c r="N34" s="150"/>
      <c r="O34" s="150"/>
      <c r="P34" s="150"/>
      <c r="Q34" s="150"/>
    </row>
    <row r="35" spans="2:17" x14ac:dyDescent="0.25">
      <c r="B35" s="150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150"/>
      <c r="O35" s="150"/>
      <c r="P35" s="150"/>
      <c r="Q35" s="150"/>
    </row>
  </sheetData>
  <mergeCells count="13">
    <mergeCell ref="B29:C29"/>
    <mergeCell ref="B33:N33"/>
    <mergeCell ref="D4:E5"/>
    <mergeCell ref="P3:Q5"/>
    <mergeCell ref="B2:Q2"/>
    <mergeCell ref="B3:B6"/>
    <mergeCell ref="C3:C6"/>
    <mergeCell ref="D3:O3"/>
    <mergeCell ref="H4:I5"/>
    <mergeCell ref="J4:K5"/>
    <mergeCell ref="L4:M5"/>
    <mergeCell ref="N4:O5"/>
    <mergeCell ref="F4:G5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  <pageSetUpPr fitToPage="1"/>
  </sheetPr>
  <dimension ref="B1:V30"/>
  <sheetViews>
    <sheetView topLeftCell="D1" zoomScale="70" zoomScaleNormal="70" workbookViewId="0">
      <selection activeCell="D6" sqref="D6:U28"/>
    </sheetView>
  </sheetViews>
  <sheetFormatPr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21" width="13.7109375" style="143" customWidth="1"/>
    <col min="22" max="22" width="9.140625" style="463"/>
    <col min="23" max="16384" width="9.140625" style="143"/>
  </cols>
  <sheetData>
    <row r="1" spans="2:22" ht="15.75" thickBot="1" x14ac:dyDescent="0.3"/>
    <row r="2" spans="2:22" ht="25.15" customHeight="1" thickTop="1" thickBot="1" x14ac:dyDescent="0.3">
      <c r="B2" s="479" t="s">
        <v>557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502"/>
    </row>
    <row r="3" spans="2:22" ht="25.15" customHeight="1" thickTop="1" thickBot="1" x14ac:dyDescent="0.3">
      <c r="B3" s="492" t="s">
        <v>54</v>
      </c>
      <c r="C3" s="485" t="s">
        <v>2</v>
      </c>
      <c r="D3" s="503" t="s">
        <v>70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4"/>
    </row>
    <row r="4" spans="2:22" ht="25.15" customHeight="1" thickTop="1" x14ac:dyDescent="0.25">
      <c r="B4" s="580"/>
      <c r="C4" s="582"/>
      <c r="D4" s="486" t="s">
        <v>203</v>
      </c>
      <c r="E4" s="610"/>
      <c r="F4" s="482" t="s">
        <v>204</v>
      </c>
      <c r="G4" s="610"/>
      <c r="H4" s="482" t="s">
        <v>205</v>
      </c>
      <c r="I4" s="610"/>
      <c r="J4" s="482" t="s">
        <v>206</v>
      </c>
      <c r="K4" s="610"/>
      <c r="L4" s="482" t="s">
        <v>207</v>
      </c>
      <c r="M4" s="610"/>
      <c r="N4" s="484" t="s">
        <v>208</v>
      </c>
      <c r="O4" s="615"/>
      <c r="P4" s="482" t="s">
        <v>209</v>
      </c>
      <c r="Q4" s="610"/>
      <c r="R4" s="484" t="s">
        <v>210</v>
      </c>
      <c r="S4" s="615"/>
      <c r="T4" s="505" t="s">
        <v>79</v>
      </c>
      <c r="U4" s="616"/>
    </row>
    <row r="5" spans="2:22" ht="25.15" customHeight="1" thickBot="1" x14ac:dyDescent="0.3">
      <c r="B5" s="581"/>
      <c r="C5" s="583"/>
      <c r="D5" s="435" t="s">
        <v>6</v>
      </c>
      <c r="E5" s="444" t="s">
        <v>7</v>
      </c>
      <c r="F5" s="437" t="s">
        <v>6</v>
      </c>
      <c r="G5" s="444" t="s">
        <v>7</v>
      </c>
      <c r="H5" s="437" t="s">
        <v>6</v>
      </c>
      <c r="I5" s="444" t="s">
        <v>7</v>
      </c>
      <c r="J5" s="437" t="s">
        <v>6</v>
      </c>
      <c r="K5" s="444" t="s">
        <v>7</v>
      </c>
      <c r="L5" s="437" t="s">
        <v>6</v>
      </c>
      <c r="M5" s="444" t="s">
        <v>7</v>
      </c>
      <c r="N5" s="437" t="s">
        <v>6</v>
      </c>
      <c r="O5" s="445" t="s">
        <v>7</v>
      </c>
      <c r="P5" s="437" t="s">
        <v>6</v>
      </c>
      <c r="Q5" s="444" t="s">
        <v>7</v>
      </c>
      <c r="R5" s="437" t="s">
        <v>6</v>
      </c>
      <c r="S5" s="445" t="s">
        <v>7</v>
      </c>
      <c r="T5" s="435" t="s">
        <v>6</v>
      </c>
      <c r="U5" s="446" t="s">
        <v>7</v>
      </c>
    </row>
    <row r="6" spans="2:22" ht="21.95" customHeight="1" thickTop="1" x14ac:dyDescent="0.25">
      <c r="B6" s="162" t="s">
        <v>157</v>
      </c>
      <c r="C6" s="163" t="s">
        <v>158</v>
      </c>
      <c r="D6" s="330">
        <v>160</v>
      </c>
      <c r="E6" s="165">
        <v>7.8856579595860024E-2</v>
      </c>
      <c r="F6" s="312">
        <v>85</v>
      </c>
      <c r="G6" s="165">
        <v>7.6438848920863306E-2</v>
      </c>
      <c r="H6" s="312">
        <v>81</v>
      </c>
      <c r="I6" s="165">
        <v>8.5443037974683542E-2</v>
      </c>
      <c r="J6" s="312">
        <v>70</v>
      </c>
      <c r="K6" s="165">
        <v>7.847533632286996E-2</v>
      </c>
      <c r="L6" s="351">
        <v>48</v>
      </c>
      <c r="M6" s="165">
        <v>7.8048780487804878E-2</v>
      </c>
      <c r="N6" s="312">
        <v>80</v>
      </c>
      <c r="O6" s="168">
        <v>9.3786635404454866E-2</v>
      </c>
      <c r="P6" s="312">
        <v>26</v>
      </c>
      <c r="Q6" s="165">
        <v>7.9510703363914373E-2</v>
      </c>
      <c r="R6" s="312">
        <v>33</v>
      </c>
      <c r="S6" s="168">
        <v>0.1111111111111111</v>
      </c>
      <c r="T6" s="341">
        <v>583</v>
      </c>
      <c r="U6" s="169">
        <v>8.2426127527216175E-2</v>
      </c>
      <c r="V6" s="464" t="s">
        <v>319</v>
      </c>
    </row>
    <row r="7" spans="2:22" ht="35.1" customHeight="1" x14ac:dyDescent="0.25">
      <c r="B7" s="162" t="s">
        <v>159</v>
      </c>
      <c r="C7" s="163" t="s">
        <v>160</v>
      </c>
      <c r="D7" s="330">
        <v>304</v>
      </c>
      <c r="E7" s="165">
        <v>0.14982750123213406</v>
      </c>
      <c r="F7" s="312">
        <v>138</v>
      </c>
      <c r="G7" s="165">
        <v>0.12410071942446044</v>
      </c>
      <c r="H7" s="312">
        <v>151</v>
      </c>
      <c r="I7" s="165">
        <v>0.15928270042194093</v>
      </c>
      <c r="J7" s="312">
        <v>169</v>
      </c>
      <c r="K7" s="165">
        <v>0.18946188340807174</v>
      </c>
      <c r="L7" s="351">
        <v>120</v>
      </c>
      <c r="M7" s="165">
        <v>0.1951219512195122</v>
      </c>
      <c r="N7" s="312">
        <v>174</v>
      </c>
      <c r="O7" s="168">
        <v>0.20398593200468934</v>
      </c>
      <c r="P7" s="312">
        <v>65</v>
      </c>
      <c r="Q7" s="165">
        <v>0.19877675840978593</v>
      </c>
      <c r="R7" s="312">
        <v>53</v>
      </c>
      <c r="S7" s="168">
        <v>0.17845117845117844</v>
      </c>
      <c r="T7" s="341">
        <v>1174</v>
      </c>
      <c r="U7" s="169">
        <v>0.16598331683868231</v>
      </c>
      <c r="V7" s="464" t="s">
        <v>323</v>
      </c>
    </row>
    <row r="8" spans="2:22" ht="21.95" customHeight="1" x14ac:dyDescent="0.25">
      <c r="B8" s="162" t="s">
        <v>161</v>
      </c>
      <c r="C8" s="163" t="s">
        <v>162</v>
      </c>
      <c r="D8" s="330">
        <v>47</v>
      </c>
      <c r="E8" s="165">
        <v>2.3164120256283883E-2</v>
      </c>
      <c r="F8" s="312">
        <v>16</v>
      </c>
      <c r="G8" s="165">
        <v>1.4388489208633094E-2</v>
      </c>
      <c r="H8" s="312">
        <v>20</v>
      </c>
      <c r="I8" s="165">
        <v>2.1097046413502109E-2</v>
      </c>
      <c r="J8" s="312">
        <v>31</v>
      </c>
      <c r="K8" s="165">
        <v>3.4753363228699555E-2</v>
      </c>
      <c r="L8" s="351">
        <v>11</v>
      </c>
      <c r="M8" s="165">
        <v>1.7886178861788619E-2</v>
      </c>
      <c r="N8" s="312">
        <v>11</v>
      </c>
      <c r="O8" s="168">
        <v>1.2895662368112544E-2</v>
      </c>
      <c r="P8" s="312">
        <v>11</v>
      </c>
      <c r="Q8" s="165">
        <v>3.3639143730886847E-2</v>
      </c>
      <c r="R8" s="312">
        <v>7</v>
      </c>
      <c r="S8" s="168">
        <v>2.3569023569023569E-2</v>
      </c>
      <c r="T8" s="341">
        <v>154</v>
      </c>
      <c r="U8" s="169">
        <v>2.177293934681182E-2</v>
      </c>
      <c r="V8" s="464" t="s">
        <v>324</v>
      </c>
    </row>
    <row r="9" spans="2:22" ht="21.95" customHeight="1" x14ac:dyDescent="0.25">
      <c r="B9" s="162" t="s">
        <v>163</v>
      </c>
      <c r="C9" s="163" t="s">
        <v>164</v>
      </c>
      <c r="D9" s="330">
        <v>4</v>
      </c>
      <c r="E9" s="165">
        <v>1.9714144898965009E-3</v>
      </c>
      <c r="F9" s="312">
        <v>2</v>
      </c>
      <c r="G9" s="165">
        <v>1.7985611510791368E-3</v>
      </c>
      <c r="H9" s="312">
        <v>7</v>
      </c>
      <c r="I9" s="165">
        <v>7.3839662447257384E-3</v>
      </c>
      <c r="J9" s="312">
        <v>6</v>
      </c>
      <c r="K9" s="165">
        <v>6.7264573991031393E-3</v>
      </c>
      <c r="L9" s="351">
        <v>3</v>
      </c>
      <c r="M9" s="165">
        <v>4.8780487804878049E-3</v>
      </c>
      <c r="N9" s="312">
        <v>0</v>
      </c>
      <c r="O9" s="168">
        <v>0</v>
      </c>
      <c r="P9" s="312">
        <v>2</v>
      </c>
      <c r="Q9" s="165">
        <v>6.1162079510703364E-3</v>
      </c>
      <c r="R9" s="312">
        <v>0</v>
      </c>
      <c r="S9" s="168">
        <v>0</v>
      </c>
      <c r="T9" s="341">
        <v>24</v>
      </c>
      <c r="U9" s="169">
        <v>3.3931853527498939E-3</v>
      </c>
      <c r="V9" s="464" t="s">
        <v>325</v>
      </c>
    </row>
    <row r="10" spans="2:22" ht="21.95" customHeight="1" x14ac:dyDescent="0.25">
      <c r="B10" s="162" t="s">
        <v>165</v>
      </c>
      <c r="C10" s="163" t="s">
        <v>166</v>
      </c>
      <c r="D10" s="330">
        <v>4</v>
      </c>
      <c r="E10" s="165">
        <v>1.9714144898965009E-3</v>
      </c>
      <c r="F10" s="312">
        <v>2</v>
      </c>
      <c r="G10" s="165">
        <v>1.7985611510791368E-3</v>
      </c>
      <c r="H10" s="312">
        <v>1</v>
      </c>
      <c r="I10" s="165">
        <v>1.0548523206751054E-3</v>
      </c>
      <c r="J10" s="312">
        <v>1</v>
      </c>
      <c r="K10" s="165">
        <v>1.1210762331838565E-3</v>
      </c>
      <c r="L10" s="351">
        <v>3</v>
      </c>
      <c r="M10" s="165">
        <v>4.8780487804878049E-3</v>
      </c>
      <c r="N10" s="312">
        <v>1</v>
      </c>
      <c r="O10" s="168">
        <v>1.1723329425556857E-3</v>
      </c>
      <c r="P10" s="312">
        <v>2</v>
      </c>
      <c r="Q10" s="165">
        <v>6.1162079510703364E-3</v>
      </c>
      <c r="R10" s="312">
        <v>0</v>
      </c>
      <c r="S10" s="168">
        <v>0</v>
      </c>
      <c r="T10" s="341">
        <v>14</v>
      </c>
      <c r="U10" s="169">
        <v>1.9793581224374383E-3</v>
      </c>
      <c r="V10" s="464" t="s">
        <v>327</v>
      </c>
    </row>
    <row r="11" spans="2:22" ht="21.95" customHeight="1" x14ac:dyDescent="0.25">
      <c r="B11" s="162" t="s">
        <v>167</v>
      </c>
      <c r="C11" s="163" t="s">
        <v>168</v>
      </c>
      <c r="D11" s="330">
        <v>0</v>
      </c>
      <c r="E11" s="165">
        <v>0</v>
      </c>
      <c r="F11" s="312">
        <v>0</v>
      </c>
      <c r="G11" s="165">
        <v>0</v>
      </c>
      <c r="H11" s="312">
        <v>1</v>
      </c>
      <c r="I11" s="165">
        <v>1.0548523206751054E-3</v>
      </c>
      <c r="J11" s="312">
        <v>0</v>
      </c>
      <c r="K11" s="165">
        <v>0</v>
      </c>
      <c r="L11" s="351">
        <v>0</v>
      </c>
      <c r="M11" s="165">
        <v>0</v>
      </c>
      <c r="N11" s="312">
        <v>0</v>
      </c>
      <c r="O11" s="168">
        <v>0</v>
      </c>
      <c r="P11" s="312">
        <v>1</v>
      </c>
      <c r="Q11" s="165">
        <v>3.0581039755351682E-3</v>
      </c>
      <c r="R11" s="312">
        <v>0</v>
      </c>
      <c r="S11" s="168">
        <v>0</v>
      </c>
      <c r="T11" s="341">
        <v>2</v>
      </c>
      <c r="U11" s="169">
        <v>2.8276544606249118E-4</v>
      </c>
      <c r="V11" s="464" t="s">
        <v>328</v>
      </c>
    </row>
    <row r="12" spans="2:22" ht="21.95" customHeight="1" x14ac:dyDescent="0.25">
      <c r="B12" s="162" t="s">
        <v>169</v>
      </c>
      <c r="C12" s="163" t="s">
        <v>170</v>
      </c>
      <c r="D12" s="330">
        <v>2</v>
      </c>
      <c r="E12" s="165">
        <v>9.8570724494825043E-4</v>
      </c>
      <c r="F12" s="312">
        <v>0</v>
      </c>
      <c r="G12" s="165">
        <v>0</v>
      </c>
      <c r="H12" s="312">
        <v>0</v>
      </c>
      <c r="I12" s="165">
        <v>0</v>
      </c>
      <c r="J12" s="312">
        <v>0</v>
      </c>
      <c r="K12" s="165">
        <v>0</v>
      </c>
      <c r="L12" s="351">
        <v>0</v>
      </c>
      <c r="M12" s="165">
        <v>0</v>
      </c>
      <c r="N12" s="312">
        <v>0</v>
      </c>
      <c r="O12" s="168">
        <v>0</v>
      </c>
      <c r="P12" s="312">
        <v>0</v>
      </c>
      <c r="Q12" s="165">
        <v>0</v>
      </c>
      <c r="R12" s="312">
        <v>0</v>
      </c>
      <c r="S12" s="168">
        <v>0</v>
      </c>
      <c r="T12" s="341">
        <v>2</v>
      </c>
      <c r="U12" s="169">
        <v>2.8276544606249118E-4</v>
      </c>
      <c r="V12" s="464" t="s">
        <v>320</v>
      </c>
    </row>
    <row r="13" spans="2:22" ht="21.95" customHeight="1" x14ac:dyDescent="0.25">
      <c r="B13" s="162" t="s">
        <v>171</v>
      </c>
      <c r="C13" s="163" t="s">
        <v>172</v>
      </c>
      <c r="D13" s="330">
        <v>0</v>
      </c>
      <c r="E13" s="165">
        <v>0</v>
      </c>
      <c r="F13" s="312">
        <v>0</v>
      </c>
      <c r="G13" s="165">
        <v>0</v>
      </c>
      <c r="H13" s="312">
        <v>0</v>
      </c>
      <c r="I13" s="165">
        <v>0</v>
      </c>
      <c r="J13" s="312">
        <v>0</v>
      </c>
      <c r="K13" s="165">
        <v>0</v>
      </c>
      <c r="L13" s="351">
        <v>0</v>
      </c>
      <c r="M13" s="165">
        <v>0</v>
      </c>
      <c r="N13" s="312">
        <v>0</v>
      </c>
      <c r="O13" s="168">
        <v>0</v>
      </c>
      <c r="P13" s="312">
        <v>0</v>
      </c>
      <c r="Q13" s="165">
        <v>0</v>
      </c>
      <c r="R13" s="312">
        <v>0</v>
      </c>
      <c r="S13" s="168">
        <v>0</v>
      </c>
      <c r="T13" s="341">
        <v>0</v>
      </c>
      <c r="U13" s="169">
        <v>0</v>
      </c>
      <c r="V13" s="464" t="s">
        <v>329</v>
      </c>
    </row>
    <row r="14" spans="2:22" ht="21.95" customHeight="1" x14ac:dyDescent="0.25">
      <c r="B14" s="162" t="s">
        <v>173</v>
      </c>
      <c r="C14" s="163" t="s">
        <v>174</v>
      </c>
      <c r="D14" s="330">
        <v>1</v>
      </c>
      <c r="E14" s="165">
        <v>4.9285362247412522E-4</v>
      </c>
      <c r="F14" s="312">
        <v>0</v>
      </c>
      <c r="G14" s="165">
        <v>0</v>
      </c>
      <c r="H14" s="312">
        <v>0</v>
      </c>
      <c r="I14" s="165">
        <v>0</v>
      </c>
      <c r="J14" s="312">
        <v>0</v>
      </c>
      <c r="K14" s="165">
        <v>0</v>
      </c>
      <c r="L14" s="351">
        <v>0</v>
      </c>
      <c r="M14" s="165">
        <v>0</v>
      </c>
      <c r="N14" s="312">
        <v>1</v>
      </c>
      <c r="O14" s="168">
        <v>1.1723329425556857E-3</v>
      </c>
      <c r="P14" s="312">
        <v>0</v>
      </c>
      <c r="Q14" s="165">
        <v>0</v>
      </c>
      <c r="R14" s="312">
        <v>0</v>
      </c>
      <c r="S14" s="168">
        <v>0</v>
      </c>
      <c r="T14" s="341">
        <v>2</v>
      </c>
      <c r="U14" s="169">
        <v>2.8276544606249118E-4</v>
      </c>
      <c r="V14" s="464" t="s">
        <v>330</v>
      </c>
    </row>
    <row r="15" spans="2:22" ht="21.95" customHeight="1" x14ac:dyDescent="0.25">
      <c r="B15" s="162" t="s">
        <v>175</v>
      </c>
      <c r="C15" s="163" t="s">
        <v>176</v>
      </c>
      <c r="D15" s="330">
        <v>1</v>
      </c>
      <c r="E15" s="165">
        <v>4.9285362247412522E-4</v>
      </c>
      <c r="F15" s="312">
        <v>0</v>
      </c>
      <c r="G15" s="165">
        <v>0</v>
      </c>
      <c r="H15" s="312">
        <v>2</v>
      </c>
      <c r="I15" s="165">
        <v>2.1097046413502108E-3</v>
      </c>
      <c r="J15" s="312">
        <v>0</v>
      </c>
      <c r="K15" s="165">
        <v>0</v>
      </c>
      <c r="L15" s="351">
        <v>0</v>
      </c>
      <c r="M15" s="165">
        <v>0</v>
      </c>
      <c r="N15" s="312">
        <v>0</v>
      </c>
      <c r="O15" s="168">
        <v>0</v>
      </c>
      <c r="P15" s="312">
        <v>1</v>
      </c>
      <c r="Q15" s="165">
        <v>3.0581039755351682E-3</v>
      </c>
      <c r="R15" s="312">
        <v>0</v>
      </c>
      <c r="S15" s="168">
        <v>0</v>
      </c>
      <c r="T15" s="341">
        <v>4</v>
      </c>
      <c r="U15" s="169">
        <v>5.6553089212498236E-4</v>
      </c>
      <c r="V15" s="464" t="s">
        <v>331</v>
      </c>
    </row>
    <row r="16" spans="2:22" ht="21.95" customHeight="1" x14ac:dyDescent="0.25">
      <c r="B16" s="162" t="s">
        <v>177</v>
      </c>
      <c r="C16" s="163" t="s">
        <v>178</v>
      </c>
      <c r="D16" s="330">
        <v>0</v>
      </c>
      <c r="E16" s="165">
        <v>0</v>
      </c>
      <c r="F16" s="312">
        <v>0</v>
      </c>
      <c r="G16" s="165">
        <v>0</v>
      </c>
      <c r="H16" s="312">
        <v>0</v>
      </c>
      <c r="I16" s="165">
        <v>0</v>
      </c>
      <c r="J16" s="312">
        <v>1</v>
      </c>
      <c r="K16" s="165">
        <v>1.1210762331838565E-3</v>
      </c>
      <c r="L16" s="351">
        <v>1</v>
      </c>
      <c r="M16" s="165">
        <v>1.6260162601626016E-3</v>
      </c>
      <c r="N16" s="312">
        <v>1</v>
      </c>
      <c r="O16" s="168">
        <v>1.1723329425556857E-3</v>
      </c>
      <c r="P16" s="312">
        <v>0</v>
      </c>
      <c r="Q16" s="165">
        <v>0</v>
      </c>
      <c r="R16" s="312">
        <v>0</v>
      </c>
      <c r="S16" s="168">
        <v>0</v>
      </c>
      <c r="T16" s="341">
        <v>3</v>
      </c>
      <c r="U16" s="169">
        <v>4.2414816909373674E-4</v>
      </c>
      <c r="V16" s="464" t="s">
        <v>332</v>
      </c>
    </row>
    <row r="17" spans="2:22" ht="21.95" customHeight="1" x14ac:dyDescent="0.25">
      <c r="B17" s="162" t="s">
        <v>179</v>
      </c>
      <c r="C17" s="163" t="s">
        <v>180</v>
      </c>
      <c r="D17" s="330">
        <v>4</v>
      </c>
      <c r="E17" s="165">
        <v>1.9714144898965009E-3</v>
      </c>
      <c r="F17" s="312">
        <v>4</v>
      </c>
      <c r="G17" s="165">
        <v>3.5971223021582736E-3</v>
      </c>
      <c r="H17" s="312">
        <v>5</v>
      </c>
      <c r="I17" s="165">
        <v>5.2742616033755272E-3</v>
      </c>
      <c r="J17" s="312">
        <v>1</v>
      </c>
      <c r="K17" s="165">
        <v>1.1210762331838565E-3</v>
      </c>
      <c r="L17" s="351">
        <v>1</v>
      </c>
      <c r="M17" s="165">
        <v>1.6260162601626016E-3</v>
      </c>
      <c r="N17" s="312">
        <v>2</v>
      </c>
      <c r="O17" s="168">
        <v>2.3446658851113715E-3</v>
      </c>
      <c r="P17" s="312">
        <v>2</v>
      </c>
      <c r="Q17" s="165">
        <v>6.1162079510703364E-3</v>
      </c>
      <c r="R17" s="312">
        <v>2</v>
      </c>
      <c r="S17" s="168">
        <v>6.7340067340067337E-3</v>
      </c>
      <c r="T17" s="341">
        <v>21</v>
      </c>
      <c r="U17" s="169">
        <v>2.969037183656157E-3</v>
      </c>
      <c r="V17" s="464" t="s">
        <v>333</v>
      </c>
    </row>
    <row r="18" spans="2:22" ht="21.95" customHeight="1" x14ac:dyDescent="0.25">
      <c r="B18" s="162" t="s">
        <v>181</v>
      </c>
      <c r="C18" s="163" t="s">
        <v>182</v>
      </c>
      <c r="D18" s="330">
        <v>1244</v>
      </c>
      <c r="E18" s="165">
        <v>0.61310990635781171</v>
      </c>
      <c r="F18" s="312">
        <v>712</v>
      </c>
      <c r="G18" s="165">
        <v>0.64028776978417268</v>
      </c>
      <c r="H18" s="312">
        <v>551</v>
      </c>
      <c r="I18" s="165">
        <v>0.58122362869198307</v>
      </c>
      <c r="J18" s="312">
        <v>507</v>
      </c>
      <c r="K18" s="165">
        <v>0.56838565022421528</v>
      </c>
      <c r="L18" s="351">
        <v>326</v>
      </c>
      <c r="M18" s="165">
        <v>0.53008130081300808</v>
      </c>
      <c r="N18" s="312">
        <v>468</v>
      </c>
      <c r="O18" s="168">
        <v>0.54865181711606092</v>
      </c>
      <c r="P18" s="312">
        <v>171</v>
      </c>
      <c r="Q18" s="165">
        <v>0.52293577981651373</v>
      </c>
      <c r="R18" s="312">
        <v>162</v>
      </c>
      <c r="S18" s="168">
        <v>0.54545454545454541</v>
      </c>
      <c r="T18" s="341">
        <v>4141</v>
      </c>
      <c r="U18" s="169">
        <v>0.58546585607238799</v>
      </c>
      <c r="V18" s="464" t="s">
        <v>334</v>
      </c>
    </row>
    <row r="19" spans="2:22" ht="21.95" customHeight="1" x14ac:dyDescent="0.25">
      <c r="B19" s="162" t="s">
        <v>183</v>
      </c>
      <c r="C19" s="163" t="s">
        <v>184</v>
      </c>
      <c r="D19" s="330">
        <v>54</v>
      </c>
      <c r="E19" s="165">
        <v>2.661409561360276E-2</v>
      </c>
      <c r="F19" s="312">
        <v>31</v>
      </c>
      <c r="G19" s="165">
        <v>2.7877697841726619E-2</v>
      </c>
      <c r="H19" s="312">
        <v>27</v>
      </c>
      <c r="I19" s="165">
        <v>2.8481012658227847E-2</v>
      </c>
      <c r="J19" s="312">
        <v>34</v>
      </c>
      <c r="K19" s="165">
        <v>3.811659192825112E-2</v>
      </c>
      <c r="L19" s="351">
        <v>26</v>
      </c>
      <c r="M19" s="165">
        <v>4.2276422764227641E-2</v>
      </c>
      <c r="N19" s="312">
        <v>25</v>
      </c>
      <c r="O19" s="168">
        <v>2.9308323563892145E-2</v>
      </c>
      <c r="P19" s="312">
        <v>8</v>
      </c>
      <c r="Q19" s="165">
        <v>2.4464831804281346E-2</v>
      </c>
      <c r="R19" s="312">
        <v>6</v>
      </c>
      <c r="S19" s="168">
        <v>2.0202020202020204E-2</v>
      </c>
      <c r="T19" s="341">
        <v>211</v>
      </c>
      <c r="U19" s="169">
        <v>2.9831754559592819E-2</v>
      </c>
      <c r="V19" s="464" t="s">
        <v>335</v>
      </c>
    </row>
    <row r="20" spans="2:22" ht="21.95" customHeight="1" x14ac:dyDescent="0.25">
      <c r="B20" s="162" t="s">
        <v>185</v>
      </c>
      <c r="C20" s="163" t="s">
        <v>186</v>
      </c>
      <c r="D20" s="330">
        <v>19</v>
      </c>
      <c r="E20" s="165">
        <v>9.364218827008379E-3</v>
      </c>
      <c r="F20" s="312">
        <v>10</v>
      </c>
      <c r="G20" s="165">
        <v>8.9928057553956831E-3</v>
      </c>
      <c r="H20" s="312">
        <v>10</v>
      </c>
      <c r="I20" s="165">
        <v>1.0548523206751054E-2</v>
      </c>
      <c r="J20" s="312">
        <v>6</v>
      </c>
      <c r="K20" s="165">
        <v>6.7264573991031393E-3</v>
      </c>
      <c r="L20" s="351">
        <v>6</v>
      </c>
      <c r="M20" s="165">
        <v>9.7560975609756097E-3</v>
      </c>
      <c r="N20" s="312">
        <v>6</v>
      </c>
      <c r="O20" s="168">
        <v>7.0339976553341153E-3</v>
      </c>
      <c r="P20" s="312">
        <v>5</v>
      </c>
      <c r="Q20" s="165">
        <v>1.5290519877675841E-2</v>
      </c>
      <c r="R20" s="312">
        <v>1</v>
      </c>
      <c r="S20" s="168">
        <v>3.3670033670033669E-3</v>
      </c>
      <c r="T20" s="341">
        <v>63</v>
      </c>
      <c r="U20" s="169">
        <v>8.907111550968471E-3</v>
      </c>
      <c r="V20" s="464" t="s">
        <v>336</v>
      </c>
    </row>
    <row r="21" spans="2:22" ht="21.95" customHeight="1" x14ac:dyDescent="0.25">
      <c r="B21" s="162" t="s">
        <v>187</v>
      </c>
      <c r="C21" s="163" t="s">
        <v>188</v>
      </c>
      <c r="D21" s="330">
        <v>2</v>
      </c>
      <c r="E21" s="165">
        <v>9.8570724494825043E-4</v>
      </c>
      <c r="F21" s="312">
        <v>2</v>
      </c>
      <c r="G21" s="165">
        <v>1.7985611510791368E-3</v>
      </c>
      <c r="H21" s="312">
        <v>1</v>
      </c>
      <c r="I21" s="165">
        <v>1.0548523206751054E-3</v>
      </c>
      <c r="J21" s="312">
        <v>0</v>
      </c>
      <c r="K21" s="165">
        <v>0</v>
      </c>
      <c r="L21" s="351">
        <v>1</v>
      </c>
      <c r="M21" s="165">
        <v>1.6260162601626016E-3</v>
      </c>
      <c r="N21" s="312">
        <v>0</v>
      </c>
      <c r="O21" s="168">
        <v>0</v>
      </c>
      <c r="P21" s="312">
        <v>0</v>
      </c>
      <c r="Q21" s="165">
        <v>0</v>
      </c>
      <c r="R21" s="312">
        <v>0</v>
      </c>
      <c r="S21" s="168">
        <v>0</v>
      </c>
      <c r="T21" s="341">
        <v>6</v>
      </c>
      <c r="U21" s="169">
        <v>8.4829633818747348E-4</v>
      </c>
      <c r="V21" s="464" t="s">
        <v>337</v>
      </c>
    </row>
    <row r="22" spans="2:22" ht="21.95" customHeight="1" x14ac:dyDescent="0.25">
      <c r="B22" s="162" t="s">
        <v>189</v>
      </c>
      <c r="C22" s="163" t="s">
        <v>190</v>
      </c>
      <c r="D22" s="330">
        <v>8</v>
      </c>
      <c r="E22" s="165">
        <v>3.9428289797930017E-3</v>
      </c>
      <c r="F22" s="312">
        <v>2</v>
      </c>
      <c r="G22" s="165">
        <v>1.7985611510791368E-3</v>
      </c>
      <c r="H22" s="312">
        <v>0</v>
      </c>
      <c r="I22" s="165">
        <v>0</v>
      </c>
      <c r="J22" s="312">
        <v>0</v>
      </c>
      <c r="K22" s="165">
        <v>0</v>
      </c>
      <c r="L22" s="351">
        <v>0</v>
      </c>
      <c r="M22" s="165">
        <v>0</v>
      </c>
      <c r="N22" s="312">
        <v>2</v>
      </c>
      <c r="O22" s="168">
        <v>2.3446658851113715E-3</v>
      </c>
      <c r="P22" s="312">
        <v>0</v>
      </c>
      <c r="Q22" s="165">
        <v>0</v>
      </c>
      <c r="R22" s="312">
        <v>0</v>
      </c>
      <c r="S22" s="168">
        <v>0</v>
      </c>
      <c r="T22" s="341">
        <v>12</v>
      </c>
      <c r="U22" s="169">
        <v>1.696592676374947E-3</v>
      </c>
      <c r="V22" s="464" t="s">
        <v>338</v>
      </c>
    </row>
    <row r="23" spans="2:22" ht="35.1" customHeight="1" x14ac:dyDescent="0.25">
      <c r="B23" s="162" t="s">
        <v>191</v>
      </c>
      <c r="C23" s="163" t="s">
        <v>192</v>
      </c>
      <c r="D23" s="330">
        <v>11</v>
      </c>
      <c r="E23" s="165">
        <v>5.4213898472153773E-3</v>
      </c>
      <c r="F23" s="312">
        <v>5</v>
      </c>
      <c r="G23" s="165">
        <v>4.4964028776978415E-3</v>
      </c>
      <c r="H23" s="312">
        <v>5</v>
      </c>
      <c r="I23" s="165">
        <v>5.2742616033755272E-3</v>
      </c>
      <c r="J23" s="312">
        <v>3</v>
      </c>
      <c r="K23" s="165">
        <v>3.3632286995515697E-3</v>
      </c>
      <c r="L23" s="351">
        <v>8</v>
      </c>
      <c r="M23" s="165">
        <v>1.3008130081300813E-2</v>
      </c>
      <c r="N23" s="312">
        <v>4</v>
      </c>
      <c r="O23" s="168">
        <v>4.6893317702227429E-3</v>
      </c>
      <c r="P23" s="312">
        <v>0</v>
      </c>
      <c r="Q23" s="165">
        <v>0</v>
      </c>
      <c r="R23" s="312">
        <v>1</v>
      </c>
      <c r="S23" s="168">
        <v>3.3670033670033669E-3</v>
      </c>
      <c r="T23" s="341">
        <v>37</v>
      </c>
      <c r="U23" s="169">
        <v>5.2311607521560869E-3</v>
      </c>
      <c r="V23" s="464" t="s">
        <v>339</v>
      </c>
    </row>
    <row r="24" spans="2:22" ht="21.95" customHeight="1" x14ac:dyDescent="0.25">
      <c r="B24" s="162" t="s">
        <v>193</v>
      </c>
      <c r="C24" s="163" t="s">
        <v>194</v>
      </c>
      <c r="D24" s="330">
        <v>68</v>
      </c>
      <c r="E24" s="165">
        <v>3.351404632824051E-2</v>
      </c>
      <c r="F24" s="312">
        <v>46</v>
      </c>
      <c r="G24" s="165">
        <v>4.1366906474820143E-2</v>
      </c>
      <c r="H24" s="312">
        <v>33</v>
      </c>
      <c r="I24" s="165">
        <v>3.4810126582278479E-2</v>
      </c>
      <c r="J24" s="312">
        <v>22</v>
      </c>
      <c r="K24" s="165">
        <v>2.4663677130044841E-2</v>
      </c>
      <c r="L24" s="351">
        <v>32</v>
      </c>
      <c r="M24" s="165">
        <v>5.2032520325203252E-2</v>
      </c>
      <c r="N24" s="312">
        <v>31</v>
      </c>
      <c r="O24" s="168">
        <v>3.6342321219226259E-2</v>
      </c>
      <c r="P24" s="312">
        <v>10</v>
      </c>
      <c r="Q24" s="165">
        <v>3.0581039755351681E-2</v>
      </c>
      <c r="R24" s="312">
        <v>12</v>
      </c>
      <c r="S24" s="168">
        <v>4.0404040404040407E-2</v>
      </c>
      <c r="T24" s="341">
        <v>254</v>
      </c>
      <c r="U24" s="169">
        <v>3.5911211649936381E-2</v>
      </c>
      <c r="V24" s="464" t="s">
        <v>340</v>
      </c>
    </row>
    <row r="25" spans="2:22" ht="21.95" customHeight="1" x14ac:dyDescent="0.25">
      <c r="B25" s="162" t="s">
        <v>195</v>
      </c>
      <c r="C25" s="163" t="s">
        <v>196</v>
      </c>
      <c r="D25" s="330">
        <v>4</v>
      </c>
      <c r="E25" s="165">
        <v>1.9714144898965009E-3</v>
      </c>
      <c r="F25" s="312">
        <v>2</v>
      </c>
      <c r="G25" s="165">
        <v>1.7985611510791368E-3</v>
      </c>
      <c r="H25" s="312">
        <v>5</v>
      </c>
      <c r="I25" s="165">
        <v>5.2742616033755272E-3</v>
      </c>
      <c r="J25" s="312">
        <v>2</v>
      </c>
      <c r="K25" s="165">
        <v>2.242152466367713E-3</v>
      </c>
      <c r="L25" s="351">
        <v>3</v>
      </c>
      <c r="M25" s="165">
        <v>4.8780487804878049E-3</v>
      </c>
      <c r="N25" s="312">
        <v>2</v>
      </c>
      <c r="O25" s="168">
        <v>2.3446658851113715E-3</v>
      </c>
      <c r="P25" s="312">
        <v>4</v>
      </c>
      <c r="Q25" s="165">
        <v>1.2232415902140673E-2</v>
      </c>
      <c r="R25" s="312">
        <v>1</v>
      </c>
      <c r="S25" s="168">
        <v>3.3670033670033669E-3</v>
      </c>
      <c r="T25" s="341">
        <v>23</v>
      </c>
      <c r="U25" s="169">
        <v>3.2518026297186486E-3</v>
      </c>
      <c r="V25" s="464" t="s">
        <v>341</v>
      </c>
    </row>
    <row r="26" spans="2:22" ht="21.95" customHeight="1" x14ac:dyDescent="0.25">
      <c r="B26" s="162" t="s">
        <v>197</v>
      </c>
      <c r="C26" s="163" t="s">
        <v>198</v>
      </c>
      <c r="D26" s="330">
        <v>48</v>
      </c>
      <c r="E26" s="165">
        <v>2.3656973878758009E-2</v>
      </c>
      <c r="F26" s="312">
        <v>28</v>
      </c>
      <c r="G26" s="165">
        <v>2.5179856115107913E-2</v>
      </c>
      <c r="H26" s="312">
        <v>34</v>
      </c>
      <c r="I26" s="165">
        <v>3.5864978902953586E-2</v>
      </c>
      <c r="J26" s="312">
        <v>20</v>
      </c>
      <c r="K26" s="165">
        <v>2.2421524663677129E-2</v>
      </c>
      <c r="L26" s="351">
        <v>16</v>
      </c>
      <c r="M26" s="165">
        <v>2.6016260162601626E-2</v>
      </c>
      <c r="N26" s="312">
        <v>21</v>
      </c>
      <c r="O26" s="168">
        <v>2.4618991793669401E-2</v>
      </c>
      <c r="P26" s="312">
        <v>11</v>
      </c>
      <c r="Q26" s="165">
        <v>3.3639143730886847E-2</v>
      </c>
      <c r="R26" s="312">
        <v>13</v>
      </c>
      <c r="S26" s="168">
        <v>4.3771043771043773E-2</v>
      </c>
      <c r="T26" s="341">
        <v>191</v>
      </c>
      <c r="U26" s="169">
        <v>2.7004100098967906E-2</v>
      </c>
      <c r="V26" s="464" t="s">
        <v>321</v>
      </c>
    </row>
    <row r="27" spans="2:22" ht="21.95" customHeight="1" thickBot="1" x14ac:dyDescent="0.3">
      <c r="B27" s="162" t="s">
        <v>199</v>
      </c>
      <c r="C27" s="163" t="s">
        <v>200</v>
      </c>
      <c r="D27" s="330">
        <v>44</v>
      </c>
      <c r="E27" s="165">
        <v>2.1685559388861509E-2</v>
      </c>
      <c r="F27" s="312">
        <v>27</v>
      </c>
      <c r="G27" s="165">
        <v>2.4280575539568347E-2</v>
      </c>
      <c r="H27" s="312">
        <v>14</v>
      </c>
      <c r="I27" s="165">
        <v>1.4767932489451477E-2</v>
      </c>
      <c r="J27" s="312">
        <v>19</v>
      </c>
      <c r="K27" s="165">
        <v>2.1300448430493273E-2</v>
      </c>
      <c r="L27" s="351">
        <v>10</v>
      </c>
      <c r="M27" s="165">
        <v>1.6260162601626018E-2</v>
      </c>
      <c r="N27" s="312">
        <v>24</v>
      </c>
      <c r="O27" s="168">
        <v>2.8135990621336461E-2</v>
      </c>
      <c r="P27" s="312">
        <v>8</v>
      </c>
      <c r="Q27" s="165">
        <v>2.4464831804281346E-2</v>
      </c>
      <c r="R27" s="312">
        <v>6</v>
      </c>
      <c r="S27" s="168">
        <v>2.0202020202020204E-2</v>
      </c>
      <c r="T27" s="341">
        <v>152</v>
      </c>
      <c r="U27" s="169">
        <v>2.1490173900749327E-2</v>
      </c>
      <c r="V27" s="464" t="s">
        <v>322</v>
      </c>
    </row>
    <row r="28" spans="2:22" ht="21.95" customHeight="1" thickTop="1" thickBot="1" x14ac:dyDescent="0.3">
      <c r="B28" s="487" t="s">
        <v>52</v>
      </c>
      <c r="C28" s="488"/>
      <c r="D28" s="227">
        <v>2029</v>
      </c>
      <c r="E28" s="193">
        <v>1</v>
      </c>
      <c r="F28" s="228">
        <v>1112</v>
      </c>
      <c r="G28" s="193">
        <v>0.99999999999999978</v>
      </c>
      <c r="H28" s="228">
        <v>948</v>
      </c>
      <c r="I28" s="193">
        <v>1</v>
      </c>
      <c r="J28" s="228">
        <v>892</v>
      </c>
      <c r="K28" s="193">
        <v>0.99999999999999989</v>
      </c>
      <c r="L28" s="228">
        <v>615</v>
      </c>
      <c r="M28" s="193">
        <v>1</v>
      </c>
      <c r="N28" s="228">
        <v>853</v>
      </c>
      <c r="O28" s="194">
        <v>1.0000000000000002</v>
      </c>
      <c r="P28" s="228">
        <v>327</v>
      </c>
      <c r="Q28" s="193">
        <v>0.99999999999999989</v>
      </c>
      <c r="R28" s="228">
        <v>297</v>
      </c>
      <c r="S28" s="194">
        <v>1</v>
      </c>
      <c r="T28" s="227">
        <v>7073</v>
      </c>
      <c r="U28" s="195">
        <v>1.0000000000000002</v>
      </c>
      <c r="V28" s="464" t="s">
        <v>79</v>
      </c>
    </row>
    <row r="29" spans="2:22" ht="15.75" thickTop="1" x14ac:dyDescent="0.25">
      <c r="T29" s="154"/>
    </row>
    <row r="30" spans="2:22" x14ac:dyDescent="0.25">
      <c r="T30" s="154"/>
    </row>
  </sheetData>
  <mergeCells count="14">
    <mergeCell ref="B28:C28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57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00B050"/>
    <pageSetUpPr fitToPage="1"/>
  </sheetPr>
  <dimension ref="A1:W29"/>
  <sheetViews>
    <sheetView topLeftCell="C1" workbookViewId="0">
      <selection activeCell="U29" sqref="U29"/>
    </sheetView>
  </sheetViews>
  <sheetFormatPr defaultColWidth="9.140625" defaultRowHeight="15" x14ac:dyDescent="0.25"/>
  <cols>
    <col min="1" max="1" width="7.7109375" style="101" customWidth="1"/>
    <col min="2" max="2" width="50.7109375" style="101" customWidth="1"/>
    <col min="3" max="3" width="9.7109375" style="101" bestFit="1" customWidth="1"/>
    <col min="4" max="20" width="9.28515625" style="101" customWidth="1"/>
    <col min="21" max="21" width="9.7109375" style="101" bestFit="1" customWidth="1"/>
    <col min="22" max="22" width="9.28515625" style="101" customWidth="1"/>
    <col min="23" max="16384" width="9.140625" style="101"/>
  </cols>
  <sheetData>
    <row r="1" spans="1:23" ht="25.15" customHeight="1" thickTop="1" thickBot="1" x14ac:dyDescent="0.3">
      <c r="A1" s="618" t="s">
        <v>443</v>
      </c>
      <c r="B1" s="619"/>
      <c r="C1" s="619"/>
      <c r="D1" s="619"/>
      <c r="E1" s="619"/>
      <c r="F1" s="619"/>
      <c r="G1" s="619"/>
      <c r="H1" s="619"/>
      <c r="I1" s="619"/>
      <c r="J1" s="619"/>
      <c r="K1" s="619"/>
      <c r="L1" s="619"/>
      <c r="M1" s="619"/>
      <c r="N1" s="619"/>
      <c r="O1" s="619"/>
      <c r="P1" s="619"/>
      <c r="Q1" s="619"/>
      <c r="R1" s="619"/>
      <c r="S1" s="619"/>
      <c r="T1" s="619"/>
      <c r="U1" s="619"/>
      <c r="V1" s="620"/>
    </row>
    <row r="2" spans="1:23" ht="25.15" customHeight="1" thickTop="1" thickBot="1" x14ac:dyDescent="0.3">
      <c r="A2" s="621" t="s">
        <v>54</v>
      </c>
      <c r="B2" s="624" t="s">
        <v>2</v>
      </c>
      <c r="C2" s="625" t="s">
        <v>80</v>
      </c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7" t="s">
        <v>79</v>
      </c>
      <c r="V2" s="628"/>
    </row>
    <row r="3" spans="1:23" ht="25.15" customHeight="1" x14ac:dyDescent="0.25">
      <c r="A3" s="622"/>
      <c r="B3" s="592"/>
      <c r="C3" s="631">
        <v>0</v>
      </c>
      <c r="D3" s="632"/>
      <c r="E3" s="598" t="s">
        <v>81</v>
      </c>
      <c r="F3" s="632"/>
      <c r="G3" s="598" t="s">
        <v>82</v>
      </c>
      <c r="H3" s="632"/>
      <c r="I3" s="598" t="s">
        <v>83</v>
      </c>
      <c r="J3" s="632"/>
      <c r="K3" s="598" t="s">
        <v>84</v>
      </c>
      <c r="L3" s="632"/>
      <c r="M3" s="598" t="s">
        <v>85</v>
      </c>
      <c r="N3" s="632"/>
      <c r="O3" s="598" t="s">
        <v>86</v>
      </c>
      <c r="P3" s="632"/>
      <c r="Q3" s="598" t="s">
        <v>87</v>
      </c>
      <c r="R3" s="632"/>
      <c r="S3" s="598" t="s">
        <v>58</v>
      </c>
      <c r="T3" s="632"/>
      <c r="U3" s="629"/>
      <c r="V3" s="630"/>
    </row>
    <row r="4" spans="1:23" ht="25.15" customHeight="1" thickBot="1" x14ac:dyDescent="0.3">
      <c r="A4" s="623"/>
      <c r="B4" s="593"/>
      <c r="C4" s="2" t="s">
        <v>6</v>
      </c>
      <c r="D4" s="82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3" t="s">
        <v>7</v>
      </c>
      <c r="K4" s="2" t="s">
        <v>6</v>
      </c>
      <c r="L4" s="3" t="s">
        <v>7</v>
      </c>
      <c r="M4" s="2" t="s">
        <v>6</v>
      </c>
      <c r="N4" s="82" t="s">
        <v>7</v>
      </c>
      <c r="O4" s="2" t="s">
        <v>6</v>
      </c>
      <c r="P4" s="3" t="s">
        <v>7</v>
      </c>
      <c r="Q4" s="2" t="s">
        <v>6</v>
      </c>
      <c r="R4" s="3" t="s">
        <v>7</v>
      </c>
      <c r="S4" s="15" t="s">
        <v>6</v>
      </c>
      <c r="T4" s="87" t="s">
        <v>7</v>
      </c>
      <c r="U4" s="2" t="s">
        <v>6</v>
      </c>
      <c r="V4" s="3" t="s">
        <v>7</v>
      </c>
    </row>
    <row r="5" spans="1:23" x14ac:dyDescent="0.25">
      <c r="A5" s="1" t="s">
        <v>157</v>
      </c>
      <c r="B5" s="9" t="s">
        <v>158</v>
      </c>
      <c r="C5" s="79">
        <v>9914</v>
      </c>
      <c r="D5" s="80">
        <v>9.0672129798150702E-2</v>
      </c>
      <c r="E5" s="79">
        <v>680</v>
      </c>
      <c r="F5" s="83">
        <v>0.10925449871465297</v>
      </c>
      <c r="G5" s="88">
        <v>412</v>
      </c>
      <c r="H5" s="80">
        <v>0.10372608257804633</v>
      </c>
      <c r="I5" s="79">
        <v>99</v>
      </c>
      <c r="J5" s="83">
        <v>9.4555873925501424E-2</v>
      </c>
      <c r="K5" s="89">
        <v>13</v>
      </c>
      <c r="L5" s="80">
        <v>0.18840579710144931</v>
      </c>
      <c r="M5" s="79">
        <v>7</v>
      </c>
      <c r="N5" s="83">
        <v>4.8951048951048952E-2</v>
      </c>
      <c r="O5" s="88">
        <v>0</v>
      </c>
      <c r="P5" s="80">
        <v>0</v>
      </c>
      <c r="Q5" s="79">
        <v>2</v>
      </c>
      <c r="R5" s="80">
        <v>0.11764705882352938</v>
      </c>
      <c r="S5" s="79">
        <v>9</v>
      </c>
      <c r="T5" s="83">
        <v>0.12676056338028169</v>
      </c>
      <c r="U5" s="89">
        <v>11136</v>
      </c>
      <c r="V5" s="83">
        <v>9.2100801415917491E-2</v>
      </c>
      <c r="W5" s="101" t="s">
        <v>319</v>
      </c>
    </row>
    <row r="6" spans="1:23" ht="42.75" x14ac:dyDescent="0.25">
      <c r="A6" s="10" t="s">
        <v>159</v>
      </c>
      <c r="B6" s="11" t="s">
        <v>160</v>
      </c>
      <c r="C6" s="81">
        <v>12783</v>
      </c>
      <c r="D6" s="65">
        <v>0.11691162348292923</v>
      </c>
      <c r="E6" s="81">
        <v>961</v>
      </c>
      <c r="F6" s="64">
        <v>0.15440231362467866</v>
      </c>
      <c r="G6" s="85">
        <v>676</v>
      </c>
      <c r="H6" s="65">
        <v>0.17019133937562941</v>
      </c>
      <c r="I6" s="81">
        <v>159</v>
      </c>
      <c r="J6" s="64">
        <v>0.15186246418338109</v>
      </c>
      <c r="K6" s="90">
        <v>9</v>
      </c>
      <c r="L6" s="65">
        <v>0.13043478260869565</v>
      </c>
      <c r="M6" s="81">
        <v>7</v>
      </c>
      <c r="N6" s="64">
        <v>4.8951048951048952E-2</v>
      </c>
      <c r="O6" s="85">
        <v>1</v>
      </c>
      <c r="P6" s="65">
        <v>3.4482758620689655E-2</v>
      </c>
      <c r="Q6" s="81">
        <v>2</v>
      </c>
      <c r="R6" s="65">
        <v>0.11764705882352938</v>
      </c>
      <c r="S6" s="81">
        <v>7</v>
      </c>
      <c r="T6" s="64">
        <v>9.8591549295774641E-2</v>
      </c>
      <c r="U6" s="90">
        <v>14605</v>
      </c>
      <c r="V6" s="64">
        <v>0.12079132585124595</v>
      </c>
      <c r="W6" s="101" t="s">
        <v>323</v>
      </c>
    </row>
    <row r="7" spans="1:23" ht="28.5" x14ac:dyDescent="0.25">
      <c r="A7" s="10" t="s">
        <v>161</v>
      </c>
      <c r="B7" s="11" t="s">
        <v>162</v>
      </c>
      <c r="C7" s="81">
        <v>6574</v>
      </c>
      <c r="D7" s="65">
        <v>6.0124932549227642E-2</v>
      </c>
      <c r="E7" s="81">
        <v>589</v>
      </c>
      <c r="F7" s="64">
        <v>9.4633676092544985E-2</v>
      </c>
      <c r="G7" s="85">
        <v>435</v>
      </c>
      <c r="H7" s="65">
        <v>0.1095166163141994</v>
      </c>
      <c r="I7" s="81">
        <v>147</v>
      </c>
      <c r="J7" s="64">
        <v>0.14040114613180515</v>
      </c>
      <c r="K7" s="90">
        <v>11</v>
      </c>
      <c r="L7" s="65">
        <v>0.15942028985507245</v>
      </c>
      <c r="M7" s="81">
        <v>41</v>
      </c>
      <c r="N7" s="64">
        <v>0.28671328671328672</v>
      </c>
      <c r="O7" s="85">
        <v>1</v>
      </c>
      <c r="P7" s="65">
        <v>3.4482758620689655E-2</v>
      </c>
      <c r="Q7" s="81">
        <v>1</v>
      </c>
      <c r="R7" s="65">
        <v>5.8823529411764691E-2</v>
      </c>
      <c r="S7" s="81">
        <v>7</v>
      </c>
      <c r="T7" s="64">
        <v>9.8591549295774641E-2</v>
      </c>
      <c r="U7" s="90">
        <v>7806</v>
      </c>
      <c r="V7" s="64">
        <v>6.4559882889067166E-2</v>
      </c>
      <c r="W7" s="101" t="s">
        <v>324</v>
      </c>
    </row>
    <row r="8" spans="1:23" ht="28.5" x14ac:dyDescent="0.25">
      <c r="A8" s="10" t="s">
        <v>163</v>
      </c>
      <c r="B8" s="11" t="s">
        <v>164</v>
      </c>
      <c r="C8" s="81">
        <v>560</v>
      </c>
      <c r="D8" s="65">
        <v>5.1216857662865038E-3</v>
      </c>
      <c r="E8" s="81">
        <v>41</v>
      </c>
      <c r="F8" s="64">
        <v>6.5874035989717224E-3</v>
      </c>
      <c r="G8" s="85">
        <v>38</v>
      </c>
      <c r="H8" s="65">
        <v>9.5669687814702933E-3</v>
      </c>
      <c r="I8" s="81">
        <v>16</v>
      </c>
      <c r="J8" s="64">
        <v>1.5281757402101241E-2</v>
      </c>
      <c r="K8" s="90">
        <v>1</v>
      </c>
      <c r="L8" s="65">
        <v>1.4492753623188406E-2</v>
      </c>
      <c r="M8" s="81">
        <v>1</v>
      </c>
      <c r="N8" s="64">
        <v>6.9930069930069939E-3</v>
      </c>
      <c r="O8" s="85">
        <v>0</v>
      </c>
      <c r="P8" s="65">
        <v>0</v>
      </c>
      <c r="Q8" s="81">
        <v>0</v>
      </c>
      <c r="R8" s="65">
        <v>0</v>
      </c>
      <c r="S8" s="81">
        <v>0</v>
      </c>
      <c r="T8" s="64">
        <v>0</v>
      </c>
      <c r="U8" s="90">
        <v>657</v>
      </c>
      <c r="V8" s="64">
        <v>5.4337487904326321E-3</v>
      </c>
      <c r="W8" s="101" t="s">
        <v>325</v>
      </c>
    </row>
    <row r="9" spans="1:23" ht="28.5" x14ac:dyDescent="0.25">
      <c r="A9" s="10" t="s">
        <v>165</v>
      </c>
      <c r="B9" s="11" t="s">
        <v>166</v>
      </c>
      <c r="C9" s="81">
        <v>1232</v>
      </c>
      <c r="D9" s="65">
        <v>1.1267708685830307E-2</v>
      </c>
      <c r="E9" s="81">
        <v>72</v>
      </c>
      <c r="F9" s="64">
        <v>1.1568123393316193E-2</v>
      </c>
      <c r="G9" s="85">
        <v>33</v>
      </c>
      <c r="H9" s="65">
        <v>8.3081570996978854E-3</v>
      </c>
      <c r="I9" s="81">
        <v>10</v>
      </c>
      <c r="J9" s="64">
        <v>9.5510983763132766E-3</v>
      </c>
      <c r="K9" s="90">
        <v>1</v>
      </c>
      <c r="L9" s="65">
        <v>1.4492753623188406E-2</v>
      </c>
      <c r="M9" s="81">
        <v>3</v>
      </c>
      <c r="N9" s="64">
        <v>2.097902097902098E-2</v>
      </c>
      <c r="O9" s="85">
        <v>1</v>
      </c>
      <c r="P9" s="65">
        <v>3.4482758620689655E-2</v>
      </c>
      <c r="Q9" s="81">
        <v>1</v>
      </c>
      <c r="R9" s="65">
        <v>5.8823529411764691E-2</v>
      </c>
      <c r="S9" s="81">
        <v>0</v>
      </c>
      <c r="T9" s="64">
        <v>0</v>
      </c>
      <c r="U9" s="90">
        <v>1353</v>
      </c>
      <c r="V9" s="64">
        <v>1.1190048878927474E-2</v>
      </c>
      <c r="W9" s="101" t="s">
        <v>327</v>
      </c>
    </row>
    <row r="10" spans="1:23" ht="28.5" x14ac:dyDescent="0.25">
      <c r="A10" s="10" t="s">
        <v>167</v>
      </c>
      <c r="B10" s="11" t="s">
        <v>168</v>
      </c>
      <c r="C10" s="81">
        <v>317</v>
      </c>
      <c r="D10" s="65">
        <v>2.899239978415753E-3</v>
      </c>
      <c r="E10" s="81">
        <v>17</v>
      </c>
      <c r="F10" s="64">
        <v>2.731362467866324E-3</v>
      </c>
      <c r="G10" s="85">
        <v>12</v>
      </c>
      <c r="H10" s="65">
        <v>3.0211480362537764E-3</v>
      </c>
      <c r="I10" s="81">
        <v>8</v>
      </c>
      <c r="J10" s="64">
        <v>7.6408787010506206E-3</v>
      </c>
      <c r="K10" s="90">
        <v>0</v>
      </c>
      <c r="L10" s="65">
        <v>0</v>
      </c>
      <c r="M10" s="81">
        <v>0</v>
      </c>
      <c r="N10" s="64">
        <v>0</v>
      </c>
      <c r="O10" s="85">
        <v>0</v>
      </c>
      <c r="P10" s="65">
        <v>0</v>
      </c>
      <c r="Q10" s="81">
        <v>0</v>
      </c>
      <c r="R10" s="65">
        <v>0</v>
      </c>
      <c r="S10" s="81">
        <v>0</v>
      </c>
      <c r="T10" s="64">
        <v>0</v>
      </c>
      <c r="U10" s="90">
        <v>354</v>
      </c>
      <c r="V10" s="64">
        <v>2.9277733208723771E-3</v>
      </c>
      <c r="W10" s="101" t="s">
        <v>328</v>
      </c>
    </row>
    <row r="11" spans="1:23" x14ac:dyDescent="0.25">
      <c r="A11" s="10" t="s">
        <v>169</v>
      </c>
      <c r="B11" s="11" t="s">
        <v>170</v>
      </c>
      <c r="C11" s="81">
        <v>11846</v>
      </c>
      <c r="D11" s="65">
        <v>0.10834194569183914</v>
      </c>
      <c r="E11" s="81">
        <v>259</v>
      </c>
      <c r="F11" s="64">
        <v>4.161311053984576E-2</v>
      </c>
      <c r="G11" s="85">
        <v>97</v>
      </c>
      <c r="H11" s="65">
        <v>2.4420946626384693E-2</v>
      </c>
      <c r="I11" s="81">
        <v>16</v>
      </c>
      <c r="J11" s="64">
        <v>1.5281757402101241E-2</v>
      </c>
      <c r="K11" s="90">
        <v>0</v>
      </c>
      <c r="L11" s="65">
        <v>0</v>
      </c>
      <c r="M11" s="81">
        <v>4</v>
      </c>
      <c r="N11" s="64">
        <v>2.7972027972027975E-2</v>
      </c>
      <c r="O11" s="85">
        <v>0</v>
      </c>
      <c r="P11" s="65">
        <v>0</v>
      </c>
      <c r="Q11" s="81">
        <v>0</v>
      </c>
      <c r="R11" s="65">
        <v>0</v>
      </c>
      <c r="S11" s="81">
        <v>0</v>
      </c>
      <c r="T11" s="64">
        <v>0</v>
      </c>
      <c r="U11" s="90">
        <v>12222</v>
      </c>
      <c r="V11" s="64">
        <v>0.10108261448503444</v>
      </c>
      <c r="W11" s="101" t="s">
        <v>320</v>
      </c>
    </row>
    <row r="12" spans="1:23" ht="28.5" x14ac:dyDescent="0.25">
      <c r="A12" s="10" t="s">
        <v>171</v>
      </c>
      <c r="B12" s="11" t="s">
        <v>172</v>
      </c>
      <c r="C12" s="81">
        <v>3746</v>
      </c>
      <c r="D12" s="65">
        <v>3.4260419429480791E-2</v>
      </c>
      <c r="E12" s="81">
        <v>197</v>
      </c>
      <c r="F12" s="64">
        <v>3.1651670951156813E-2</v>
      </c>
      <c r="G12" s="85">
        <v>94</v>
      </c>
      <c r="H12" s="65">
        <v>2.3665659617321245E-2</v>
      </c>
      <c r="I12" s="81">
        <v>24</v>
      </c>
      <c r="J12" s="64">
        <v>2.2922636103151862E-2</v>
      </c>
      <c r="K12" s="90">
        <v>4</v>
      </c>
      <c r="L12" s="65">
        <v>5.7971014492753624E-2</v>
      </c>
      <c r="M12" s="81">
        <v>7</v>
      </c>
      <c r="N12" s="64">
        <v>4.8951048951048952E-2</v>
      </c>
      <c r="O12" s="85">
        <v>1</v>
      </c>
      <c r="P12" s="65">
        <v>3.4482758620689655E-2</v>
      </c>
      <c r="Q12" s="81">
        <v>0</v>
      </c>
      <c r="R12" s="65">
        <v>0</v>
      </c>
      <c r="S12" s="81">
        <v>0</v>
      </c>
      <c r="T12" s="64">
        <v>0</v>
      </c>
      <c r="U12" s="90">
        <v>4073</v>
      </c>
      <c r="V12" s="64">
        <v>3.3685934282240655E-2</v>
      </c>
      <c r="W12" s="101" t="s">
        <v>329</v>
      </c>
    </row>
    <row r="13" spans="1:23" ht="28.5" x14ac:dyDescent="0.25">
      <c r="A13" s="10" t="s">
        <v>173</v>
      </c>
      <c r="B13" s="11" t="s">
        <v>174</v>
      </c>
      <c r="C13" s="81">
        <v>1935</v>
      </c>
      <c r="D13" s="65">
        <v>1.7697253496007825E-2</v>
      </c>
      <c r="E13" s="81">
        <v>66</v>
      </c>
      <c r="F13" s="64">
        <v>1.0604113110539846E-2</v>
      </c>
      <c r="G13" s="85">
        <v>35</v>
      </c>
      <c r="H13" s="65">
        <v>8.8116817724068486E-3</v>
      </c>
      <c r="I13" s="81">
        <v>11</v>
      </c>
      <c r="J13" s="84">
        <v>1.0506208213944603E-2</v>
      </c>
      <c r="K13" s="90">
        <v>1</v>
      </c>
      <c r="L13" s="65">
        <v>1.4492753623188406E-2</v>
      </c>
      <c r="M13" s="81">
        <v>0</v>
      </c>
      <c r="N13" s="64">
        <v>0</v>
      </c>
      <c r="O13" s="85">
        <v>0</v>
      </c>
      <c r="P13" s="65">
        <v>0</v>
      </c>
      <c r="Q13" s="81">
        <v>0</v>
      </c>
      <c r="R13" s="65">
        <v>0</v>
      </c>
      <c r="S13" s="81">
        <v>1</v>
      </c>
      <c r="T13" s="64">
        <v>1.4084507042253523E-2</v>
      </c>
      <c r="U13" s="90">
        <v>2049</v>
      </c>
      <c r="V13" s="64">
        <v>1.6946348967422323E-2</v>
      </c>
      <c r="W13" s="101" t="s">
        <v>330</v>
      </c>
    </row>
    <row r="14" spans="1:23" ht="28.5" x14ac:dyDescent="0.25">
      <c r="A14" s="10" t="s">
        <v>175</v>
      </c>
      <c r="B14" s="11" t="s">
        <v>176</v>
      </c>
      <c r="C14" s="81">
        <v>1398</v>
      </c>
      <c r="D14" s="65">
        <v>1.2785922680836665E-2</v>
      </c>
      <c r="E14" s="81">
        <v>103</v>
      </c>
      <c r="F14" s="64">
        <v>1.6548843187660669E-2</v>
      </c>
      <c r="G14" s="85">
        <v>56</v>
      </c>
      <c r="H14" s="65">
        <v>1.4098690835850958E-2</v>
      </c>
      <c r="I14" s="81">
        <v>14</v>
      </c>
      <c r="J14" s="84">
        <v>1.3371537726838587E-2</v>
      </c>
      <c r="K14" s="90">
        <v>1</v>
      </c>
      <c r="L14" s="65">
        <v>1.4492753623188406E-2</v>
      </c>
      <c r="M14" s="81">
        <v>5</v>
      </c>
      <c r="N14" s="64">
        <v>3.4965034965034968E-2</v>
      </c>
      <c r="O14" s="85">
        <v>1</v>
      </c>
      <c r="P14" s="65">
        <v>3.4482758620689655E-2</v>
      </c>
      <c r="Q14" s="81">
        <v>0</v>
      </c>
      <c r="R14" s="65">
        <v>0</v>
      </c>
      <c r="S14" s="81">
        <v>2</v>
      </c>
      <c r="T14" s="64">
        <v>2.8169014084507046E-2</v>
      </c>
      <c r="U14" s="90">
        <v>1580</v>
      </c>
      <c r="V14" s="64">
        <v>1.306746284457163E-2</v>
      </c>
      <c r="W14" s="101" t="s">
        <v>331</v>
      </c>
    </row>
    <row r="15" spans="1:23" x14ac:dyDescent="0.25">
      <c r="A15" s="10" t="s">
        <v>177</v>
      </c>
      <c r="B15" s="11" t="s">
        <v>178</v>
      </c>
      <c r="C15" s="81">
        <v>3372</v>
      </c>
      <c r="D15" s="65">
        <v>3.0839865006996595E-2</v>
      </c>
      <c r="E15" s="81">
        <v>251</v>
      </c>
      <c r="F15" s="64">
        <v>4.0327763496143962E-2</v>
      </c>
      <c r="G15" s="85">
        <v>121</v>
      </c>
      <c r="H15" s="65">
        <v>3.0463242698892244E-2</v>
      </c>
      <c r="I15" s="81">
        <v>42</v>
      </c>
      <c r="J15" s="84">
        <v>4.0114613180515762E-2</v>
      </c>
      <c r="K15" s="90">
        <v>6</v>
      </c>
      <c r="L15" s="65">
        <v>8.6956521739130432E-2</v>
      </c>
      <c r="M15" s="81">
        <v>13</v>
      </c>
      <c r="N15" s="64">
        <v>9.0909090909090912E-2</v>
      </c>
      <c r="O15" s="85">
        <v>3</v>
      </c>
      <c r="P15" s="65">
        <v>0.10344827586206896</v>
      </c>
      <c r="Q15" s="81">
        <v>2</v>
      </c>
      <c r="R15" s="65">
        <v>0.11764705882352938</v>
      </c>
      <c r="S15" s="81">
        <v>4</v>
      </c>
      <c r="T15" s="64">
        <v>5.6338028169014093E-2</v>
      </c>
      <c r="U15" s="90">
        <v>3814</v>
      </c>
      <c r="V15" s="64">
        <v>3.1543862841263405E-2</v>
      </c>
      <c r="W15" s="101" t="s">
        <v>332</v>
      </c>
    </row>
    <row r="16" spans="1:23" ht="28.5" x14ac:dyDescent="0.25">
      <c r="A16" s="10" t="s">
        <v>179</v>
      </c>
      <c r="B16" s="11" t="s">
        <v>180</v>
      </c>
      <c r="C16" s="81">
        <v>10822</v>
      </c>
      <c r="D16" s="65">
        <v>9.8976577433486673E-2</v>
      </c>
      <c r="E16" s="81">
        <v>729</v>
      </c>
      <c r="F16" s="64">
        <v>0.11712724935732649</v>
      </c>
      <c r="G16" s="85">
        <v>388</v>
      </c>
      <c r="H16" s="65">
        <v>9.7683786505538772E-2</v>
      </c>
      <c r="I16" s="81">
        <v>98</v>
      </c>
      <c r="J16" s="84">
        <v>9.3600764087870103E-2</v>
      </c>
      <c r="K16" s="90">
        <v>3</v>
      </c>
      <c r="L16" s="65">
        <v>4.3478260869565216E-2</v>
      </c>
      <c r="M16" s="81">
        <v>15</v>
      </c>
      <c r="N16" s="64">
        <v>0.1048951048951049</v>
      </c>
      <c r="O16" s="85">
        <v>3</v>
      </c>
      <c r="P16" s="65">
        <v>0.10344827586206896</v>
      </c>
      <c r="Q16" s="81">
        <v>2</v>
      </c>
      <c r="R16" s="65">
        <v>0.11764705882352938</v>
      </c>
      <c r="S16" s="81">
        <v>7</v>
      </c>
      <c r="T16" s="64">
        <v>9.8591549295774641E-2</v>
      </c>
      <c r="U16" s="90">
        <v>12067</v>
      </c>
      <c r="V16" s="64">
        <v>9.980067983888978E-2</v>
      </c>
      <c r="W16" s="101" t="s">
        <v>333</v>
      </c>
    </row>
    <row r="17" spans="1:23" x14ac:dyDescent="0.25">
      <c r="A17" s="10" t="s">
        <v>181</v>
      </c>
      <c r="B17" s="11" t="s">
        <v>182</v>
      </c>
      <c r="C17" s="81">
        <v>5739</v>
      </c>
      <c r="D17" s="65">
        <v>5.248813323699688E-2</v>
      </c>
      <c r="E17" s="81">
        <v>425</v>
      </c>
      <c r="F17" s="64">
        <v>6.8284061696658085E-2</v>
      </c>
      <c r="G17" s="85">
        <v>308</v>
      </c>
      <c r="H17" s="65">
        <v>7.7542799597180259E-2</v>
      </c>
      <c r="I17" s="81">
        <v>114</v>
      </c>
      <c r="J17" s="84">
        <v>0.10888252148997134</v>
      </c>
      <c r="K17" s="90">
        <v>4</v>
      </c>
      <c r="L17" s="65">
        <v>5.7971014492753624E-2</v>
      </c>
      <c r="M17" s="81">
        <v>15</v>
      </c>
      <c r="N17" s="64">
        <v>0.1048951048951049</v>
      </c>
      <c r="O17" s="85">
        <v>8</v>
      </c>
      <c r="P17" s="65">
        <v>0.27586206896551724</v>
      </c>
      <c r="Q17" s="81">
        <v>6</v>
      </c>
      <c r="R17" s="65">
        <v>0.35294117647058826</v>
      </c>
      <c r="S17" s="81">
        <v>25</v>
      </c>
      <c r="T17" s="64">
        <v>0.352112676056338</v>
      </c>
      <c r="U17" s="90">
        <v>6644</v>
      </c>
      <c r="V17" s="64">
        <v>5.494950831603411E-2</v>
      </c>
      <c r="W17" s="101" t="s">
        <v>334</v>
      </c>
    </row>
    <row r="18" spans="1:23" x14ac:dyDescent="0.25">
      <c r="A18" s="10" t="s">
        <v>183</v>
      </c>
      <c r="B18" s="11" t="s">
        <v>184</v>
      </c>
      <c r="C18" s="81">
        <v>507</v>
      </c>
      <c r="D18" s="65">
        <v>4.6369547919772455E-3</v>
      </c>
      <c r="E18" s="81">
        <v>39</v>
      </c>
      <c r="F18" s="64">
        <v>6.2660668380462728E-3</v>
      </c>
      <c r="G18" s="85">
        <v>19</v>
      </c>
      <c r="H18" s="65">
        <v>4.7834843907351467E-3</v>
      </c>
      <c r="I18" s="81">
        <v>5</v>
      </c>
      <c r="J18" s="84">
        <v>4.7755491881566383E-3</v>
      </c>
      <c r="K18" s="90">
        <v>0</v>
      </c>
      <c r="L18" s="65">
        <v>0</v>
      </c>
      <c r="M18" s="81">
        <v>0</v>
      </c>
      <c r="N18" s="64">
        <v>0</v>
      </c>
      <c r="O18" s="85">
        <v>0</v>
      </c>
      <c r="P18" s="65">
        <v>0</v>
      </c>
      <c r="Q18" s="81">
        <v>0</v>
      </c>
      <c r="R18" s="65">
        <v>0</v>
      </c>
      <c r="S18" s="81">
        <v>2</v>
      </c>
      <c r="T18" s="64">
        <v>2.8169014084507046E-2</v>
      </c>
      <c r="U18" s="90">
        <v>572</v>
      </c>
      <c r="V18" s="64">
        <v>4.7307523715790951E-3</v>
      </c>
      <c r="W18" s="101" t="s">
        <v>335</v>
      </c>
    </row>
    <row r="19" spans="1:23" ht="28.5" x14ac:dyDescent="0.25">
      <c r="A19" s="10" t="s">
        <v>185</v>
      </c>
      <c r="B19" s="11" t="s">
        <v>186</v>
      </c>
      <c r="C19" s="81">
        <v>18149</v>
      </c>
      <c r="D19" s="65">
        <v>0.16598834816488173</v>
      </c>
      <c r="E19" s="81">
        <v>937</v>
      </c>
      <c r="F19" s="64">
        <v>0.15054627249357327</v>
      </c>
      <c r="G19" s="85">
        <v>594</v>
      </c>
      <c r="H19" s="65">
        <v>0.14954682779456194</v>
      </c>
      <c r="I19" s="81">
        <v>146</v>
      </c>
      <c r="J19" s="84">
        <v>0.13944603629417382</v>
      </c>
      <c r="K19" s="90">
        <v>7</v>
      </c>
      <c r="L19" s="65">
        <v>0.10144927536231885</v>
      </c>
      <c r="M19" s="81">
        <v>15</v>
      </c>
      <c r="N19" s="64">
        <v>0.1048951048951049</v>
      </c>
      <c r="O19" s="85">
        <v>3</v>
      </c>
      <c r="P19" s="65">
        <v>0.10344827586206896</v>
      </c>
      <c r="Q19" s="81">
        <v>1</v>
      </c>
      <c r="R19" s="65">
        <v>5.8823529411764691E-2</v>
      </c>
      <c r="S19" s="81">
        <v>3</v>
      </c>
      <c r="T19" s="64">
        <v>4.2253521126760563E-2</v>
      </c>
      <c r="U19" s="90">
        <v>19855</v>
      </c>
      <c r="V19" s="64">
        <v>0.16421169289808207</v>
      </c>
      <c r="W19" s="101" t="s">
        <v>336</v>
      </c>
    </row>
    <row r="20" spans="1:23" ht="28.5" x14ac:dyDescent="0.25">
      <c r="A20" s="10" t="s">
        <v>187</v>
      </c>
      <c r="B20" s="11" t="s">
        <v>188</v>
      </c>
      <c r="C20" s="81">
        <v>1976</v>
      </c>
      <c r="D20" s="65">
        <v>1.807223406103952E-2</v>
      </c>
      <c r="E20" s="81">
        <v>37</v>
      </c>
      <c r="F20" s="64">
        <v>5.9447300771208224E-3</v>
      </c>
      <c r="G20" s="85">
        <v>23</v>
      </c>
      <c r="H20" s="65">
        <v>5.7905337361530721E-3</v>
      </c>
      <c r="I20" s="81">
        <v>8</v>
      </c>
      <c r="J20" s="84">
        <v>7.6408787010506206E-3</v>
      </c>
      <c r="K20" s="90">
        <v>1</v>
      </c>
      <c r="L20" s="65">
        <v>1.4492753623188406E-2</v>
      </c>
      <c r="M20" s="81">
        <v>3</v>
      </c>
      <c r="N20" s="64">
        <v>2.097902097902098E-2</v>
      </c>
      <c r="O20" s="85">
        <v>1</v>
      </c>
      <c r="P20" s="65">
        <v>3.4482758620689655E-2</v>
      </c>
      <c r="Q20" s="81">
        <v>0</v>
      </c>
      <c r="R20" s="65">
        <v>0</v>
      </c>
      <c r="S20" s="81">
        <v>0</v>
      </c>
      <c r="T20" s="64">
        <v>0</v>
      </c>
      <c r="U20" s="90">
        <v>2049</v>
      </c>
      <c r="V20" s="64">
        <v>1.6946348967422323E-2</v>
      </c>
      <c r="W20" s="101" t="s">
        <v>337</v>
      </c>
    </row>
    <row r="21" spans="1:23" x14ac:dyDescent="0.25">
      <c r="A21" s="10" t="s">
        <v>189</v>
      </c>
      <c r="B21" s="11" t="s">
        <v>190</v>
      </c>
      <c r="C21" s="81">
        <v>307</v>
      </c>
      <c r="D21" s="65">
        <v>2.8077813040177798E-3</v>
      </c>
      <c r="E21" s="81">
        <v>13</v>
      </c>
      <c r="F21" s="64">
        <v>2.088688946015424E-3</v>
      </c>
      <c r="G21" s="85">
        <v>7</v>
      </c>
      <c r="H21" s="65">
        <v>1.7623363544813698E-3</v>
      </c>
      <c r="I21" s="81">
        <v>3</v>
      </c>
      <c r="J21" s="84">
        <v>2.8653295128939827E-3</v>
      </c>
      <c r="K21" s="90">
        <v>1</v>
      </c>
      <c r="L21" s="65">
        <v>1.4492753623188406E-2</v>
      </c>
      <c r="M21" s="81">
        <v>0</v>
      </c>
      <c r="N21" s="64">
        <v>0</v>
      </c>
      <c r="O21" s="85">
        <v>0</v>
      </c>
      <c r="P21" s="65">
        <v>0</v>
      </c>
      <c r="Q21" s="81">
        <v>0</v>
      </c>
      <c r="R21" s="65">
        <v>0</v>
      </c>
      <c r="S21" s="81">
        <v>0</v>
      </c>
      <c r="T21" s="64">
        <v>0</v>
      </c>
      <c r="U21" s="90">
        <v>331</v>
      </c>
      <c r="V21" s="64">
        <v>2.7375507604767142E-3</v>
      </c>
      <c r="W21" s="101" t="s">
        <v>338</v>
      </c>
    </row>
    <row r="22" spans="1:23" ht="42.75" x14ac:dyDescent="0.25">
      <c r="A22" s="10" t="s">
        <v>191</v>
      </c>
      <c r="B22" s="11" t="s">
        <v>192</v>
      </c>
      <c r="C22" s="81">
        <v>5790</v>
      </c>
      <c r="D22" s="65">
        <v>5.2954572476426529E-2</v>
      </c>
      <c r="E22" s="81">
        <v>247</v>
      </c>
      <c r="F22" s="64">
        <v>3.9685089974293056E-2</v>
      </c>
      <c r="G22" s="85">
        <v>160</v>
      </c>
      <c r="H22" s="65">
        <v>4.0281973816717019E-2</v>
      </c>
      <c r="I22" s="81">
        <v>38</v>
      </c>
      <c r="J22" s="84">
        <v>3.629417382999045E-2</v>
      </c>
      <c r="K22" s="90">
        <v>1</v>
      </c>
      <c r="L22" s="65">
        <v>1.4492753623188406E-2</v>
      </c>
      <c r="M22" s="81">
        <v>3</v>
      </c>
      <c r="N22" s="64">
        <v>2.097902097902098E-2</v>
      </c>
      <c r="O22" s="85">
        <v>0</v>
      </c>
      <c r="P22" s="65">
        <v>0</v>
      </c>
      <c r="Q22" s="81">
        <v>0</v>
      </c>
      <c r="R22" s="65">
        <v>0</v>
      </c>
      <c r="S22" s="81">
        <v>0</v>
      </c>
      <c r="T22" s="64">
        <v>0</v>
      </c>
      <c r="U22" s="90">
        <v>6239</v>
      </c>
      <c r="V22" s="64">
        <v>5.1599937143849618E-2</v>
      </c>
      <c r="W22" s="101" t="s">
        <v>339</v>
      </c>
    </row>
    <row r="23" spans="1:23" x14ac:dyDescent="0.25">
      <c r="A23" s="10" t="s">
        <v>193</v>
      </c>
      <c r="B23" s="11" t="s">
        <v>194</v>
      </c>
      <c r="C23" s="81">
        <v>6464</v>
      </c>
      <c r="D23" s="65">
        <v>5.9118887130849923E-2</v>
      </c>
      <c r="E23" s="81">
        <v>281</v>
      </c>
      <c r="F23" s="64">
        <v>4.5147814910025709E-2</v>
      </c>
      <c r="G23" s="85">
        <v>257</v>
      </c>
      <c r="H23" s="65">
        <v>6.4702920443101691E-2</v>
      </c>
      <c r="I23" s="81">
        <v>40</v>
      </c>
      <c r="J23" s="84">
        <v>3.8204393505253106E-2</v>
      </c>
      <c r="K23" s="90">
        <v>3</v>
      </c>
      <c r="L23" s="65">
        <v>4.3478260869565216E-2</v>
      </c>
      <c r="M23" s="81">
        <v>1</v>
      </c>
      <c r="N23" s="64">
        <v>6.9930069930069939E-3</v>
      </c>
      <c r="O23" s="85">
        <v>1</v>
      </c>
      <c r="P23" s="65">
        <v>3.4482758620689655E-2</v>
      </c>
      <c r="Q23" s="81">
        <v>0</v>
      </c>
      <c r="R23" s="65">
        <v>0</v>
      </c>
      <c r="S23" s="81">
        <v>2</v>
      </c>
      <c r="T23" s="64">
        <v>2.8169014084507046E-2</v>
      </c>
      <c r="U23" s="90">
        <v>7049</v>
      </c>
      <c r="V23" s="64">
        <v>5.8299079488218608E-2</v>
      </c>
      <c r="W23" s="101" t="s">
        <v>340</v>
      </c>
    </row>
    <row r="24" spans="1:23" x14ac:dyDescent="0.25">
      <c r="A24" s="10" t="s">
        <v>195</v>
      </c>
      <c r="B24" s="11" t="s">
        <v>196</v>
      </c>
      <c r="C24" s="81">
        <v>626</v>
      </c>
      <c r="D24" s="65">
        <v>5.7253130173131276E-3</v>
      </c>
      <c r="E24" s="81">
        <v>17</v>
      </c>
      <c r="F24" s="64">
        <v>2.731362467866324E-3</v>
      </c>
      <c r="G24" s="85">
        <v>19</v>
      </c>
      <c r="H24" s="65">
        <v>4.7834843907351467E-3</v>
      </c>
      <c r="I24" s="81">
        <v>2</v>
      </c>
      <c r="J24" s="84">
        <v>1.9102196752626551E-3</v>
      </c>
      <c r="K24" s="90">
        <v>0</v>
      </c>
      <c r="L24" s="65">
        <v>0</v>
      </c>
      <c r="M24" s="81">
        <v>0</v>
      </c>
      <c r="N24" s="64">
        <v>0</v>
      </c>
      <c r="O24" s="85">
        <v>0</v>
      </c>
      <c r="P24" s="65">
        <v>0</v>
      </c>
      <c r="Q24" s="81">
        <v>0</v>
      </c>
      <c r="R24" s="65">
        <v>0</v>
      </c>
      <c r="S24" s="81">
        <v>0</v>
      </c>
      <c r="T24" s="64">
        <v>0</v>
      </c>
      <c r="U24" s="90">
        <v>664</v>
      </c>
      <c r="V24" s="64">
        <v>5.4916426131617468E-3</v>
      </c>
      <c r="W24" s="101" t="s">
        <v>341</v>
      </c>
    </row>
    <row r="25" spans="1:23" x14ac:dyDescent="0.25">
      <c r="A25" s="10" t="s">
        <v>197</v>
      </c>
      <c r="B25" s="11" t="s">
        <v>198</v>
      </c>
      <c r="C25" s="81">
        <v>881</v>
      </c>
      <c r="D25" s="65">
        <v>8.057509214461446E-3</v>
      </c>
      <c r="E25" s="81">
        <v>36</v>
      </c>
      <c r="F25" s="64">
        <v>5.7840616966580967E-3</v>
      </c>
      <c r="G25" s="85">
        <v>40</v>
      </c>
      <c r="H25" s="65">
        <v>1.0070493454179255E-2</v>
      </c>
      <c r="I25" s="81">
        <v>15</v>
      </c>
      <c r="J25" s="84">
        <v>1.4326647564469915E-2</v>
      </c>
      <c r="K25" s="90">
        <v>0</v>
      </c>
      <c r="L25" s="65">
        <v>0</v>
      </c>
      <c r="M25" s="81">
        <v>1</v>
      </c>
      <c r="N25" s="64">
        <v>6.9930069930069939E-3</v>
      </c>
      <c r="O25" s="85">
        <v>1</v>
      </c>
      <c r="P25" s="65">
        <v>3.4482758620689655E-2</v>
      </c>
      <c r="Q25" s="81">
        <v>0</v>
      </c>
      <c r="R25" s="65">
        <v>0</v>
      </c>
      <c r="S25" s="81">
        <v>0</v>
      </c>
      <c r="T25" s="64">
        <v>0</v>
      </c>
      <c r="U25" s="90">
        <v>974</v>
      </c>
      <c r="V25" s="64">
        <v>8.0555119054511147E-3</v>
      </c>
      <c r="W25" s="101" t="s">
        <v>321</v>
      </c>
    </row>
    <row r="26" spans="1:23" ht="29.25" thickBot="1" x14ac:dyDescent="0.3">
      <c r="A26" s="10" t="s">
        <v>199</v>
      </c>
      <c r="B26" s="16" t="s">
        <v>200</v>
      </c>
      <c r="C26" s="81">
        <v>4401</v>
      </c>
      <c r="D26" s="65">
        <v>4.025096260254804E-2</v>
      </c>
      <c r="E26" s="81">
        <v>227</v>
      </c>
      <c r="F26" s="64">
        <v>3.6471722365038553E-2</v>
      </c>
      <c r="G26" s="85">
        <v>148</v>
      </c>
      <c r="H26" s="65">
        <v>3.726082578046324E-2</v>
      </c>
      <c r="I26" s="81">
        <v>32</v>
      </c>
      <c r="J26" s="84">
        <v>3.0563514804202482E-2</v>
      </c>
      <c r="K26" s="90">
        <v>2</v>
      </c>
      <c r="L26" s="65">
        <v>2.8985507246376812E-2</v>
      </c>
      <c r="M26" s="81">
        <v>2</v>
      </c>
      <c r="N26" s="64">
        <v>1.3986013986013988E-2</v>
      </c>
      <c r="O26" s="85">
        <v>4</v>
      </c>
      <c r="P26" s="65">
        <v>0.13793103448275862</v>
      </c>
      <c r="Q26" s="81">
        <v>0</v>
      </c>
      <c r="R26" s="65">
        <v>0</v>
      </c>
      <c r="S26" s="81">
        <v>2</v>
      </c>
      <c r="T26" s="64">
        <v>2.8169014084507046E-2</v>
      </c>
      <c r="U26" s="90">
        <v>4818</v>
      </c>
      <c r="V26" s="64">
        <v>3.9847491129839305E-2</v>
      </c>
      <c r="W26" s="101" t="s">
        <v>322</v>
      </c>
    </row>
    <row r="27" spans="1:23" ht="15.75" thickBot="1" x14ac:dyDescent="0.3">
      <c r="A27" s="545" t="s">
        <v>52</v>
      </c>
      <c r="B27" s="617"/>
      <c r="C27" s="17">
        <v>109339</v>
      </c>
      <c r="D27" s="18">
        <v>1</v>
      </c>
      <c r="E27" s="17">
        <v>6224</v>
      </c>
      <c r="F27" s="67">
        <v>1</v>
      </c>
      <c r="G27" s="86">
        <v>3972</v>
      </c>
      <c r="H27" s="18">
        <v>1</v>
      </c>
      <c r="I27" s="17">
        <v>1047</v>
      </c>
      <c r="J27" s="67">
        <v>1</v>
      </c>
      <c r="K27" s="86">
        <v>69</v>
      </c>
      <c r="L27" s="18">
        <v>1</v>
      </c>
      <c r="M27" s="17">
        <v>143</v>
      </c>
      <c r="N27" s="67">
        <v>1</v>
      </c>
      <c r="O27" s="86">
        <v>29</v>
      </c>
      <c r="P27" s="18">
        <v>1</v>
      </c>
      <c r="Q27" s="17">
        <v>17</v>
      </c>
      <c r="R27" s="18">
        <v>1</v>
      </c>
      <c r="S27" s="17">
        <v>71</v>
      </c>
      <c r="T27" s="67">
        <v>1</v>
      </c>
      <c r="U27" s="86">
        <v>120911</v>
      </c>
      <c r="V27" s="67">
        <v>1</v>
      </c>
      <c r="W27" s="101" t="s">
        <v>79</v>
      </c>
    </row>
    <row r="29" spans="1:23" x14ac:dyDescent="0.25">
      <c r="U29" s="142"/>
    </row>
  </sheetData>
  <mergeCells count="15">
    <mergeCell ref="A27:B27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52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  <pageSetUpPr fitToPage="1"/>
  </sheetPr>
  <dimension ref="B1:S66"/>
  <sheetViews>
    <sheetView topLeftCell="D1" zoomScale="70" zoomScaleNormal="70" workbookViewId="0">
      <selection activeCell="D7" sqref="D7:R63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8" width="13.7109375" style="143" customWidth="1"/>
    <col min="19" max="19" width="9.140625" style="463"/>
    <col min="20" max="16384" width="9.140625" style="143"/>
  </cols>
  <sheetData>
    <row r="1" spans="2:19" ht="15.75" thickBot="1" x14ac:dyDescent="0.3"/>
    <row r="2" spans="2:19" ht="25.15" customHeight="1" thickTop="1" thickBot="1" x14ac:dyDescent="0.3">
      <c r="B2" s="476" t="s">
        <v>496</v>
      </c>
      <c r="C2" s="477"/>
      <c r="D2" s="477"/>
      <c r="E2" s="477"/>
      <c r="F2" s="477"/>
      <c r="G2" s="477"/>
      <c r="H2" s="477"/>
      <c r="I2" s="477"/>
      <c r="J2" s="477"/>
      <c r="K2" s="477"/>
      <c r="L2" s="477"/>
      <c r="M2" s="477"/>
      <c r="N2" s="477"/>
      <c r="O2" s="477"/>
      <c r="P2" s="477"/>
      <c r="Q2" s="477"/>
      <c r="R2" s="558"/>
    </row>
    <row r="3" spans="2:19" ht="25.15" customHeight="1" thickTop="1" thickBot="1" x14ac:dyDescent="0.3">
      <c r="B3" s="479" t="s">
        <v>558</v>
      </c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  <c r="O3" s="480"/>
      <c r="P3" s="480"/>
      <c r="Q3" s="480"/>
      <c r="R3" s="502"/>
    </row>
    <row r="4" spans="2:19" ht="25.15" customHeight="1" thickTop="1" x14ac:dyDescent="0.25">
      <c r="B4" s="492" t="s">
        <v>54</v>
      </c>
      <c r="C4" s="485" t="s">
        <v>3</v>
      </c>
      <c r="D4" s="486">
        <v>2014</v>
      </c>
      <c r="E4" s="483"/>
      <c r="F4" s="482">
        <v>2015</v>
      </c>
      <c r="G4" s="483"/>
      <c r="H4" s="482">
        <v>2016</v>
      </c>
      <c r="I4" s="483"/>
      <c r="J4" s="482">
        <v>2017</v>
      </c>
      <c r="K4" s="483"/>
      <c r="L4" s="526">
        <v>2018</v>
      </c>
      <c r="M4" s="526"/>
      <c r="N4" s="526">
        <v>2019</v>
      </c>
      <c r="O4" s="526"/>
      <c r="P4" s="526">
        <v>2020</v>
      </c>
      <c r="Q4" s="559"/>
      <c r="R4" s="516" t="s">
        <v>536</v>
      </c>
    </row>
    <row r="5" spans="2:19" ht="25.15" customHeight="1" x14ac:dyDescent="0.25">
      <c r="B5" s="493"/>
      <c r="C5" s="495"/>
      <c r="D5" s="563"/>
      <c r="E5" s="603"/>
      <c r="F5" s="604"/>
      <c r="G5" s="603"/>
      <c r="H5" s="604"/>
      <c r="I5" s="603"/>
      <c r="J5" s="604"/>
      <c r="K5" s="603"/>
      <c r="L5" s="633"/>
      <c r="M5" s="633"/>
      <c r="N5" s="633"/>
      <c r="O5" s="633"/>
      <c r="P5" s="633"/>
      <c r="Q5" s="634"/>
      <c r="R5" s="517"/>
    </row>
    <row r="6" spans="2:19" ht="25.15" customHeight="1" thickBot="1" x14ac:dyDescent="0.3">
      <c r="B6" s="494"/>
      <c r="C6" s="496"/>
      <c r="D6" s="435" t="s">
        <v>6</v>
      </c>
      <c r="E6" s="444" t="s">
        <v>7</v>
      </c>
      <c r="F6" s="437" t="s">
        <v>6</v>
      </c>
      <c r="G6" s="444" t="s">
        <v>7</v>
      </c>
      <c r="H6" s="437" t="s">
        <v>6</v>
      </c>
      <c r="I6" s="444" t="s">
        <v>7</v>
      </c>
      <c r="J6" s="437" t="s">
        <v>6</v>
      </c>
      <c r="K6" s="445" t="s">
        <v>7</v>
      </c>
      <c r="L6" s="437" t="s">
        <v>6</v>
      </c>
      <c r="M6" s="445" t="s">
        <v>7</v>
      </c>
      <c r="N6" s="437" t="s">
        <v>6</v>
      </c>
      <c r="O6" s="445" t="s">
        <v>7</v>
      </c>
      <c r="P6" s="437" t="s">
        <v>6</v>
      </c>
      <c r="Q6" s="446" t="s">
        <v>7</v>
      </c>
      <c r="R6" s="518"/>
    </row>
    <row r="7" spans="2:19" ht="21.95" customHeight="1" thickTop="1" thickBot="1" x14ac:dyDescent="0.3">
      <c r="B7" s="352">
        <v>1</v>
      </c>
      <c r="C7" s="353" t="s">
        <v>211</v>
      </c>
      <c r="D7" s="157">
        <v>78</v>
      </c>
      <c r="E7" s="158">
        <v>8.5742552489831807E-3</v>
      </c>
      <c r="F7" s="159">
        <v>69</v>
      </c>
      <c r="G7" s="158">
        <v>7.2708113804004215E-3</v>
      </c>
      <c r="H7" s="159">
        <v>74</v>
      </c>
      <c r="I7" s="158">
        <v>7.5633687653311535E-3</v>
      </c>
      <c r="J7" s="159">
        <v>78</v>
      </c>
      <c r="K7" s="160">
        <v>7.3384137736381607E-3</v>
      </c>
      <c r="L7" s="159">
        <v>86</v>
      </c>
      <c r="M7" s="160">
        <v>8.1516587677725114E-3</v>
      </c>
      <c r="N7" s="159">
        <v>105</v>
      </c>
      <c r="O7" s="160">
        <v>9.1687041564792199E-3</v>
      </c>
      <c r="P7" s="159">
        <v>47</v>
      </c>
      <c r="Q7" s="160">
        <v>6.6449879824685438E-3</v>
      </c>
      <c r="R7" s="294">
        <v>-0.55238095238095242</v>
      </c>
    </row>
    <row r="8" spans="2:19" ht="35.1" customHeight="1" thickTop="1" x14ac:dyDescent="0.25">
      <c r="B8" s="354">
        <v>10</v>
      </c>
      <c r="C8" s="163" t="s">
        <v>212</v>
      </c>
      <c r="D8" s="164">
        <v>1</v>
      </c>
      <c r="E8" s="165">
        <v>1.0992634934593822E-4</v>
      </c>
      <c r="F8" s="166">
        <v>0</v>
      </c>
      <c r="G8" s="165">
        <v>0</v>
      </c>
      <c r="H8" s="166">
        <v>3</v>
      </c>
      <c r="I8" s="165">
        <v>3.0662305805396572E-4</v>
      </c>
      <c r="J8" s="166">
        <v>0</v>
      </c>
      <c r="K8" s="168">
        <v>0</v>
      </c>
      <c r="L8" s="166">
        <v>0</v>
      </c>
      <c r="M8" s="168">
        <v>0</v>
      </c>
      <c r="N8" s="166">
        <v>3</v>
      </c>
      <c r="O8" s="168">
        <v>2.6196297589940623E-4</v>
      </c>
      <c r="P8" s="166">
        <v>0</v>
      </c>
      <c r="Q8" s="168">
        <v>0</v>
      </c>
      <c r="R8" s="296">
        <v>-1</v>
      </c>
      <c r="S8" s="464" t="s">
        <v>393</v>
      </c>
    </row>
    <row r="9" spans="2:19" ht="21.95" customHeight="1" x14ac:dyDescent="0.25">
      <c r="B9" s="354">
        <v>11</v>
      </c>
      <c r="C9" s="163" t="s">
        <v>213</v>
      </c>
      <c r="D9" s="164">
        <v>2</v>
      </c>
      <c r="E9" s="165">
        <v>2.1985269869187644E-4</v>
      </c>
      <c r="F9" s="166">
        <v>1</v>
      </c>
      <c r="G9" s="165">
        <v>1.0537407797681771E-4</v>
      </c>
      <c r="H9" s="166">
        <v>1</v>
      </c>
      <c r="I9" s="165">
        <v>1.0220768601798856E-4</v>
      </c>
      <c r="J9" s="166">
        <v>0</v>
      </c>
      <c r="K9" s="168">
        <v>0</v>
      </c>
      <c r="L9" s="166">
        <v>0</v>
      </c>
      <c r="M9" s="168">
        <v>0</v>
      </c>
      <c r="N9" s="166">
        <v>2</v>
      </c>
      <c r="O9" s="168">
        <v>1.7464198393293747E-4</v>
      </c>
      <c r="P9" s="166">
        <v>1</v>
      </c>
      <c r="Q9" s="168">
        <v>1.4138272303124559E-4</v>
      </c>
      <c r="R9" s="296">
        <v>-0.5</v>
      </c>
      <c r="S9" s="464" t="s">
        <v>394</v>
      </c>
    </row>
    <row r="10" spans="2:19" ht="35.1" customHeight="1" x14ac:dyDescent="0.25">
      <c r="B10" s="354">
        <v>12</v>
      </c>
      <c r="C10" s="163" t="s">
        <v>214</v>
      </c>
      <c r="D10" s="164">
        <v>1</v>
      </c>
      <c r="E10" s="165">
        <v>1.0992634934593822E-4</v>
      </c>
      <c r="F10" s="166">
        <v>1</v>
      </c>
      <c r="G10" s="165">
        <v>1.0537407797681771E-4</v>
      </c>
      <c r="H10" s="166">
        <v>1</v>
      </c>
      <c r="I10" s="165">
        <v>1.0220768601798856E-4</v>
      </c>
      <c r="J10" s="166">
        <v>0</v>
      </c>
      <c r="K10" s="168">
        <v>0</v>
      </c>
      <c r="L10" s="166">
        <v>1</v>
      </c>
      <c r="M10" s="168">
        <v>9.4786729857819903E-5</v>
      </c>
      <c r="N10" s="166">
        <v>2</v>
      </c>
      <c r="O10" s="168">
        <v>1.7464198393293747E-4</v>
      </c>
      <c r="P10" s="166">
        <v>0</v>
      </c>
      <c r="Q10" s="168">
        <v>0</v>
      </c>
      <c r="R10" s="296">
        <v>-1</v>
      </c>
      <c r="S10" s="464" t="s">
        <v>395</v>
      </c>
    </row>
    <row r="11" spans="2:19" ht="21.95" customHeight="1" x14ac:dyDescent="0.25">
      <c r="B11" s="354">
        <v>13</v>
      </c>
      <c r="C11" s="163" t="s">
        <v>215</v>
      </c>
      <c r="D11" s="164">
        <v>0</v>
      </c>
      <c r="E11" s="165">
        <v>0</v>
      </c>
      <c r="F11" s="166">
        <v>1</v>
      </c>
      <c r="G11" s="165">
        <v>1.0537407797681771E-4</v>
      </c>
      <c r="H11" s="166">
        <v>3</v>
      </c>
      <c r="I11" s="165">
        <v>3.0662305805396572E-4</v>
      </c>
      <c r="J11" s="166">
        <v>2</v>
      </c>
      <c r="K11" s="168">
        <v>1.8816445573431178E-4</v>
      </c>
      <c r="L11" s="166">
        <v>1</v>
      </c>
      <c r="M11" s="168">
        <v>9.4786729857819903E-5</v>
      </c>
      <c r="N11" s="166">
        <v>2</v>
      </c>
      <c r="O11" s="168">
        <v>1.7464198393293747E-4</v>
      </c>
      <c r="P11" s="166">
        <v>3</v>
      </c>
      <c r="Q11" s="168">
        <v>4.2414816909373674E-4</v>
      </c>
      <c r="R11" s="296">
        <v>0.5</v>
      </c>
      <c r="S11" s="464" t="s">
        <v>396</v>
      </c>
    </row>
    <row r="12" spans="2:19" ht="21.95" customHeight="1" x14ac:dyDescent="0.25">
      <c r="B12" s="354">
        <v>14</v>
      </c>
      <c r="C12" s="163" t="s">
        <v>216</v>
      </c>
      <c r="D12" s="164">
        <v>58</v>
      </c>
      <c r="E12" s="165">
        <v>6.3757282620644168E-3</v>
      </c>
      <c r="F12" s="166">
        <v>57</v>
      </c>
      <c r="G12" s="165">
        <v>6.0063224446786087E-3</v>
      </c>
      <c r="H12" s="166">
        <v>54</v>
      </c>
      <c r="I12" s="165">
        <v>5.5192150449713817E-3</v>
      </c>
      <c r="J12" s="166">
        <v>61</v>
      </c>
      <c r="K12" s="168">
        <v>5.7390158998965098E-3</v>
      </c>
      <c r="L12" s="166">
        <v>71</v>
      </c>
      <c r="M12" s="168">
        <v>6.7298578199052128E-3</v>
      </c>
      <c r="N12" s="166">
        <v>80</v>
      </c>
      <c r="O12" s="168">
        <v>6.9856793573174992E-3</v>
      </c>
      <c r="P12" s="166">
        <v>33</v>
      </c>
      <c r="Q12" s="168">
        <v>4.6656298600311046E-3</v>
      </c>
      <c r="R12" s="296">
        <v>-0.58750000000000002</v>
      </c>
      <c r="S12" s="464" t="s">
        <v>397</v>
      </c>
    </row>
    <row r="13" spans="2:19" ht="21.95" customHeight="1" x14ac:dyDescent="0.25">
      <c r="B13" s="354">
        <v>15</v>
      </c>
      <c r="C13" s="163" t="s">
        <v>217</v>
      </c>
      <c r="D13" s="164">
        <v>2</v>
      </c>
      <c r="E13" s="165">
        <v>2.1985269869187644E-4</v>
      </c>
      <c r="F13" s="166">
        <v>1</v>
      </c>
      <c r="G13" s="165">
        <v>1.0537407797681771E-4</v>
      </c>
      <c r="H13" s="166">
        <v>3</v>
      </c>
      <c r="I13" s="165">
        <v>3.0662305805396572E-4</v>
      </c>
      <c r="J13" s="166">
        <v>1</v>
      </c>
      <c r="K13" s="168">
        <v>9.4082227867155888E-5</v>
      </c>
      <c r="L13" s="166">
        <v>1</v>
      </c>
      <c r="M13" s="168">
        <v>9.4786729857819903E-5</v>
      </c>
      <c r="N13" s="166">
        <v>3</v>
      </c>
      <c r="O13" s="168">
        <v>2.6196297589940623E-4</v>
      </c>
      <c r="P13" s="166">
        <v>0</v>
      </c>
      <c r="Q13" s="168">
        <v>0</v>
      </c>
      <c r="R13" s="296">
        <v>-1</v>
      </c>
      <c r="S13" s="464" t="s">
        <v>398</v>
      </c>
    </row>
    <row r="14" spans="2:19" ht="35.1" customHeight="1" x14ac:dyDescent="0.25">
      <c r="B14" s="354">
        <v>16</v>
      </c>
      <c r="C14" s="163" t="s">
        <v>218</v>
      </c>
      <c r="D14" s="164">
        <v>3</v>
      </c>
      <c r="E14" s="165">
        <v>3.2977904803781465E-4</v>
      </c>
      <c r="F14" s="166">
        <v>1</v>
      </c>
      <c r="G14" s="165">
        <v>1.0537407797681771E-4</v>
      </c>
      <c r="H14" s="166">
        <v>0</v>
      </c>
      <c r="I14" s="165">
        <v>0</v>
      </c>
      <c r="J14" s="166">
        <v>3</v>
      </c>
      <c r="K14" s="168">
        <v>2.8224668360146769E-4</v>
      </c>
      <c r="L14" s="166">
        <v>4</v>
      </c>
      <c r="M14" s="168">
        <v>3.7914691943127961E-4</v>
      </c>
      <c r="N14" s="166">
        <v>2</v>
      </c>
      <c r="O14" s="168">
        <v>1.7464198393293747E-4</v>
      </c>
      <c r="P14" s="166">
        <v>2</v>
      </c>
      <c r="Q14" s="168">
        <v>2.8276544606249118E-4</v>
      </c>
      <c r="R14" s="296">
        <v>0</v>
      </c>
      <c r="S14" s="464" t="s">
        <v>399</v>
      </c>
    </row>
    <row r="15" spans="2:19" ht="35.1" customHeight="1" x14ac:dyDescent="0.25">
      <c r="B15" s="354">
        <v>17</v>
      </c>
      <c r="C15" s="163" t="s">
        <v>219</v>
      </c>
      <c r="D15" s="164">
        <v>1</v>
      </c>
      <c r="E15" s="165">
        <v>1.0992634934593822E-4</v>
      </c>
      <c r="F15" s="166">
        <v>0</v>
      </c>
      <c r="G15" s="165">
        <v>0</v>
      </c>
      <c r="H15" s="166">
        <v>0</v>
      </c>
      <c r="I15" s="165">
        <v>0</v>
      </c>
      <c r="J15" s="166">
        <v>0</v>
      </c>
      <c r="K15" s="168">
        <v>0</v>
      </c>
      <c r="L15" s="166">
        <v>0</v>
      </c>
      <c r="M15" s="168">
        <v>0</v>
      </c>
      <c r="N15" s="166">
        <v>1</v>
      </c>
      <c r="O15" s="168">
        <v>8.7320991966468735E-5</v>
      </c>
      <c r="P15" s="166">
        <v>1</v>
      </c>
      <c r="Q15" s="168">
        <v>1.4138272303124559E-4</v>
      </c>
      <c r="R15" s="296">
        <v>0</v>
      </c>
      <c r="S15" s="464" t="s">
        <v>400</v>
      </c>
    </row>
    <row r="16" spans="2:19" ht="35.1" customHeight="1" thickBot="1" x14ac:dyDescent="0.3">
      <c r="B16" s="354">
        <v>19</v>
      </c>
      <c r="C16" s="163" t="s">
        <v>220</v>
      </c>
      <c r="D16" s="164">
        <v>10</v>
      </c>
      <c r="E16" s="165">
        <v>1.0992634934593821E-3</v>
      </c>
      <c r="F16" s="166">
        <v>7</v>
      </c>
      <c r="G16" s="165">
        <v>7.3761854583772387E-4</v>
      </c>
      <c r="H16" s="166">
        <v>9</v>
      </c>
      <c r="I16" s="165">
        <v>9.1986917416189695E-4</v>
      </c>
      <c r="J16" s="166">
        <v>11</v>
      </c>
      <c r="K16" s="168">
        <v>1.0349045065387147E-3</v>
      </c>
      <c r="L16" s="166">
        <v>8</v>
      </c>
      <c r="M16" s="168">
        <v>7.5829383886255922E-4</v>
      </c>
      <c r="N16" s="166">
        <v>10</v>
      </c>
      <c r="O16" s="168">
        <v>8.732099196646874E-4</v>
      </c>
      <c r="P16" s="166">
        <v>7</v>
      </c>
      <c r="Q16" s="168">
        <v>9.8967906121871915E-4</v>
      </c>
      <c r="R16" s="296">
        <v>-0.3</v>
      </c>
      <c r="S16" s="464" t="s">
        <v>401</v>
      </c>
    </row>
    <row r="17" spans="2:19" ht="21.95" customHeight="1" thickTop="1" thickBot="1" x14ac:dyDescent="0.3">
      <c r="B17" s="352">
        <v>2</v>
      </c>
      <c r="C17" s="353" t="s">
        <v>221</v>
      </c>
      <c r="D17" s="157">
        <v>8</v>
      </c>
      <c r="E17" s="158">
        <v>8.7941079476750578E-4</v>
      </c>
      <c r="F17" s="159">
        <v>2</v>
      </c>
      <c r="G17" s="158">
        <v>2.1074815595363542E-4</v>
      </c>
      <c r="H17" s="159">
        <v>5</v>
      </c>
      <c r="I17" s="158">
        <v>5.1103843008994262E-4</v>
      </c>
      <c r="J17" s="159">
        <v>6</v>
      </c>
      <c r="K17" s="160">
        <v>5.6449336720293527E-4</v>
      </c>
      <c r="L17" s="159">
        <v>7</v>
      </c>
      <c r="M17" s="160">
        <v>6.6350710900473929E-4</v>
      </c>
      <c r="N17" s="159">
        <v>5</v>
      </c>
      <c r="O17" s="160">
        <v>4.3660495983234365E-4</v>
      </c>
      <c r="P17" s="159">
        <v>4</v>
      </c>
      <c r="Q17" s="160">
        <v>5.6553089212498236E-4</v>
      </c>
      <c r="R17" s="294">
        <v>-0.2</v>
      </c>
    </row>
    <row r="18" spans="2:19" ht="21.95" customHeight="1" thickTop="1" x14ac:dyDescent="0.25">
      <c r="B18" s="354">
        <v>20</v>
      </c>
      <c r="C18" s="163" t="s">
        <v>222</v>
      </c>
      <c r="D18" s="164">
        <v>0</v>
      </c>
      <c r="E18" s="165">
        <v>0</v>
      </c>
      <c r="F18" s="166">
        <v>0</v>
      </c>
      <c r="G18" s="165">
        <v>0</v>
      </c>
      <c r="H18" s="166">
        <v>0</v>
      </c>
      <c r="I18" s="165">
        <v>0</v>
      </c>
      <c r="J18" s="166">
        <v>0</v>
      </c>
      <c r="K18" s="168">
        <v>0</v>
      </c>
      <c r="L18" s="166">
        <v>1</v>
      </c>
      <c r="M18" s="168">
        <v>9.4786729857819903E-5</v>
      </c>
      <c r="N18" s="166">
        <v>0</v>
      </c>
      <c r="O18" s="168">
        <v>0</v>
      </c>
      <c r="P18" s="166">
        <v>1</v>
      </c>
      <c r="Q18" s="168">
        <v>1.4138272303124559E-4</v>
      </c>
      <c r="R18" s="296">
        <v>0</v>
      </c>
      <c r="S18" s="464" t="s">
        <v>402</v>
      </c>
    </row>
    <row r="19" spans="2:19" ht="21.95" customHeight="1" x14ac:dyDescent="0.25">
      <c r="B19" s="354">
        <v>21</v>
      </c>
      <c r="C19" s="163" t="s">
        <v>223</v>
      </c>
      <c r="D19" s="164">
        <v>2</v>
      </c>
      <c r="E19" s="165">
        <v>2.1985269869187644E-4</v>
      </c>
      <c r="F19" s="166">
        <v>0</v>
      </c>
      <c r="G19" s="165">
        <v>0</v>
      </c>
      <c r="H19" s="166">
        <v>0</v>
      </c>
      <c r="I19" s="165">
        <v>0</v>
      </c>
      <c r="J19" s="166">
        <v>0</v>
      </c>
      <c r="K19" s="168">
        <v>0</v>
      </c>
      <c r="L19" s="166">
        <v>2</v>
      </c>
      <c r="M19" s="168">
        <v>1.8957345971563981E-4</v>
      </c>
      <c r="N19" s="166">
        <v>1</v>
      </c>
      <c r="O19" s="168">
        <v>8.7320991966468735E-5</v>
      </c>
      <c r="P19" s="166">
        <v>1</v>
      </c>
      <c r="Q19" s="168">
        <v>1.4138272303124559E-4</v>
      </c>
      <c r="R19" s="296">
        <v>0</v>
      </c>
      <c r="S19" s="464" t="s">
        <v>403</v>
      </c>
    </row>
    <row r="20" spans="2:19" ht="21.95" customHeight="1" x14ac:dyDescent="0.25">
      <c r="B20" s="354">
        <v>22</v>
      </c>
      <c r="C20" s="163" t="s">
        <v>224</v>
      </c>
      <c r="D20" s="164">
        <v>0</v>
      </c>
      <c r="E20" s="165">
        <v>0</v>
      </c>
      <c r="F20" s="166">
        <v>0</v>
      </c>
      <c r="G20" s="165">
        <v>0</v>
      </c>
      <c r="H20" s="166">
        <v>0</v>
      </c>
      <c r="I20" s="165">
        <v>0</v>
      </c>
      <c r="J20" s="166">
        <v>1</v>
      </c>
      <c r="K20" s="168">
        <v>9.4082227867155888E-5</v>
      </c>
      <c r="L20" s="166">
        <v>0</v>
      </c>
      <c r="M20" s="168">
        <v>0</v>
      </c>
      <c r="N20" s="166">
        <v>0</v>
      </c>
      <c r="O20" s="168">
        <v>0</v>
      </c>
      <c r="P20" s="166">
        <v>0</v>
      </c>
      <c r="Q20" s="168">
        <v>0</v>
      </c>
      <c r="R20" s="296">
        <v>0</v>
      </c>
      <c r="S20" s="464" t="s">
        <v>404</v>
      </c>
    </row>
    <row r="21" spans="2:19" ht="21.95" customHeight="1" x14ac:dyDescent="0.25">
      <c r="B21" s="354">
        <v>23</v>
      </c>
      <c r="C21" s="163" t="s">
        <v>225</v>
      </c>
      <c r="D21" s="164">
        <v>1</v>
      </c>
      <c r="E21" s="165">
        <v>1.0992634934593822E-4</v>
      </c>
      <c r="F21" s="166">
        <v>1</v>
      </c>
      <c r="G21" s="165">
        <v>1.0537407797681771E-4</v>
      </c>
      <c r="H21" s="166">
        <v>0</v>
      </c>
      <c r="I21" s="165">
        <v>0</v>
      </c>
      <c r="J21" s="166">
        <v>1</v>
      </c>
      <c r="K21" s="168">
        <v>9.4082227867155888E-5</v>
      </c>
      <c r="L21" s="166">
        <v>0</v>
      </c>
      <c r="M21" s="168">
        <v>0</v>
      </c>
      <c r="N21" s="166">
        <v>0</v>
      </c>
      <c r="O21" s="168">
        <v>0</v>
      </c>
      <c r="P21" s="166">
        <v>0</v>
      </c>
      <c r="Q21" s="168">
        <v>0</v>
      </c>
      <c r="R21" s="296">
        <v>0</v>
      </c>
      <c r="S21" s="464" t="s">
        <v>405</v>
      </c>
    </row>
    <row r="22" spans="2:19" ht="35.1" customHeight="1" thickBot="1" x14ac:dyDescent="0.3">
      <c r="B22" s="354">
        <v>29</v>
      </c>
      <c r="C22" s="163" t="s">
        <v>226</v>
      </c>
      <c r="D22" s="164">
        <v>5</v>
      </c>
      <c r="E22" s="165">
        <v>5.4963174672969107E-4</v>
      </c>
      <c r="F22" s="166">
        <v>1</v>
      </c>
      <c r="G22" s="165">
        <v>1.0537407797681771E-4</v>
      </c>
      <c r="H22" s="166">
        <v>5</v>
      </c>
      <c r="I22" s="165">
        <v>5.1103843008994262E-4</v>
      </c>
      <c r="J22" s="166">
        <v>4</v>
      </c>
      <c r="K22" s="168">
        <v>3.7632891146862355E-4</v>
      </c>
      <c r="L22" s="166">
        <v>4</v>
      </c>
      <c r="M22" s="168">
        <v>3.7914691943127961E-4</v>
      </c>
      <c r="N22" s="166">
        <v>4</v>
      </c>
      <c r="O22" s="168">
        <v>3.4928396786587494E-4</v>
      </c>
      <c r="P22" s="166">
        <v>2</v>
      </c>
      <c r="Q22" s="168">
        <v>2.8276544606249118E-4</v>
      </c>
      <c r="R22" s="296">
        <v>-0.5</v>
      </c>
      <c r="S22" s="464" t="s">
        <v>406</v>
      </c>
    </row>
    <row r="23" spans="2:19" ht="35.1" customHeight="1" thickTop="1" thickBot="1" x14ac:dyDescent="0.3">
      <c r="B23" s="352">
        <v>3</v>
      </c>
      <c r="C23" s="353" t="s">
        <v>227</v>
      </c>
      <c r="D23" s="157">
        <v>2707</v>
      </c>
      <c r="E23" s="158">
        <v>0.29757062767945475</v>
      </c>
      <c r="F23" s="159">
        <v>3147</v>
      </c>
      <c r="G23" s="158">
        <v>0.3316122233930453</v>
      </c>
      <c r="H23" s="159">
        <v>3291</v>
      </c>
      <c r="I23" s="158">
        <v>0.33636549468520033</v>
      </c>
      <c r="J23" s="159">
        <v>3923</v>
      </c>
      <c r="K23" s="160">
        <v>0.36908457992285254</v>
      </c>
      <c r="L23" s="159">
        <v>4136</v>
      </c>
      <c r="M23" s="160">
        <v>0.3920379146919431</v>
      </c>
      <c r="N23" s="159">
        <v>4712</v>
      </c>
      <c r="O23" s="160">
        <v>0.41145651414600076</v>
      </c>
      <c r="P23" s="159">
        <v>2919</v>
      </c>
      <c r="Q23" s="160">
        <v>0.41269616852820584</v>
      </c>
      <c r="R23" s="294">
        <v>-0.38051782682512736</v>
      </c>
    </row>
    <row r="24" spans="2:19" ht="35.1" customHeight="1" thickTop="1" x14ac:dyDescent="0.25">
      <c r="B24" s="354">
        <v>30</v>
      </c>
      <c r="C24" s="163" t="s">
        <v>228</v>
      </c>
      <c r="D24" s="164">
        <v>190</v>
      </c>
      <c r="E24" s="165">
        <v>2.0886006375728263E-2</v>
      </c>
      <c r="F24" s="166">
        <v>204</v>
      </c>
      <c r="G24" s="165">
        <v>2.1496311907270811E-2</v>
      </c>
      <c r="H24" s="166">
        <v>177</v>
      </c>
      <c r="I24" s="165">
        <v>1.8090760425183972E-2</v>
      </c>
      <c r="J24" s="166">
        <v>239</v>
      </c>
      <c r="K24" s="168">
        <v>2.248565246025026E-2</v>
      </c>
      <c r="L24" s="166">
        <v>207</v>
      </c>
      <c r="M24" s="168">
        <v>1.9620853080568719E-2</v>
      </c>
      <c r="N24" s="166">
        <v>324</v>
      </c>
      <c r="O24" s="168">
        <v>2.829200139713587E-2</v>
      </c>
      <c r="P24" s="166">
        <v>287</v>
      </c>
      <c r="Q24" s="168">
        <v>4.057684150996748E-2</v>
      </c>
      <c r="R24" s="296">
        <v>-0.11419753086419752</v>
      </c>
      <c r="S24" s="464" t="s">
        <v>407</v>
      </c>
    </row>
    <row r="25" spans="2:19" ht="21.95" customHeight="1" x14ac:dyDescent="0.25">
      <c r="B25" s="354">
        <v>31</v>
      </c>
      <c r="C25" s="163" t="s">
        <v>229</v>
      </c>
      <c r="D25" s="164">
        <v>2070</v>
      </c>
      <c r="E25" s="165">
        <v>0.22754754314609213</v>
      </c>
      <c r="F25" s="166">
        <v>2410</v>
      </c>
      <c r="G25" s="165">
        <v>0.25395152792413067</v>
      </c>
      <c r="H25" s="166">
        <v>2665</v>
      </c>
      <c r="I25" s="165">
        <v>0.27238348323793948</v>
      </c>
      <c r="J25" s="166">
        <v>2985</v>
      </c>
      <c r="K25" s="168">
        <v>0.28083545018346034</v>
      </c>
      <c r="L25" s="166">
        <v>3121</v>
      </c>
      <c r="M25" s="168">
        <v>0.2958293838862559</v>
      </c>
      <c r="N25" s="166">
        <v>3834</v>
      </c>
      <c r="O25" s="168">
        <v>0.33478868319944116</v>
      </c>
      <c r="P25" s="166">
        <v>2257</v>
      </c>
      <c r="Q25" s="168">
        <v>0.31910080588152129</v>
      </c>
      <c r="R25" s="296">
        <v>-0.41131977047470003</v>
      </c>
      <c r="S25" s="464" t="s">
        <v>408</v>
      </c>
    </row>
    <row r="26" spans="2:19" ht="21.95" customHeight="1" x14ac:dyDescent="0.25">
      <c r="B26" s="354">
        <v>32</v>
      </c>
      <c r="C26" s="163" t="s">
        <v>230</v>
      </c>
      <c r="D26" s="164">
        <v>359</v>
      </c>
      <c r="E26" s="165">
        <v>3.9463559415191821E-2</v>
      </c>
      <c r="F26" s="166">
        <v>432</v>
      </c>
      <c r="G26" s="165">
        <v>4.552160168598525E-2</v>
      </c>
      <c r="H26" s="166">
        <v>385</v>
      </c>
      <c r="I26" s="165">
        <v>3.9349959116925591E-2</v>
      </c>
      <c r="J26" s="166">
        <v>551</v>
      </c>
      <c r="K26" s="168">
        <v>5.1839307554802892E-2</v>
      </c>
      <c r="L26" s="166">
        <v>502</v>
      </c>
      <c r="M26" s="168">
        <v>4.7582938388625595E-2</v>
      </c>
      <c r="N26" s="166">
        <v>484</v>
      </c>
      <c r="O26" s="168">
        <v>4.226336011177087E-2</v>
      </c>
      <c r="P26" s="166">
        <v>321</v>
      </c>
      <c r="Q26" s="168">
        <v>4.5383854093029835E-2</v>
      </c>
      <c r="R26" s="296">
        <v>-0.33677685950413222</v>
      </c>
      <c r="S26" s="464" t="s">
        <v>409</v>
      </c>
    </row>
    <row r="27" spans="2:19" ht="35.1" customHeight="1" thickBot="1" x14ac:dyDescent="0.3">
      <c r="B27" s="354">
        <v>39</v>
      </c>
      <c r="C27" s="163" t="s">
        <v>231</v>
      </c>
      <c r="D27" s="164">
        <v>88</v>
      </c>
      <c r="E27" s="165">
        <v>9.673518742442563E-3</v>
      </c>
      <c r="F27" s="166">
        <v>101</v>
      </c>
      <c r="G27" s="165">
        <v>1.0642781875658588E-2</v>
      </c>
      <c r="H27" s="166">
        <v>64</v>
      </c>
      <c r="I27" s="165">
        <v>6.5412919051512676E-3</v>
      </c>
      <c r="J27" s="166">
        <v>148</v>
      </c>
      <c r="K27" s="168">
        <v>1.3924169724339073E-2</v>
      </c>
      <c r="L27" s="166">
        <v>306</v>
      </c>
      <c r="M27" s="168">
        <v>2.9004739336492891E-2</v>
      </c>
      <c r="N27" s="166">
        <v>70</v>
      </c>
      <c r="O27" s="168">
        <v>6.1124694376528121E-3</v>
      </c>
      <c r="P27" s="166">
        <v>54</v>
      </c>
      <c r="Q27" s="168">
        <v>7.6346670436872616E-3</v>
      </c>
      <c r="R27" s="296">
        <v>-0.22857142857142856</v>
      </c>
      <c r="S27" s="464" t="s">
        <v>410</v>
      </c>
    </row>
    <row r="28" spans="2:19" ht="21.95" customHeight="1" thickTop="1" thickBot="1" x14ac:dyDescent="0.3">
      <c r="B28" s="352">
        <v>4</v>
      </c>
      <c r="C28" s="353" t="s">
        <v>232</v>
      </c>
      <c r="D28" s="157">
        <v>2924</v>
      </c>
      <c r="E28" s="158">
        <v>0.32142464548752336</v>
      </c>
      <c r="F28" s="159">
        <v>2892</v>
      </c>
      <c r="G28" s="158">
        <v>0.30474183350895678</v>
      </c>
      <c r="H28" s="159">
        <v>3176</v>
      </c>
      <c r="I28" s="158">
        <v>0.32461161079313167</v>
      </c>
      <c r="J28" s="159">
        <v>3295</v>
      </c>
      <c r="K28" s="160">
        <v>0.31000094082227864</v>
      </c>
      <c r="L28" s="159">
        <v>3019</v>
      </c>
      <c r="M28" s="160">
        <v>0.28616113744075827</v>
      </c>
      <c r="N28" s="159">
        <v>3210</v>
      </c>
      <c r="O28" s="160">
        <v>0.28030038421236464</v>
      </c>
      <c r="P28" s="159">
        <v>2065</v>
      </c>
      <c r="Q28" s="160">
        <v>0.29195532305952215</v>
      </c>
      <c r="R28" s="294">
        <v>-0.35669781931464173</v>
      </c>
    </row>
    <row r="29" spans="2:19" ht="21.95" customHeight="1" thickTop="1" x14ac:dyDescent="0.25">
      <c r="B29" s="354">
        <v>40</v>
      </c>
      <c r="C29" s="163" t="s">
        <v>233</v>
      </c>
      <c r="D29" s="164">
        <v>272</v>
      </c>
      <c r="E29" s="165">
        <v>2.9899967022095197E-2</v>
      </c>
      <c r="F29" s="166">
        <v>301</v>
      </c>
      <c r="G29" s="165">
        <v>3.1717597471022131E-2</v>
      </c>
      <c r="H29" s="166">
        <v>472</v>
      </c>
      <c r="I29" s="165">
        <v>4.8242027800490597E-2</v>
      </c>
      <c r="J29" s="166">
        <v>440</v>
      </c>
      <c r="K29" s="168">
        <v>4.1396180261548593E-2</v>
      </c>
      <c r="L29" s="166">
        <v>429</v>
      </c>
      <c r="M29" s="168">
        <v>4.0663507109004737E-2</v>
      </c>
      <c r="N29" s="166">
        <v>446</v>
      </c>
      <c r="O29" s="168">
        <v>3.8945162417045057E-2</v>
      </c>
      <c r="P29" s="166">
        <v>193</v>
      </c>
      <c r="Q29" s="168">
        <v>2.7286865545030396E-2</v>
      </c>
      <c r="R29" s="296">
        <v>-0.56726457399103136</v>
      </c>
      <c r="S29" s="464" t="s">
        <v>411</v>
      </c>
    </row>
    <row r="30" spans="2:19" ht="21.95" customHeight="1" x14ac:dyDescent="0.25">
      <c r="B30" s="354">
        <v>41</v>
      </c>
      <c r="C30" s="163" t="s">
        <v>234</v>
      </c>
      <c r="D30" s="164">
        <v>26</v>
      </c>
      <c r="E30" s="165">
        <v>2.8580850829943937E-3</v>
      </c>
      <c r="F30" s="166">
        <v>34</v>
      </c>
      <c r="G30" s="165">
        <v>3.5827186512118019E-3</v>
      </c>
      <c r="H30" s="166">
        <v>34</v>
      </c>
      <c r="I30" s="165">
        <v>3.4750613246116108E-3</v>
      </c>
      <c r="J30" s="166">
        <v>37</v>
      </c>
      <c r="K30" s="168">
        <v>3.4810424310847683E-3</v>
      </c>
      <c r="L30" s="166">
        <v>25</v>
      </c>
      <c r="M30" s="168">
        <v>2.3696682464454978E-3</v>
      </c>
      <c r="N30" s="166">
        <v>26</v>
      </c>
      <c r="O30" s="168">
        <v>2.2703457911281873E-3</v>
      </c>
      <c r="P30" s="166">
        <v>20</v>
      </c>
      <c r="Q30" s="168">
        <v>2.8276544606249117E-3</v>
      </c>
      <c r="R30" s="296">
        <v>-0.23076923076923078</v>
      </c>
      <c r="S30" s="464" t="s">
        <v>412</v>
      </c>
    </row>
    <row r="31" spans="2:19" ht="21.95" customHeight="1" x14ac:dyDescent="0.25">
      <c r="B31" s="354">
        <v>42</v>
      </c>
      <c r="C31" s="163" t="s">
        <v>235</v>
      </c>
      <c r="D31" s="164">
        <v>67</v>
      </c>
      <c r="E31" s="165">
        <v>7.3650654061778609E-3</v>
      </c>
      <c r="F31" s="166">
        <v>60</v>
      </c>
      <c r="G31" s="165">
        <v>6.3224446786090622E-3</v>
      </c>
      <c r="H31" s="166">
        <v>60</v>
      </c>
      <c r="I31" s="165">
        <v>6.1324611610793136E-3</v>
      </c>
      <c r="J31" s="166">
        <v>102</v>
      </c>
      <c r="K31" s="168">
        <v>9.5963872424499018E-3</v>
      </c>
      <c r="L31" s="166">
        <v>91</v>
      </c>
      <c r="M31" s="168">
        <v>8.6255924170616106E-3</v>
      </c>
      <c r="N31" s="166">
        <v>116</v>
      </c>
      <c r="O31" s="168">
        <v>1.0129235068110374E-2</v>
      </c>
      <c r="P31" s="166">
        <v>47</v>
      </c>
      <c r="Q31" s="168">
        <v>6.6449879824685421E-3</v>
      </c>
      <c r="R31" s="296">
        <v>-0.59482758620689657</v>
      </c>
      <c r="S31" s="464" t="s">
        <v>413</v>
      </c>
    </row>
    <row r="32" spans="2:19" ht="21.95" customHeight="1" x14ac:dyDescent="0.25">
      <c r="B32" s="354">
        <v>43</v>
      </c>
      <c r="C32" s="163" t="s">
        <v>236</v>
      </c>
      <c r="D32" s="164">
        <v>34</v>
      </c>
      <c r="E32" s="165">
        <v>3.7374958777618996E-3</v>
      </c>
      <c r="F32" s="166">
        <v>25</v>
      </c>
      <c r="G32" s="165">
        <v>2.6343519494204425E-3</v>
      </c>
      <c r="H32" s="166">
        <v>27</v>
      </c>
      <c r="I32" s="165">
        <v>2.7596075224856909E-3</v>
      </c>
      <c r="J32" s="166">
        <v>23</v>
      </c>
      <c r="K32" s="168">
        <v>2.1638912409445857E-3</v>
      </c>
      <c r="L32" s="166">
        <v>23</v>
      </c>
      <c r="M32" s="168">
        <v>2.180094786729858E-3</v>
      </c>
      <c r="N32" s="166">
        <v>17</v>
      </c>
      <c r="O32" s="168">
        <v>1.4844568634299685E-3</v>
      </c>
      <c r="P32" s="166">
        <v>10</v>
      </c>
      <c r="Q32" s="168">
        <v>1.4138272303124558E-3</v>
      </c>
      <c r="R32" s="296">
        <v>-0.41176470588235292</v>
      </c>
      <c r="S32" s="464" t="s">
        <v>414</v>
      </c>
    </row>
    <row r="33" spans="2:19" ht="21.95" customHeight="1" x14ac:dyDescent="0.25">
      <c r="B33" s="354">
        <v>44</v>
      </c>
      <c r="C33" s="163" t="s">
        <v>237</v>
      </c>
      <c r="D33" s="164">
        <v>741</v>
      </c>
      <c r="E33" s="165">
        <v>8.1455424865340229E-2</v>
      </c>
      <c r="F33" s="166">
        <v>696</v>
      </c>
      <c r="G33" s="165">
        <v>7.3340358271865122E-2</v>
      </c>
      <c r="H33" s="166">
        <v>702</v>
      </c>
      <c r="I33" s="165">
        <v>7.1749795584627962E-2</v>
      </c>
      <c r="J33" s="166">
        <v>755</v>
      </c>
      <c r="K33" s="168">
        <v>7.1032082039702696E-2</v>
      </c>
      <c r="L33" s="166">
        <v>699</v>
      </c>
      <c r="M33" s="168">
        <v>6.6255924170616112E-2</v>
      </c>
      <c r="N33" s="166">
        <v>776</v>
      </c>
      <c r="O33" s="168">
        <v>6.7761089765979748E-2</v>
      </c>
      <c r="P33" s="166">
        <v>486</v>
      </c>
      <c r="Q33" s="168">
        <v>6.8712003393185353E-2</v>
      </c>
      <c r="R33" s="296">
        <v>-0.37371134020618557</v>
      </c>
      <c r="S33" s="464" t="s">
        <v>415</v>
      </c>
    </row>
    <row r="34" spans="2:19" ht="35.1" customHeight="1" x14ac:dyDescent="0.25">
      <c r="B34" s="354">
        <v>45</v>
      </c>
      <c r="C34" s="163" t="s">
        <v>238</v>
      </c>
      <c r="D34" s="164">
        <v>1705</v>
      </c>
      <c r="E34" s="165">
        <v>0.18742442563482467</v>
      </c>
      <c r="F34" s="166">
        <v>1684</v>
      </c>
      <c r="G34" s="165">
        <v>0.17744994731296101</v>
      </c>
      <c r="H34" s="166">
        <v>1806</v>
      </c>
      <c r="I34" s="165">
        <v>0.18458708094848736</v>
      </c>
      <c r="J34" s="166">
        <v>1839</v>
      </c>
      <c r="K34" s="168">
        <v>0.17301721704769968</v>
      </c>
      <c r="L34" s="166">
        <v>1677</v>
      </c>
      <c r="M34" s="168">
        <v>0.15895734597156397</v>
      </c>
      <c r="N34" s="166">
        <v>1753</v>
      </c>
      <c r="O34" s="168">
        <v>0.1530736989172197</v>
      </c>
      <c r="P34" s="166">
        <v>1261</v>
      </c>
      <c r="Q34" s="168">
        <v>0.17828361374240068</v>
      </c>
      <c r="R34" s="296">
        <v>-0.28066172276098117</v>
      </c>
      <c r="S34" s="464" t="s">
        <v>416</v>
      </c>
    </row>
    <row r="35" spans="2:19" ht="35.1" customHeight="1" thickBot="1" x14ac:dyDescent="0.3">
      <c r="B35" s="354">
        <v>49</v>
      </c>
      <c r="C35" s="163" t="s">
        <v>239</v>
      </c>
      <c r="D35" s="164">
        <v>79</v>
      </c>
      <c r="E35" s="165">
        <v>8.6841815983291198E-3</v>
      </c>
      <c r="F35" s="166">
        <v>92</v>
      </c>
      <c r="G35" s="165">
        <v>9.6944151738672293E-3</v>
      </c>
      <c r="H35" s="166">
        <v>75</v>
      </c>
      <c r="I35" s="165">
        <v>7.6655764513491424E-3</v>
      </c>
      <c r="J35" s="166">
        <v>99</v>
      </c>
      <c r="K35" s="168">
        <v>9.3141405588484331E-3</v>
      </c>
      <c r="L35" s="166">
        <v>75</v>
      </c>
      <c r="M35" s="168">
        <v>7.1090047393364926E-3</v>
      </c>
      <c r="N35" s="166">
        <v>76</v>
      </c>
      <c r="O35" s="168">
        <v>6.6363953894516244E-3</v>
      </c>
      <c r="P35" s="166">
        <v>48</v>
      </c>
      <c r="Q35" s="168">
        <v>6.7863707054997878E-3</v>
      </c>
      <c r="R35" s="296">
        <v>-0.36842105263157893</v>
      </c>
      <c r="S35" s="464" t="s">
        <v>417</v>
      </c>
    </row>
    <row r="36" spans="2:19" ht="21.95" customHeight="1" thickTop="1" thickBot="1" x14ac:dyDescent="0.3">
      <c r="B36" s="352">
        <v>5</v>
      </c>
      <c r="C36" s="353" t="s">
        <v>240</v>
      </c>
      <c r="D36" s="157">
        <v>1297</v>
      </c>
      <c r="E36" s="158">
        <v>0.14257447510168186</v>
      </c>
      <c r="F36" s="159">
        <v>1216</v>
      </c>
      <c r="G36" s="158">
        <v>0.12813487881981034</v>
      </c>
      <c r="H36" s="159">
        <v>1116</v>
      </c>
      <c r="I36" s="158">
        <v>0.11406377759607521</v>
      </c>
      <c r="J36" s="159">
        <v>1146</v>
      </c>
      <c r="K36" s="160">
        <v>0.10781823313576067</v>
      </c>
      <c r="L36" s="159">
        <v>1127</v>
      </c>
      <c r="M36" s="160">
        <v>0.10682464454976304</v>
      </c>
      <c r="N36" s="159">
        <v>1064</v>
      </c>
      <c r="O36" s="160">
        <v>9.2909535452322736E-2</v>
      </c>
      <c r="P36" s="159">
        <v>723</v>
      </c>
      <c r="Q36" s="160">
        <v>0.10221970875159056</v>
      </c>
      <c r="R36" s="294">
        <v>-0.32048872180451127</v>
      </c>
    </row>
    <row r="37" spans="2:19" ht="21.95" customHeight="1" thickTop="1" x14ac:dyDescent="0.25">
      <c r="B37" s="354">
        <v>50</v>
      </c>
      <c r="C37" s="163" t="s">
        <v>241</v>
      </c>
      <c r="D37" s="164">
        <v>36</v>
      </c>
      <c r="E37" s="165">
        <v>3.9573485764537756E-3</v>
      </c>
      <c r="F37" s="166">
        <v>27</v>
      </c>
      <c r="G37" s="165">
        <v>2.8451001053740781E-3</v>
      </c>
      <c r="H37" s="166">
        <v>41</v>
      </c>
      <c r="I37" s="165">
        <v>4.1905151267375308E-3</v>
      </c>
      <c r="J37" s="166">
        <v>37</v>
      </c>
      <c r="K37" s="168">
        <v>3.4810424310847683E-3</v>
      </c>
      <c r="L37" s="166">
        <v>29</v>
      </c>
      <c r="M37" s="168">
        <v>2.7488151658767771E-3</v>
      </c>
      <c r="N37" s="166">
        <v>54</v>
      </c>
      <c r="O37" s="168">
        <v>4.715333566189312E-3</v>
      </c>
      <c r="P37" s="166">
        <v>25</v>
      </c>
      <c r="Q37" s="168">
        <v>3.5345680757811397E-3</v>
      </c>
      <c r="R37" s="296">
        <v>-0.53703703703703709</v>
      </c>
      <c r="S37" s="464" t="s">
        <v>418</v>
      </c>
    </row>
    <row r="38" spans="2:19" ht="21.95" customHeight="1" x14ac:dyDescent="0.25">
      <c r="B38" s="354">
        <v>51</v>
      </c>
      <c r="C38" s="163" t="s">
        <v>242</v>
      </c>
      <c r="D38" s="164">
        <v>9</v>
      </c>
      <c r="E38" s="165">
        <v>9.8933714411344391E-4</v>
      </c>
      <c r="F38" s="166">
        <v>12</v>
      </c>
      <c r="G38" s="165">
        <v>1.2644889357218123E-3</v>
      </c>
      <c r="H38" s="166">
        <v>9</v>
      </c>
      <c r="I38" s="165">
        <v>9.1986917416189695E-4</v>
      </c>
      <c r="J38" s="166">
        <v>8</v>
      </c>
      <c r="K38" s="168">
        <v>7.526578229372471E-4</v>
      </c>
      <c r="L38" s="166">
        <v>7</v>
      </c>
      <c r="M38" s="168">
        <v>6.6350710900473929E-4</v>
      </c>
      <c r="N38" s="166">
        <v>9</v>
      </c>
      <c r="O38" s="168">
        <v>7.8588892769821869E-4</v>
      </c>
      <c r="P38" s="166">
        <v>3</v>
      </c>
      <c r="Q38" s="168">
        <v>4.2414816909373674E-4</v>
      </c>
      <c r="R38" s="296">
        <v>-0.66666666666666663</v>
      </c>
      <c r="S38" s="464" t="s">
        <v>419</v>
      </c>
    </row>
    <row r="39" spans="2:19" ht="21.95" customHeight="1" x14ac:dyDescent="0.25">
      <c r="B39" s="354">
        <v>52</v>
      </c>
      <c r="C39" s="163" t="s">
        <v>243</v>
      </c>
      <c r="D39" s="164">
        <v>10</v>
      </c>
      <c r="E39" s="165">
        <v>1.0992634934593821E-3</v>
      </c>
      <c r="F39" s="166">
        <v>19</v>
      </c>
      <c r="G39" s="165">
        <v>2.0021074815595365E-3</v>
      </c>
      <c r="H39" s="166">
        <v>17</v>
      </c>
      <c r="I39" s="165">
        <v>1.7375306623058054E-3</v>
      </c>
      <c r="J39" s="166">
        <v>7</v>
      </c>
      <c r="K39" s="168">
        <v>6.585755950700913E-4</v>
      </c>
      <c r="L39" s="166">
        <v>14</v>
      </c>
      <c r="M39" s="168">
        <v>1.3270142180094786E-3</v>
      </c>
      <c r="N39" s="166">
        <v>9</v>
      </c>
      <c r="O39" s="168">
        <v>7.8588892769821869E-4</v>
      </c>
      <c r="P39" s="166">
        <v>9</v>
      </c>
      <c r="Q39" s="168">
        <v>1.2724445072812103E-3</v>
      </c>
      <c r="R39" s="296">
        <v>0</v>
      </c>
      <c r="S39" s="464" t="s">
        <v>420</v>
      </c>
    </row>
    <row r="40" spans="2:19" ht="21.95" customHeight="1" x14ac:dyDescent="0.25">
      <c r="B40" s="354">
        <v>53</v>
      </c>
      <c r="C40" s="163" t="s">
        <v>244</v>
      </c>
      <c r="D40" s="164">
        <v>1196</v>
      </c>
      <c r="E40" s="165">
        <v>0.13147191381774212</v>
      </c>
      <c r="F40" s="166">
        <v>1120</v>
      </c>
      <c r="G40" s="165">
        <v>0.11801896733403583</v>
      </c>
      <c r="H40" s="166">
        <v>998</v>
      </c>
      <c r="I40" s="165">
        <v>0.10200327064595256</v>
      </c>
      <c r="J40" s="166">
        <v>1053</v>
      </c>
      <c r="K40" s="168">
        <v>9.9068585944115176E-2</v>
      </c>
      <c r="L40" s="166">
        <v>1030</v>
      </c>
      <c r="M40" s="168">
        <v>9.7630331753554497E-2</v>
      </c>
      <c r="N40" s="166">
        <v>961</v>
      </c>
      <c r="O40" s="168">
        <v>8.3915473279776456E-2</v>
      </c>
      <c r="P40" s="166">
        <v>660</v>
      </c>
      <c r="Q40" s="168">
        <v>9.3312597200622086E-2</v>
      </c>
      <c r="R40" s="296">
        <v>-0.31321540062434966</v>
      </c>
      <c r="S40" s="464" t="s">
        <v>421</v>
      </c>
    </row>
    <row r="41" spans="2:19" ht="35.1" customHeight="1" thickBot="1" x14ac:dyDescent="0.3">
      <c r="B41" s="354">
        <v>59</v>
      </c>
      <c r="C41" s="163" t="s">
        <v>245</v>
      </c>
      <c r="D41" s="164">
        <v>46</v>
      </c>
      <c r="E41" s="165">
        <v>5.056612069913158E-3</v>
      </c>
      <c r="F41" s="166">
        <v>38</v>
      </c>
      <c r="G41" s="165">
        <v>4.0042149631190731E-3</v>
      </c>
      <c r="H41" s="166">
        <v>51</v>
      </c>
      <c r="I41" s="165">
        <v>5.2125919869174149E-3</v>
      </c>
      <c r="J41" s="166">
        <v>41</v>
      </c>
      <c r="K41" s="168">
        <v>3.857371342553392E-3</v>
      </c>
      <c r="L41" s="166">
        <v>47</v>
      </c>
      <c r="M41" s="168">
        <v>4.4549763033175354E-3</v>
      </c>
      <c r="N41" s="166">
        <v>31</v>
      </c>
      <c r="O41" s="168">
        <v>2.7069507509605308E-3</v>
      </c>
      <c r="P41" s="166">
        <v>26</v>
      </c>
      <c r="Q41" s="168">
        <v>3.675950798812385E-3</v>
      </c>
      <c r="R41" s="296">
        <v>-0.16129032258064516</v>
      </c>
      <c r="S41" s="464" t="s">
        <v>422</v>
      </c>
    </row>
    <row r="42" spans="2:19" ht="21.95" customHeight="1" thickTop="1" thickBot="1" x14ac:dyDescent="0.3">
      <c r="B42" s="352">
        <v>6</v>
      </c>
      <c r="C42" s="353" t="s">
        <v>246</v>
      </c>
      <c r="D42" s="157">
        <v>170</v>
      </c>
      <c r="E42" s="158">
        <v>1.8687479388809498E-2</v>
      </c>
      <c r="F42" s="159">
        <v>137</v>
      </c>
      <c r="G42" s="158">
        <v>1.4436248682824025E-2</v>
      </c>
      <c r="H42" s="159">
        <v>153</v>
      </c>
      <c r="I42" s="158">
        <v>1.5637775960752248E-2</v>
      </c>
      <c r="J42" s="159">
        <v>136</v>
      </c>
      <c r="K42" s="160">
        <v>1.2795182989933202E-2</v>
      </c>
      <c r="L42" s="159">
        <v>146</v>
      </c>
      <c r="M42" s="160">
        <v>1.3838862559241705E-2</v>
      </c>
      <c r="N42" s="159">
        <v>156</v>
      </c>
      <c r="O42" s="160">
        <v>1.3622074746769125E-2</v>
      </c>
      <c r="P42" s="159">
        <v>66</v>
      </c>
      <c r="Q42" s="160">
        <v>9.3312597200622092E-3</v>
      </c>
      <c r="R42" s="294">
        <v>-0.57692307692307687</v>
      </c>
    </row>
    <row r="43" spans="2:19" ht="21.95" customHeight="1" thickTop="1" x14ac:dyDescent="0.25">
      <c r="B43" s="354">
        <v>60</v>
      </c>
      <c r="C43" s="163" t="s">
        <v>247</v>
      </c>
      <c r="D43" s="164">
        <v>40</v>
      </c>
      <c r="E43" s="165">
        <v>4.3970539738375286E-3</v>
      </c>
      <c r="F43" s="166">
        <v>23</v>
      </c>
      <c r="G43" s="165">
        <v>2.4236037934668073E-3</v>
      </c>
      <c r="H43" s="166">
        <v>35</v>
      </c>
      <c r="I43" s="165">
        <v>3.5772690106295997E-3</v>
      </c>
      <c r="J43" s="166">
        <v>27</v>
      </c>
      <c r="K43" s="168">
        <v>2.5402201524132089E-3</v>
      </c>
      <c r="L43" s="166">
        <v>46</v>
      </c>
      <c r="M43" s="168">
        <v>4.3601895734597159E-3</v>
      </c>
      <c r="N43" s="166">
        <v>34</v>
      </c>
      <c r="O43" s="168">
        <v>2.9689137268599369E-3</v>
      </c>
      <c r="P43" s="166">
        <v>16</v>
      </c>
      <c r="Q43" s="168">
        <v>2.2621235684999294E-3</v>
      </c>
      <c r="R43" s="296">
        <v>-0.52941176470588236</v>
      </c>
      <c r="S43" s="464" t="s">
        <v>423</v>
      </c>
    </row>
    <row r="44" spans="2:19" ht="21.95" customHeight="1" x14ac:dyDescent="0.25">
      <c r="B44" s="354">
        <v>61</v>
      </c>
      <c r="C44" s="163" t="s">
        <v>248</v>
      </c>
      <c r="D44" s="164">
        <v>23</v>
      </c>
      <c r="E44" s="165">
        <v>2.528306034956579E-3</v>
      </c>
      <c r="F44" s="166">
        <v>19</v>
      </c>
      <c r="G44" s="165">
        <v>2.0021074815595365E-3</v>
      </c>
      <c r="H44" s="166">
        <v>12</v>
      </c>
      <c r="I44" s="165">
        <v>1.2264922322158629E-3</v>
      </c>
      <c r="J44" s="166">
        <v>8</v>
      </c>
      <c r="K44" s="168">
        <v>7.526578229372471E-4</v>
      </c>
      <c r="L44" s="166">
        <v>16</v>
      </c>
      <c r="M44" s="168">
        <v>1.5165876777251184E-3</v>
      </c>
      <c r="N44" s="166">
        <v>11</v>
      </c>
      <c r="O44" s="168">
        <v>9.6053091163115611E-4</v>
      </c>
      <c r="P44" s="166">
        <v>7</v>
      </c>
      <c r="Q44" s="168">
        <v>9.8967906121871915E-4</v>
      </c>
      <c r="R44" s="296">
        <v>-0.36363636363636365</v>
      </c>
      <c r="S44" s="464" t="s">
        <v>424</v>
      </c>
    </row>
    <row r="45" spans="2:19" ht="21.95" customHeight="1" x14ac:dyDescent="0.25">
      <c r="B45" s="354">
        <v>62</v>
      </c>
      <c r="C45" s="163" t="s">
        <v>249</v>
      </c>
      <c r="D45" s="164">
        <v>30</v>
      </c>
      <c r="E45" s="165">
        <v>3.2977904803781466E-3</v>
      </c>
      <c r="F45" s="166">
        <v>26</v>
      </c>
      <c r="G45" s="165">
        <v>2.7397260273972603E-3</v>
      </c>
      <c r="H45" s="166">
        <v>31</v>
      </c>
      <c r="I45" s="165">
        <v>3.1684382665576453E-3</v>
      </c>
      <c r="J45" s="166">
        <v>29</v>
      </c>
      <c r="K45" s="168">
        <v>2.728384608147521E-3</v>
      </c>
      <c r="L45" s="166">
        <v>26</v>
      </c>
      <c r="M45" s="168">
        <v>2.4644549763033177E-3</v>
      </c>
      <c r="N45" s="166">
        <v>39</v>
      </c>
      <c r="O45" s="168">
        <v>3.4055186866922809E-3</v>
      </c>
      <c r="P45" s="166">
        <v>8</v>
      </c>
      <c r="Q45" s="168">
        <v>1.1310617842499647E-3</v>
      </c>
      <c r="R45" s="296">
        <v>-0.79487179487179482</v>
      </c>
      <c r="S45" s="464" t="s">
        <v>425</v>
      </c>
    </row>
    <row r="46" spans="2:19" ht="21.95" customHeight="1" x14ac:dyDescent="0.25">
      <c r="B46" s="354">
        <v>63</v>
      </c>
      <c r="C46" s="163" t="s">
        <v>250</v>
      </c>
      <c r="D46" s="164">
        <v>62</v>
      </c>
      <c r="E46" s="165">
        <v>6.8154336594481698E-3</v>
      </c>
      <c r="F46" s="166">
        <v>57</v>
      </c>
      <c r="G46" s="165">
        <v>6.0063224446786087E-3</v>
      </c>
      <c r="H46" s="166">
        <v>55</v>
      </c>
      <c r="I46" s="165">
        <v>5.6214227309893706E-3</v>
      </c>
      <c r="J46" s="166">
        <v>58</v>
      </c>
      <c r="K46" s="168">
        <v>5.456769216295042E-3</v>
      </c>
      <c r="L46" s="166">
        <v>49</v>
      </c>
      <c r="M46" s="168">
        <v>4.6445497630331753E-3</v>
      </c>
      <c r="N46" s="166">
        <v>64</v>
      </c>
      <c r="O46" s="168">
        <v>5.588543485853999E-3</v>
      </c>
      <c r="P46" s="166">
        <v>28</v>
      </c>
      <c r="Q46" s="168">
        <v>3.9587162448748766E-3</v>
      </c>
      <c r="R46" s="296">
        <v>-0.5625</v>
      </c>
      <c r="S46" s="464" t="s">
        <v>426</v>
      </c>
    </row>
    <row r="47" spans="2:19" ht="21.95" customHeight="1" x14ac:dyDescent="0.25">
      <c r="B47" s="354">
        <v>64</v>
      </c>
      <c r="C47" s="163" t="s">
        <v>251</v>
      </c>
      <c r="D47" s="164">
        <v>4</v>
      </c>
      <c r="E47" s="165">
        <v>4.3970539738375289E-4</v>
      </c>
      <c r="F47" s="166">
        <v>1</v>
      </c>
      <c r="G47" s="165">
        <v>1.0537407797681771E-4</v>
      </c>
      <c r="H47" s="166">
        <v>1</v>
      </c>
      <c r="I47" s="165">
        <v>1.0220768601798856E-4</v>
      </c>
      <c r="J47" s="166">
        <v>1</v>
      </c>
      <c r="K47" s="168">
        <v>9.4082227867155888E-5</v>
      </c>
      <c r="L47" s="166">
        <v>4</v>
      </c>
      <c r="M47" s="168">
        <v>3.7914691943127961E-4</v>
      </c>
      <c r="N47" s="166">
        <v>2</v>
      </c>
      <c r="O47" s="168">
        <v>1.7464198393293747E-4</v>
      </c>
      <c r="P47" s="166">
        <v>0</v>
      </c>
      <c r="Q47" s="168">
        <v>0</v>
      </c>
      <c r="R47" s="296">
        <v>-1</v>
      </c>
      <c r="S47" s="464" t="s">
        <v>427</v>
      </c>
    </row>
    <row r="48" spans="2:19" ht="35.1" customHeight="1" thickBot="1" x14ac:dyDescent="0.3">
      <c r="B48" s="354">
        <v>69</v>
      </c>
      <c r="C48" s="163" t="s">
        <v>252</v>
      </c>
      <c r="D48" s="164">
        <v>11</v>
      </c>
      <c r="E48" s="165">
        <v>1.2091898428053204E-3</v>
      </c>
      <c r="F48" s="166">
        <v>11</v>
      </c>
      <c r="G48" s="165">
        <v>1.1591148577449948E-3</v>
      </c>
      <c r="H48" s="166">
        <v>19</v>
      </c>
      <c r="I48" s="165">
        <v>1.9419460343417824E-3</v>
      </c>
      <c r="J48" s="166">
        <v>13</v>
      </c>
      <c r="K48" s="168">
        <v>1.2230689622730266E-3</v>
      </c>
      <c r="L48" s="166">
        <v>5</v>
      </c>
      <c r="M48" s="168">
        <v>4.7393364928909954E-4</v>
      </c>
      <c r="N48" s="166">
        <v>6</v>
      </c>
      <c r="O48" s="168">
        <v>5.2392595179881246E-4</v>
      </c>
      <c r="P48" s="166">
        <v>7</v>
      </c>
      <c r="Q48" s="168">
        <v>9.8967906121871915E-4</v>
      </c>
      <c r="R48" s="296">
        <v>0.16666666666666666</v>
      </c>
      <c r="S48" s="464" t="s">
        <v>428</v>
      </c>
    </row>
    <row r="49" spans="2:19" ht="21.95" customHeight="1" thickTop="1" thickBot="1" x14ac:dyDescent="0.3">
      <c r="B49" s="352">
        <v>7</v>
      </c>
      <c r="C49" s="353" t="s">
        <v>253</v>
      </c>
      <c r="D49" s="157">
        <v>781</v>
      </c>
      <c r="E49" s="158">
        <v>8.5852478839177751E-2</v>
      </c>
      <c r="F49" s="159">
        <v>984</v>
      </c>
      <c r="G49" s="158">
        <v>0.10368809272918862</v>
      </c>
      <c r="H49" s="159">
        <v>1011</v>
      </c>
      <c r="I49" s="158">
        <v>0.10333197056418643</v>
      </c>
      <c r="J49" s="159">
        <v>991</v>
      </c>
      <c r="K49" s="160">
        <v>9.3235487816351478E-2</v>
      </c>
      <c r="L49" s="159">
        <v>963</v>
      </c>
      <c r="M49" s="160">
        <v>9.1279620853080556E-2</v>
      </c>
      <c r="N49" s="159">
        <v>1037</v>
      </c>
      <c r="O49" s="160">
        <v>9.0551868669228097E-2</v>
      </c>
      <c r="P49" s="159">
        <v>628</v>
      </c>
      <c r="Q49" s="160">
        <v>8.8788350063622221E-2</v>
      </c>
      <c r="R49" s="294">
        <v>-0.39440694310511087</v>
      </c>
    </row>
    <row r="50" spans="2:19" ht="21.95" customHeight="1" thickTop="1" x14ac:dyDescent="0.25">
      <c r="B50" s="354">
        <v>70</v>
      </c>
      <c r="C50" s="163" t="s">
        <v>254</v>
      </c>
      <c r="D50" s="164">
        <v>122</v>
      </c>
      <c r="E50" s="165">
        <v>1.3411014620204463E-2</v>
      </c>
      <c r="F50" s="166">
        <v>162</v>
      </c>
      <c r="G50" s="165">
        <v>1.7070600632244467E-2</v>
      </c>
      <c r="H50" s="166">
        <v>202</v>
      </c>
      <c r="I50" s="165">
        <v>2.0645952575633689E-2</v>
      </c>
      <c r="J50" s="166">
        <v>165</v>
      </c>
      <c r="K50" s="168">
        <v>1.5523567598080722E-2</v>
      </c>
      <c r="L50" s="166">
        <v>188</v>
      </c>
      <c r="M50" s="168">
        <v>1.7819905213270142E-2</v>
      </c>
      <c r="N50" s="166">
        <v>175</v>
      </c>
      <c r="O50" s="168">
        <v>1.5281173594132029E-2</v>
      </c>
      <c r="P50" s="166">
        <v>97</v>
      </c>
      <c r="Q50" s="168">
        <v>1.3714124134030821E-2</v>
      </c>
      <c r="R50" s="296">
        <v>-0.44571428571428573</v>
      </c>
      <c r="S50" s="464" t="s">
        <v>429</v>
      </c>
    </row>
    <row r="51" spans="2:19" ht="21.95" customHeight="1" x14ac:dyDescent="0.25">
      <c r="B51" s="354">
        <v>71</v>
      </c>
      <c r="C51" s="163" t="s">
        <v>255</v>
      </c>
      <c r="D51" s="164">
        <v>579</v>
      </c>
      <c r="E51" s="165">
        <v>6.3647356271298236E-2</v>
      </c>
      <c r="F51" s="166">
        <v>736</v>
      </c>
      <c r="G51" s="165">
        <v>7.7555321390937834E-2</v>
      </c>
      <c r="H51" s="166">
        <v>714</v>
      </c>
      <c r="I51" s="165">
        <v>7.2976287816843829E-2</v>
      </c>
      <c r="J51" s="166">
        <v>738</v>
      </c>
      <c r="K51" s="168">
        <v>6.9432684165961045E-2</v>
      </c>
      <c r="L51" s="166">
        <v>690</v>
      </c>
      <c r="M51" s="168">
        <v>6.540284360189573E-2</v>
      </c>
      <c r="N51" s="166">
        <v>765</v>
      </c>
      <c r="O51" s="168">
        <v>6.6800558854348588E-2</v>
      </c>
      <c r="P51" s="166">
        <v>491</v>
      </c>
      <c r="Q51" s="168">
        <v>6.9418917008341574E-2</v>
      </c>
      <c r="R51" s="296">
        <v>-0.35816993464052288</v>
      </c>
      <c r="S51" s="464" t="s">
        <v>430</v>
      </c>
    </row>
    <row r="52" spans="2:19" ht="35.1" customHeight="1" x14ac:dyDescent="0.25">
      <c r="B52" s="354">
        <v>72</v>
      </c>
      <c r="C52" s="163" t="s">
        <v>256</v>
      </c>
      <c r="D52" s="164">
        <v>11</v>
      </c>
      <c r="E52" s="165">
        <v>1.2091898428053204E-3</v>
      </c>
      <c r="F52" s="166">
        <v>8</v>
      </c>
      <c r="G52" s="165">
        <v>8.4299262381454167E-4</v>
      </c>
      <c r="H52" s="166">
        <v>7</v>
      </c>
      <c r="I52" s="165">
        <v>7.1545380212591973E-4</v>
      </c>
      <c r="J52" s="166">
        <v>6</v>
      </c>
      <c r="K52" s="168">
        <v>5.6449336720293538E-4</v>
      </c>
      <c r="L52" s="166">
        <v>7</v>
      </c>
      <c r="M52" s="168">
        <v>6.6350710900473929E-4</v>
      </c>
      <c r="N52" s="166">
        <v>15</v>
      </c>
      <c r="O52" s="168">
        <v>1.309814879497031E-3</v>
      </c>
      <c r="P52" s="166">
        <v>6</v>
      </c>
      <c r="Q52" s="168">
        <v>8.4829633818747348E-4</v>
      </c>
      <c r="R52" s="296">
        <v>-0.6</v>
      </c>
      <c r="S52" s="464" t="s">
        <v>431</v>
      </c>
    </row>
    <row r="53" spans="2:19" ht="21.95" customHeight="1" x14ac:dyDescent="0.25">
      <c r="B53" s="354">
        <v>73</v>
      </c>
      <c r="C53" s="163" t="s">
        <v>257</v>
      </c>
      <c r="D53" s="164">
        <v>41</v>
      </c>
      <c r="E53" s="165">
        <v>4.5069803231834668E-3</v>
      </c>
      <c r="F53" s="166">
        <v>44</v>
      </c>
      <c r="G53" s="165">
        <v>4.636459430979979E-3</v>
      </c>
      <c r="H53" s="166">
        <v>60</v>
      </c>
      <c r="I53" s="165">
        <v>6.1324611610793136E-3</v>
      </c>
      <c r="J53" s="166">
        <v>38</v>
      </c>
      <c r="K53" s="168">
        <v>3.5751246589519241E-3</v>
      </c>
      <c r="L53" s="166">
        <v>55</v>
      </c>
      <c r="M53" s="168">
        <v>5.2132701421800948E-3</v>
      </c>
      <c r="N53" s="166">
        <v>48</v>
      </c>
      <c r="O53" s="168">
        <v>4.1914076143904997E-3</v>
      </c>
      <c r="P53" s="166">
        <v>29</v>
      </c>
      <c r="Q53" s="168">
        <v>4.1000989679061215E-3</v>
      </c>
      <c r="R53" s="296">
        <v>-0.39583333333333331</v>
      </c>
      <c r="S53" s="464" t="s">
        <v>432</v>
      </c>
    </row>
    <row r="54" spans="2:19" ht="35.1" customHeight="1" thickBot="1" x14ac:dyDescent="0.3">
      <c r="B54" s="354">
        <v>79</v>
      </c>
      <c r="C54" s="163" t="s">
        <v>258</v>
      </c>
      <c r="D54" s="164">
        <v>28</v>
      </c>
      <c r="E54" s="165">
        <v>3.0779377816862702E-3</v>
      </c>
      <c r="F54" s="166">
        <v>34</v>
      </c>
      <c r="G54" s="165">
        <v>3.5827186512118019E-3</v>
      </c>
      <c r="H54" s="166">
        <v>28</v>
      </c>
      <c r="I54" s="165">
        <v>2.8618152085036789E-3</v>
      </c>
      <c r="J54" s="166">
        <v>44</v>
      </c>
      <c r="K54" s="168">
        <v>4.139618026154859E-3</v>
      </c>
      <c r="L54" s="166">
        <v>23</v>
      </c>
      <c r="M54" s="168">
        <v>2.180094786729858E-3</v>
      </c>
      <c r="N54" s="166">
        <v>34</v>
      </c>
      <c r="O54" s="168">
        <v>2.9689137268599369E-3</v>
      </c>
      <c r="P54" s="166">
        <v>5</v>
      </c>
      <c r="Q54" s="168">
        <v>7.0691361515622792E-4</v>
      </c>
      <c r="R54" s="296">
        <v>-0.8529411764705882</v>
      </c>
      <c r="S54" s="464" t="s">
        <v>433</v>
      </c>
    </row>
    <row r="55" spans="2:19" ht="21.95" customHeight="1" thickTop="1" thickBot="1" x14ac:dyDescent="0.3">
      <c r="B55" s="352">
        <v>8</v>
      </c>
      <c r="C55" s="353" t="s">
        <v>259</v>
      </c>
      <c r="D55" s="157">
        <v>213</v>
      </c>
      <c r="E55" s="158">
        <v>2.341431241068484E-2</v>
      </c>
      <c r="F55" s="159">
        <v>144</v>
      </c>
      <c r="G55" s="158">
        <v>1.517386722866175E-2</v>
      </c>
      <c r="H55" s="159">
        <v>121</v>
      </c>
      <c r="I55" s="158">
        <v>1.2367130008176614E-2</v>
      </c>
      <c r="J55" s="159">
        <v>150</v>
      </c>
      <c r="K55" s="160">
        <v>1.4112334180073384E-2</v>
      </c>
      <c r="L55" s="159">
        <v>155</v>
      </c>
      <c r="M55" s="160">
        <v>1.4691943127962086E-2</v>
      </c>
      <c r="N55" s="159">
        <v>129</v>
      </c>
      <c r="O55" s="160">
        <v>1.1264407963674467E-2</v>
      </c>
      <c r="P55" s="159">
        <v>96</v>
      </c>
      <c r="Q55" s="160">
        <v>1.3572741410999577E-2</v>
      </c>
      <c r="R55" s="294">
        <v>-0.2558139534883721</v>
      </c>
    </row>
    <row r="56" spans="2:19" ht="21.95" customHeight="1" thickTop="1" x14ac:dyDescent="0.25">
      <c r="B56" s="354">
        <v>80</v>
      </c>
      <c r="C56" s="163" t="s">
        <v>260</v>
      </c>
      <c r="D56" s="164">
        <v>11</v>
      </c>
      <c r="E56" s="165">
        <v>1.2091898428053204E-3</v>
      </c>
      <c r="F56" s="166">
        <v>15</v>
      </c>
      <c r="G56" s="165">
        <v>1.5806111696522655E-3</v>
      </c>
      <c r="H56" s="166">
        <v>9</v>
      </c>
      <c r="I56" s="165">
        <v>9.1986917416189695E-4</v>
      </c>
      <c r="J56" s="166">
        <v>9</v>
      </c>
      <c r="K56" s="168">
        <v>8.4674005080440291E-4</v>
      </c>
      <c r="L56" s="166">
        <v>12</v>
      </c>
      <c r="M56" s="168">
        <v>1.1374407582938389E-3</v>
      </c>
      <c r="N56" s="166">
        <v>17</v>
      </c>
      <c r="O56" s="168">
        <v>1.4844568634299685E-3</v>
      </c>
      <c r="P56" s="166">
        <v>8</v>
      </c>
      <c r="Q56" s="168">
        <v>1.1310617842499647E-3</v>
      </c>
      <c r="R56" s="296">
        <v>-0.52941176470588236</v>
      </c>
      <c r="S56" s="464" t="s">
        <v>434</v>
      </c>
    </row>
    <row r="57" spans="2:19" ht="21.95" customHeight="1" x14ac:dyDescent="0.25">
      <c r="B57" s="354">
        <v>81</v>
      </c>
      <c r="C57" s="163" t="s">
        <v>261</v>
      </c>
      <c r="D57" s="164">
        <v>12</v>
      </c>
      <c r="E57" s="165">
        <v>1.3191161921512586E-3</v>
      </c>
      <c r="F57" s="166">
        <v>17</v>
      </c>
      <c r="G57" s="165">
        <v>1.7913593256059009E-3</v>
      </c>
      <c r="H57" s="166">
        <v>14</v>
      </c>
      <c r="I57" s="165">
        <v>1.4309076042518395E-3</v>
      </c>
      <c r="J57" s="166">
        <v>14</v>
      </c>
      <c r="K57" s="168">
        <v>1.3171511901401826E-3</v>
      </c>
      <c r="L57" s="166">
        <v>12</v>
      </c>
      <c r="M57" s="168">
        <v>1.1374407582938389E-3</v>
      </c>
      <c r="N57" s="166">
        <v>16</v>
      </c>
      <c r="O57" s="168">
        <v>1.3971358714634998E-3</v>
      </c>
      <c r="P57" s="166">
        <v>10</v>
      </c>
      <c r="Q57" s="168">
        <v>1.4138272303124558E-3</v>
      </c>
      <c r="R57" s="296">
        <v>-0.375</v>
      </c>
      <c r="S57" s="464" t="s">
        <v>435</v>
      </c>
    </row>
    <row r="58" spans="2:19" ht="21.95" customHeight="1" x14ac:dyDescent="0.25">
      <c r="B58" s="354">
        <v>82</v>
      </c>
      <c r="C58" s="163" t="s">
        <v>262</v>
      </c>
      <c r="D58" s="164">
        <v>9</v>
      </c>
      <c r="E58" s="165">
        <v>9.8933714411344391E-4</v>
      </c>
      <c r="F58" s="166">
        <v>10</v>
      </c>
      <c r="G58" s="165">
        <v>1.053740779768177E-3</v>
      </c>
      <c r="H58" s="166">
        <v>9</v>
      </c>
      <c r="I58" s="165">
        <v>9.1986917416189695E-4</v>
      </c>
      <c r="J58" s="166">
        <v>14</v>
      </c>
      <c r="K58" s="168">
        <v>1.3171511901401826E-3</v>
      </c>
      <c r="L58" s="166">
        <v>26</v>
      </c>
      <c r="M58" s="168">
        <v>2.4644549763033177E-3</v>
      </c>
      <c r="N58" s="166">
        <v>7</v>
      </c>
      <c r="O58" s="168">
        <v>6.1124694376528117E-4</v>
      </c>
      <c r="P58" s="166">
        <v>15</v>
      </c>
      <c r="Q58" s="168">
        <v>2.1207408454686836E-3</v>
      </c>
      <c r="R58" s="296">
        <v>1.1428571428571428</v>
      </c>
      <c r="S58" s="464" t="s">
        <v>436</v>
      </c>
    </row>
    <row r="59" spans="2:19" ht="21.95" customHeight="1" x14ac:dyDescent="0.25">
      <c r="B59" s="354">
        <v>83</v>
      </c>
      <c r="C59" s="163" t="s">
        <v>263</v>
      </c>
      <c r="D59" s="164">
        <v>84</v>
      </c>
      <c r="E59" s="165">
        <v>9.2338133450588101E-3</v>
      </c>
      <c r="F59" s="166">
        <v>78</v>
      </c>
      <c r="G59" s="165">
        <v>8.21917808219178E-3</v>
      </c>
      <c r="H59" s="166">
        <v>69</v>
      </c>
      <c r="I59" s="165">
        <v>7.0523303352412105E-3</v>
      </c>
      <c r="J59" s="166">
        <v>86</v>
      </c>
      <c r="K59" s="168">
        <v>8.0910715965754072E-3</v>
      </c>
      <c r="L59" s="166">
        <v>87</v>
      </c>
      <c r="M59" s="168">
        <v>8.2464454976303326E-3</v>
      </c>
      <c r="N59" s="166">
        <v>70</v>
      </c>
      <c r="O59" s="168">
        <v>6.1124694376528121E-3</v>
      </c>
      <c r="P59" s="166">
        <v>49</v>
      </c>
      <c r="Q59" s="168">
        <v>6.9277534285310336E-3</v>
      </c>
      <c r="R59" s="296">
        <v>-0.3</v>
      </c>
      <c r="S59" s="464" t="s">
        <v>437</v>
      </c>
    </row>
    <row r="60" spans="2:19" ht="35.1" customHeight="1" thickBot="1" x14ac:dyDescent="0.3">
      <c r="B60" s="354">
        <v>89</v>
      </c>
      <c r="C60" s="163" t="s">
        <v>264</v>
      </c>
      <c r="D60" s="164">
        <v>19</v>
      </c>
      <c r="E60" s="165">
        <v>2.088600637572826E-3</v>
      </c>
      <c r="F60" s="166">
        <v>24</v>
      </c>
      <c r="G60" s="165">
        <v>2.5289778714436247E-3</v>
      </c>
      <c r="H60" s="166">
        <v>20</v>
      </c>
      <c r="I60" s="165">
        <v>2.0441537203597705E-3</v>
      </c>
      <c r="J60" s="166">
        <v>27</v>
      </c>
      <c r="K60" s="168">
        <v>2.5402201524132089E-3</v>
      </c>
      <c r="L60" s="166">
        <v>18</v>
      </c>
      <c r="M60" s="168">
        <v>1.7061611374407583E-3</v>
      </c>
      <c r="N60" s="166">
        <v>19</v>
      </c>
      <c r="O60" s="168">
        <v>1.6590988473629061E-3</v>
      </c>
      <c r="P60" s="166">
        <v>14</v>
      </c>
      <c r="Q60" s="168">
        <v>1.9793581224374383E-3</v>
      </c>
      <c r="R60" s="296">
        <v>-0.26315789473684209</v>
      </c>
      <c r="S60" s="464" t="s">
        <v>438</v>
      </c>
    </row>
    <row r="61" spans="2:19" ht="21.95" customHeight="1" thickTop="1" thickBot="1" x14ac:dyDescent="0.3">
      <c r="B61" s="352">
        <v>99</v>
      </c>
      <c r="C61" s="353" t="s">
        <v>265</v>
      </c>
      <c r="D61" s="157">
        <v>492</v>
      </c>
      <c r="E61" s="158">
        <v>5.4083763878201602E-2</v>
      </c>
      <c r="F61" s="159">
        <v>463</v>
      </c>
      <c r="G61" s="158">
        <v>4.8788198103266595E-2</v>
      </c>
      <c r="H61" s="159">
        <v>444</v>
      </c>
      <c r="I61" s="158">
        <v>4.5380212591986914E-2</v>
      </c>
      <c r="J61" s="159">
        <v>427</v>
      </c>
      <c r="K61" s="160">
        <v>4.0173111299275567E-2</v>
      </c>
      <c r="L61" s="159">
        <v>405</v>
      </c>
      <c r="M61" s="160">
        <v>3.8388625592417062E-2</v>
      </c>
      <c r="N61" s="159">
        <v>434</v>
      </c>
      <c r="O61" s="160">
        <v>3.7897310513447434E-2</v>
      </c>
      <c r="P61" s="159">
        <v>217</v>
      </c>
      <c r="Q61" s="160">
        <v>3.0680050897780291E-2</v>
      </c>
      <c r="R61" s="294">
        <v>-0.5</v>
      </c>
      <c r="S61" s="464" t="s">
        <v>439</v>
      </c>
    </row>
    <row r="62" spans="2:19" ht="21.95" customHeight="1" thickTop="1" thickBot="1" x14ac:dyDescent="0.3">
      <c r="B62" s="352" t="s">
        <v>50</v>
      </c>
      <c r="C62" s="353" t="s">
        <v>451</v>
      </c>
      <c r="D62" s="157">
        <v>505</v>
      </c>
      <c r="E62" s="158">
        <v>5.5512806419698801E-2</v>
      </c>
      <c r="F62" s="159">
        <v>436</v>
      </c>
      <c r="G62" s="158">
        <v>4.5943097997892521E-2</v>
      </c>
      <c r="H62" s="159">
        <v>393</v>
      </c>
      <c r="I62" s="158">
        <v>4.0167620605069503E-2</v>
      </c>
      <c r="J62" s="159">
        <v>477</v>
      </c>
      <c r="K62" s="160">
        <v>4.4877222692633362E-2</v>
      </c>
      <c r="L62" s="159">
        <v>506</v>
      </c>
      <c r="M62" s="160">
        <v>4.7962085308056873E-2</v>
      </c>
      <c r="N62" s="159">
        <v>600</v>
      </c>
      <c r="O62" s="160">
        <v>5.2392595179881242E-2</v>
      </c>
      <c r="P62" s="159">
        <v>308</v>
      </c>
      <c r="Q62" s="160">
        <v>4.3545878693623641E-2</v>
      </c>
      <c r="R62" s="294">
        <v>-0.48666666666666669</v>
      </c>
      <c r="S62" s="464" t="s">
        <v>440</v>
      </c>
    </row>
    <row r="63" spans="2:19" ht="21.95" customHeight="1" thickTop="1" thickBot="1" x14ac:dyDescent="0.3">
      <c r="B63" s="635" t="s">
        <v>52</v>
      </c>
      <c r="C63" s="488"/>
      <c r="D63" s="355">
        <v>9097</v>
      </c>
      <c r="E63" s="193">
        <v>1</v>
      </c>
      <c r="F63" s="174">
        <v>9490</v>
      </c>
      <c r="G63" s="193">
        <v>1</v>
      </c>
      <c r="H63" s="174">
        <v>9784</v>
      </c>
      <c r="I63" s="193">
        <v>1</v>
      </c>
      <c r="J63" s="174">
        <v>10629</v>
      </c>
      <c r="K63" s="194">
        <v>1</v>
      </c>
      <c r="L63" s="174">
        <v>10550</v>
      </c>
      <c r="M63" s="194">
        <v>1</v>
      </c>
      <c r="N63" s="174">
        <v>11452</v>
      </c>
      <c r="O63" s="194">
        <v>1.0000000000000002</v>
      </c>
      <c r="P63" s="174">
        <v>7073</v>
      </c>
      <c r="Q63" s="194">
        <v>1</v>
      </c>
      <c r="R63" s="297">
        <v>-0.38237862382116661</v>
      </c>
      <c r="S63" s="469" t="s">
        <v>79</v>
      </c>
    </row>
    <row r="64" spans="2:19" ht="15.75" thickTop="1" x14ac:dyDescent="0.25">
      <c r="B64" s="203"/>
      <c r="C64" s="203"/>
      <c r="D64" s="147"/>
      <c r="E64" s="148"/>
      <c r="F64" s="148"/>
      <c r="G64" s="148"/>
      <c r="H64" s="148"/>
      <c r="I64" s="148"/>
      <c r="J64" s="148"/>
      <c r="K64" s="148"/>
      <c r="L64" s="148"/>
      <c r="M64" s="148"/>
      <c r="N64" s="148"/>
      <c r="O64" s="148"/>
      <c r="P64" s="148"/>
      <c r="Q64" s="148"/>
      <c r="R64" s="148"/>
    </row>
    <row r="65" spans="2:18" x14ac:dyDescent="0.25">
      <c r="B65" s="150"/>
      <c r="C65" s="150"/>
      <c r="D65" s="150"/>
      <c r="E65" s="150"/>
      <c r="F65" s="150"/>
      <c r="G65" s="150"/>
      <c r="H65" s="150"/>
      <c r="I65" s="150"/>
      <c r="J65" s="153"/>
      <c r="K65" s="150"/>
      <c r="L65" s="153"/>
      <c r="M65" s="150"/>
      <c r="N65" s="153"/>
      <c r="O65" s="150"/>
      <c r="P65" s="153"/>
      <c r="Q65" s="150"/>
      <c r="R65" s="150"/>
    </row>
    <row r="66" spans="2:18" x14ac:dyDescent="0.25">
      <c r="B66" s="150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150"/>
      <c r="Q66" s="150"/>
      <c r="R66" s="150"/>
    </row>
  </sheetData>
  <mergeCells count="13">
    <mergeCell ref="P4:Q5"/>
    <mergeCell ref="B4:B6"/>
    <mergeCell ref="B63:C63"/>
    <mergeCell ref="B2:R2"/>
    <mergeCell ref="B3:R3"/>
    <mergeCell ref="R4:R6"/>
    <mergeCell ref="C4:C6"/>
    <mergeCell ref="D4:E5"/>
    <mergeCell ref="F4:G5"/>
    <mergeCell ref="H4:I5"/>
    <mergeCell ref="J4:K5"/>
    <mergeCell ref="L4:M5"/>
    <mergeCell ref="N4:O5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3" fitToHeight="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  <pageSetUpPr fitToPage="1"/>
  </sheetPr>
  <dimension ref="B1:N67"/>
  <sheetViews>
    <sheetView zoomScale="70" zoomScaleNormal="70" workbookViewId="0">
      <selection activeCell="D6" sqref="D6:M62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3" width="13.7109375" style="143" customWidth="1"/>
    <col min="14" max="14" width="9.140625" style="463"/>
    <col min="15" max="16384" width="9.140625" style="143"/>
  </cols>
  <sheetData>
    <row r="1" spans="2:14" ht="15.75" thickBot="1" x14ac:dyDescent="0.3"/>
    <row r="2" spans="2:14" ht="25.15" customHeight="1" thickTop="1" thickBot="1" x14ac:dyDescent="0.3">
      <c r="B2" s="479" t="s">
        <v>559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502"/>
    </row>
    <row r="3" spans="2:14" ht="25.15" customHeight="1" thickTop="1" thickBot="1" x14ac:dyDescent="0.3">
      <c r="B3" s="492" t="s">
        <v>54</v>
      </c>
      <c r="C3" s="485" t="s">
        <v>266</v>
      </c>
      <c r="D3" s="503" t="s">
        <v>56</v>
      </c>
      <c r="E3" s="504"/>
      <c r="F3" s="504"/>
      <c r="G3" s="504"/>
      <c r="H3" s="504"/>
      <c r="I3" s="504"/>
      <c r="J3" s="504"/>
      <c r="K3" s="512"/>
      <c r="L3" s="505" t="s">
        <v>52</v>
      </c>
      <c r="M3" s="506"/>
    </row>
    <row r="4" spans="2:14" ht="25.15" customHeight="1" thickTop="1" x14ac:dyDescent="0.25">
      <c r="B4" s="493"/>
      <c r="C4" s="495"/>
      <c r="D4" s="486" t="s">
        <v>57</v>
      </c>
      <c r="E4" s="483"/>
      <c r="F4" s="482" t="s">
        <v>450</v>
      </c>
      <c r="G4" s="483"/>
      <c r="H4" s="482" t="s">
        <v>78</v>
      </c>
      <c r="I4" s="483"/>
      <c r="J4" s="484" t="s">
        <v>58</v>
      </c>
      <c r="K4" s="485"/>
      <c r="L4" s="507"/>
      <c r="M4" s="508"/>
    </row>
    <row r="5" spans="2:14" ht="25.15" customHeight="1" thickBot="1" x14ac:dyDescent="0.3">
      <c r="B5" s="494"/>
      <c r="C5" s="496"/>
      <c r="D5" s="443" t="s">
        <v>6</v>
      </c>
      <c r="E5" s="444" t="s">
        <v>7</v>
      </c>
      <c r="F5" s="438" t="s">
        <v>6</v>
      </c>
      <c r="G5" s="444" t="s">
        <v>7</v>
      </c>
      <c r="H5" s="438" t="s">
        <v>6</v>
      </c>
      <c r="I5" s="444" t="s">
        <v>7</v>
      </c>
      <c r="J5" s="438" t="s">
        <v>6</v>
      </c>
      <c r="K5" s="445" t="s">
        <v>7</v>
      </c>
      <c r="L5" s="443" t="s">
        <v>6</v>
      </c>
      <c r="M5" s="446" t="s">
        <v>7</v>
      </c>
    </row>
    <row r="6" spans="2:14" ht="21.95" customHeight="1" thickTop="1" thickBot="1" x14ac:dyDescent="0.3">
      <c r="B6" s="352">
        <v>1</v>
      </c>
      <c r="C6" s="353" t="s">
        <v>211</v>
      </c>
      <c r="D6" s="183">
        <v>9</v>
      </c>
      <c r="E6" s="158">
        <v>4.4576523031203564E-3</v>
      </c>
      <c r="F6" s="159">
        <v>35</v>
      </c>
      <c r="G6" s="158">
        <v>7.3668701326036617E-3</v>
      </c>
      <c r="H6" s="159">
        <v>3</v>
      </c>
      <c r="I6" s="158">
        <v>1.01010101010101E-2</v>
      </c>
      <c r="J6" s="159">
        <v>0</v>
      </c>
      <c r="K6" s="298">
        <v>0</v>
      </c>
      <c r="L6" s="183">
        <v>47</v>
      </c>
      <c r="M6" s="161">
        <v>6.6449879824685438E-3</v>
      </c>
    </row>
    <row r="7" spans="2:14" ht="35.1" customHeight="1" thickTop="1" x14ac:dyDescent="0.25">
      <c r="B7" s="354">
        <v>10</v>
      </c>
      <c r="C7" s="163" t="s">
        <v>212</v>
      </c>
      <c r="D7" s="184">
        <v>0</v>
      </c>
      <c r="E7" s="185">
        <v>0</v>
      </c>
      <c r="F7" s="166">
        <v>0</v>
      </c>
      <c r="G7" s="185">
        <v>0</v>
      </c>
      <c r="H7" s="166">
        <v>0</v>
      </c>
      <c r="I7" s="185">
        <v>0</v>
      </c>
      <c r="J7" s="166">
        <v>0</v>
      </c>
      <c r="K7" s="186">
        <v>0</v>
      </c>
      <c r="L7" s="212">
        <v>0</v>
      </c>
      <c r="M7" s="187">
        <v>0</v>
      </c>
      <c r="N7" s="463" t="s">
        <v>393</v>
      </c>
    </row>
    <row r="8" spans="2:14" ht="21.95" customHeight="1" x14ac:dyDescent="0.25">
      <c r="B8" s="354">
        <v>11</v>
      </c>
      <c r="C8" s="163" t="s">
        <v>213</v>
      </c>
      <c r="D8" s="184">
        <v>0</v>
      </c>
      <c r="E8" s="185">
        <v>0</v>
      </c>
      <c r="F8" s="166">
        <v>1</v>
      </c>
      <c r="G8" s="185">
        <v>2.1048200378867606E-4</v>
      </c>
      <c r="H8" s="166">
        <v>0</v>
      </c>
      <c r="I8" s="185">
        <v>0</v>
      </c>
      <c r="J8" s="166">
        <v>0</v>
      </c>
      <c r="K8" s="186">
        <v>0</v>
      </c>
      <c r="L8" s="212">
        <v>1</v>
      </c>
      <c r="M8" s="187">
        <v>1.4138272303124559E-4</v>
      </c>
      <c r="N8" s="463" t="s">
        <v>394</v>
      </c>
    </row>
    <row r="9" spans="2:14" ht="35.1" customHeight="1" x14ac:dyDescent="0.25">
      <c r="B9" s="354">
        <v>12</v>
      </c>
      <c r="C9" s="163" t="s">
        <v>214</v>
      </c>
      <c r="D9" s="184">
        <v>0</v>
      </c>
      <c r="E9" s="185">
        <v>0</v>
      </c>
      <c r="F9" s="166">
        <v>0</v>
      </c>
      <c r="G9" s="185">
        <v>0</v>
      </c>
      <c r="H9" s="166">
        <v>0</v>
      </c>
      <c r="I9" s="185">
        <v>0</v>
      </c>
      <c r="J9" s="166">
        <v>0</v>
      </c>
      <c r="K9" s="186">
        <v>0</v>
      </c>
      <c r="L9" s="212">
        <v>0</v>
      </c>
      <c r="M9" s="187">
        <v>0</v>
      </c>
      <c r="N9" s="463" t="s">
        <v>395</v>
      </c>
    </row>
    <row r="10" spans="2:14" ht="21.95" customHeight="1" x14ac:dyDescent="0.25">
      <c r="B10" s="354">
        <v>13</v>
      </c>
      <c r="C10" s="163" t="s">
        <v>215</v>
      </c>
      <c r="D10" s="184">
        <v>0</v>
      </c>
      <c r="E10" s="185">
        <v>0</v>
      </c>
      <c r="F10" s="166">
        <v>3</v>
      </c>
      <c r="G10" s="185">
        <v>6.3144601136602815E-4</v>
      </c>
      <c r="H10" s="166">
        <v>0</v>
      </c>
      <c r="I10" s="185">
        <v>0</v>
      </c>
      <c r="J10" s="166">
        <v>0</v>
      </c>
      <c r="K10" s="186">
        <v>0</v>
      </c>
      <c r="L10" s="212">
        <v>3</v>
      </c>
      <c r="M10" s="187">
        <v>4.2414816909373674E-4</v>
      </c>
      <c r="N10" s="463" t="s">
        <v>396</v>
      </c>
    </row>
    <row r="11" spans="2:14" ht="21.95" customHeight="1" x14ac:dyDescent="0.25">
      <c r="B11" s="354">
        <v>14</v>
      </c>
      <c r="C11" s="163" t="s">
        <v>216</v>
      </c>
      <c r="D11" s="184">
        <v>7</v>
      </c>
      <c r="E11" s="185">
        <v>3.4670629024269439E-3</v>
      </c>
      <c r="F11" s="166">
        <v>24</v>
      </c>
      <c r="G11" s="185">
        <v>5.0515680909282252E-3</v>
      </c>
      <c r="H11" s="166">
        <v>2</v>
      </c>
      <c r="I11" s="185">
        <v>6.7340067340067337E-3</v>
      </c>
      <c r="J11" s="166">
        <v>0</v>
      </c>
      <c r="K11" s="186">
        <v>0</v>
      </c>
      <c r="L11" s="212">
        <v>33</v>
      </c>
      <c r="M11" s="187">
        <v>4.6656298600311046E-3</v>
      </c>
      <c r="N11" s="463" t="s">
        <v>397</v>
      </c>
    </row>
    <row r="12" spans="2:14" ht="21.95" customHeight="1" x14ac:dyDescent="0.25">
      <c r="B12" s="354">
        <v>15</v>
      </c>
      <c r="C12" s="163" t="s">
        <v>217</v>
      </c>
      <c r="D12" s="184">
        <v>0</v>
      </c>
      <c r="E12" s="185">
        <v>0</v>
      </c>
      <c r="F12" s="166">
        <v>0</v>
      </c>
      <c r="G12" s="185">
        <v>0</v>
      </c>
      <c r="H12" s="166">
        <v>0</v>
      </c>
      <c r="I12" s="185">
        <v>0</v>
      </c>
      <c r="J12" s="166">
        <v>0</v>
      </c>
      <c r="K12" s="186">
        <v>0</v>
      </c>
      <c r="L12" s="212">
        <v>0</v>
      </c>
      <c r="M12" s="187">
        <v>0</v>
      </c>
      <c r="N12" s="463" t="s">
        <v>398</v>
      </c>
    </row>
    <row r="13" spans="2:14" ht="35.1" customHeight="1" x14ac:dyDescent="0.25">
      <c r="B13" s="354">
        <v>16</v>
      </c>
      <c r="C13" s="163" t="s">
        <v>218</v>
      </c>
      <c r="D13" s="184">
        <v>2</v>
      </c>
      <c r="E13" s="185">
        <v>9.9058940069341253E-4</v>
      </c>
      <c r="F13" s="166">
        <v>0</v>
      </c>
      <c r="G13" s="185">
        <v>0</v>
      </c>
      <c r="H13" s="166">
        <v>0</v>
      </c>
      <c r="I13" s="185">
        <v>0</v>
      </c>
      <c r="J13" s="166">
        <v>0</v>
      </c>
      <c r="K13" s="186">
        <v>0</v>
      </c>
      <c r="L13" s="212">
        <v>2</v>
      </c>
      <c r="M13" s="187">
        <v>2.8276544606249118E-4</v>
      </c>
      <c r="N13" s="463" t="s">
        <v>399</v>
      </c>
    </row>
    <row r="14" spans="2:14" ht="35.1" customHeight="1" x14ac:dyDescent="0.25">
      <c r="B14" s="354">
        <v>17</v>
      </c>
      <c r="C14" s="163" t="s">
        <v>219</v>
      </c>
      <c r="D14" s="184">
        <v>0</v>
      </c>
      <c r="E14" s="185">
        <v>0</v>
      </c>
      <c r="F14" s="166">
        <v>1</v>
      </c>
      <c r="G14" s="185">
        <v>2.1048200378867606E-4</v>
      </c>
      <c r="H14" s="166">
        <v>0</v>
      </c>
      <c r="I14" s="185">
        <v>0</v>
      </c>
      <c r="J14" s="166">
        <v>0</v>
      </c>
      <c r="K14" s="186">
        <v>0</v>
      </c>
      <c r="L14" s="212">
        <v>1</v>
      </c>
      <c r="M14" s="187">
        <v>1.4138272303124559E-4</v>
      </c>
      <c r="N14" s="463" t="s">
        <v>400</v>
      </c>
    </row>
    <row r="15" spans="2:14" ht="35.1" customHeight="1" thickBot="1" x14ac:dyDescent="0.3">
      <c r="B15" s="354">
        <v>19</v>
      </c>
      <c r="C15" s="163" t="s">
        <v>220</v>
      </c>
      <c r="D15" s="184">
        <v>0</v>
      </c>
      <c r="E15" s="185">
        <v>0</v>
      </c>
      <c r="F15" s="166">
        <v>6</v>
      </c>
      <c r="G15" s="185">
        <v>1.2628920227320563E-3</v>
      </c>
      <c r="H15" s="166">
        <v>1</v>
      </c>
      <c r="I15" s="185">
        <v>3.3670033670033669E-3</v>
      </c>
      <c r="J15" s="166">
        <v>0</v>
      </c>
      <c r="K15" s="186">
        <v>0</v>
      </c>
      <c r="L15" s="212">
        <v>7</v>
      </c>
      <c r="M15" s="187">
        <v>9.8967906121871915E-4</v>
      </c>
      <c r="N15" s="463" t="s">
        <v>401</v>
      </c>
    </row>
    <row r="16" spans="2:14" ht="21.95" customHeight="1" thickTop="1" thickBot="1" x14ac:dyDescent="0.3">
      <c r="B16" s="352">
        <v>2</v>
      </c>
      <c r="C16" s="353" t="s">
        <v>221</v>
      </c>
      <c r="D16" s="183">
        <v>0</v>
      </c>
      <c r="E16" s="158">
        <v>0</v>
      </c>
      <c r="F16" s="159">
        <v>4</v>
      </c>
      <c r="G16" s="158">
        <v>8.4192801515470424E-4</v>
      </c>
      <c r="H16" s="159">
        <v>0</v>
      </c>
      <c r="I16" s="158">
        <v>0</v>
      </c>
      <c r="J16" s="159">
        <v>0</v>
      </c>
      <c r="K16" s="298">
        <v>0</v>
      </c>
      <c r="L16" s="183">
        <v>4</v>
      </c>
      <c r="M16" s="161">
        <v>5.6553089212498236E-4</v>
      </c>
    </row>
    <row r="17" spans="2:14" ht="21.95" customHeight="1" thickTop="1" x14ac:dyDescent="0.25">
      <c r="B17" s="354">
        <v>20</v>
      </c>
      <c r="C17" s="163" t="s">
        <v>222</v>
      </c>
      <c r="D17" s="184">
        <v>0</v>
      </c>
      <c r="E17" s="185">
        <v>0</v>
      </c>
      <c r="F17" s="166">
        <v>1</v>
      </c>
      <c r="G17" s="185">
        <v>2.1048200378867606E-4</v>
      </c>
      <c r="H17" s="166">
        <v>0</v>
      </c>
      <c r="I17" s="185">
        <v>0</v>
      </c>
      <c r="J17" s="166">
        <v>0</v>
      </c>
      <c r="K17" s="186">
        <v>0</v>
      </c>
      <c r="L17" s="212">
        <v>1</v>
      </c>
      <c r="M17" s="187">
        <v>1.4138272303124559E-4</v>
      </c>
      <c r="N17" s="463" t="s">
        <v>402</v>
      </c>
    </row>
    <row r="18" spans="2:14" ht="21.95" customHeight="1" x14ac:dyDescent="0.25">
      <c r="B18" s="354">
        <v>21</v>
      </c>
      <c r="C18" s="163" t="s">
        <v>223</v>
      </c>
      <c r="D18" s="184">
        <v>0</v>
      </c>
      <c r="E18" s="185">
        <v>0</v>
      </c>
      <c r="F18" s="166">
        <v>1</v>
      </c>
      <c r="G18" s="185">
        <v>2.1048200378867606E-4</v>
      </c>
      <c r="H18" s="166">
        <v>0</v>
      </c>
      <c r="I18" s="185">
        <v>0</v>
      </c>
      <c r="J18" s="166">
        <v>0</v>
      </c>
      <c r="K18" s="186">
        <v>0</v>
      </c>
      <c r="L18" s="212">
        <v>1</v>
      </c>
      <c r="M18" s="187">
        <v>1.4138272303124559E-4</v>
      </c>
      <c r="N18" s="463" t="s">
        <v>403</v>
      </c>
    </row>
    <row r="19" spans="2:14" ht="21.95" customHeight="1" x14ac:dyDescent="0.25">
      <c r="B19" s="354">
        <v>22</v>
      </c>
      <c r="C19" s="163" t="s">
        <v>224</v>
      </c>
      <c r="D19" s="184">
        <v>0</v>
      </c>
      <c r="E19" s="185">
        <v>0</v>
      </c>
      <c r="F19" s="166">
        <v>0</v>
      </c>
      <c r="G19" s="185">
        <v>0</v>
      </c>
      <c r="H19" s="166">
        <v>0</v>
      </c>
      <c r="I19" s="185">
        <v>0</v>
      </c>
      <c r="J19" s="166">
        <v>0</v>
      </c>
      <c r="K19" s="186">
        <v>0</v>
      </c>
      <c r="L19" s="212">
        <v>0</v>
      </c>
      <c r="M19" s="187">
        <v>0</v>
      </c>
      <c r="N19" s="463" t="s">
        <v>404</v>
      </c>
    </row>
    <row r="20" spans="2:14" ht="21.95" customHeight="1" x14ac:dyDescent="0.25">
      <c r="B20" s="354">
        <v>23</v>
      </c>
      <c r="C20" s="163" t="s">
        <v>225</v>
      </c>
      <c r="D20" s="184">
        <v>0</v>
      </c>
      <c r="E20" s="185">
        <v>0</v>
      </c>
      <c r="F20" s="166">
        <v>0</v>
      </c>
      <c r="G20" s="185">
        <v>0</v>
      </c>
      <c r="H20" s="166">
        <v>0</v>
      </c>
      <c r="I20" s="185">
        <v>0</v>
      </c>
      <c r="J20" s="166">
        <v>0</v>
      </c>
      <c r="K20" s="186">
        <v>0</v>
      </c>
      <c r="L20" s="212">
        <v>0</v>
      </c>
      <c r="M20" s="187">
        <v>0</v>
      </c>
      <c r="N20" s="463" t="s">
        <v>405</v>
      </c>
    </row>
    <row r="21" spans="2:14" ht="35.1" customHeight="1" thickBot="1" x14ac:dyDescent="0.3">
      <c r="B21" s="354">
        <v>29</v>
      </c>
      <c r="C21" s="163" t="s">
        <v>226</v>
      </c>
      <c r="D21" s="184">
        <v>0</v>
      </c>
      <c r="E21" s="185">
        <v>0</v>
      </c>
      <c r="F21" s="166">
        <v>2</v>
      </c>
      <c r="G21" s="185">
        <v>4.2096400757735212E-4</v>
      </c>
      <c r="H21" s="166">
        <v>0</v>
      </c>
      <c r="I21" s="185">
        <v>0</v>
      </c>
      <c r="J21" s="166">
        <v>0</v>
      </c>
      <c r="K21" s="186">
        <v>0</v>
      </c>
      <c r="L21" s="212">
        <v>2</v>
      </c>
      <c r="M21" s="187">
        <v>2.8276544606249118E-4</v>
      </c>
      <c r="N21" s="463" t="s">
        <v>406</v>
      </c>
    </row>
    <row r="22" spans="2:14" ht="35.1" customHeight="1" thickTop="1" thickBot="1" x14ac:dyDescent="0.3">
      <c r="B22" s="352">
        <v>3</v>
      </c>
      <c r="C22" s="353" t="s">
        <v>227</v>
      </c>
      <c r="D22" s="183">
        <v>928</v>
      </c>
      <c r="E22" s="158">
        <v>0.45963348192174341</v>
      </c>
      <c r="F22" s="159">
        <v>1870</v>
      </c>
      <c r="G22" s="158">
        <v>0.39360134708482425</v>
      </c>
      <c r="H22" s="159">
        <v>121</v>
      </c>
      <c r="I22" s="158">
        <v>0.40740740740740738</v>
      </c>
      <c r="J22" s="159">
        <v>0</v>
      </c>
      <c r="K22" s="298">
        <v>0</v>
      </c>
      <c r="L22" s="183">
        <v>2919</v>
      </c>
      <c r="M22" s="161">
        <v>0.41269616852820584</v>
      </c>
    </row>
    <row r="23" spans="2:14" ht="35.1" customHeight="1" thickTop="1" x14ac:dyDescent="0.25">
      <c r="B23" s="354">
        <v>30</v>
      </c>
      <c r="C23" s="163" t="s">
        <v>228</v>
      </c>
      <c r="D23" s="184">
        <v>102</v>
      </c>
      <c r="E23" s="185">
        <v>5.0520059435364043E-2</v>
      </c>
      <c r="F23" s="166">
        <v>169</v>
      </c>
      <c r="G23" s="185">
        <v>3.5571458640286255E-2</v>
      </c>
      <c r="H23" s="166">
        <v>16</v>
      </c>
      <c r="I23" s="185">
        <v>5.387205387205387E-2</v>
      </c>
      <c r="J23" s="166">
        <v>0</v>
      </c>
      <c r="K23" s="186">
        <v>0</v>
      </c>
      <c r="L23" s="212">
        <v>287</v>
      </c>
      <c r="M23" s="187">
        <v>4.057684150996748E-2</v>
      </c>
      <c r="N23" s="463" t="s">
        <v>407</v>
      </c>
    </row>
    <row r="24" spans="2:14" ht="21.95" customHeight="1" x14ac:dyDescent="0.25">
      <c r="B24" s="354">
        <v>31</v>
      </c>
      <c r="C24" s="163" t="s">
        <v>229</v>
      </c>
      <c r="D24" s="184">
        <v>728</v>
      </c>
      <c r="E24" s="185">
        <v>0.36057454185240218</v>
      </c>
      <c r="F24" s="166">
        <v>1442</v>
      </c>
      <c r="G24" s="185">
        <v>0.3035150494632709</v>
      </c>
      <c r="H24" s="166">
        <v>87</v>
      </c>
      <c r="I24" s="185">
        <v>0.29292929292929293</v>
      </c>
      <c r="J24" s="166">
        <v>0</v>
      </c>
      <c r="K24" s="186">
        <v>0</v>
      </c>
      <c r="L24" s="212">
        <v>2257</v>
      </c>
      <c r="M24" s="187">
        <v>0.31910080588152129</v>
      </c>
      <c r="N24" s="463" t="s">
        <v>408</v>
      </c>
    </row>
    <row r="25" spans="2:14" ht="21.95" customHeight="1" x14ac:dyDescent="0.25">
      <c r="B25" s="354">
        <v>32</v>
      </c>
      <c r="C25" s="163" t="s">
        <v>230</v>
      </c>
      <c r="D25" s="184">
        <v>84</v>
      </c>
      <c r="E25" s="185">
        <v>4.1604754829123326E-2</v>
      </c>
      <c r="F25" s="166">
        <v>221</v>
      </c>
      <c r="G25" s="185">
        <v>4.651652283729741E-2</v>
      </c>
      <c r="H25" s="166">
        <v>16</v>
      </c>
      <c r="I25" s="185">
        <v>5.387205387205387E-2</v>
      </c>
      <c r="J25" s="166">
        <v>0</v>
      </c>
      <c r="K25" s="186">
        <v>0</v>
      </c>
      <c r="L25" s="212">
        <v>321</v>
      </c>
      <c r="M25" s="187">
        <v>4.5383854093029835E-2</v>
      </c>
      <c r="N25" s="463" t="s">
        <v>409</v>
      </c>
    </row>
    <row r="26" spans="2:14" ht="35.1" customHeight="1" thickBot="1" x14ac:dyDescent="0.3">
      <c r="B26" s="354">
        <v>39</v>
      </c>
      <c r="C26" s="163" t="s">
        <v>231</v>
      </c>
      <c r="D26" s="184">
        <v>14</v>
      </c>
      <c r="E26" s="185">
        <v>6.9341258048538877E-3</v>
      </c>
      <c r="F26" s="166">
        <v>38</v>
      </c>
      <c r="G26" s="185">
        <v>7.9983161439696904E-3</v>
      </c>
      <c r="H26" s="166">
        <v>2</v>
      </c>
      <c r="I26" s="185">
        <v>6.7340067340067337E-3</v>
      </c>
      <c r="J26" s="166">
        <v>0</v>
      </c>
      <c r="K26" s="186">
        <v>0</v>
      </c>
      <c r="L26" s="212">
        <v>54</v>
      </c>
      <c r="M26" s="187">
        <v>7.6346670436872616E-3</v>
      </c>
      <c r="N26" s="463" t="s">
        <v>410</v>
      </c>
    </row>
    <row r="27" spans="2:14" ht="21.95" customHeight="1" thickTop="1" thickBot="1" x14ac:dyDescent="0.3">
      <c r="B27" s="352">
        <v>4</v>
      </c>
      <c r="C27" s="353" t="s">
        <v>232</v>
      </c>
      <c r="D27" s="183">
        <v>543</v>
      </c>
      <c r="E27" s="158">
        <v>0.26894502228826145</v>
      </c>
      <c r="F27" s="159">
        <v>1425</v>
      </c>
      <c r="G27" s="158">
        <v>0.29993685539886339</v>
      </c>
      <c r="H27" s="159">
        <v>93</v>
      </c>
      <c r="I27" s="158">
        <v>0.31313131313131309</v>
      </c>
      <c r="J27" s="159">
        <v>4</v>
      </c>
      <c r="K27" s="298">
        <v>0.66666666666666663</v>
      </c>
      <c r="L27" s="183">
        <v>2065</v>
      </c>
      <c r="M27" s="161">
        <v>0.29195532305952215</v>
      </c>
    </row>
    <row r="28" spans="2:14" ht="21.95" customHeight="1" thickTop="1" x14ac:dyDescent="0.25">
      <c r="B28" s="354">
        <v>40</v>
      </c>
      <c r="C28" s="163" t="s">
        <v>233</v>
      </c>
      <c r="D28" s="184">
        <v>50</v>
      </c>
      <c r="E28" s="185">
        <v>2.4764735017335313E-2</v>
      </c>
      <c r="F28" s="166">
        <v>132</v>
      </c>
      <c r="G28" s="185">
        <v>2.7783624500105242E-2</v>
      </c>
      <c r="H28" s="166">
        <v>9</v>
      </c>
      <c r="I28" s="185">
        <v>3.0303030303030304E-2</v>
      </c>
      <c r="J28" s="166">
        <v>2</v>
      </c>
      <c r="K28" s="186">
        <v>0.33333333333333331</v>
      </c>
      <c r="L28" s="212">
        <v>193</v>
      </c>
      <c r="M28" s="187">
        <v>2.7286865545030396E-2</v>
      </c>
      <c r="N28" s="463" t="s">
        <v>411</v>
      </c>
    </row>
    <row r="29" spans="2:14" ht="21.95" customHeight="1" x14ac:dyDescent="0.25">
      <c r="B29" s="354">
        <v>41</v>
      </c>
      <c r="C29" s="163" t="s">
        <v>234</v>
      </c>
      <c r="D29" s="184">
        <v>6</v>
      </c>
      <c r="E29" s="185">
        <v>2.9717682020802376E-3</v>
      </c>
      <c r="F29" s="166">
        <v>12</v>
      </c>
      <c r="G29" s="185">
        <v>2.5257840454641126E-3</v>
      </c>
      <c r="H29" s="166">
        <v>2</v>
      </c>
      <c r="I29" s="185">
        <v>6.7340067340067337E-3</v>
      </c>
      <c r="J29" s="166">
        <v>0</v>
      </c>
      <c r="K29" s="186">
        <v>0</v>
      </c>
      <c r="L29" s="212">
        <v>20</v>
      </c>
      <c r="M29" s="187">
        <v>2.8276544606249117E-3</v>
      </c>
      <c r="N29" s="463" t="s">
        <v>412</v>
      </c>
    </row>
    <row r="30" spans="2:14" ht="21.95" customHeight="1" x14ac:dyDescent="0.25">
      <c r="B30" s="354">
        <v>42</v>
      </c>
      <c r="C30" s="163" t="s">
        <v>235</v>
      </c>
      <c r="D30" s="184">
        <v>20</v>
      </c>
      <c r="E30" s="185">
        <v>9.9058940069341253E-3</v>
      </c>
      <c r="F30" s="166">
        <v>23</v>
      </c>
      <c r="G30" s="185">
        <v>4.8410860871395496E-3</v>
      </c>
      <c r="H30" s="166">
        <v>3</v>
      </c>
      <c r="I30" s="185">
        <v>1.0101010101010102E-2</v>
      </c>
      <c r="J30" s="166">
        <v>1</v>
      </c>
      <c r="K30" s="186">
        <v>0.16666666666666666</v>
      </c>
      <c r="L30" s="212">
        <v>47</v>
      </c>
      <c r="M30" s="187">
        <v>6.6449879824685421E-3</v>
      </c>
      <c r="N30" s="463" t="s">
        <v>413</v>
      </c>
    </row>
    <row r="31" spans="2:14" ht="21.95" customHeight="1" x14ac:dyDescent="0.25">
      <c r="B31" s="354">
        <v>43</v>
      </c>
      <c r="C31" s="163" t="s">
        <v>236</v>
      </c>
      <c r="D31" s="184">
        <v>2</v>
      </c>
      <c r="E31" s="185">
        <v>9.9058940069341253E-4</v>
      </c>
      <c r="F31" s="166">
        <v>7</v>
      </c>
      <c r="G31" s="185">
        <v>1.4733740265207324E-3</v>
      </c>
      <c r="H31" s="166">
        <v>1</v>
      </c>
      <c r="I31" s="185">
        <v>3.3670033670033669E-3</v>
      </c>
      <c r="J31" s="166">
        <v>0</v>
      </c>
      <c r="K31" s="186">
        <v>0</v>
      </c>
      <c r="L31" s="212">
        <v>10</v>
      </c>
      <c r="M31" s="187">
        <v>1.4138272303124558E-3</v>
      </c>
      <c r="N31" s="463" t="s">
        <v>414</v>
      </c>
    </row>
    <row r="32" spans="2:14" ht="21.95" customHeight="1" x14ac:dyDescent="0.25">
      <c r="B32" s="354">
        <v>44</v>
      </c>
      <c r="C32" s="163" t="s">
        <v>237</v>
      </c>
      <c r="D32" s="184">
        <v>116</v>
      </c>
      <c r="E32" s="185">
        <v>5.7454185240217927E-2</v>
      </c>
      <c r="F32" s="166">
        <v>347</v>
      </c>
      <c r="G32" s="185">
        <v>7.3037255314670591E-2</v>
      </c>
      <c r="H32" s="166">
        <v>22</v>
      </c>
      <c r="I32" s="185">
        <v>7.407407407407407E-2</v>
      </c>
      <c r="J32" s="166">
        <v>1</v>
      </c>
      <c r="K32" s="186">
        <v>0.16666666666666666</v>
      </c>
      <c r="L32" s="212">
        <v>486</v>
      </c>
      <c r="M32" s="187">
        <v>6.8712003393185353E-2</v>
      </c>
      <c r="N32" s="463" t="s">
        <v>415</v>
      </c>
    </row>
    <row r="33" spans="2:14" ht="35.1" customHeight="1" x14ac:dyDescent="0.25">
      <c r="B33" s="354">
        <v>45</v>
      </c>
      <c r="C33" s="163" t="s">
        <v>238</v>
      </c>
      <c r="D33" s="184">
        <v>335</v>
      </c>
      <c r="E33" s="185">
        <v>0.1659237246161466</v>
      </c>
      <c r="F33" s="166">
        <v>873</v>
      </c>
      <c r="G33" s="185">
        <v>0.18375078930751421</v>
      </c>
      <c r="H33" s="166">
        <v>53</v>
      </c>
      <c r="I33" s="185">
        <v>0.17845117845117844</v>
      </c>
      <c r="J33" s="166">
        <v>0</v>
      </c>
      <c r="K33" s="186">
        <v>0</v>
      </c>
      <c r="L33" s="212">
        <v>1261</v>
      </c>
      <c r="M33" s="187">
        <v>0.17828361374240068</v>
      </c>
      <c r="N33" s="463" t="s">
        <v>416</v>
      </c>
    </row>
    <row r="34" spans="2:14" ht="35.1" customHeight="1" thickBot="1" x14ac:dyDescent="0.3">
      <c r="B34" s="354">
        <v>49</v>
      </c>
      <c r="C34" s="163" t="s">
        <v>239</v>
      </c>
      <c r="D34" s="184">
        <v>14</v>
      </c>
      <c r="E34" s="185">
        <v>6.9341258048538877E-3</v>
      </c>
      <c r="F34" s="166">
        <v>31</v>
      </c>
      <c r="G34" s="185">
        <v>6.5249421174489583E-3</v>
      </c>
      <c r="H34" s="166">
        <v>3</v>
      </c>
      <c r="I34" s="185">
        <v>1.0101010101010102E-2</v>
      </c>
      <c r="J34" s="166">
        <v>0</v>
      </c>
      <c r="K34" s="186">
        <v>0</v>
      </c>
      <c r="L34" s="212">
        <v>48</v>
      </c>
      <c r="M34" s="187">
        <v>6.7863707054997878E-3</v>
      </c>
      <c r="N34" s="463" t="s">
        <v>417</v>
      </c>
    </row>
    <row r="35" spans="2:14" ht="21.95" customHeight="1" thickTop="1" thickBot="1" x14ac:dyDescent="0.3">
      <c r="B35" s="352">
        <v>5</v>
      </c>
      <c r="C35" s="353" t="s">
        <v>240</v>
      </c>
      <c r="D35" s="183">
        <v>196</v>
      </c>
      <c r="E35" s="158">
        <v>9.7077761267954435E-2</v>
      </c>
      <c r="F35" s="159">
        <v>495</v>
      </c>
      <c r="G35" s="158">
        <v>0.10418859187539466</v>
      </c>
      <c r="H35" s="159">
        <v>31</v>
      </c>
      <c r="I35" s="158">
        <v>0.10437710437710437</v>
      </c>
      <c r="J35" s="159">
        <v>1</v>
      </c>
      <c r="K35" s="298">
        <v>0.16666666666666666</v>
      </c>
      <c r="L35" s="183">
        <v>723</v>
      </c>
      <c r="M35" s="161">
        <v>0.10221970875159056</v>
      </c>
    </row>
    <row r="36" spans="2:14" ht="21.95" customHeight="1" thickTop="1" x14ac:dyDescent="0.25">
      <c r="B36" s="354">
        <v>50</v>
      </c>
      <c r="C36" s="163" t="s">
        <v>241</v>
      </c>
      <c r="D36" s="184">
        <v>7</v>
      </c>
      <c r="E36" s="185">
        <v>3.4670629024269439E-3</v>
      </c>
      <c r="F36" s="166">
        <v>18</v>
      </c>
      <c r="G36" s="185">
        <v>3.7886760681961691E-3</v>
      </c>
      <c r="H36" s="166">
        <v>0</v>
      </c>
      <c r="I36" s="185">
        <v>0</v>
      </c>
      <c r="J36" s="166">
        <v>0</v>
      </c>
      <c r="K36" s="186">
        <v>0</v>
      </c>
      <c r="L36" s="212">
        <v>25</v>
      </c>
      <c r="M36" s="187">
        <v>3.5345680757811397E-3</v>
      </c>
      <c r="N36" s="463" t="s">
        <v>418</v>
      </c>
    </row>
    <row r="37" spans="2:14" ht="21.95" customHeight="1" x14ac:dyDescent="0.25">
      <c r="B37" s="354">
        <v>51</v>
      </c>
      <c r="C37" s="163" t="s">
        <v>242</v>
      </c>
      <c r="D37" s="184">
        <v>1</v>
      </c>
      <c r="E37" s="185">
        <v>4.9529470034670627E-4</v>
      </c>
      <c r="F37" s="166">
        <v>1</v>
      </c>
      <c r="G37" s="185">
        <v>2.1048200378867606E-4</v>
      </c>
      <c r="H37" s="166">
        <v>0</v>
      </c>
      <c r="I37" s="185">
        <v>0</v>
      </c>
      <c r="J37" s="166">
        <v>1</v>
      </c>
      <c r="K37" s="186">
        <v>0.16666666666666666</v>
      </c>
      <c r="L37" s="212">
        <v>3</v>
      </c>
      <c r="M37" s="187">
        <v>4.2414816909373674E-4</v>
      </c>
      <c r="N37" s="463" t="s">
        <v>419</v>
      </c>
    </row>
    <row r="38" spans="2:14" ht="21.95" customHeight="1" x14ac:dyDescent="0.25">
      <c r="B38" s="354">
        <v>52</v>
      </c>
      <c r="C38" s="163" t="s">
        <v>243</v>
      </c>
      <c r="D38" s="184">
        <v>5</v>
      </c>
      <c r="E38" s="185">
        <v>2.4764735017335313E-3</v>
      </c>
      <c r="F38" s="166">
        <v>4</v>
      </c>
      <c r="G38" s="185">
        <v>8.4192801515470424E-4</v>
      </c>
      <c r="H38" s="166">
        <v>0</v>
      </c>
      <c r="I38" s="185">
        <v>0</v>
      </c>
      <c r="J38" s="166">
        <v>0</v>
      </c>
      <c r="K38" s="186">
        <v>0</v>
      </c>
      <c r="L38" s="212">
        <v>9</v>
      </c>
      <c r="M38" s="187">
        <v>1.2724445072812103E-3</v>
      </c>
      <c r="N38" s="463" t="s">
        <v>420</v>
      </c>
    </row>
    <row r="39" spans="2:14" ht="21.95" customHeight="1" x14ac:dyDescent="0.25">
      <c r="B39" s="354">
        <v>53</v>
      </c>
      <c r="C39" s="163" t="s">
        <v>244</v>
      </c>
      <c r="D39" s="184">
        <v>169</v>
      </c>
      <c r="E39" s="185">
        <v>8.3704804358593357E-2</v>
      </c>
      <c r="F39" s="166">
        <v>462</v>
      </c>
      <c r="G39" s="185">
        <v>9.7242685750368346E-2</v>
      </c>
      <c r="H39" s="166">
        <v>29</v>
      </c>
      <c r="I39" s="185">
        <v>9.7643097643097643E-2</v>
      </c>
      <c r="J39" s="166">
        <v>0</v>
      </c>
      <c r="K39" s="186">
        <v>0</v>
      </c>
      <c r="L39" s="212">
        <v>660</v>
      </c>
      <c r="M39" s="187">
        <v>9.3312597200622086E-2</v>
      </c>
      <c r="N39" s="463" t="s">
        <v>421</v>
      </c>
    </row>
    <row r="40" spans="2:14" ht="35.1" customHeight="1" thickBot="1" x14ac:dyDescent="0.3">
      <c r="B40" s="354">
        <v>59</v>
      </c>
      <c r="C40" s="163" t="s">
        <v>245</v>
      </c>
      <c r="D40" s="184">
        <v>14</v>
      </c>
      <c r="E40" s="185">
        <v>6.9341258048538877E-3</v>
      </c>
      <c r="F40" s="166">
        <v>10</v>
      </c>
      <c r="G40" s="185">
        <v>2.1048200378867609E-3</v>
      </c>
      <c r="H40" s="166">
        <v>2</v>
      </c>
      <c r="I40" s="185">
        <v>6.7340067340067337E-3</v>
      </c>
      <c r="J40" s="166">
        <v>0</v>
      </c>
      <c r="K40" s="186">
        <v>0</v>
      </c>
      <c r="L40" s="212">
        <v>26</v>
      </c>
      <c r="M40" s="187">
        <v>3.675950798812385E-3</v>
      </c>
      <c r="N40" s="463" t="s">
        <v>422</v>
      </c>
    </row>
    <row r="41" spans="2:14" ht="21.95" customHeight="1" thickTop="1" thickBot="1" x14ac:dyDescent="0.3">
      <c r="B41" s="352">
        <v>6</v>
      </c>
      <c r="C41" s="353" t="s">
        <v>246</v>
      </c>
      <c r="D41" s="183">
        <v>15</v>
      </c>
      <c r="E41" s="158">
        <v>7.429420505200594E-3</v>
      </c>
      <c r="F41" s="159">
        <v>50</v>
      </c>
      <c r="G41" s="158">
        <v>1.0524100189433803E-2</v>
      </c>
      <c r="H41" s="159">
        <v>1</v>
      </c>
      <c r="I41" s="158">
        <v>3.3670033670033669E-3</v>
      </c>
      <c r="J41" s="159">
        <v>0</v>
      </c>
      <c r="K41" s="298">
        <v>0</v>
      </c>
      <c r="L41" s="183">
        <v>66</v>
      </c>
      <c r="M41" s="161">
        <v>9.3312597200622092E-3</v>
      </c>
    </row>
    <row r="42" spans="2:14" ht="21.95" customHeight="1" thickTop="1" x14ac:dyDescent="0.25">
      <c r="B42" s="354">
        <v>60</v>
      </c>
      <c r="C42" s="163" t="s">
        <v>247</v>
      </c>
      <c r="D42" s="184">
        <v>5</v>
      </c>
      <c r="E42" s="185">
        <v>2.4764735017335313E-3</v>
      </c>
      <c r="F42" s="166">
        <v>11</v>
      </c>
      <c r="G42" s="185">
        <v>2.315302041675437E-3</v>
      </c>
      <c r="H42" s="166">
        <v>0</v>
      </c>
      <c r="I42" s="185">
        <v>0</v>
      </c>
      <c r="J42" s="166">
        <v>0</v>
      </c>
      <c r="K42" s="186">
        <v>0</v>
      </c>
      <c r="L42" s="212">
        <v>16</v>
      </c>
      <c r="M42" s="187">
        <v>2.2621235684999294E-3</v>
      </c>
      <c r="N42" s="463" t="s">
        <v>423</v>
      </c>
    </row>
    <row r="43" spans="2:14" ht="21.95" customHeight="1" x14ac:dyDescent="0.25">
      <c r="B43" s="354">
        <v>61</v>
      </c>
      <c r="C43" s="163" t="s">
        <v>248</v>
      </c>
      <c r="D43" s="184">
        <v>4</v>
      </c>
      <c r="E43" s="185">
        <v>1.9811788013868251E-3</v>
      </c>
      <c r="F43" s="166">
        <v>3</v>
      </c>
      <c r="G43" s="185">
        <v>6.3144601136602815E-4</v>
      </c>
      <c r="H43" s="166">
        <v>0</v>
      </c>
      <c r="I43" s="185">
        <v>0</v>
      </c>
      <c r="J43" s="166">
        <v>0</v>
      </c>
      <c r="K43" s="186">
        <v>0</v>
      </c>
      <c r="L43" s="212">
        <v>7</v>
      </c>
      <c r="M43" s="187">
        <v>9.8967906121871915E-4</v>
      </c>
      <c r="N43" s="463" t="s">
        <v>424</v>
      </c>
    </row>
    <row r="44" spans="2:14" ht="21.95" customHeight="1" x14ac:dyDescent="0.25">
      <c r="B44" s="354">
        <v>62</v>
      </c>
      <c r="C44" s="163" t="s">
        <v>249</v>
      </c>
      <c r="D44" s="184">
        <v>0</v>
      </c>
      <c r="E44" s="185">
        <v>0</v>
      </c>
      <c r="F44" s="166">
        <v>8</v>
      </c>
      <c r="G44" s="185">
        <v>1.6838560303094085E-3</v>
      </c>
      <c r="H44" s="166">
        <v>0</v>
      </c>
      <c r="I44" s="185">
        <v>0</v>
      </c>
      <c r="J44" s="166">
        <v>0</v>
      </c>
      <c r="K44" s="186">
        <v>0</v>
      </c>
      <c r="L44" s="212">
        <v>8</v>
      </c>
      <c r="M44" s="187">
        <v>1.1310617842499647E-3</v>
      </c>
      <c r="N44" s="463" t="s">
        <v>425</v>
      </c>
    </row>
    <row r="45" spans="2:14" ht="21.95" customHeight="1" x14ac:dyDescent="0.25">
      <c r="B45" s="354">
        <v>63</v>
      </c>
      <c r="C45" s="163" t="s">
        <v>250</v>
      </c>
      <c r="D45" s="184">
        <v>5</v>
      </c>
      <c r="E45" s="185">
        <v>2.4764735017335313E-3</v>
      </c>
      <c r="F45" s="166">
        <v>23</v>
      </c>
      <c r="G45" s="185">
        <v>4.8410860871395496E-3</v>
      </c>
      <c r="H45" s="166">
        <v>0</v>
      </c>
      <c r="I45" s="185">
        <v>0</v>
      </c>
      <c r="J45" s="166">
        <v>0</v>
      </c>
      <c r="K45" s="186">
        <v>0</v>
      </c>
      <c r="L45" s="212">
        <v>28</v>
      </c>
      <c r="M45" s="187">
        <v>3.9587162448748766E-3</v>
      </c>
      <c r="N45" s="463" t="s">
        <v>426</v>
      </c>
    </row>
    <row r="46" spans="2:14" ht="21.95" customHeight="1" x14ac:dyDescent="0.25">
      <c r="B46" s="354">
        <v>64</v>
      </c>
      <c r="C46" s="163" t="s">
        <v>251</v>
      </c>
      <c r="D46" s="184">
        <v>0</v>
      </c>
      <c r="E46" s="185">
        <v>0</v>
      </c>
      <c r="F46" s="166">
        <v>0</v>
      </c>
      <c r="G46" s="185">
        <v>0</v>
      </c>
      <c r="H46" s="166">
        <v>0</v>
      </c>
      <c r="I46" s="185">
        <v>0</v>
      </c>
      <c r="J46" s="166">
        <v>0</v>
      </c>
      <c r="K46" s="186">
        <v>0</v>
      </c>
      <c r="L46" s="212">
        <v>0</v>
      </c>
      <c r="M46" s="187">
        <v>0</v>
      </c>
      <c r="N46" s="463" t="s">
        <v>427</v>
      </c>
    </row>
    <row r="47" spans="2:14" ht="35.1" customHeight="1" thickBot="1" x14ac:dyDescent="0.3">
      <c r="B47" s="354">
        <v>69</v>
      </c>
      <c r="C47" s="163" t="s">
        <v>252</v>
      </c>
      <c r="D47" s="184">
        <v>1</v>
      </c>
      <c r="E47" s="185">
        <v>4.9529470034670627E-4</v>
      </c>
      <c r="F47" s="166">
        <v>5</v>
      </c>
      <c r="G47" s="185">
        <v>1.0524100189433804E-3</v>
      </c>
      <c r="H47" s="166">
        <v>1</v>
      </c>
      <c r="I47" s="185">
        <v>3.3670033670033669E-3</v>
      </c>
      <c r="J47" s="166">
        <v>0</v>
      </c>
      <c r="K47" s="186">
        <v>0</v>
      </c>
      <c r="L47" s="212">
        <v>7</v>
      </c>
      <c r="M47" s="187">
        <v>9.8967906121871915E-4</v>
      </c>
      <c r="N47" s="463" t="s">
        <v>428</v>
      </c>
    </row>
    <row r="48" spans="2:14" ht="21.95" customHeight="1" thickTop="1" thickBot="1" x14ac:dyDescent="0.3">
      <c r="B48" s="352">
        <v>7</v>
      </c>
      <c r="C48" s="353" t="s">
        <v>253</v>
      </c>
      <c r="D48" s="183">
        <v>154</v>
      </c>
      <c r="E48" s="158">
        <v>7.6275383853392761E-2</v>
      </c>
      <c r="F48" s="159">
        <v>448</v>
      </c>
      <c r="G48" s="158">
        <v>9.4295937697326887E-2</v>
      </c>
      <c r="H48" s="159">
        <v>25</v>
      </c>
      <c r="I48" s="158">
        <v>8.4175084175084181E-2</v>
      </c>
      <c r="J48" s="159">
        <v>1</v>
      </c>
      <c r="K48" s="298">
        <v>0.16666666666666666</v>
      </c>
      <c r="L48" s="183">
        <v>628</v>
      </c>
      <c r="M48" s="161">
        <v>8.8788350063622221E-2</v>
      </c>
    </row>
    <row r="49" spans="2:14" ht="21.95" customHeight="1" thickTop="1" x14ac:dyDescent="0.25">
      <c r="B49" s="354">
        <v>70</v>
      </c>
      <c r="C49" s="163" t="s">
        <v>254</v>
      </c>
      <c r="D49" s="184">
        <v>23</v>
      </c>
      <c r="E49" s="185">
        <v>1.1391778107974244E-2</v>
      </c>
      <c r="F49" s="166">
        <v>69</v>
      </c>
      <c r="G49" s="185">
        <v>1.4523258261418648E-2</v>
      </c>
      <c r="H49" s="166">
        <v>5</v>
      </c>
      <c r="I49" s="185">
        <v>1.6835016835016835E-2</v>
      </c>
      <c r="J49" s="166">
        <v>0</v>
      </c>
      <c r="K49" s="186">
        <v>0</v>
      </c>
      <c r="L49" s="212">
        <v>97</v>
      </c>
      <c r="M49" s="187">
        <v>1.3714124134030821E-2</v>
      </c>
      <c r="N49" s="463" t="s">
        <v>429</v>
      </c>
    </row>
    <row r="50" spans="2:14" ht="21.95" customHeight="1" x14ac:dyDescent="0.25">
      <c r="B50" s="354">
        <v>71</v>
      </c>
      <c r="C50" s="163" t="s">
        <v>255</v>
      </c>
      <c r="D50" s="184">
        <v>118</v>
      </c>
      <c r="E50" s="185">
        <v>5.8444774640911343E-2</v>
      </c>
      <c r="F50" s="166">
        <v>352</v>
      </c>
      <c r="G50" s="185">
        <v>7.4089665333613983E-2</v>
      </c>
      <c r="H50" s="166">
        <v>20</v>
      </c>
      <c r="I50" s="185">
        <v>6.7340067340067339E-2</v>
      </c>
      <c r="J50" s="166">
        <v>1</v>
      </c>
      <c r="K50" s="186">
        <v>0.16666666666666666</v>
      </c>
      <c r="L50" s="212">
        <v>491</v>
      </c>
      <c r="M50" s="187">
        <v>6.9418917008341574E-2</v>
      </c>
      <c r="N50" s="463" t="s">
        <v>430</v>
      </c>
    </row>
    <row r="51" spans="2:14" ht="35.1" customHeight="1" x14ac:dyDescent="0.25">
      <c r="B51" s="354">
        <v>72</v>
      </c>
      <c r="C51" s="163" t="s">
        <v>256</v>
      </c>
      <c r="D51" s="184">
        <v>4</v>
      </c>
      <c r="E51" s="185">
        <v>1.9811788013868251E-3</v>
      </c>
      <c r="F51" s="166">
        <v>2</v>
      </c>
      <c r="G51" s="185">
        <v>4.2096400757735212E-4</v>
      </c>
      <c r="H51" s="166">
        <v>0</v>
      </c>
      <c r="I51" s="185">
        <v>0</v>
      </c>
      <c r="J51" s="166">
        <v>0</v>
      </c>
      <c r="K51" s="186">
        <v>0</v>
      </c>
      <c r="L51" s="212">
        <v>6</v>
      </c>
      <c r="M51" s="187">
        <v>8.4829633818747348E-4</v>
      </c>
      <c r="N51" s="463" t="s">
        <v>431</v>
      </c>
    </row>
    <row r="52" spans="2:14" ht="21.95" customHeight="1" x14ac:dyDescent="0.25">
      <c r="B52" s="354">
        <v>73</v>
      </c>
      <c r="C52" s="163" t="s">
        <v>257</v>
      </c>
      <c r="D52" s="184">
        <v>7</v>
      </c>
      <c r="E52" s="185">
        <v>3.4670629024269439E-3</v>
      </c>
      <c r="F52" s="166">
        <v>22</v>
      </c>
      <c r="G52" s="185">
        <v>4.6306040833508739E-3</v>
      </c>
      <c r="H52" s="166">
        <v>0</v>
      </c>
      <c r="I52" s="185">
        <v>0</v>
      </c>
      <c r="J52" s="166">
        <v>0</v>
      </c>
      <c r="K52" s="186">
        <v>0</v>
      </c>
      <c r="L52" s="212">
        <v>29</v>
      </c>
      <c r="M52" s="187">
        <v>4.1000989679061215E-3</v>
      </c>
      <c r="N52" s="463" t="s">
        <v>432</v>
      </c>
    </row>
    <row r="53" spans="2:14" ht="35.1" customHeight="1" thickBot="1" x14ac:dyDescent="0.3">
      <c r="B53" s="354">
        <v>79</v>
      </c>
      <c r="C53" s="163" t="s">
        <v>258</v>
      </c>
      <c r="D53" s="184">
        <v>2</v>
      </c>
      <c r="E53" s="185">
        <v>9.9058940069341253E-4</v>
      </c>
      <c r="F53" s="166">
        <v>3</v>
      </c>
      <c r="G53" s="185">
        <v>6.3144601136602815E-4</v>
      </c>
      <c r="H53" s="166">
        <v>0</v>
      </c>
      <c r="I53" s="185">
        <v>0</v>
      </c>
      <c r="J53" s="166">
        <v>0</v>
      </c>
      <c r="K53" s="186">
        <v>0</v>
      </c>
      <c r="L53" s="212">
        <v>5</v>
      </c>
      <c r="M53" s="187">
        <v>7.0691361515622792E-4</v>
      </c>
      <c r="N53" s="463" t="s">
        <v>433</v>
      </c>
    </row>
    <row r="54" spans="2:14" ht="21.95" customHeight="1" thickTop="1" thickBot="1" x14ac:dyDescent="0.3">
      <c r="B54" s="352">
        <v>8</v>
      </c>
      <c r="C54" s="353" t="s">
        <v>259</v>
      </c>
      <c r="D54" s="183">
        <v>29</v>
      </c>
      <c r="E54" s="158">
        <v>1.4363546310054482E-2</v>
      </c>
      <c r="F54" s="159">
        <v>65</v>
      </c>
      <c r="G54" s="158">
        <v>1.3681330246263943E-2</v>
      </c>
      <c r="H54" s="159">
        <v>2</v>
      </c>
      <c r="I54" s="158">
        <v>6.7340067340067337E-3</v>
      </c>
      <c r="J54" s="159">
        <v>0</v>
      </c>
      <c r="K54" s="298">
        <v>0</v>
      </c>
      <c r="L54" s="183">
        <v>96</v>
      </c>
      <c r="M54" s="161">
        <v>1.3572741410999577E-2</v>
      </c>
    </row>
    <row r="55" spans="2:14" ht="21.95" customHeight="1" thickTop="1" x14ac:dyDescent="0.25">
      <c r="B55" s="354">
        <v>80</v>
      </c>
      <c r="C55" s="163" t="s">
        <v>260</v>
      </c>
      <c r="D55" s="184">
        <v>5</v>
      </c>
      <c r="E55" s="185">
        <v>2.4764735017335313E-3</v>
      </c>
      <c r="F55" s="166">
        <v>3</v>
      </c>
      <c r="G55" s="185">
        <v>6.3144601136602815E-4</v>
      </c>
      <c r="H55" s="166">
        <v>0</v>
      </c>
      <c r="I55" s="185">
        <v>0</v>
      </c>
      <c r="J55" s="166">
        <v>0</v>
      </c>
      <c r="K55" s="186">
        <v>0</v>
      </c>
      <c r="L55" s="212">
        <v>8</v>
      </c>
      <c r="M55" s="187">
        <v>1.1310617842499647E-3</v>
      </c>
      <c r="N55" s="463" t="s">
        <v>434</v>
      </c>
    </row>
    <row r="56" spans="2:14" ht="21.95" customHeight="1" x14ac:dyDescent="0.25">
      <c r="B56" s="354">
        <v>81</v>
      </c>
      <c r="C56" s="163" t="s">
        <v>261</v>
      </c>
      <c r="D56" s="184">
        <v>4</v>
      </c>
      <c r="E56" s="185">
        <v>1.9811788013868251E-3</v>
      </c>
      <c r="F56" s="166">
        <v>6</v>
      </c>
      <c r="G56" s="185">
        <v>1.2628920227320563E-3</v>
      </c>
      <c r="H56" s="166">
        <v>0</v>
      </c>
      <c r="I56" s="185">
        <v>0</v>
      </c>
      <c r="J56" s="166">
        <v>0</v>
      </c>
      <c r="K56" s="186">
        <v>0</v>
      </c>
      <c r="L56" s="212">
        <v>10</v>
      </c>
      <c r="M56" s="187">
        <v>1.4138272303124558E-3</v>
      </c>
      <c r="N56" s="463" t="s">
        <v>435</v>
      </c>
    </row>
    <row r="57" spans="2:14" ht="21.95" customHeight="1" x14ac:dyDescent="0.25">
      <c r="B57" s="354">
        <v>82</v>
      </c>
      <c r="C57" s="163" t="s">
        <v>262</v>
      </c>
      <c r="D57" s="184">
        <v>6</v>
      </c>
      <c r="E57" s="185">
        <v>2.9717682020802376E-3</v>
      </c>
      <c r="F57" s="166">
        <v>9</v>
      </c>
      <c r="G57" s="185">
        <v>1.8943380340980846E-3</v>
      </c>
      <c r="H57" s="166">
        <v>0</v>
      </c>
      <c r="I57" s="185">
        <v>0</v>
      </c>
      <c r="J57" s="166">
        <v>0</v>
      </c>
      <c r="K57" s="186">
        <v>0</v>
      </c>
      <c r="L57" s="212">
        <v>15</v>
      </c>
      <c r="M57" s="187">
        <v>2.1207408454686836E-3</v>
      </c>
      <c r="N57" s="463" t="s">
        <v>436</v>
      </c>
    </row>
    <row r="58" spans="2:14" ht="21.95" customHeight="1" x14ac:dyDescent="0.25">
      <c r="B58" s="354">
        <v>83</v>
      </c>
      <c r="C58" s="163" t="s">
        <v>263</v>
      </c>
      <c r="D58" s="184">
        <v>11</v>
      </c>
      <c r="E58" s="185">
        <v>5.4482417038137689E-3</v>
      </c>
      <c r="F58" s="166">
        <v>36</v>
      </c>
      <c r="G58" s="185">
        <v>7.5773521363923383E-3</v>
      </c>
      <c r="H58" s="166">
        <v>2</v>
      </c>
      <c r="I58" s="185">
        <v>6.7340067340067337E-3</v>
      </c>
      <c r="J58" s="166">
        <v>0</v>
      </c>
      <c r="K58" s="186">
        <v>0</v>
      </c>
      <c r="L58" s="212">
        <v>49</v>
      </c>
      <c r="M58" s="187">
        <v>6.9277534285310336E-3</v>
      </c>
      <c r="N58" s="463" t="s">
        <v>437</v>
      </c>
    </row>
    <row r="59" spans="2:14" ht="35.1" customHeight="1" thickBot="1" x14ac:dyDescent="0.3">
      <c r="B59" s="354">
        <v>89</v>
      </c>
      <c r="C59" s="163" t="s">
        <v>264</v>
      </c>
      <c r="D59" s="184">
        <v>3</v>
      </c>
      <c r="E59" s="185">
        <v>1.4858841010401188E-3</v>
      </c>
      <c r="F59" s="166">
        <v>11</v>
      </c>
      <c r="G59" s="185">
        <v>2.315302041675437E-3</v>
      </c>
      <c r="H59" s="166">
        <v>0</v>
      </c>
      <c r="I59" s="185">
        <v>0</v>
      </c>
      <c r="J59" s="166">
        <v>0</v>
      </c>
      <c r="K59" s="186">
        <v>0</v>
      </c>
      <c r="L59" s="212">
        <v>14</v>
      </c>
      <c r="M59" s="187">
        <v>1.9793581224374383E-3</v>
      </c>
      <c r="N59" s="463" t="s">
        <v>438</v>
      </c>
    </row>
    <row r="60" spans="2:14" ht="21.95" customHeight="1" thickTop="1" thickBot="1" x14ac:dyDescent="0.3">
      <c r="B60" s="352">
        <v>99</v>
      </c>
      <c r="C60" s="353" t="s">
        <v>265</v>
      </c>
      <c r="D60" s="183">
        <v>56</v>
      </c>
      <c r="E60" s="158">
        <v>2.7736503219415551E-2</v>
      </c>
      <c r="F60" s="159">
        <v>154</v>
      </c>
      <c r="G60" s="158">
        <v>3.2414228583456113E-2</v>
      </c>
      <c r="H60" s="159">
        <v>7</v>
      </c>
      <c r="I60" s="158">
        <v>2.3569023569023569E-2</v>
      </c>
      <c r="J60" s="159">
        <v>0</v>
      </c>
      <c r="K60" s="298">
        <v>0</v>
      </c>
      <c r="L60" s="183">
        <v>217</v>
      </c>
      <c r="M60" s="161">
        <v>3.0680050897780291E-2</v>
      </c>
      <c r="N60" s="463" t="s">
        <v>439</v>
      </c>
    </row>
    <row r="61" spans="2:14" ht="21.95" customHeight="1" thickTop="1" thickBot="1" x14ac:dyDescent="0.3">
      <c r="B61" s="352" t="s">
        <v>50</v>
      </c>
      <c r="C61" s="353" t="s">
        <v>451</v>
      </c>
      <c r="D61" s="183">
        <v>89</v>
      </c>
      <c r="E61" s="158">
        <v>4.4081228330856863E-2</v>
      </c>
      <c r="F61" s="159">
        <v>205</v>
      </c>
      <c r="G61" s="158">
        <v>4.3148810776678592E-2</v>
      </c>
      <c r="H61" s="159">
        <v>14</v>
      </c>
      <c r="I61" s="158">
        <v>4.7138047138047139E-2</v>
      </c>
      <c r="J61" s="159">
        <v>0</v>
      </c>
      <c r="K61" s="298">
        <v>0</v>
      </c>
      <c r="L61" s="183">
        <v>308</v>
      </c>
      <c r="M61" s="161">
        <v>4.3545878693623641E-2</v>
      </c>
      <c r="N61" s="463" t="s">
        <v>440</v>
      </c>
    </row>
    <row r="62" spans="2:14" ht="21.95" customHeight="1" thickTop="1" thickBot="1" x14ac:dyDescent="0.3">
      <c r="B62" s="635" t="s">
        <v>52</v>
      </c>
      <c r="C62" s="488"/>
      <c r="D62" s="172">
        <v>2019</v>
      </c>
      <c r="E62" s="304">
        <v>0.99999999999999967</v>
      </c>
      <c r="F62" s="174">
        <v>4751</v>
      </c>
      <c r="G62" s="304">
        <v>1</v>
      </c>
      <c r="H62" s="174">
        <v>297</v>
      </c>
      <c r="I62" s="304">
        <v>0.99999999999999978</v>
      </c>
      <c r="J62" s="174">
        <v>6</v>
      </c>
      <c r="K62" s="305">
        <v>0.99999999999999989</v>
      </c>
      <c r="L62" s="172">
        <v>7073</v>
      </c>
      <c r="M62" s="195">
        <v>1</v>
      </c>
      <c r="N62" s="463" t="s">
        <v>79</v>
      </c>
    </row>
    <row r="63" spans="2:14" ht="16.5" thickTop="1" thickBot="1" x14ac:dyDescent="0.3">
      <c r="B63" s="146"/>
      <c r="C63" s="146"/>
      <c r="D63" s="147"/>
      <c r="E63" s="261"/>
      <c r="F63" s="147"/>
      <c r="G63" s="261"/>
      <c r="H63" s="147"/>
      <c r="I63" s="261"/>
      <c r="J63" s="147"/>
      <c r="K63" s="261"/>
      <c r="L63" s="147"/>
      <c r="M63" s="148"/>
    </row>
    <row r="64" spans="2:14" ht="15.75" thickTop="1" x14ac:dyDescent="0.25">
      <c r="B64" s="500" t="s">
        <v>53</v>
      </c>
      <c r="C64" s="501"/>
      <c r="D64" s="181"/>
      <c r="E64" s="180"/>
      <c r="F64" s="181"/>
      <c r="G64" s="180"/>
      <c r="H64" s="181"/>
      <c r="I64" s="180"/>
      <c r="J64" s="181"/>
      <c r="K64" s="180"/>
      <c r="L64" s="236"/>
      <c r="M64" s="180"/>
    </row>
    <row r="65" spans="2:13" ht="15.75" thickBot="1" x14ac:dyDescent="0.3">
      <c r="B65" s="196" t="s">
        <v>449</v>
      </c>
      <c r="C65" s="197"/>
      <c r="D65" s="181"/>
      <c r="E65" s="180"/>
      <c r="F65" s="181"/>
      <c r="G65" s="180"/>
      <c r="H65" s="181"/>
      <c r="I65" s="180"/>
      <c r="J65" s="181"/>
      <c r="K65" s="180"/>
      <c r="L65" s="236"/>
      <c r="M65" s="180"/>
    </row>
    <row r="66" spans="2:13" ht="15.75" thickTop="1" x14ac:dyDescent="0.25">
      <c r="B66" s="150"/>
      <c r="C66" s="151"/>
      <c r="D66" s="153"/>
      <c r="E66" s="150"/>
      <c r="F66" s="153"/>
      <c r="G66" s="150"/>
      <c r="H66" s="153"/>
      <c r="I66" s="150"/>
      <c r="J66" s="153"/>
      <c r="K66" s="150"/>
      <c r="L66" s="249"/>
      <c r="M66" s="150"/>
    </row>
    <row r="67" spans="2:13" x14ac:dyDescent="0.25">
      <c r="B67" s="150"/>
      <c r="C67" s="151"/>
      <c r="D67" s="153"/>
      <c r="E67" s="258"/>
      <c r="F67" s="258"/>
      <c r="G67" s="258"/>
      <c r="H67" s="258"/>
      <c r="I67" s="258"/>
      <c r="J67" s="153"/>
      <c r="K67" s="150"/>
      <c r="L67" s="249"/>
      <c r="M67" s="150"/>
    </row>
  </sheetData>
  <mergeCells count="11">
    <mergeCell ref="B64:C64"/>
    <mergeCell ref="B62:C62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65" fitToHeight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  <pageSetUpPr fitToPage="1"/>
  </sheetPr>
  <dimension ref="B1:N52"/>
  <sheetViews>
    <sheetView zoomScale="70" zoomScaleNormal="70" workbookViewId="0">
      <selection activeCell="D6" sqref="D6:M48"/>
    </sheetView>
  </sheetViews>
  <sheetFormatPr defaultColWidth="9.140625" defaultRowHeight="15" x14ac:dyDescent="0.25"/>
  <cols>
    <col min="1" max="1" width="9.140625" style="143"/>
    <col min="2" max="2" width="10.140625" style="143" customWidth="1"/>
    <col min="3" max="3" width="90.7109375" style="143" customWidth="1"/>
    <col min="4" max="13" width="13.7109375" style="143" customWidth="1"/>
    <col min="14" max="14" width="10" style="463" bestFit="1" customWidth="1"/>
    <col min="15" max="16384" width="9.140625" style="143"/>
  </cols>
  <sheetData>
    <row r="1" spans="2:14" ht="15.75" thickBot="1" x14ac:dyDescent="0.3"/>
    <row r="2" spans="2:14" ht="25.35" customHeight="1" thickTop="1" thickBot="1" x14ac:dyDescent="0.3">
      <c r="B2" s="479" t="s">
        <v>537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502"/>
    </row>
    <row r="3" spans="2:14" ht="25.35" customHeight="1" thickTop="1" thickBot="1" x14ac:dyDescent="0.3">
      <c r="B3" s="492" t="s">
        <v>54</v>
      </c>
      <c r="C3" s="485" t="s">
        <v>55</v>
      </c>
      <c r="D3" s="503" t="s">
        <v>56</v>
      </c>
      <c r="E3" s="504"/>
      <c r="F3" s="504"/>
      <c r="G3" s="504"/>
      <c r="H3" s="504"/>
      <c r="I3" s="504"/>
      <c r="J3" s="504"/>
      <c r="K3" s="504"/>
      <c r="L3" s="505" t="s">
        <v>52</v>
      </c>
      <c r="M3" s="506"/>
    </row>
    <row r="4" spans="2:14" ht="25.35" customHeight="1" thickTop="1" x14ac:dyDescent="0.25">
      <c r="B4" s="493"/>
      <c r="C4" s="495"/>
      <c r="D4" s="486" t="s">
        <v>57</v>
      </c>
      <c r="E4" s="483"/>
      <c r="F4" s="482" t="s">
        <v>450</v>
      </c>
      <c r="G4" s="483"/>
      <c r="H4" s="482" t="s">
        <v>78</v>
      </c>
      <c r="I4" s="483"/>
      <c r="J4" s="484" t="s">
        <v>58</v>
      </c>
      <c r="K4" s="485"/>
      <c r="L4" s="507"/>
      <c r="M4" s="508"/>
      <c r="N4" s="464"/>
    </row>
    <row r="5" spans="2:14" ht="25.35" customHeight="1" thickBot="1" x14ac:dyDescent="0.3">
      <c r="B5" s="494"/>
      <c r="C5" s="496"/>
      <c r="D5" s="443" t="s">
        <v>6</v>
      </c>
      <c r="E5" s="436" t="s">
        <v>7</v>
      </c>
      <c r="F5" s="438" t="s">
        <v>6</v>
      </c>
      <c r="G5" s="436" t="s">
        <v>7</v>
      </c>
      <c r="H5" s="438" t="s">
        <v>6</v>
      </c>
      <c r="I5" s="436" t="s">
        <v>7</v>
      </c>
      <c r="J5" s="438" t="s">
        <v>6</v>
      </c>
      <c r="K5" s="439" t="s">
        <v>7</v>
      </c>
      <c r="L5" s="443" t="s">
        <v>6</v>
      </c>
      <c r="M5" s="441" t="s">
        <v>7</v>
      </c>
      <c r="N5" s="464"/>
    </row>
    <row r="6" spans="2:14" ht="21.95" customHeight="1" thickTop="1" thickBot="1" x14ac:dyDescent="0.3">
      <c r="B6" s="155">
        <v>1</v>
      </c>
      <c r="C6" s="156" t="s">
        <v>8</v>
      </c>
      <c r="D6" s="183">
        <v>0</v>
      </c>
      <c r="E6" s="158">
        <v>0</v>
      </c>
      <c r="F6" s="159">
        <v>19</v>
      </c>
      <c r="G6" s="158">
        <v>3.9991580719848452E-3</v>
      </c>
      <c r="H6" s="159">
        <v>1</v>
      </c>
      <c r="I6" s="158">
        <v>3.3670033670033669E-3</v>
      </c>
      <c r="J6" s="159">
        <v>0</v>
      </c>
      <c r="K6" s="160">
        <v>0</v>
      </c>
      <c r="L6" s="183">
        <v>20</v>
      </c>
      <c r="M6" s="161">
        <v>2.8276544606249117E-3</v>
      </c>
      <c r="N6" s="464"/>
    </row>
    <row r="7" spans="2:14" ht="31.5" customHeight="1" thickTop="1" x14ac:dyDescent="0.25">
      <c r="B7" s="162">
        <v>10</v>
      </c>
      <c r="C7" s="163" t="s">
        <v>270</v>
      </c>
      <c r="D7" s="184">
        <v>0</v>
      </c>
      <c r="E7" s="185">
        <v>0</v>
      </c>
      <c r="F7" s="166">
        <v>7</v>
      </c>
      <c r="G7" s="185">
        <v>1.4733740265207324E-3</v>
      </c>
      <c r="H7" s="166">
        <v>0</v>
      </c>
      <c r="I7" s="185">
        <v>0</v>
      </c>
      <c r="J7" s="166">
        <v>0</v>
      </c>
      <c r="K7" s="186">
        <v>0</v>
      </c>
      <c r="L7" s="184">
        <v>7</v>
      </c>
      <c r="M7" s="187">
        <v>9.8967906121871915E-4</v>
      </c>
      <c r="N7" s="464" t="s">
        <v>284</v>
      </c>
    </row>
    <row r="8" spans="2:14" ht="21.95" customHeight="1" x14ac:dyDescent="0.25">
      <c r="B8" s="162">
        <v>11</v>
      </c>
      <c r="C8" s="163" t="s">
        <v>10</v>
      </c>
      <c r="D8" s="184">
        <v>0</v>
      </c>
      <c r="E8" s="185">
        <v>0</v>
      </c>
      <c r="F8" s="166">
        <v>5</v>
      </c>
      <c r="G8" s="185">
        <v>1.0524100189433804E-3</v>
      </c>
      <c r="H8" s="166">
        <v>0</v>
      </c>
      <c r="I8" s="185">
        <v>0</v>
      </c>
      <c r="J8" s="166">
        <v>0</v>
      </c>
      <c r="K8" s="186">
        <v>0</v>
      </c>
      <c r="L8" s="184">
        <v>5</v>
      </c>
      <c r="M8" s="187">
        <v>7.0691361515622792E-4</v>
      </c>
      <c r="N8" s="463" t="s">
        <v>271</v>
      </c>
    </row>
    <row r="9" spans="2:14" ht="21.95" customHeight="1" x14ac:dyDescent="0.25">
      <c r="B9" s="162">
        <v>12</v>
      </c>
      <c r="C9" s="163" t="s">
        <v>447</v>
      </c>
      <c r="D9" s="184">
        <v>0</v>
      </c>
      <c r="E9" s="185">
        <v>0</v>
      </c>
      <c r="F9" s="166">
        <v>4</v>
      </c>
      <c r="G9" s="185">
        <v>8.4192801515470424E-4</v>
      </c>
      <c r="H9" s="166">
        <v>0</v>
      </c>
      <c r="I9" s="185">
        <v>0</v>
      </c>
      <c r="J9" s="166">
        <v>0</v>
      </c>
      <c r="K9" s="186">
        <v>0</v>
      </c>
      <c r="L9" s="184">
        <v>4</v>
      </c>
      <c r="M9" s="187">
        <v>5.6553089212498236E-4</v>
      </c>
      <c r="N9" s="463" t="s">
        <v>448</v>
      </c>
    </row>
    <row r="10" spans="2:14" ht="21.95" customHeight="1" thickBot="1" x14ac:dyDescent="0.3">
      <c r="B10" s="162">
        <v>19</v>
      </c>
      <c r="C10" s="163" t="s">
        <v>12</v>
      </c>
      <c r="D10" s="184">
        <v>0</v>
      </c>
      <c r="E10" s="185">
        <v>0</v>
      </c>
      <c r="F10" s="166">
        <v>3</v>
      </c>
      <c r="G10" s="185">
        <v>6.3144601136602815E-4</v>
      </c>
      <c r="H10" s="166">
        <v>1</v>
      </c>
      <c r="I10" s="185">
        <v>3.3670033670033669E-3</v>
      </c>
      <c r="J10" s="166">
        <v>0</v>
      </c>
      <c r="K10" s="186">
        <v>0</v>
      </c>
      <c r="L10" s="184">
        <v>4</v>
      </c>
      <c r="M10" s="187">
        <v>5.6553089212498236E-4</v>
      </c>
      <c r="N10" s="463" t="s">
        <v>286</v>
      </c>
    </row>
    <row r="11" spans="2:14" ht="21.95" customHeight="1" thickTop="1" thickBot="1" x14ac:dyDescent="0.3">
      <c r="B11" s="155">
        <v>2</v>
      </c>
      <c r="C11" s="156" t="s">
        <v>13</v>
      </c>
      <c r="D11" s="183">
        <v>3</v>
      </c>
      <c r="E11" s="158">
        <v>1.4858841010401188E-3</v>
      </c>
      <c r="F11" s="159">
        <v>17</v>
      </c>
      <c r="G11" s="158">
        <v>3.578194064407493E-3</v>
      </c>
      <c r="H11" s="159">
        <v>1</v>
      </c>
      <c r="I11" s="158">
        <v>3.3670033670033669E-3</v>
      </c>
      <c r="J11" s="159">
        <v>0</v>
      </c>
      <c r="K11" s="160">
        <v>0</v>
      </c>
      <c r="L11" s="183">
        <v>21</v>
      </c>
      <c r="M11" s="161">
        <v>2.9690371836561574E-3</v>
      </c>
    </row>
    <row r="12" spans="2:14" ht="21.95" customHeight="1" thickTop="1" x14ac:dyDescent="0.25">
      <c r="B12" s="170">
        <v>20</v>
      </c>
      <c r="C12" s="163" t="s">
        <v>14</v>
      </c>
      <c r="D12" s="184">
        <v>0</v>
      </c>
      <c r="E12" s="185">
        <v>0</v>
      </c>
      <c r="F12" s="166">
        <v>3</v>
      </c>
      <c r="G12" s="185">
        <v>6.3144601136602815E-4</v>
      </c>
      <c r="H12" s="166">
        <v>1</v>
      </c>
      <c r="I12" s="185">
        <v>3.3670033670033669E-3</v>
      </c>
      <c r="J12" s="166">
        <v>0</v>
      </c>
      <c r="K12" s="186">
        <v>0</v>
      </c>
      <c r="L12" s="184">
        <v>4</v>
      </c>
      <c r="M12" s="187">
        <v>5.6553089212498236E-4</v>
      </c>
      <c r="N12" s="463" t="s">
        <v>287</v>
      </c>
    </row>
    <row r="13" spans="2:14" ht="21.95" customHeight="1" x14ac:dyDescent="0.25">
      <c r="B13" s="162">
        <v>21</v>
      </c>
      <c r="C13" s="163" t="s">
        <v>15</v>
      </c>
      <c r="D13" s="184">
        <v>0</v>
      </c>
      <c r="E13" s="185">
        <v>0</v>
      </c>
      <c r="F13" s="166">
        <v>1</v>
      </c>
      <c r="G13" s="185">
        <v>2.1048200378867606E-4</v>
      </c>
      <c r="H13" s="166">
        <v>0</v>
      </c>
      <c r="I13" s="185">
        <v>0</v>
      </c>
      <c r="J13" s="166">
        <v>0</v>
      </c>
      <c r="K13" s="186">
        <v>0</v>
      </c>
      <c r="L13" s="184">
        <v>1</v>
      </c>
      <c r="M13" s="187">
        <v>1.4138272303124559E-4</v>
      </c>
      <c r="N13" s="463" t="s">
        <v>288</v>
      </c>
    </row>
    <row r="14" spans="2:14" ht="21.95" customHeight="1" x14ac:dyDescent="0.25">
      <c r="B14" s="162">
        <v>22</v>
      </c>
      <c r="C14" s="163" t="s">
        <v>16</v>
      </c>
      <c r="D14" s="184">
        <v>0</v>
      </c>
      <c r="E14" s="185">
        <v>0</v>
      </c>
      <c r="F14" s="166">
        <v>0</v>
      </c>
      <c r="G14" s="185">
        <v>0</v>
      </c>
      <c r="H14" s="166">
        <v>0</v>
      </c>
      <c r="I14" s="185">
        <v>0</v>
      </c>
      <c r="J14" s="166">
        <v>0</v>
      </c>
      <c r="K14" s="186">
        <v>0</v>
      </c>
      <c r="L14" s="184">
        <v>0</v>
      </c>
      <c r="M14" s="187">
        <v>0</v>
      </c>
      <c r="N14" s="463" t="s">
        <v>289</v>
      </c>
    </row>
    <row r="15" spans="2:14" ht="30" customHeight="1" x14ac:dyDescent="0.25">
      <c r="B15" s="162">
        <v>23</v>
      </c>
      <c r="C15" s="163" t="s">
        <v>273</v>
      </c>
      <c r="D15" s="184">
        <v>0</v>
      </c>
      <c r="E15" s="185">
        <v>0</v>
      </c>
      <c r="F15" s="166">
        <v>0</v>
      </c>
      <c r="G15" s="185">
        <v>0</v>
      </c>
      <c r="H15" s="166">
        <v>0</v>
      </c>
      <c r="I15" s="185">
        <v>0</v>
      </c>
      <c r="J15" s="166">
        <v>0</v>
      </c>
      <c r="K15" s="186">
        <v>0</v>
      </c>
      <c r="L15" s="184">
        <v>0</v>
      </c>
      <c r="M15" s="187">
        <v>0</v>
      </c>
      <c r="N15" s="463" t="s">
        <v>272</v>
      </c>
    </row>
    <row r="16" spans="2:14" ht="31.5" customHeight="1" x14ac:dyDescent="0.25">
      <c r="B16" s="162">
        <v>24</v>
      </c>
      <c r="C16" s="163" t="s">
        <v>18</v>
      </c>
      <c r="D16" s="184">
        <v>2</v>
      </c>
      <c r="E16" s="185">
        <v>9.9058940069341253E-4</v>
      </c>
      <c r="F16" s="166">
        <v>13</v>
      </c>
      <c r="G16" s="185">
        <v>2.7362660492527887E-3</v>
      </c>
      <c r="H16" s="166">
        <v>0</v>
      </c>
      <c r="I16" s="185">
        <v>0</v>
      </c>
      <c r="J16" s="166">
        <v>0</v>
      </c>
      <c r="K16" s="186">
        <v>0</v>
      </c>
      <c r="L16" s="184">
        <v>15</v>
      </c>
      <c r="M16" s="187">
        <v>2.1207408454686836E-3</v>
      </c>
      <c r="N16" s="463" t="s">
        <v>290</v>
      </c>
    </row>
    <row r="17" spans="2:14" ht="21.95" customHeight="1" x14ac:dyDescent="0.25">
      <c r="B17" s="162">
        <v>25</v>
      </c>
      <c r="C17" s="163" t="s">
        <v>19</v>
      </c>
      <c r="D17" s="184">
        <v>0</v>
      </c>
      <c r="E17" s="185">
        <v>0</v>
      </c>
      <c r="F17" s="166">
        <v>0</v>
      </c>
      <c r="G17" s="185">
        <v>0</v>
      </c>
      <c r="H17" s="166">
        <v>0</v>
      </c>
      <c r="I17" s="185">
        <v>0</v>
      </c>
      <c r="J17" s="166">
        <v>0</v>
      </c>
      <c r="K17" s="186">
        <v>0</v>
      </c>
      <c r="L17" s="184">
        <v>0</v>
      </c>
      <c r="M17" s="187">
        <v>0</v>
      </c>
      <c r="N17" s="463" t="s">
        <v>291</v>
      </c>
    </row>
    <row r="18" spans="2:14" ht="21.95" customHeight="1" thickBot="1" x14ac:dyDescent="0.3">
      <c r="B18" s="171">
        <v>29</v>
      </c>
      <c r="C18" s="163" t="s">
        <v>279</v>
      </c>
      <c r="D18" s="184">
        <v>1</v>
      </c>
      <c r="E18" s="185">
        <v>4.9529470034670627E-4</v>
      </c>
      <c r="F18" s="166">
        <v>0</v>
      </c>
      <c r="G18" s="185">
        <v>0</v>
      </c>
      <c r="H18" s="166">
        <v>0</v>
      </c>
      <c r="I18" s="185">
        <v>0</v>
      </c>
      <c r="J18" s="166">
        <v>0</v>
      </c>
      <c r="K18" s="186">
        <v>0</v>
      </c>
      <c r="L18" s="184">
        <v>1</v>
      </c>
      <c r="M18" s="187">
        <v>1.4138272303124559E-4</v>
      </c>
      <c r="N18" s="463" t="s">
        <v>292</v>
      </c>
    </row>
    <row r="19" spans="2:14" ht="38.25" customHeight="1" thickTop="1" thickBot="1" x14ac:dyDescent="0.3">
      <c r="B19" s="155">
        <v>3</v>
      </c>
      <c r="C19" s="156" t="s">
        <v>21</v>
      </c>
      <c r="D19" s="183">
        <v>3</v>
      </c>
      <c r="E19" s="158">
        <v>1.4858841010401188E-3</v>
      </c>
      <c r="F19" s="159">
        <v>19</v>
      </c>
      <c r="G19" s="158">
        <v>3.9991580719848452E-3</v>
      </c>
      <c r="H19" s="159">
        <v>1</v>
      </c>
      <c r="I19" s="158">
        <v>3.3670033670033669E-3</v>
      </c>
      <c r="J19" s="159">
        <v>0</v>
      </c>
      <c r="K19" s="160">
        <v>0</v>
      </c>
      <c r="L19" s="183">
        <v>23</v>
      </c>
      <c r="M19" s="161">
        <v>3.2518026297186486E-3</v>
      </c>
    </row>
    <row r="20" spans="2:14" ht="36.75" customHeight="1" thickTop="1" x14ac:dyDescent="0.25">
      <c r="B20" s="162">
        <v>30</v>
      </c>
      <c r="C20" s="163" t="s">
        <v>317</v>
      </c>
      <c r="D20" s="184">
        <v>1</v>
      </c>
      <c r="E20" s="185">
        <v>4.9529470034670627E-4</v>
      </c>
      <c r="F20" s="166">
        <v>9</v>
      </c>
      <c r="G20" s="185">
        <v>1.8943380340980846E-3</v>
      </c>
      <c r="H20" s="166">
        <v>1</v>
      </c>
      <c r="I20" s="185">
        <v>3.3670033670033669E-3</v>
      </c>
      <c r="J20" s="166">
        <v>0</v>
      </c>
      <c r="K20" s="186">
        <v>0</v>
      </c>
      <c r="L20" s="184">
        <v>11</v>
      </c>
      <c r="M20" s="187">
        <v>1.5552099533437014E-3</v>
      </c>
      <c r="N20" s="463" t="s">
        <v>293</v>
      </c>
    </row>
    <row r="21" spans="2:14" ht="21.95" customHeight="1" x14ac:dyDescent="0.25">
      <c r="B21" s="162">
        <v>31</v>
      </c>
      <c r="C21" s="163" t="s">
        <v>23</v>
      </c>
      <c r="D21" s="184">
        <v>1</v>
      </c>
      <c r="E21" s="185">
        <v>4.9529470034670627E-4</v>
      </c>
      <c r="F21" s="166">
        <v>0</v>
      </c>
      <c r="G21" s="185">
        <v>0</v>
      </c>
      <c r="H21" s="166">
        <v>0</v>
      </c>
      <c r="I21" s="185">
        <v>0</v>
      </c>
      <c r="J21" s="166">
        <v>0</v>
      </c>
      <c r="K21" s="186">
        <v>0</v>
      </c>
      <c r="L21" s="184">
        <v>1</v>
      </c>
      <c r="M21" s="187">
        <v>1.4138272303124559E-4</v>
      </c>
      <c r="N21" s="463" t="s">
        <v>294</v>
      </c>
    </row>
    <row r="22" spans="2:14" ht="21.95" customHeight="1" x14ac:dyDescent="0.25">
      <c r="B22" s="162">
        <v>32</v>
      </c>
      <c r="C22" s="163" t="s">
        <v>24</v>
      </c>
      <c r="D22" s="184">
        <v>0</v>
      </c>
      <c r="E22" s="185">
        <v>0</v>
      </c>
      <c r="F22" s="166">
        <v>4</v>
      </c>
      <c r="G22" s="185">
        <v>8.4192801515470424E-4</v>
      </c>
      <c r="H22" s="166">
        <v>0</v>
      </c>
      <c r="I22" s="185">
        <v>0</v>
      </c>
      <c r="J22" s="166">
        <v>0</v>
      </c>
      <c r="K22" s="186">
        <v>0</v>
      </c>
      <c r="L22" s="184">
        <v>4</v>
      </c>
      <c r="M22" s="187">
        <v>5.6553089212498236E-4</v>
      </c>
      <c r="N22" s="463" t="s">
        <v>295</v>
      </c>
    </row>
    <row r="23" spans="2:14" ht="21.95" customHeight="1" x14ac:dyDescent="0.25">
      <c r="B23" s="162">
        <v>33</v>
      </c>
      <c r="C23" s="163" t="s">
        <v>25</v>
      </c>
      <c r="D23" s="184">
        <v>0</v>
      </c>
      <c r="E23" s="185">
        <v>0</v>
      </c>
      <c r="F23" s="166">
        <v>1</v>
      </c>
      <c r="G23" s="185">
        <v>2.1048200378867606E-4</v>
      </c>
      <c r="H23" s="166">
        <v>0</v>
      </c>
      <c r="I23" s="185">
        <v>0</v>
      </c>
      <c r="J23" s="166">
        <v>0</v>
      </c>
      <c r="K23" s="186">
        <v>0</v>
      </c>
      <c r="L23" s="184">
        <v>1</v>
      </c>
      <c r="M23" s="187">
        <v>1.4138272303124559E-4</v>
      </c>
      <c r="N23" s="463" t="s">
        <v>296</v>
      </c>
    </row>
    <row r="24" spans="2:14" ht="21.95" customHeight="1" x14ac:dyDescent="0.25">
      <c r="B24" s="162">
        <v>34</v>
      </c>
      <c r="C24" s="163" t="s">
        <v>26</v>
      </c>
      <c r="D24" s="184">
        <v>1</v>
      </c>
      <c r="E24" s="185">
        <v>4.9529470034670627E-4</v>
      </c>
      <c r="F24" s="166">
        <v>3</v>
      </c>
      <c r="G24" s="185">
        <v>6.3144601136602815E-4</v>
      </c>
      <c r="H24" s="166">
        <v>0</v>
      </c>
      <c r="I24" s="185">
        <v>0</v>
      </c>
      <c r="J24" s="166">
        <v>0</v>
      </c>
      <c r="K24" s="186">
        <v>0</v>
      </c>
      <c r="L24" s="184">
        <v>4</v>
      </c>
      <c r="M24" s="187">
        <v>5.6553089212498236E-4</v>
      </c>
      <c r="N24" s="463" t="s">
        <v>297</v>
      </c>
    </row>
    <row r="25" spans="2:14" ht="21.95" customHeight="1" x14ac:dyDescent="0.25">
      <c r="B25" s="162">
        <v>35</v>
      </c>
      <c r="C25" s="163" t="s">
        <v>275</v>
      </c>
      <c r="D25" s="184">
        <v>0</v>
      </c>
      <c r="E25" s="185">
        <v>0</v>
      </c>
      <c r="F25" s="166">
        <v>0</v>
      </c>
      <c r="G25" s="185">
        <v>0</v>
      </c>
      <c r="H25" s="166">
        <v>0</v>
      </c>
      <c r="I25" s="185">
        <v>0</v>
      </c>
      <c r="J25" s="166">
        <v>0</v>
      </c>
      <c r="K25" s="186">
        <v>0</v>
      </c>
      <c r="L25" s="184">
        <v>0</v>
      </c>
      <c r="M25" s="187">
        <v>0</v>
      </c>
      <c r="N25" s="463" t="s">
        <v>298</v>
      </c>
    </row>
    <row r="26" spans="2:14" ht="21.95" customHeight="1" thickBot="1" x14ac:dyDescent="0.3">
      <c r="B26" s="162">
        <v>39</v>
      </c>
      <c r="C26" s="163" t="s">
        <v>276</v>
      </c>
      <c r="D26" s="184">
        <v>0</v>
      </c>
      <c r="E26" s="185">
        <v>0</v>
      </c>
      <c r="F26" s="166">
        <v>2</v>
      </c>
      <c r="G26" s="185">
        <v>4.2096400757735212E-4</v>
      </c>
      <c r="H26" s="166">
        <v>0</v>
      </c>
      <c r="I26" s="185">
        <v>0</v>
      </c>
      <c r="J26" s="166">
        <v>0</v>
      </c>
      <c r="K26" s="186">
        <v>0</v>
      </c>
      <c r="L26" s="184">
        <v>2</v>
      </c>
      <c r="M26" s="187">
        <v>2.8276544606249118E-4</v>
      </c>
      <c r="N26" s="463" t="s">
        <v>299</v>
      </c>
    </row>
    <row r="27" spans="2:14" ht="38.25" customHeight="1" thickTop="1" thickBot="1" x14ac:dyDescent="0.3">
      <c r="B27" s="155">
        <v>4</v>
      </c>
      <c r="C27" s="156" t="s">
        <v>29</v>
      </c>
      <c r="D27" s="183">
        <v>1129</v>
      </c>
      <c r="E27" s="158">
        <v>0.55918771669143141</v>
      </c>
      <c r="F27" s="159">
        <v>1793</v>
      </c>
      <c r="G27" s="158">
        <v>0.37739423279309625</v>
      </c>
      <c r="H27" s="159">
        <v>107</v>
      </c>
      <c r="I27" s="158">
        <v>0.36026936026936024</v>
      </c>
      <c r="J27" s="159">
        <v>2</v>
      </c>
      <c r="K27" s="160">
        <v>0.33333333333333331</v>
      </c>
      <c r="L27" s="183">
        <v>3031</v>
      </c>
      <c r="M27" s="161">
        <v>0.42853103350770533</v>
      </c>
    </row>
    <row r="28" spans="2:14" ht="36" customHeight="1" thickTop="1" x14ac:dyDescent="0.25">
      <c r="B28" s="162">
        <v>40</v>
      </c>
      <c r="C28" s="163" t="s">
        <v>30</v>
      </c>
      <c r="D28" s="184">
        <v>19</v>
      </c>
      <c r="E28" s="185">
        <v>9.410599306587419E-3</v>
      </c>
      <c r="F28" s="166">
        <v>58</v>
      </c>
      <c r="G28" s="185">
        <v>1.2207956219743212E-2</v>
      </c>
      <c r="H28" s="166">
        <v>3</v>
      </c>
      <c r="I28" s="185">
        <v>1.0101010101010102E-2</v>
      </c>
      <c r="J28" s="166">
        <v>0</v>
      </c>
      <c r="K28" s="186">
        <v>0</v>
      </c>
      <c r="L28" s="184">
        <v>80</v>
      </c>
      <c r="M28" s="187">
        <v>1.1310617842499647E-2</v>
      </c>
      <c r="N28" s="463" t="s">
        <v>300</v>
      </c>
    </row>
    <row r="29" spans="2:14" ht="21.95" customHeight="1" x14ac:dyDescent="0.25">
      <c r="B29" s="162">
        <v>41</v>
      </c>
      <c r="C29" s="163" t="s">
        <v>280</v>
      </c>
      <c r="D29" s="184">
        <v>154</v>
      </c>
      <c r="E29" s="185">
        <v>7.6275383853392775E-2</v>
      </c>
      <c r="F29" s="166">
        <v>408</v>
      </c>
      <c r="G29" s="185">
        <v>8.5876657545779833E-2</v>
      </c>
      <c r="H29" s="166">
        <v>25</v>
      </c>
      <c r="I29" s="185">
        <v>8.4175084175084181E-2</v>
      </c>
      <c r="J29" s="166">
        <v>1</v>
      </c>
      <c r="K29" s="186">
        <v>0.16666666666666666</v>
      </c>
      <c r="L29" s="184">
        <v>588</v>
      </c>
      <c r="M29" s="187">
        <v>8.3133041142372396E-2</v>
      </c>
      <c r="N29" s="463" t="s">
        <v>301</v>
      </c>
    </row>
    <row r="30" spans="2:14" ht="32.25" customHeight="1" x14ac:dyDescent="0.25">
      <c r="B30" s="162">
        <v>42</v>
      </c>
      <c r="C30" s="163" t="s">
        <v>32</v>
      </c>
      <c r="D30" s="184">
        <v>946</v>
      </c>
      <c r="E30" s="185">
        <v>0.46854878652798415</v>
      </c>
      <c r="F30" s="166">
        <v>1294</v>
      </c>
      <c r="G30" s="185">
        <v>0.27236371290254685</v>
      </c>
      <c r="H30" s="166">
        <v>74</v>
      </c>
      <c r="I30" s="185">
        <v>0.24915824915824916</v>
      </c>
      <c r="J30" s="166">
        <v>1</v>
      </c>
      <c r="K30" s="186">
        <v>0.16666666666666666</v>
      </c>
      <c r="L30" s="184">
        <v>2315</v>
      </c>
      <c r="M30" s="187">
        <v>0.32730100381733351</v>
      </c>
      <c r="N30" s="463" t="s">
        <v>302</v>
      </c>
    </row>
    <row r="31" spans="2:14" ht="21.95" customHeight="1" x14ac:dyDescent="0.25">
      <c r="B31" s="162">
        <v>43</v>
      </c>
      <c r="C31" s="163" t="s">
        <v>33</v>
      </c>
      <c r="D31" s="184">
        <v>1</v>
      </c>
      <c r="E31" s="185">
        <v>4.9529470034670627E-4</v>
      </c>
      <c r="F31" s="166">
        <v>12</v>
      </c>
      <c r="G31" s="185">
        <v>2.5257840454641126E-3</v>
      </c>
      <c r="H31" s="166">
        <v>0</v>
      </c>
      <c r="I31" s="185">
        <v>0</v>
      </c>
      <c r="J31" s="166">
        <v>0</v>
      </c>
      <c r="K31" s="186">
        <v>0</v>
      </c>
      <c r="L31" s="184">
        <v>13</v>
      </c>
      <c r="M31" s="187">
        <v>1.8379753994061925E-3</v>
      </c>
      <c r="N31" s="463" t="s">
        <v>303</v>
      </c>
    </row>
    <row r="32" spans="2:14" ht="21.95" customHeight="1" thickBot="1" x14ac:dyDescent="0.3">
      <c r="B32" s="162">
        <v>49</v>
      </c>
      <c r="C32" s="163" t="s">
        <v>277</v>
      </c>
      <c r="D32" s="184">
        <v>9</v>
      </c>
      <c r="E32" s="185">
        <v>4.4576523031203564E-3</v>
      </c>
      <c r="F32" s="166">
        <v>21</v>
      </c>
      <c r="G32" s="185">
        <v>4.4201220795621974E-3</v>
      </c>
      <c r="H32" s="166">
        <v>5</v>
      </c>
      <c r="I32" s="185">
        <v>1.6835016835016835E-2</v>
      </c>
      <c r="J32" s="166">
        <v>0</v>
      </c>
      <c r="K32" s="186">
        <v>0</v>
      </c>
      <c r="L32" s="184">
        <v>35</v>
      </c>
      <c r="M32" s="187">
        <v>4.9483953060935953E-3</v>
      </c>
      <c r="N32" s="463" t="s">
        <v>304</v>
      </c>
    </row>
    <row r="33" spans="2:14" ht="21.95" customHeight="1" thickTop="1" thickBot="1" x14ac:dyDescent="0.3">
      <c r="B33" s="155">
        <v>5</v>
      </c>
      <c r="C33" s="156" t="s">
        <v>35</v>
      </c>
      <c r="D33" s="183">
        <v>37</v>
      </c>
      <c r="E33" s="158">
        <v>1.8325903912828134E-2</v>
      </c>
      <c r="F33" s="159">
        <v>223</v>
      </c>
      <c r="G33" s="158">
        <v>4.6937486844874768E-2</v>
      </c>
      <c r="H33" s="159">
        <v>14</v>
      </c>
      <c r="I33" s="158">
        <v>4.7138047138047139E-2</v>
      </c>
      <c r="J33" s="159">
        <v>0</v>
      </c>
      <c r="K33" s="160">
        <v>0</v>
      </c>
      <c r="L33" s="183">
        <v>274</v>
      </c>
      <c r="M33" s="161">
        <v>3.8738866110561293E-2</v>
      </c>
    </row>
    <row r="34" spans="2:14" ht="21.95" customHeight="1" thickTop="1" x14ac:dyDescent="0.25">
      <c r="B34" s="162">
        <v>50</v>
      </c>
      <c r="C34" s="163" t="s">
        <v>36</v>
      </c>
      <c r="D34" s="184">
        <v>2</v>
      </c>
      <c r="E34" s="185">
        <v>9.9058940069341253E-4</v>
      </c>
      <c r="F34" s="166">
        <v>9</v>
      </c>
      <c r="G34" s="185">
        <v>1.8943380340980846E-3</v>
      </c>
      <c r="H34" s="166">
        <v>2</v>
      </c>
      <c r="I34" s="185">
        <v>6.7340067340067337E-3</v>
      </c>
      <c r="J34" s="166">
        <v>0</v>
      </c>
      <c r="K34" s="186">
        <v>0</v>
      </c>
      <c r="L34" s="184">
        <v>13</v>
      </c>
      <c r="M34" s="187">
        <v>1.8379753994061925E-3</v>
      </c>
      <c r="N34" s="463" t="s">
        <v>305</v>
      </c>
    </row>
    <row r="35" spans="2:14" ht="21.95" customHeight="1" x14ac:dyDescent="0.25">
      <c r="B35" s="162">
        <v>51</v>
      </c>
      <c r="C35" s="163" t="s">
        <v>37</v>
      </c>
      <c r="D35" s="184">
        <v>0</v>
      </c>
      <c r="E35" s="185">
        <v>0</v>
      </c>
      <c r="F35" s="166">
        <v>7</v>
      </c>
      <c r="G35" s="185">
        <v>1.4733740265207324E-3</v>
      </c>
      <c r="H35" s="166">
        <v>1</v>
      </c>
      <c r="I35" s="185">
        <v>3.3670033670033669E-3</v>
      </c>
      <c r="J35" s="166">
        <v>0</v>
      </c>
      <c r="K35" s="186">
        <v>0</v>
      </c>
      <c r="L35" s="184">
        <v>8</v>
      </c>
      <c r="M35" s="187">
        <v>1.1310617842499647E-3</v>
      </c>
      <c r="N35" s="463" t="s">
        <v>306</v>
      </c>
    </row>
    <row r="36" spans="2:14" ht="21.95" customHeight="1" x14ac:dyDescent="0.25">
      <c r="B36" s="162">
        <v>52</v>
      </c>
      <c r="C36" s="163" t="s">
        <v>38</v>
      </c>
      <c r="D36" s="184">
        <v>9</v>
      </c>
      <c r="E36" s="185">
        <v>4.4576523031203564E-3</v>
      </c>
      <c r="F36" s="166">
        <v>37</v>
      </c>
      <c r="G36" s="185">
        <v>7.7878341401810148E-3</v>
      </c>
      <c r="H36" s="166">
        <v>3</v>
      </c>
      <c r="I36" s="185">
        <v>1.0101010101010102E-2</v>
      </c>
      <c r="J36" s="166">
        <v>0</v>
      </c>
      <c r="K36" s="186">
        <v>0</v>
      </c>
      <c r="L36" s="184">
        <v>49</v>
      </c>
      <c r="M36" s="187">
        <v>6.9277534285310336E-3</v>
      </c>
      <c r="N36" s="463" t="s">
        <v>307</v>
      </c>
    </row>
    <row r="37" spans="2:14" ht="21.95" customHeight="1" x14ac:dyDescent="0.25">
      <c r="B37" s="162">
        <v>53</v>
      </c>
      <c r="C37" s="163" t="s">
        <v>39</v>
      </c>
      <c r="D37" s="184">
        <v>12</v>
      </c>
      <c r="E37" s="185">
        <v>5.9435364041604752E-3</v>
      </c>
      <c r="F37" s="166">
        <v>105</v>
      </c>
      <c r="G37" s="185">
        <v>2.2100610397810989E-2</v>
      </c>
      <c r="H37" s="166">
        <v>5</v>
      </c>
      <c r="I37" s="185">
        <v>1.6835016835016835E-2</v>
      </c>
      <c r="J37" s="166">
        <v>0</v>
      </c>
      <c r="K37" s="186">
        <v>0</v>
      </c>
      <c r="L37" s="184">
        <v>122</v>
      </c>
      <c r="M37" s="187">
        <v>1.7248692209811962E-2</v>
      </c>
      <c r="N37" s="463" t="s">
        <v>308</v>
      </c>
    </row>
    <row r="38" spans="2:14" ht="21.95" customHeight="1" x14ac:dyDescent="0.25">
      <c r="B38" s="162">
        <v>54</v>
      </c>
      <c r="C38" s="163" t="s">
        <v>40</v>
      </c>
      <c r="D38" s="184">
        <v>5</v>
      </c>
      <c r="E38" s="185">
        <v>2.4764735017335313E-3</v>
      </c>
      <c r="F38" s="166">
        <v>24</v>
      </c>
      <c r="G38" s="185">
        <v>5.0515680909282252E-3</v>
      </c>
      <c r="H38" s="166">
        <v>3</v>
      </c>
      <c r="I38" s="185">
        <v>1.0101010101010102E-2</v>
      </c>
      <c r="J38" s="166">
        <v>0</v>
      </c>
      <c r="K38" s="186">
        <v>0</v>
      </c>
      <c r="L38" s="184">
        <v>32</v>
      </c>
      <c r="M38" s="187">
        <v>4.5242471369998588E-3</v>
      </c>
      <c r="N38" s="463" t="s">
        <v>309</v>
      </c>
    </row>
    <row r="39" spans="2:14" ht="32.25" customHeight="1" x14ac:dyDescent="0.25">
      <c r="B39" s="162">
        <v>55</v>
      </c>
      <c r="C39" s="163" t="s">
        <v>41</v>
      </c>
      <c r="D39" s="184">
        <v>7</v>
      </c>
      <c r="E39" s="185">
        <v>3.4670629024269439E-3</v>
      </c>
      <c r="F39" s="166">
        <v>29</v>
      </c>
      <c r="G39" s="185">
        <v>6.1039781098716061E-3</v>
      </c>
      <c r="H39" s="166">
        <v>0</v>
      </c>
      <c r="I39" s="185">
        <v>0</v>
      </c>
      <c r="J39" s="166">
        <v>0</v>
      </c>
      <c r="K39" s="186">
        <v>0</v>
      </c>
      <c r="L39" s="184">
        <v>36</v>
      </c>
      <c r="M39" s="187">
        <v>5.0897780291248411E-3</v>
      </c>
      <c r="N39" s="463" t="s">
        <v>310</v>
      </c>
    </row>
    <row r="40" spans="2:14" ht="21.95" customHeight="1" thickBot="1" x14ac:dyDescent="0.3">
      <c r="B40" s="162">
        <v>59</v>
      </c>
      <c r="C40" s="163" t="s">
        <v>278</v>
      </c>
      <c r="D40" s="184">
        <v>2</v>
      </c>
      <c r="E40" s="185">
        <v>9.9058940069341253E-4</v>
      </c>
      <c r="F40" s="166">
        <v>12</v>
      </c>
      <c r="G40" s="185">
        <v>2.5257840454641126E-3</v>
      </c>
      <c r="H40" s="166">
        <v>0</v>
      </c>
      <c r="I40" s="185">
        <v>0</v>
      </c>
      <c r="J40" s="166">
        <v>0</v>
      </c>
      <c r="K40" s="186">
        <v>0</v>
      </c>
      <c r="L40" s="184">
        <v>14</v>
      </c>
      <c r="M40" s="187">
        <v>1.9793581224374383E-3</v>
      </c>
      <c r="N40" s="463" t="s">
        <v>311</v>
      </c>
    </row>
    <row r="41" spans="2:14" ht="21.95" customHeight="1" thickTop="1" thickBot="1" x14ac:dyDescent="0.3">
      <c r="B41" s="155">
        <v>6</v>
      </c>
      <c r="C41" s="156" t="s">
        <v>43</v>
      </c>
      <c r="D41" s="183">
        <v>686</v>
      </c>
      <c r="E41" s="158">
        <v>0.33977216443784053</v>
      </c>
      <c r="F41" s="159">
        <v>2266</v>
      </c>
      <c r="G41" s="158">
        <v>0.47695222058514003</v>
      </c>
      <c r="H41" s="159">
        <v>148</v>
      </c>
      <c r="I41" s="158">
        <v>0.49831649831649827</v>
      </c>
      <c r="J41" s="159">
        <v>3</v>
      </c>
      <c r="K41" s="160">
        <v>0.5</v>
      </c>
      <c r="L41" s="183">
        <v>3103</v>
      </c>
      <c r="M41" s="161">
        <v>0.43871058956595499</v>
      </c>
    </row>
    <row r="42" spans="2:14" ht="21.95" customHeight="1" thickTop="1" x14ac:dyDescent="0.25">
      <c r="B42" s="162">
        <v>60</v>
      </c>
      <c r="C42" s="163" t="s">
        <v>44</v>
      </c>
      <c r="D42" s="184">
        <v>23</v>
      </c>
      <c r="E42" s="185">
        <v>1.1391778107974244E-2</v>
      </c>
      <c r="F42" s="166">
        <v>42</v>
      </c>
      <c r="G42" s="185">
        <v>8.8402441591243948E-3</v>
      </c>
      <c r="H42" s="166">
        <v>5</v>
      </c>
      <c r="I42" s="185">
        <v>1.6835016835016835E-2</v>
      </c>
      <c r="J42" s="166">
        <v>0</v>
      </c>
      <c r="K42" s="186">
        <v>0</v>
      </c>
      <c r="L42" s="184">
        <v>70</v>
      </c>
      <c r="M42" s="187">
        <v>9.8967906121871906E-3</v>
      </c>
      <c r="N42" s="463" t="s">
        <v>312</v>
      </c>
    </row>
    <row r="43" spans="2:14" ht="21.95" customHeight="1" x14ac:dyDescent="0.25">
      <c r="B43" s="162">
        <v>61</v>
      </c>
      <c r="C43" s="163" t="s">
        <v>45</v>
      </c>
      <c r="D43" s="184">
        <v>660</v>
      </c>
      <c r="E43" s="185">
        <v>0.32689450222882616</v>
      </c>
      <c r="F43" s="166">
        <v>2218</v>
      </c>
      <c r="G43" s="185">
        <v>0.46684908440328354</v>
      </c>
      <c r="H43" s="166">
        <v>142</v>
      </c>
      <c r="I43" s="185">
        <v>0.4781144781144781</v>
      </c>
      <c r="J43" s="166">
        <v>3</v>
      </c>
      <c r="K43" s="186">
        <v>0.5</v>
      </c>
      <c r="L43" s="184">
        <v>3023</v>
      </c>
      <c r="M43" s="187">
        <v>0.4273999717234554</v>
      </c>
      <c r="N43" s="463" t="s">
        <v>313</v>
      </c>
    </row>
    <row r="44" spans="2:14" ht="21.95" customHeight="1" x14ac:dyDescent="0.25">
      <c r="B44" s="162">
        <v>62</v>
      </c>
      <c r="C44" s="163" t="s">
        <v>46</v>
      </c>
      <c r="D44" s="184">
        <v>2</v>
      </c>
      <c r="E44" s="185">
        <v>9.9058940069341253E-4</v>
      </c>
      <c r="F44" s="166">
        <v>1</v>
      </c>
      <c r="G44" s="185">
        <v>2.1048200378867606E-4</v>
      </c>
      <c r="H44" s="166">
        <v>1</v>
      </c>
      <c r="I44" s="185">
        <v>3.3670033670033669E-3</v>
      </c>
      <c r="J44" s="166">
        <v>0</v>
      </c>
      <c r="K44" s="186">
        <v>0</v>
      </c>
      <c r="L44" s="184">
        <v>4</v>
      </c>
      <c r="M44" s="187">
        <v>5.6553089212498236E-4</v>
      </c>
      <c r="N44" s="463" t="s">
        <v>314</v>
      </c>
    </row>
    <row r="45" spans="2:14" ht="21.95" customHeight="1" thickBot="1" x14ac:dyDescent="0.3">
      <c r="B45" s="162">
        <v>69</v>
      </c>
      <c r="C45" s="163" t="s">
        <v>281</v>
      </c>
      <c r="D45" s="184">
        <v>1</v>
      </c>
      <c r="E45" s="185">
        <v>4.9529470034670627E-4</v>
      </c>
      <c r="F45" s="166">
        <v>5</v>
      </c>
      <c r="G45" s="185">
        <v>1.0524100189433804E-3</v>
      </c>
      <c r="H45" s="166">
        <v>0</v>
      </c>
      <c r="I45" s="185">
        <v>0</v>
      </c>
      <c r="J45" s="166">
        <v>0</v>
      </c>
      <c r="K45" s="186">
        <v>0</v>
      </c>
      <c r="L45" s="184">
        <v>6</v>
      </c>
      <c r="M45" s="187">
        <v>8.4829633818747348E-4</v>
      </c>
      <c r="N45" s="463" t="s">
        <v>315</v>
      </c>
    </row>
    <row r="46" spans="2:14" ht="21.95" customHeight="1" thickTop="1" thickBot="1" x14ac:dyDescent="0.3">
      <c r="B46" s="155">
        <v>99</v>
      </c>
      <c r="C46" s="156" t="s">
        <v>282</v>
      </c>
      <c r="D46" s="183">
        <v>55</v>
      </c>
      <c r="E46" s="158">
        <v>2.7241208519068846E-2</v>
      </c>
      <c r="F46" s="159">
        <v>149</v>
      </c>
      <c r="G46" s="158">
        <v>3.1361818564512735E-2</v>
      </c>
      <c r="H46" s="159">
        <v>10</v>
      </c>
      <c r="I46" s="158">
        <v>3.3670033670033669E-2</v>
      </c>
      <c r="J46" s="159">
        <v>1</v>
      </c>
      <c r="K46" s="160">
        <v>0.16666666666666666</v>
      </c>
      <c r="L46" s="183">
        <v>215</v>
      </c>
      <c r="M46" s="161">
        <v>3.0397285451717802E-2</v>
      </c>
      <c r="N46" s="463" t="s">
        <v>316</v>
      </c>
    </row>
    <row r="47" spans="2:14" ht="21.95" customHeight="1" thickTop="1" thickBot="1" x14ac:dyDescent="0.3">
      <c r="B47" s="155" t="s">
        <v>50</v>
      </c>
      <c r="C47" s="156" t="s">
        <v>51</v>
      </c>
      <c r="D47" s="188">
        <v>106</v>
      </c>
      <c r="E47" s="189">
        <v>5.2501238236750868E-2</v>
      </c>
      <c r="F47" s="190">
        <v>265</v>
      </c>
      <c r="G47" s="189">
        <v>5.5777731003999159E-2</v>
      </c>
      <c r="H47" s="190">
        <v>15</v>
      </c>
      <c r="I47" s="189">
        <v>5.0505050505050504E-2</v>
      </c>
      <c r="J47" s="190">
        <v>0</v>
      </c>
      <c r="K47" s="191">
        <v>0</v>
      </c>
      <c r="L47" s="188">
        <v>386</v>
      </c>
      <c r="M47" s="192">
        <v>5.4573731090060792E-2</v>
      </c>
      <c r="N47" s="463" t="s">
        <v>283</v>
      </c>
    </row>
    <row r="48" spans="2:14" ht="21.95" customHeight="1" thickTop="1" thickBot="1" x14ac:dyDescent="0.3">
      <c r="B48" s="487" t="s">
        <v>52</v>
      </c>
      <c r="C48" s="488"/>
      <c r="D48" s="172">
        <v>2019</v>
      </c>
      <c r="E48" s="193">
        <v>1</v>
      </c>
      <c r="F48" s="174">
        <v>4751</v>
      </c>
      <c r="G48" s="193">
        <v>1</v>
      </c>
      <c r="H48" s="174">
        <v>297</v>
      </c>
      <c r="I48" s="193">
        <v>0.99999999999999989</v>
      </c>
      <c r="J48" s="174">
        <v>6</v>
      </c>
      <c r="K48" s="194">
        <v>0.99999999999999989</v>
      </c>
      <c r="L48" s="172">
        <v>7073</v>
      </c>
      <c r="M48" s="195">
        <v>1</v>
      </c>
      <c r="N48" s="463" t="s">
        <v>79</v>
      </c>
    </row>
    <row r="49" spans="2:13" ht="16.5" thickTop="1" thickBot="1" x14ac:dyDescent="0.3">
      <c r="B49" s="178"/>
      <c r="C49" s="178"/>
      <c r="D49" s="177"/>
      <c r="E49" s="179"/>
      <c r="F49" s="177"/>
      <c r="G49" s="179"/>
      <c r="H49" s="177"/>
      <c r="I49" s="179"/>
      <c r="J49" s="177"/>
      <c r="K49" s="179"/>
      <c r="L49" s="177"/>
      <c r="M49" s="179"/>
    </row>
    <row r="50" spans="2:13" ht="15.75" thickTop="1" x14ac:dyDescent="0.25">
      <c r="B50" s="500" t="s">
        <v>497</v>
      </c>
      <c r="C50" s="501"/>
      <c r="D50" s="181"/>
      <c r="E50" s="182"/>
      <c r="F50" s="181"/>
      <c r="G50" s="182"/>
      <c r="H50" s="181"/>
      <c r="I50" s="182"/>
      <c r="J50" s="181"/>
      <c r="K50" s="182"/>
      <c r="L50" s="181"/>
      <c r="M50" s="182"/>
    </row>
    <row r="51" spans="2:13" ht="15.75" customHeight="1" thickBot="1" x14ac:dyDescent="0.3">
      <c r="B51" s="196" t="s">
        <v>498</v>
      </c>
      <c r="C51" s="197"/>
      <c r="D51" s="153"/>
      <c r="E51" s="152"/>
      <c r="F51" s="153"/>
      <c r="G51" s="152"/>
      <c r="H51" s="153"/>
      <c r="I51" s="152"/>
      <c r="J51" s="153"/>
      <c r="K51" s="152"/>
      <c r="L51" s="153"/>
      <c r="M51" s="152"/>
    </row>
    <row r="52" spans="2:13" ht="15.75" thickTop="1" x14ac:dyDescent="0.25"/>
  </sheetData>
  <mergeCells count="11">
    <mergeCell ref="B50:C50"/>
    <mergeCell ref="B48:C48"/>
    <mergeCell ref="B2:M2"/>
    <mergeCell ref="B3:B5"/>
    <mergeCell ref="C3:C5"/>
    <mergeCell ref="D3:K3"/>
    <mergeCell ref="L3:M4"/>
    <mergeCell ref="D4:E4"/>
    <mergeCell ref="F4:G4"/>
    <mergeCell ref="H4:I4"/>
    <mergeCell ref="J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1" fitToHeight="2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  <pageSetUpPr fitToPage="1"/>
  </sheetPr>
  <dimension ref="B1:X67"/>
  <sheetViews>
    <sheetView topLeftCell="D1" zoomScale="70" zoomScaleNormal="70" workbookViewId="0">
      <selection activeCell="D7" sqref="D7:W63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23" width="10.7109375" style="143" customWidth="1"/>
    <col min="24" max="24" width="9.140625" style="463"/>
    <col min="25" max="16384" width="9.140625" style="143"/>
  </cols>
  <sheetData>
    <row r="1" spans="2:24" ht="15.75" thickBot="1" x14ac:dyDescent="0.3"/>
    <row r="2" spans="2:24" ht="25.15" customHeight="1" thickTop="1" thickBot="1" x14ac:dyDescent="0.3">
      <c r="B2" s="479" t="s">
        <v>560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502"/>
    </row>
    <row r="3" spans="2:24" ht="25.15" customHeight="1" thickTop="1" thickBot="1" x14ac:dyDescent="0.3">
      <c r="B3" s="492" t="s">
        <v>54</v>
      </c>
      <c r="C3" s="485" t="s">
        <v>267</v>
      </c>
      <c r="D3" s="503" t="s">
        <v>59</v>
      </c>
      <c r="E3" s="504"/>
      <c r="F3" s="504"/>
      <c r="G3" s="504"/>
      <c r="H3" s="504"/>
      <c r="I3" s="504"/>
      <c r="J3" s="504"/>
      <c r="K3" s="504"/>
      <c r="L3" s="512"/>
      <c r="M3" s="503" t="s">
        <v>60</v>
      </c>
      <c r="N3" s="504"/>
      <c r="O3" s="504"/>
      <c r="P3" s="504"/>
      <c r="Q3" s="504"/>
      <c r="R3" s="504"/>
      <c r="S3" s="504"/>
      <c r="T3" s="504"/>
      <c r="U3" s="512"/>
      <c r="V3" s="505" t="s">
        <v>52</v>
      </c>
      <c r="W3" s="506"/>
    </row>
    <row r="4" spans="2:24" ht="25.15" customHeight="1" thickTop="1" thickBot="1" x14ac:dyDescent="0.3">
      <c r="B4" s="493"/>
      <c r="C4" s="495"/>
      <c r="D4" s="605" t="s">
        <v>56</v>
      </c>
      <c r="E4" s="606"/>
      <c r="F4" s="606"/>
      <c r="G4" s="606"/>
      <c r="H4" s="606"/>
      <c r="I4" s="606"/>
      <c r="J4" s="606"/>
      <c r="K4" s="486" t="s">
        <v>62</v>
      </c>
      <c r="L4" s="485"/>
      <c r="M4" s="605" t="s">
        <v>56</v>
      </c>
      <c r="N4" s="606"/>
      <c r="O4" s="606"/>
      <c r="P4" s="606"/>
      <c r="Q4" s="606"/>
      <c r="R4" s="606"/>
      <c r="S4" s="606"/>
      <c r="T4" s="486" t="s">
        <v>63</v>
      </c>
      <c r="U4" s="485"/>
      <c r="V4" s="507"/>
      <c r="W4" s="508"/>
    </row>
    <row r="5" spans="2:24" ht="25.15" customHeight="1" thickTop="1" x14ac:dyDescent="0.25">
      <c r="B5" s="493"/>
      <c r="C5" s="495"/>
      <c r="D5" s="486" t="s">
        <v>57</v>
      </c>
      <c r="E5" s="483"/>
      <c r="F5" s="482" t="s">
        <v>450</v>
      </c>
      <c r="G5" s="483"/>
      <c r="H5" s="482" t="s">
        <v>78</v>
      </c>
      <c r="I5" s="483"/>
      <c r="J5" s="430" t="s">
        <v>58</v>
      </c>
      <c r="K5" s="563"/>
      <c r="L5" s="495"/>
      <c r="M5" s="486" t="s">
        <v>57</v>
      </c>
      <c r="N5" s="483"/>
      <c r="O5" s="482" t="s">
        <v>450</v>
      </c>
      <c r="P5" s="483"/>
      <c r="Q5" s="482" t="s">
        <v>78</v>
      </c>
      <c r="R5" s="483"/>
      <c r="S5" s="430" t="s">
        <v>58</v>
      </c>
      <c r="T5" s="563"/>
      <c r="U5" s="495"/>
      <c r="V5" s="507"/>
      <c r="W5" s="508"/>
    </row>
    <row r="6" spans="2:24" ht="25.15" customHeight="1" thickBot="1" x14ac:dyDescent="0.3">
      <c r="B6" s="494"/>
      <c r="C6" s="496"/>
      <c r="D6" s="443" t="s">
        <v>6</v>
      </c>
      <c r="E6" s="444" t="s">
        <v>7</v>
      </c>
      <c r="F6" s="438" t="s">
        <v>6</v>
      </c>
      <c r="G6" s="444" t="s">
        <v>7</v>
      </c>
      <c r="H6" s="438" t="s">
        <v>6</v>
      </c>
      <c r="I6" s="444" t="s">
        <v>7</v>
      </c>
      <c r="J6" s="462" t="s">
        <v>6</v>
      </c>
      <c r="K6" s="443" t="s">
        <v>6</v>
      </c>
      <c r="L6" s="446" t="s">
        <v>7</v>
      </c>
      <c r="M6" s="443" t="s">
        <v>6</v>
      </c>
      <c r="N6" s="444" t="s">
        <v>7</v>
      </c>
      <c r="O6" s="438" t="s">
        <v>6</v>
      </c>
      <c r="P6" s="444" t="s">
        <v>7</v>
      </c>
      <c r="Q6" s="438" t="s">
        <v>6</v>
      </c>
      <c r="R6" s="444" t="s">
        <v>7</v>
      </c>
      <c r="S6" s="462" t="s">
        <v>6</v>
      </c>
      <c r="T6" s="443" t="s">
        <v>6</v>
      </c>
      <c r="U6" s="446" t="s">
        <v>7</v>
      </c>
      <c r="V6" s="443" t="s">
        <v>6</v>
      </c>
      <c r="W6" s="446" t="s">
        <v>7</v>
      </c>
    </row>
    <row r="7" spans="2:24" ht="21.95" customHeight="1" thickTop="1" thickBot="1" x14ac:dyDescent="0.3">
      <c r="B7" s="352">
        <v>1</v>
      </c>
      <c r="C7" s="353" t="s">
        <v>211</v>
      </c>
      <c r="D7" s="356">
        <v>6</v>
      </c>
      <c r="E7" s="158">
        <v>4.3891733723482075E-3</v>
      </c>
      <c r="F7" s="357">
        <v>21</v>
      </c>
      <c r="G7" s="158">
        <v>7.3272854152128392E-3</v>
      </c>
      <c r="H7" s="357">
        <v>1</v>
      </c>
      <c r="I7" s="158">
        <v>5.7803468208092483E-3</v>
      </c>
      <c r="J7" s="358">
        <v>0</v>
      </c>
      <c r="K7" s="356">
        <v>28</v>
      </c>
      <c r="L7" s="359">
        <v>6.3506464050805166E-3</v>
      </c>
      <c r="M7" s="356">
        <v>3</v>
      </c>
      <c r="N7" s="158">
        <v>4.601226993865031E-3</v>
      </c>
      <c r="O7" s="357">
        <v>14</v>
      </c>
      <c r="P7" s="158">
        <v>7.427055702917771E-3</v>
      </c>
      <c r="Q7" s="357">
        <v>2</v>
      </c>
      <c r="R7" s="158">
        <v>1.6129032258064516E-2</v>
      </c>
      <c r="S7" s="358">
        <v>0</v>
      </c>
      <c r="T7" s="356">
        <v>19</v>
      </c>
      <c r="U7" s="161">
        <v>7.1321321321321319E-3</v>
      </c>
      <c r="V7" s="356">
        <v>47</v>
      </c>
      <c r="W7" s="161">
        <v>6.6449879824685438E-3</v>
      </c>
    </row>
    <row r="8" spans="2:24" ht="35.1" customHeight="1" thickTop="1" x14ac:dyDescent="0.25">
      <c r="B8" s="354">
        <v>10</v>
      </c>
      <c r="C8" s="163" t="s">
        <v>212</v>
      </c>
      <c r="D8" s="184">
        <v>0</v>
      </c>
      <c r="E8" s="185">
        <v>0</v>
      </c>
      <c r="F8" s="166">
        <v>0</v>
      </c>
      <c r="G8" s="185">
        <v>0</v>
      </c>
      <c r="H8" s="166">
        <v>0</v>
      </c>
      <c r="I8" s="185">
        <v>0</v>
      </c>
      <c r="J8" s="211">
        <v>0</v>
      </c>
      <c r="K8" s="184">
        <v>0</v>
      </c>
      <c r="L8" s="360">
        <v>0</v>
      </c>
      <c r="M8" s="184">
        <v>0</v>
      </c>
      <c r="N8" s="185">
        <v>0</v>
      </c>
      <c r="O8" s="166">
        <v>0</v>
      </c>
      <c r="P8" s="185">
        <v>0</v>
      </c>
      <c r="Q8" s="166">
        <v>0</v>
      </c>
      <c r="R8" s="185">
        <v>0</v>
      </c>
      <c r="S8" s="211">
        <v>0</v>
      </c>
      <c r="T8" s="184">
        <v>0</v>
      </c>
      <c r="U8" s="187">
        <v>0</v>
      </c>
      <c r="V8" s="184">
        <v>0</v>
      </c>
      <c r="W8" s="187">
        <v>0</v>
      </c>
      <c r="X8" s="463" t="s">
        <v>393</v>
      </c>
    </row>
    <row r="9" spans="2:24" ht="21.95" customHeight="1" x14ac:dyDescent="0.25">
      <c r="B9" s="354">
        <v>11</v>
      </c>
      <c r="C9" s="163" t="s">
        <v>213</v>
      </c>
      <c r="D9" s="184">
        <v>0</v>
      </c>
      <c r="E9" s="185">
        <v>0</v>
      </c>
      <c r="F9" s="166">
        <v>0</v>
      </c>
      <c r="G9" s="185">
        <v>0</v>
      </c>
      <c r="H9" s="166">
        <v>0</v>
      </c>
      <c r="I9" s="185">
        <v>0</v>
      </c>
      <c r="J9" s="211">
        <v>0</v>
      </c>
      <c r="K9" s="184">
        <v>0</v>
      </c>
      <c r="L9" s="360">
        <v>0</v>
      </c>
      <c r="M9" s="184">
        <v>0</v>
      </c>
      <c r="N9" s="185">
        <v>0</v>
      </c>
      <c r="O9" s="166">
        <v>1</v>
      </c>
      <c r="P9" s="185">
        <v>5.305039787798408E-4</v>
      </c>
      <c r="Q9" s="166">
        <v>0</v>
      </c>
      <c r="R9" s="185">
        <v>0</v>
      </c>
      <c r="S9" s="211">
        <v>0</v>
      </c>
      <c r="T9" s="184">
        <v>1</v>
      </c>
      <c r="U9" s="187">
        <v>3.7537537537537537E-4</v>
      </c>
      <c r="V9" s="184">
        <v>1</v>
      </c>
      <c r="W9" s="187">
        <v>1.4138272303124559E-4</v>
      </c>
      <c r="X9" s="463" t="s">
        <v>394</v>
      </c>
    </row>
    <row r="10" spans="2:24" ht="35.1" customHeight="1" x14ac:dyDescent="0.25">
      <c r="B10" s="354">
        <v>12</v>
      </c>
      <c r="C10" s="163" t="s">
        <v>214</v>
      </c>
      <c r="D10" s="184">
        <v>0</v>
      </c>
      <c r="E10" s="185">
        <v>0</v>
      </c>
      <c r="F10" s="166">
        <v>0</v>
      </c>
      <c r="G10" s="185">
        <v>0</v>
      </c>
      <c r="H10" s="166">
        <v>0</v>
      </c>
      <c r="I10" s="185">
        <v>0</v>
      </c>
      <c r="J10" s="211">
        <v>0</v>
      </c>
      <c r="K10" s="184">
        <v>0</v>
      </c>
      <c r="L10" s="360">
        <v>0</v>
      </c>
      <c r="M10" s="184">
        <v>0</v>
      </c>
      <c r="N10" s="185">
        <v>0</v>
      </c>
      <c r="O10" s="166">
        <v>0</v>
      </c>
      <c r="P10" s="185">
        <v>0</v>
      </c>
      <c r="Q10" s="166">
        <v>0</v>
      </c>
      <c r="R10" s="185">
        <v>0</v>
      </c>
      <c r="S10" s="211">
        <v>0</v>
      </c>
      <c r="T10" s="184">
        <v>0</v>
      </c>
      <c r="U10" s="187">
        <v>0</v>
      </c>
      <c r="V10" s="184">
        <v>0</v>
      </c>
      <c r="W10" s="187">
        <v>0</v>
      </c>
      <c r="X10" s="463" t="s">
        <v>395</v>
      </c>
    </row>
    <row r="11" spans="2:24" ht="21.95" customHeight="1" x14ac:dyDescent="0.25">
      <c r="B11" s="354">
        <v>13</v>
      </c>
      <c r="C11" s="163" t="s">
        <v>215</v>
      </c>
      <c r="D11" s="184">
        <v>0</v>
      </c>
      <c r="E11" s="185">
        <v>0</v>
      </c>
      <c r="F11" s="166">
        <v>2</v>
      </c>
      <c r="G11" s="185">
        <v>6.9783670621074664E-4</v>
      </c>
      <c r="H11" s="166">
        <v>0</v>
      </c>
      <c r="I11" s="185">
        <v>0</v>
      </c>
      <c r="J11" s="211">
        <v>0</v>
      </c>
      <c r="K11" s="184">
        <v>2</v>
      </c>
      <c r="L11" s="360">
        <v>4.5361760036289407E-4</v>
      </c>
      <c r="M11" s="184">
        <v>0</v>
      </c>
      <c r="N11" s="185">
        <v>0</v>
      </c>
      <c r="O11" s="166">
        <v>1</v>
      </c>
      <c r="P11" s="185">
        <v>5.305039787798408E-4</v>
      </c>
      <c r="Q11" s="166">
        <v>0</v>
      </c>
      <c r="R11" s="185">
        <v>0</v>
      </c>
      <c r="S11" s="211">
        <v>0</v>
      </c>
      <c r="T11" s="184">
        <v>1</v>
      </c>
      <c r="U11" s="187">
        <v>3.7537537537537537E-4</v>
      </c>
      <c r="V11" s="184">
        <v>3</v>
      </c>
      <c r="W11" s="187">
        <v>4.2414816909373674E-4</v>
      </c>
      <c r="X11" s="463" t="s">
        <v>396</v>
      </c>
    </row>
    <row r="12" spans="2:24" ht="21.95" customHeight="1" x14ac:dyDescent="0.25">
      <c r="B12" s="354">
        <v>14</v>
      </c>
      <c r="C12" s="163" t="s">
        <v>216</v>
      </c>
      <c r="D12" s="184">
        <v>4</v>
      </c>
      <c r="E12" s="185">
        <v>2.926115581565472E-3</v>
      </c>
      <c r="F12" s="166">
        <v>16</v>
      </c>
      <c r="G12" s="185">
        <v>5.5826936496859731E-3</v>
      </c>
      <c r="H12" s="166">
        <v>1</v>
      </c>
      <c r="I12" s="185">
        <v>5.7803468208092483E-3</v>
      </c>
      <c r="J12" s="211">
        <v>0</v>
      </c>
      <c r="K12" s="184">
        <v>21</v>
      </c>
      <c r="L12" s="360">
        <v>4.7629848038103877E-3</v>
      </c>
      <c r="M12" s="184">
        <v>3</v>
      </c>
      <c r="N12" s="185">
        <v>4.601226993865031E-3</v>
      </c>
      <c r="O12" s="166">
        <v>8</v>
      </c>
      <c r="P12" s="185">
        <v>4.2440318302387264E-3</v>
      </c>
      <c r="Q12" s="166">
        <v>1</v>
      </c>
      <c r="R12" s="185">
        <v>8.0645161290322578E-3</v>
      </c>
      <c r="S12" s="211">
        <v>0</v>
      </c>
      <c r="T12" s="184">
        <v>12</v>
      </c>
      <c r="U12" s="187">
        <v>4.5045045045045045E-3</v>
      </c>
      <c r="V12" s="184">
        <v>33</v>
      </c>
      <c r="W12" s="187">
        <v>4.6656298600311046E-3</v>
      </c>
      <c r="X12" s="463" t="s">
        <v>397</v>
      </c>
    </row>
    <row r="13" spans="2:24" ht="21.95" customHeight="1" x14ac:dyDescent="0.25">
      <c r="B13" s="354">
        <v>15</v>
      </c>
      <c r="C13" s="163" t="s">
        <v>217</v>
      </c>
      <c r="D13" s="184">
        <v>0</v>
      </c>
      <c r="E13" s="185">
        <v>0</v>
      </c>
      <c r="F13" s="166">
        <v>0</v>
      </c>
      <c r="G13" s="185">
        <v>0</v>
      </c>
      <c r="H13" s="166">
        <v>0</v>
      </c>
      <c r="I13" s="185">
        <v>0</v>
      </c>
      <c r="J13" s="211">
        <v>0</v>
      </c>
      <c r="K13" s="184">
        <v>0</v>
      </c>
      <c r="L13" s="360">
        <v>0</v>
      </c>
      <c r="M13" s="184">
        <v>0</v>
      </c>
      <c r="N13" s="185">
        <v>0</v>
      </c>
      <c r="O13" s="166">
        <v>0</v>
      </c>
      <c r="P13" s="185">
        <v>0</v>
      </c>
      <c r="Q13" s="166">
        <v>0</v>
      </c>
      <c r="R13" s="185">
        <v>0</v>
      </c>
      <c r="S13" s="211">
        <v>0</v>
      </c>
      <c r="T13" s="184">
        <v>0</v>
      </c>
      <c r="U13" s="187">
        <v>0</v>
      </c>
      <c r="V13" s="184">
        <v>0</v>
      </c>
      <c r="W13" s="187">
        <v>0</v>
      </c>
      <c r="X13" s="463" t="s">
        <v>398</v>
      </c>
    </row>
    <row r="14" spans="2:24" ht="35.1" customHeight="1" x14ac:dyDescent="0.25">
      <c r="B14" s="354">
        <v>16</v>
      </c>
      <c r="C14" s="163" t="s">
        <v>218</v>
      </c>
      <c r="D14" s="184">
        <v>2</v>
      </c>
      <c r="E14" s="185">
        <v>1.463057790782736E-3</v>
      </c>
      <c r="F14" s="166">
        <v>0</v>
      </c>
      <c r="G14" s="185">
        <v>0</v>
      </c>
      <c r="H14" s="166">
        <v>0</v>
      </c>
      <c r="I14" s="185">
        <v>0</v>
      </c>
      <c r="J14" s="211">
        <v>0</v>
      </c>
      <c r="K14" s="184">
        <v>2</v>
      </c>
      <c r="L14" s="360">
        <v>4.5361760036289407E-4</v>
      </c>
      <c r="M14" s="184">
        <v>0</v>
      </c>
      <c r="N14" s="185">
        <v>0</v>
      </c>
      <c r="O14" s="166">
        <v>0</v>
      </c>
      <c r="P14" s="185">
        <v>0</v>
      </c>
      <c r="Q14" s="166">
        <v>0</v>
      </c>
      <c r="R14" s="185">
        <v>0</v>
      </c>
      <c r="S14" s="211">
        <v>0</v>
      </c>
      <c r="T14" s="184">
        <v>0</v>
      </c>
      <c r="U14" s="187">
        <v>0</v>
      </c>
      <c r="V14" s="184">
        <v>2</v>
      </c>
      <c r="W14" s="187">
        <v>2.8276544606249118E-4</v>
      </c>
      <c r="X14" s="463" t="s">
        <v>399</v>
      </c>
    </row>
    <row r="15" spans="2:24" ht="35.1" customHeight="1" x14ac:dyDescent="0.25">
      <c r="B15" s="354">
        <v>17</v>
      </c>
      <c r="C15" s="163" t="s">
        <v>219</v>
      </c>
      <c r="D15" s="184">
        <v>0</v>
      </c>
      <c r="E15" s="185">
        <v>0</v>
      </c>
      <c r="F15" s="166">
        <v>1</v>
      </c>
      <c r="G15" s="185">
        <v>3.4891835310537332E-4</v>
      </c>
      <c r="H15" s="166">
        <v>0</v>
      </c>
      <c r="I15" s="185">
        <v>0</v>
      </c>
      <c r="J15" s="211">
        <v>0</v>
      </c>
      <c r="K15" s="184">
        <v>1</v>
      </c>
      <c r="L15" s="360">
        <v>2.2680880018144704E-4</v>
      </c>
      <c r="M15" s="184">
        <v>0</v>
      </c>
      <c r="N15" s="185">
        <v>0</v>
      </c>
      <c r="O15" s="166">
        <v>0</v>
      </c>
      <c r="P15" s="185">
        <v>0</v>
      </c>
      <c r="Q15" s="166">
        <v>0</v>
      </c>
      <c r="R15" s="185">
        <v>0</v>
      </c>
      <c r="S15" s="211">
        <v>0</v>
      </c>
      <c r="T15" s="184">
        <v>0</v>
      </c>
      <c r="U15" s="187">
        <v>0</v>
      </c>
      <c r="V15" s="184">
        <v>1</v>
      </c>
      <c r="W15" s="187">
        <v>1.4138272303124559E-4</v>
      </c>
      <c r="X15" s="463" t="s">
        <v>400</v>
      </c>
    </row>
    <row r="16" spans="2:24" ht="35.1" customHeight="1" thickBot="1" x14ac:dyDescent="0.3">
      <c r="B16" s="354">
        <v>19</v>
      </c>
      <c r="C16" s="163" t="s">
        <v>220</v>
      </c>
      <c r="D16" s="184">
        <v>0</v>
      </c>
      <c r="E16" s="185">
        <v>0</v>
      </c>
      <c r="F16" s="166">
        <v>2</v>
      </c>
      <c r="G16" s="185">
        <v>6.9783670621074664E-4</v>
      </c>
      <c r="H16" s="166">
        <v>0</v>
      </c>
      <c r="I16" s="185">
        <v>0</v>
      </c>
      <c r="J16" s="211">
        <v>0</v>
      </c>
      <c r="K16" s="184">
        <v>2</v>
      </c>
      <c r="L16" s="360">
        <v>4.5361760036289407E-4</v>
      </c>
      <c r="M16" s="184">
        <v>0</v>
      </c>
      <c r="N16" s="185">
        <v>0</v>
      </c>
      <c r="O16" s="166">
        <v>4</v>
      </c>
      <c r="P16" s="185">
        <v>2.1220159151193632E-3</v>
      </c>
      <c r="Q16" s="166">
        <v>1</v>
      </c>
      <c r="R16" s="185">
        <v>8.0645161290322578E-3</v>
      </c>
      <c r="S16" s="211">
        <v>0</v>
      </c>
      <c r="T16" s="184">
        <v>5</v>
      </c>
      <c r="U16" s="187">
        <v>1.8768768768768769E-3</v>
      </c>
      <c r="V16" s="184">
        <v>7</v>
      </c>
      <c r="W16" s="187">
        <v>9.8967906121871915E-4</v>
      </c>
      <c r="X16" s="463" t="s">
        <v>401</v>
      </c>
    </row>
    <row r="17" spans="2:24" ht="21.95" customHeight="1" thickTop="1" thickBot="1" x14ac:dyDescent="0.3">
      <c r="B17" s="352">
        <v>2</v>
      </c>
      <c r="C17" s="353" t="s">
        <v>221</v>
      </c>
      <c r="D17" s="356">
        <v>0</v>
      </c>
      <c r="E17" s="158">
        <v>0</v>
      </c>
      <c r="F17" s="357">
        <v>4</v>
      </c>
      <c r="G17" s="158">
        <v>1.3956734124214933E-3</v>
      </c>
      <c r="H17" s="357">
        <v>0</v>
      </c>
      <c r="I17" s="158">
        <v>0</v>
      </c>
      <c r="J17" s="358">
        <v>0</v>
      </c>
      <c r="K17" s="356">
        <v>4</v>
      </c>
      <c r="L17" s="359">
        <v>9.0723520072578815E-4</v>
      </c>
      <c r="M17" s="356">
        <v>0</v>
      </c>
      <c r="N17" s="158">
        <v>0</v>
      </c>
      <c r="O17" s="357">
        <v>0</v>
      </c>
      <c r="P17" s="158">
        <v>0</v>
      </c>
      <c r="Q17" s="357">
        <v>0</v>
      </c>
      <c r="R17" s="158">
        <v>0</v>
      </c>
      <c r="S17" s="358">
        <v>0</v>
      </c>
      <c r="T17" s="356">
        <v>0</v>
      </c>
      <c r="U17" s="161">
        <v>0</v>
      </c>
      <c r="V17" s="356">
        <v>4</v>
      </c>
      <c r="W17" s="161">
        <v>5.6553089212498236E-4</v>
      </c>
    </row>
    <row r="18" spans="2:24" ht="21.95" customHeight="1" thickTop="1" x14ac:dyDescent="0.25">
      <c r="B18" s="354">
        <v>20</v>
      </c>
      <c r="C18" s="163" t="s">
        <v>222</v>
      </c>
      <c r="D18" s="184">
        <v>0</v>
      </c>
      <c r="E18" s="185">
        <v>0</v>
      </c>
      <c r="F18" s="166">
        <v>1</v>
      </c>
      <c r="G18" s="185">
        <v>3.4891835310537332E-4</v>
      </c>
      <c r="H18" s="166">
        <v>0</v>
      </c>
      <c r="I18" s="185">
        <v>0</v>
      </c>
      <c r="J18" s="211">
        <v>0</v>
      </c>
      <c r="K18" s="184">
        <v>1</v>
      </c>
      <c r="L18" s="360">
        <v>2.2680880018144704E-4</v>
      </c>
      <c r="M18" s="184">
        <v>0</v>
      </c>
      <c r="N18" s="185">
        <v>0</v>
      </c>
      <c r="O18" s="166">
        <v>0</v>
      </c>
      <c r="P18" s="185">
        <v>0</v>
      </c>
      <c r="Q18" s="166">
        <v>0</v>
      </c>
      <c r="R18" s="185">
        <v>0</v>
      </c>
      <c r="S18" s="211">
        <v>0</v>
      </c>
      <c r="T18" s="184">
        <v>0</v>
      </c>
      <c r="U18" s="187">
        <v>0</v>
      </c>
      <c r="V18" s="184">
        <v>1</v>
      </c>
      <c r="W18" s="187">
        <v>1.4138272303124559E-4</v>
      </c>
      <c r="X18" s="463" t="s">
        <v>402</v>
      </c>
    </row>
    <row r="19" spans="2:24" ht="21.95" customHeight="1" x14ac:dyDescent="0.25">
      <c r="B19" s="354">
        <v>21</v>
      </c>
      <c r="C19" s="163" t="s">
        <v>223</v>
      </c>
      <c r="D19" s="184">
        <v>0</v>
      </c>
      <c r="E19" s="185">
        <v>0</v>
      </c>
      <c r="F19" s="166">
        <v>1</v>
      </c>
      <c r="G19" s="185">
        <v>3.4891835310537332E-4</v>
      </c>
      <c r="H19" s="166">
        <v>0</v>
      </c>
      <c r="I19" s="185">
        <v>0</v>
      </c>
      <c r="J19" s="211">
        <v>0</v>
      </c>
      <c r="K19" s="184">
        <v>1</v>
      </c>
      <c r="L19" s="360">
        <v>2.2680880018144704E-4</v>
      </c>
      <c r="M19" s="184">
        <v>0</v>
      </c>
      <c r="N19" s="185">
        <v>0</v>
      </c>
      <c r="O19" s="166">
        <v>0</v>
      </c>
      <c r="P19" s="185">
        <v>0</v>
      </c>
      <c r="Q19" s="166">
        <v>0</v>
      </c>
      <c r="R19" s="185">
        <v>0</v>
      </c>
      <c r="S19" s="211">
        <v>0</v>
      </c>
      <c r="T19" s="184">
        <v>0</v>
      </c>
      <c r="U19" s="187">
        <v>0</v>
      </c>
      <c r="V19" s="184">
        <v>1</v>
      </c>
      <c r="W19" s="187">
        <v>1.4138272303124559E-4</v>
      </c>
      <c r="X19" s="463" t="s">
        <v>403</v>
      </c>
    </row>
    <row r="20" spans="2:24" ht="21.95" customHeight="1" x14ac:dyDescent="0.25">
      <c r="B20" s="354">
        <v>22</v>
      </c>
      <c r="C20" s="163" t="s">
        <v>224</v>
      </c>
      <c r="D20" s="184">
        <v>0</v>
      </c>
      <c r="E20" s="185">
        <v>0</v>
      </c>
      <c r="F20" s="166">
        <v>0</v>
      </c>
      <c r="G20" s="185">
        <v>0</v>
      </c>
      <c r="H20" s="166">
        <v>0</v>
      </c>
      <c r="I20" s="185">
        <v>0</v>
      </c>
      <c r="J20" s="211">
        <v>0</v>
      </c>
      <c r="K20" s="184">
        <v>0</v>
      </c>
      <c r="L20" s="360">
        <v>0</v>
      </c>
      <c r="M20" s="184">
        <v>0</v>
      </c>
      <c r="N20" s="185">
        <v>0</v>
      </c>
      <c r="O20" s="166">
        <v>0</v>
      </c>
      <c r="P20" s="185">
        <v>0</v>
      </c>
      <c r="Q20" s="166">
        <v>0</v>
      </c>
      <c r="R20" s="185">
        <v>0</v>
      </c>
      <c r="S20" s="211">
        <v>0</v>
      </c>
      <c r="T20" s="184">
        <v>0</v>
      </c>
      <c r="U20" s="187">
        <v>0</v>
      </c>
      <c r="V20" s="184">
        <v>0</v>
      </c>
      <c r="W20" s="187">
        <v>0</v>
      </c>
      <c r="X20" s="463" t="s">
        <v>404</v>
      </c>
    </row>
    <row r="21" spans="2:24" ht="21.95" customHeight="1" x14ac:dyDescent="0.25">
      <c r="B21" s="354">
        <v>23</v>
      </c>
      <c r="C21" s="163" t="s">
        <v>225</v>
      </c>
      <c r="D21" s="184">
        <v>0</v>
      </c>
      <c r="E21" s="185">
        <v>0</v>
      </c>
      <c r="F21" s="166">
        <v>0</v>
      </c>
      <c r="G21" s="185">
        <v>0</v>
      </c>
      <c r="H21" s="166">
        <v>0</v>
      </c>
      <c r="I21" s="185">
        <v>0</v>
      </c>
      <c r="J21" s="211">
        <v>0</v>
      </c>
      <c r="K21" s="184">
        <v>0</v>
      </c>
      <c r="L21" s="360">
        <v>0</v>
      </c>
      <c r="M21" s="184">
        <v>0</v>
      </c>
      <c r="N21" s="185">
        <v>0</v>
      </c>
      <c r="O21" s="166">
        <v>0</v>
      </c>
      <c r="P21" s="185">
        <v>0</v>
      </c>
      <c r="Q21" s="166">
        <v>0</v>
      </c>
      <c r="R21" s="185">
        <v>0</v>
      </c>
      <c r="S21" s="211">
        <v>0</v>
      </c>
      <c r="T21" s="184">
        <v>0</v>
      </c>
      <c r="U21" s="187">
        <v>0</v>
      </c>
      <c r="V21" s="184">
        <v>0</v>
      </c>
      <c r="W21" s="187">
        <v>0</v>
      </c>
      <c r="X21" s="463" t="s">
        <v>405</v>
      </c>
    </row>
    <row r="22" spans="2:24" ht="35.1" customHeight="1" thickBot="1" x14ac:dyDescent="0.3">
      <c r="B22" s="354">
        <v>29</v>
      </c>
      <c r="C22" s="163" t="s">
        <v>226</v>
      </c>
      <c r="D22" s="184">
        <v>0</v>
      </c>
      <c r="E22" s="185">
        <v>0</v>
      </c>
      <c r="F22" s="166">
        <v>2</v>
      </c>
      <c r="G22" s="185">
        <v>6.9783670621074664E-4</v>
      </c>
      <c r="H22" s="166">
        <v>0</v>
      </c>
      <c r="I22" s="185">
        <v>0</v>
      </c>
      <c r="J22" s="211">
        <v>0</v>
      </c>
      <c r="K22" s="184">
        <v>2</v>
      </c>
      <c r="L22" s="360">
        <v>4.5361760036289407E-4</v>
      </c>
      <c r="M22" s="184">
        <v>0</v>
      </c>
      <c r="N22" s="185">
        <v>0</v>
      </c>
      <c r="O22" s="166">
        <v>0</v>
      </c>
      <c r="P22" s="185">
        <v>0</v>
      </c>
      <c r="Q22" s="166">
        <v>0</v>
      </c>
      <c r="R22" s="185">
        <v>0</v>
      </c>
      <c r="S22" s="211">
        <v>0</v>
      </c>
      <c r="T22" s="184">
        <v>0</v>
      </c>
      <c r="U22" s="187">
        <v>0</v>
      </c>
      <c r="V22" s="184">
        <v>2</v>
      </c>
      <c r="W22" s="187">
        <v>2.8276544606249118E-4</v>
      </c>
      <c r="X22" s="463" t="s">
        <v>406</v>
      </c>
    </row>
    <row r="23" spans="2:24" ht="35.1" customHeight="1" thickTop="1" thickBot="1" x14ac:dyDescent="0.3">
      <c r="B23" s="352">
        <v>3</v>
      </c>
      <c r="C23" s="353" t="s">
        <v>227</v>
      </c>
      <c r="D23" s="356">
        <v>628</v>
      </c>
      <c r="E23" s="158">
        <v>0.45940014630577913</v>
      </c>
      <c r="F23" s="357">
        <v>1134</v>
      </c>
      <c r="G23" s="158">
        <v>0.39567341242149334</v>
      </c>
      <c r="H23" s="357">
        <v>76</v>
      </c>
      <c r="I23" s="158">
        <v>0.43930635838150284</v>
      </c>
      <c r="J23" s="358">
        <v>0</v>
      </c>
      <c r="K23" s="356">
        <v>1838</v>
      </c>
      <c r="L23" s="359">
        <v>0.41687457473349965</v>
      </c>
      <c r="M23" s="356">
        <v>300</v>
      </c>
      <c r="N23" s="158">
        <v>0.46012269938650313</v>
      </c>
      <c r="O23" s="357">
        <v>736</v>
      </c>
      <c r="P23" s="158">
        <v>0.39045092838196288</v>
      </c>
      <c r="Q23" s="357">
        <v>45</v>
      </c>
      <c r="R23" s="158">
        <v>0.36290322580645162</v>
      </c>
      <c r="S23" s="358">
        <v>0</v>
      </c>
      <c r="T23" s="356">
        <v>1081</v>
      </c>
      <c r="U23" s="161">
        <v>0.40578078078078073</v>
      </c>
      <c r="V23" s="356">
        <v>2919</v>
      </c>
      <c r="W23" s="161">
        <v>0.41269616852820584</v>
      </c>
    </row>
    <row r="24" spans="2:24" ht="35.1" customHeight="1" thickTop="1" x14ac:dyDescent="0.25">
      <c r="B24" s="354">
        <v>30</v>
      </c>
      <c r="C24" s="163" t="s">
        <v>228</v>
      </c>
      <c r="D24" s="184">
        <v>60</v>
      </c>
      <c r="E24" s="185">
        <v>4.3891733723482075E-2</v>
      </c>
      <c r="F24" s="166">
        <v>111</v>
      </c>
      <c r="G24" s="185">
        <v>3.8729937194696439E-2</v>
      </c>
      <c r="H24" s="166">
        <v>11</v>
      </c>
      <c r="I24" s="185">
        <v>6.358381502890173E-2</v>
      </c>
      <c r="J24" s="211">
        <v>0</v>
      </c>
      <c r="K24" s="184">
        <v>182</v>
      </c>
      <c r="L24" s="360">
        <v>4.1279201633023364E-2</v>
      </c>
      <c r="M24" s="184">
        <v>42</v>
      </c>
      <c r="N24" s="185">
        <v>6.4417177914110432E-2</v>
      </c>
      <c r="O24" s="166">
        <v>58</v>
      </c>
      <c r="P24" s="185">
        <v>3.0769230769230771E-2</v>
      </c>
      <c r="Q24" s="166">
        <v>5</v>
      </c>
      <c r="R24" s="185">
        <v>4.0322580645161289E-2</v>
      </c>
      <c r="S24" s="211">
        <v>0</v>
      </c>
      <c r="T24" s="184">
        <v>105</v>
      </c>
      <c r="U24" s="187">
        <v>3.9414414414414414E-2</v>
      </c>
      <c r="V24" s="184">
        <v>287</v>
      </c>
      <c r="W24" s="187">
        <v>4.057684150996748E-2</v>
      </c>
      <c r="X24" s="463" t="s">
        <v>407</v>
      </c>
    </row>
    <row r="25" spans="2:24" ht="21.95" customHeight="1" x14ac:dyDescent="0.25">
      <c r="B25" s="354">
        <v>31</v>
      </c>
      <c r="C25" s="163" t="s">
        <v>229</v>
      </c>
      <c r="D25" s="184">
        <v>502</v>
      </c>
      <c r="E25" s="185">
        <v>0.36722750548646671</v>
      </c>
      <c r="F25" s="166">
        <v>873</v>
      </c>
      <c r="G25" s="185">
        <v>0.30460572226099092</v>
      </c>
      <c r="H25" s="166">
        <v>56</v>
      </c>
      <c r="I25" s="185">
        <v>0.32369942196531792</v>
      </c>
      <c r="J25" s="211">
        <v>0</v>
      </c>
      <c r="K25" s="184">
        <v>1431</v>
      </c>
      <c r="L25" s="360">
        <v>0.32456339305965071</v>
      </c>
      <c r="M25" s="184">
        <v>226</v>
      </c>
      <c r="N25" s="185">
        <v>0.34662576687116564</v>
      </c>
      <c r="O25" s="166">
        <v>569</v>
      </c>
      <c r="P25" s="185">
        <v>0.30185676392572947</v>
      </c>
      <c r="Q25" s="166">
        <v>31</v>
      </c>
      <c r="R25" s="185">
        <v>0.25</v>
      </c>
      <c r="S25" s="211">
        <v>0</v>
      </c>
      <c r="T25" s="184">
        <v>826</v>
      </c>
      <c r="U25" s="187">
        <v>0.31006006006006004</v>
      </c>
      <c r="V25" s="184">
        <v>2257</v>
      </c>
      <c r="W25" s="187">
        <v>0.31910080588152129</v>
      </c>
      <c r="X25" s="463" t="s">
        <v>408</v>
      </c>
    </row>
    <row r="26" spans="2:24" ht="21.95" customHeight="1" x14ac:dyDescent="0.25">
      <c r="B26" s="354">
        <v>32</v>
      </c>
      <c r="C26" s="163" t="s">
        <v>230</v>
      </c>
      <c r="D26" s="184">
        <v>56</v>
      </c>
      <c r="E26" s="185">
        <v>4.0965618141916606E-2</v>
      </c>
      <c r="F26" s="166">
        <v>125</v>
      </c>
      <c r="G26" s="185">
        <v>4.3614794138171667E-2</v>
      </c>
      <c r="H26" s="166">
        <v>8</v>
      </c>
      <c r="I26" s="185">
        <v>4.6242774566473986E-2</v>
      </c>
      <c r="J26" s="211">
        <v>0</v>
      </c>
      <c r="K26" s="184">
        <v>189</v>
      </c>
      <c r="L26" s="360">
        <v>4.2866863234293492E-2</v>
      </c>
      <c r="M26" s="184">
        <v>28</v>
      </c>
      <c r="N26" s="185">
        <v>4.2944785276073622E-2</v>
      </c>
      <c r="O26" s="166">
        <v>96</v>
      </c>
      <c r="P26" s="185">
        <v>5.092838196286472E-2</v>
      </c>
      <c r="Q26" s="166">
        <v>8</v>
      </c>
      <c r="R26" s="185">
        <v>6.4516129032258063E-2</v>
      </c>
      <c r="S26" s="211">
        <v>0</v>
      </c>
      <c r="T26" s="184">
        <v>132</v>
      </c>
      <c r="U26" s="187">
        <v>4.954954954954955E-2</v>
      </c>
      <c r="V26" s="184">
        <v>321</v>
      </c>
      <c r="W26" s="187">
        <v>4.5383854093029835E-2</v>
      </c>
      <c r="X26" s="463" t="s">
        <v>409</v>
      </c>
    </row>
    <row r="27" spans="2:24" ht="35.1" customHeight="1" thickBot="1" x14ac:dyDescent="0.3">
      <c r="B27" s="354">
        <v>39</v>
      </c>
      <c r="C27" s="163" t="s">
        <v>231</v>
      </c>
      <c r="D27" s="184">
        <v>10</v>
      </c>
      <c r="E27" s="185">
        <v>7.3152889539136795E-3</v>
      </c>
      <c r="F27" s="166">
        <v>25</v>
      </c>
      <c r="G27" s="185">
        <v>8.7229588276343337E-3</v>
      </c>
      <c r="H27" s="166">
        <v>1</v>
      </c>
      <c r="I27" s="185">
        <v>5.7803468208092483E-3</v>
      </c>
      <c r="J27" s="211">
        <v>0</v>
      </c>
      <c r="K27" s="184">
        <v>36</v>
      </c>
      <c r="L27" s="360">
        <v>8.1651168065320929E-3</v>
      </c>
      <c r="M27" s="184">
        <v>4</v>
      </c>
      <c r="N27" s="185">
        <v>6.1349693251533744E-3</v>
      </c>
      <c r="O27" s="166">
        <v>13</v>
      </c>
      <c r="P27" s="185">
        <v>6.8965517241379309E-3</v>
      </c>
      <c r="Q27" s="166">
        <v>1</v>
      </c>
      <c r="R27" s="185">
        <v>8.0645161290322578E-3</v>
      </c>
      <c r="S27" s="211">
        <v>0</v>
      </c>
      <c r="T27" s="184">
        <v>18</v>
      </c>
      <c r="U27" s="187">
        <v>6.7567567567567571E-3</v>
      </c>
      <c r="V27" s="184">
        <v>54</v>
      </c>
      <c r="W27" s="187">
        <v>7.6346670436872616E-3</v>
      </c>
      <c r="X27" s="463" t="s">
        <v>410</v>
      </c>
    </row>
    <row r="28" spans="2:24" ht="21.95" customHeight="1" thickTop="1" thickBot="1" x14ac:dyDescent="0.3">
      <c r="B28" s="352">
        <v>4</v>
      </c>
      <c r="C28" s="353" t="s">
        <v>232</v>
      </c>
      <c r="D28" s="356">
        <v>368</v>
      </c>
      <c r="E28" s="158">
        <v>0.2692026335040234</v>
      </c>
      <c r="F28" s="357">
        <v>861</v>
      </c>
      <c r="G28" s="158">
        <v>0.30041870202372645</v>
      </c>
      <c r="H28" s="357">
        <v>52</v>
      </c>
      <c r="I28" s="158">
        <v>0.30057803468208094</v>
      </c>
      <c r="J28" s="358">
        <v>2</v>
      </c>
      <c r="K28" s="356">
        <v>1283</v>
      </c>
      <c r="L28" s="359">
        <v>0.29099569063279662</v>
      </c>
      <c r="M28" s="356">
        <v>175</v>
      </c>
      <c r="N28" s="158">
        <v>0.26840490797546007</v>
      </c>
      <c r="O28" s="357">
        <v>564</v>
      </c>
      <c r="P28" s="158">
        <v>0.29920424403183021</v>
      </c>
      <c r="Q28" s="357">
        <v>41</v>
      </c>
      <c r="R28" s="158">
        <v>0.33064516129032256</v>
      </c>
      <c r="S28" s="358">
        <v>2</v>
      </c>
      <c r="T28" s="356">
        <v>782</v>
      </c>
      <c r="U28" s="161">
        <v>0.29354354354354356</v>
      </c>
      <c r="V28" s="356">
        <v>2065</v>
      </c>
      <c r="W28" s="161">
        <v>0.29195532305952215</v>
      </c>
    </row>
    <row r="29" spans="2:24" ht="21.95" customHeight="1" thickTop="1" x14ac:dyDescent="0.25">
      <c r="B29" s="354">
        <v>40</v>
      </c>
      <c r="C29" s="163" t="s">
        <v>233</v>
      </c>
      <c r="D29" s="184">
        <v>36</v>
      </c>
      <c r="E29" s="185">
        <v>2.6335040234089245E-2</v>
      </c>
      <c r="F29" s="166">
        <v>88</v>
      </c>
      <c r="G29" s="185">
        <v>3.0704815073272853E-2</v>
      </c>
      <c r="H29" s="166">
        <v>6</v>
      </c>
      <c r="I29" s="185">
        <v>3.4682080924855488E-2</v>
      </c>
      <c r="J29" s="211">
        <v>1</v>
      </c>
      <c r="K29" s="184">
        <v>131</v>
      </c>
      <c r="L29" s="360">
        <v>2.9711952823769563E-2</v>
      </c>
      <c r="M29" s="184">
        <v>14</v>
      </c>
      <c r="N29" s="185">
        <v>2.1472392638036811E-2</v>
      </c>
      <c r="O29" s="166">
        <v>44</v>
      </c>
      <c r="P29" s="185">
        <v>2.3342175066312996E-2</v>
      </c>
      <c r="Q29" s="166">
        <v>3</v>
      </c>
      <c r="R29" s="185">
        <v>2.4193548387096774E-2</v>
      </c>
      <c r="S29" s="211">
        <v>1</v>
      </c>
      <c r="T29" s="184">
        <v>62</v>
      </c>
      <c r="U29" s="187">
        <v>2.3273273273273273E-2</v>
      </c>
      <c r="V29" s="184">
        <v>193</v>
      </c>
      <c r="W29" s="187">
        <v>2.7286865545030396E-2</v>
      </c>
      <c r="X29" s="463" t="s">
        <v>411</v>
      </c>
    </row>
    <row r="30" spans="2:24" ht="21.95" customHeight="1" x14ac:dyDescent="0.25">
      <c r="B30" s="354">
        <v>41</v>
      </c>
      <c r="C30" s="163" t="s">
        <v>234</v>
      </c>
      <c r="D30" s="184">
        <v>4</v>
      </c>
      <c r="E30" s="185">
        <v>2.926115581565472E-3</v>
      </c>
      <c r="F30" s="166">
        <v>9</v>
      </c>
      <c r="G30" s="185">
        <v>3.1402651779483602E-3</v>
      </c>
      <c r="H30" s="166">
        <v>0</v>
      </c>
      <c r="I30" s="185">
        <v>0</v>
      </c>
      <c r="J30" s="211">
        <v>0</v>
      </c>
      <c r="K30" s="184">
        <v>13</v>
      </c>
      <c r="L30" s="360">
        <v>2.9485144023588114E-3</v>
      </c>
      <c r="M30" s="184">
        <v>2</v>
      </c>
      <c r="N30" s="185">
        <v>3.0674846625766872E-3</v>
      </c>
      <c r="O30" s="166">
        <v>3</v>
      </c>
      <c r="P30" s="185">
        <v>1.5915119363395225E-3</v>
      </c>
      <c r="Q30" s="166">
        <v>2</v>
      </c>
      <c r="R30" s="185">
        <v>1.6129032258064516E-2</v>
      </c>
      <c r="S30" s="211">
        <v>0</v>
      </c>
      <c r="T30" s="184">
        <v>7</v>
      </c>
      <c r="U30" s="187">
        <v>2.6276276276276278E-3</v>
      </c>
      <c r="V30" s="184">
        <v>20</v>
      </c>
      <c r="W30" s="187">
        <v>2.8276544606249117E-3</v>
      </c>
      <c r="X30" s="463" t="s">
        <v>412</v>
      </c>
    </row>
    <row r="31" spans="2:24" ht="21.95" customHeight="1" x14ac:dyDescent="0.25">
      <c r="B31" s="354">
        <v>42</v>
      </c>
      <c r="C31" s="163" t="s">
        <v>235</v>
      </c>
      <c r="D31" s="184">
        <v>14</v>
      </c>
      <c r="E31" s="185">
        <v>1.0241404535479151E-2</v>
      </c>
      <c r="F31" s="166">
        <v>11</v>
      </c>
      <c r="G31" s="185">
        <v>3.8381018841591066E-3</v>
      </c>
      <c r="H31" s="166">
        <v>2</v>
      </c>
      <c r="I31" s="185">
        <v>1.1560693641618497E-2</v>
      </c>
      <c r="J31" s="211">
        <v>1</v>
      </c>
      <c r="K31" s="184">
        <v>28</v>
      </c>
      <c r="L31" s="360">
        <v>6.3506464050805175E-3</v>
      </c>
      <c r="M31" s="184">
        <v>6</v>
      </c>
      <c r="N31" s="185">
        <v>9.202453987730062E-3</v>
      </c>
      <c r="O31" s="166">
        <v>12</v>
      </c>
      <c r="P31" s="185">
        <v>6.36604774535809E-3</v>
      </c>
      <c r="Q31" s="166">
        <v>1</v>
      </c>
      <c r="R31" s="185">
        <v>8.0645161290322578E-3</v>
      </c>
      <c r="S31" s="211">
        <v>0</v>
      </c>
      <c r="T31" s="184">
        <v>19</v>
      </c>
      <c r="U31" s="187">
        <v>7.1321321321321319E-3</v>
      </c>
      <c r="V31" s="184">
        <v>47</v>
      </c>
      <c r="W31" s="187">
        <v>6.6449879824685421E-3</v>
      </c>
      <c r="X31" s="463" t="s">
        <v>413</v>
      </c>
    </row>
    <row r="32" spans="2:24" ht="21.95" customHeight="1" x14ac:dyDescent="0.25">
      <c r="B32" s="354">
        <v>43</v>
      </c>
      <c r="C32" s="163" t="s">
        <v>236</v>
      </c>
      <c r="D32" s="184">
        <v>0</v>
      </c>
      <c r="E32" s="185">
        <v>0</v>
      </c>
      <c r="F32" s="166">
        <v>6</v>
      </c>
      <c r="G32" s="185">
        <v>2.0935101186322401E-3</v>
      </c>
      <c r="H32" s="166">
        <v>0</v>
      </c>
      <c r="I32" s="185">
        <v>0</v>
      </c>
      <c r="J32" s="211">
        <v>0</v>
      </c>
      <c r="K32" s="184">
        <v>6</v>
      </c>
      <c r="L32" s="360">
        <v>1.3608528010886822E-3</v>
      </c>
      <c r="M32" s="184">
        <v>2</v>
      </c>
      <c r="N32" s="185">
        <v>3.0674846625766872E-3</v>
      </c>
      <c r="O32" s="166">
        <v>1</v>
      </c>
      <c r="P32" s="185">
        <v>5.305039787798408E-4</v>
      </c>
      <c r="Q32" s="166">
        <v>1</v>
      </c>
      <c r="R32" s="185">
        <v>8.0645161290322578E-3</v>
      </c>
      <c r="S32" s="211">
        <v>0</v>
      </c>
      <c r="T32" s="184">
        <v>4</v>
      </c>
      <c r="U32" s="187">
        <v>1.5015015015015015E-3</v>
      </c>
      <c r="V32" s="184">
        <v>10</v>
      </c>
      <c r="W32" s="187">
        <v>1.4138272303124558E-3</v>
      </c>
      <c r="X32" s="463" t="s">
        <v>414</v>
      </c>
    </row>
    <row r="33" spans="2:24" ht="21.95" customHeight="1" x14ac:dyDescent="0.25">
      <c r="B33" s="354">
        <v>44</v>
      </c>
      <c r="C33" s="163" t="s">
        <v>237</v>
      </c>
      <c r="D33" s="184">
        <v>73</v>
      </c>
      <c r="E33" s="185">
        <v>5.3401609363569864E-2</v>
      </c>
      <c r="F33" s="166">
        <v>219</v>
      </c>
      <c r="G33" s="185">
        <v>7.6413119330076759E-2</v>
      </c>
      <c r="H33" s="166">
        <v>12</v>
      </c>
      <c r="I33" s="185">
        <v>6.9364161849710976E-2</v>
      </c>
      <c r="J33" s="211">
        <v>0</v>
      </c>
      <c r="K33" s="184">
        <v>304</v>
      </c>
      <c r="L33" s="360">
        <v>6.8949875255159901E-2</v>
      </c>
      <c r="M33" s="184">
        <v>43</v>
      </c>
      <c r="N33" s="185">
        <v>6.5950920245398767E-2</v>
      </c>
      <c r="O33" s="166">
        <v>128</v>
      </c>
      <c r="P33" s="185">
        <v>6.7904509283819622E-2</v>
      </c>
      <c r="Q33" s="166">
        <v>10</v>
      </c>
      <c r="R33" s="185">
        <v>8.0645161290322578E-2</v>
      </c>
      <c r="S33" s="211">
        <v>1</v>
      </c>
      <c r="T33" s="184">
        <v>182</v>
      </c>
      <c r="U33" s="187">
        <v>6.8318318318318319E-2</v>
      </c>
      <c r="V33" s="184">
        <v>486</v>
      </c>
      <c r="W33" s="187">
        <v>6.8712003393185353E-2</v>
      </c>
      <c r="X33" s="463" t="s">
        <v>415</v>
      </c>
    </row>
    <row r="34" spans="2:24" ht="35.1" customHeight="1" x14ac:dyDescent="0.25">
      <c r="B34" s="354">
        <v>45</v>
      </c>
      <c r="C34" s="163" t="s">
        <v>238</v>
      </c>
      <c r="D34" s="184">
        <v>234</v>
      </c>
      <c r="E34" s="185">
        <v>0.1711777615215801</v>
      </c>
      <c r="F34" s="166">
        <v>508</v>
      </c>
      <c r="G34" s="185">
        <v>0.17725052337752967</v>
      </c>
      <c r="H34" s="166">
        <v>31</v>
      </c>
      <c r="I34" s="185">
        <v>0.1791907514450867</v>
      </c>
      <c r="J34" s="211">
        <v>0</v>
      </c>
      <c r="K34" s="184">
        <v>773</v>
      </c>
      <c r="L34" s="360">
        <v>0.17532320254025857</v>
      </c>
      <c r="M34" s="184">
        <v>101</v>
      </c>
      <c r="N34" s="185">
        <v>0.15490797546012269</v>
      </c>
      <c r="O34" s="166">
        <v>365</v>
      </c>
      <c r="P34" s="185">
        <v>0.19363395225464192</v>
      </c>
      <c r="Q34" s="166">
        <v>22</v>
      </c>
      <c r="R34" s="185">
        <v>0.17741935483870969</v>
      </c>
      <c r="S34" s="211">
        <v>0</v>
      </c>
      <c r="T34" s="184">
        <v>488</v>
      </c>
      <c r="U34" s="187">
        <v>0.18318318318318319</v>
      </c>
      <c r="V34" s="184">
        <v>1261</v>
      </c>
      <c r="W34" s="187">
        <v>0.17828361374240068</v>
      </c>
      <c r="X34" s="463" t="s">
        <v>416</v>
      </c>
    </row>
    <row r="35" spans="2:24" ht="35.1" customHeight="1" thickBot="1" x14ac:dyDescent="0.3">
      <c r="B35" s="354">
        <v>49</v>
      </c>
      <c r="C35" s="163" t="s">
        <v>239</v>
      </c>
      <c r="D35" s="184">
        <v>7</v>
      </c>
      <c r="E35" s="185">
        <v>5.1207022677395757E-3</v>
      </c>
      <c r="F35" s="166">
        <v>20</v>
      </c>
      <c r="G35" s="185">
        <v>6.9783670621074668E-3</v>
      </c>
      <c r="H35" s="166">
        <v>1</v>
      </c>
      <c r="I35" s="185">
        <v>5.7803468208092483E-3</v>
      </c>
      <c r="J35" s="211">
        <v>0</v>
      </c>
      <c r="K35" s="184">
        <v>28</v>
      </c>
      <c r="L35" s="360">
        <v>6.3506464050805175E-3</v>
      </c>
      <c r="M35" s="184">
        <v>7</v>
      </c>
      <c r="N35" s="185">
        <v>1.0736196319018405E-2</v>
      </c>
      <c r="O35" s="166">
        <v>11</v>
      </c>
      <c r="P35" s="185">
        <v>5.8355437665782491E-3</v>
      </c>
      <c r="Q35" s="166">
        <v>2</v>
      </c>
      <c r="R35" s="185">
        <v>1.6129032258064516E-2</v>
      </c>
      <c r="S35" s="211">
        <v>0</v>
      </c>
      <c r="T35" s="184">
        <v>20</v>
      </c>
      <c r="U35" s="187">
        <v>7.5075075075075074E-3</v>
      </c>
      <c r="V35" s="184">
        <v>48</v>
      </c>
      <c r="W35" s="187">
        <v>6.7863707054997878E-3</v>
      </c>
      <c r="X35" s="463" t="s">
        <v>417</v>
      </c>
    </row>
    <row r="36" spans="2:24" ht="21.95" customHeight="1" thickTop="1" thickBot="1" x14ac:dyDescent="0.3">
      <c r="B36" s="352">
        <v>5</v>
      </c>
      <c r="C36" s="353" t="s">
        <v>240</v>
      </c>
      <c r="D36" s="356">
        <v>130</v>
      </c>
      <c r="E36" s="158">
        <v>9.5098756400877824E-2</v>
      </c>
      <c r="F36" s="357">
        <v>293</v>
      </c>
      <c r="G36" s="158">
        <v>0.10223307745987438</v>
      </c>
      <c r="H36" s="357">
        <v>15</v>
      </c>
      <c r="I36" s="158">
        <v>8.6705202312138727E-2</v>
      </c>
      <c r="J36" s="358">
        <v>1</v>
      </c>
      <c r="K36" s="356">
        <v>439</v>
      </c>
      <c r="L36" s="359">
        <v>9.9569063279655243E-2</v>
      </c>
      <c r="M36" s="356">
        <v>66</v>
      </c>
      <c r="N36" s="158">
        <v>0.10122699386503069</v>
      </c>
      <c r="O36" s="357">
        <v>202</v>
      </c>
      <c r="P36" s="158">
        <v>0.10716180371352786</v>
      </c>
      <c r="Q36" s="357">
        <v>16</v>
      </c>
      <c r="R36" s="158">
        <v>0.12903225806451613</v>
      </c>
      <c r="S36" s="358">
        <v>0</v>
      </c>
      <c r="T36" s="356">
        <v>284</v>
      </c>
      <c r="U36" s="161">
        <v>0.1066066066066066</v>
      </c>
      <c r="V36" s="356">
        <v>723</v>
      </c>
      <c r="W36" s="161">
        <v>0.10221970875159056</v>
      </c>
    </row>
    <row r="37" spans="2:24" ht="21.95" customHeight="1" thickTop="1" x14ac:dyDescent="0.25">
      <c r="B37" s="354">
        <v>50</v>
      </c>
      <c r="C37" s="163" t="s">
        <v>241</v>
      </c>
      <c r="D37" s="184">
        <v>5</v>
      </c>
      <c r="E37" s="185">
        <v>3.6576444769568397E-3</v>
      </c>
      <c r="F37" s="166">
        <v>13</v>
      </c>
      <c r="G37" s="185">
        <v>4.5359385903698535E-3</v>
      </c>
      <c r="H37" s="166">
        <v>0</v>
      </c>
      <c r="I37" s="185">
        <v>0</v>
      </c>
      <c r="J37" s="211">
        <v>0</v>
      </c>
      <c r="K37" s="184">
        <v>18</v>
      </c>
      <c r="L37" s="360">
        <v>4.0825584032660464E-3</v>
      </c>
      <c r="M37" s="184">
        <v>2</v>
      </c>
      <c r="N37" s="185">
        <v>3.0674846625766872E-3</v>
      </c>
      <c r="O37" s="166">
        <v>5</v>
      </c>
      <c r="P37" s="185">
        <v>2.6525198938992041E-3</v>
      </c>
      <c r="Q37" s="166">
        <v>0</v>
      </c>
      <c r="R37" s="185">
        <v>0</v>
      </c>
      <c r="S37" s="211">
        <v>0</v>
      </c>
      <c r="T37" s="184">
        <v>7</v>
      </c>
      <c r="U37" s="187">
        <v>2.6276276276276278E-3</v>
      </c>
      <c r="V37" s="184">
        <v>25</v>
      </c>
      <c r="W37" s="187">
        <v>3.5345680757811397E-3</v>
      </c>
      <c r="X37" s="463" t="s">
        <v>418</v>
      </c>
    </row>
    <row r="38" spans="2:24" ht="21.95" customHeight="1" x14ac:dyDescent="0.25">
      <c r="B38" s="354">
        <v>51</v>
      </c>
      <c r="C38" s="163" t="s">
        <v>242</v>
      </c>
      <c r="D38" s="184">
        <v>0</v>
      </c>
      <c r="E38" s="185">
        <v>0</v>
      </c>
      <c r="F38" s="166">
        <v>1</v>
      </c>
      <c r="G38" s="185">
        <v>3.4891835310537332E-4</v>
      </c>
      <c r="H38" s="166">
        <v>0</v>
      </c>
      <c r="I38" s="185">
        <v>0</v>
      </c>
      <c r="J38" s="211">
        <v>1</v>
      </c>
      <c r="K38" s="184">
        <v>2</v>
      </c>
      <c r="L38" s="360">
        <v>4.5361760036289407E-4</v>
      </c>
      <c r="M38" s="184">
        <v>1</v>
      </c>
      <c r="N38" s="185">
        <v>1.5337423312883436E-3</v>
      </c>
      <c r="O38" s="166">
        <v>0</v>
      </c>
      <c r="P38" s="185">
        <v>0</v>
      </c>
      <c r="Q38" s="166">
        <v>0</v>
      </c>
      <c r="R38" s="185">
        <v>0</v>
      </c>
      <c r="S38" s="211">
        <v>0</v>
      </c>
      <c r="T38" s="184">
        <v>1</v>
      </c>
      <c r="U38" s="187">
        <v>3.7537537537537537E-4</v>
      </c>
      <c r="V38" s="184">
        <v>3</v>
      </c>
      <c r="W38" s="187">
        <v>4.2414816909373674E-4</v>
      </c>
      <c r="X38" s="463" t="s">
        <v>419</v>
      </c>
    </row>
    <row r="39" spans="2:24" ht="21.95" customHeight="1" x14ac:dyDescent="0.25">
      <c r="B39" s="354">
        <v>52</v>
      </c>
      <c r="C39" s="163" t="s">
        <v>243</v>
      </c>
      <c r="D39" s="184">
        <v>2</v>
      </c>
      <c r="E39" s="185">
        <v>1.463057790782736E-3</v>
      </c>
      <c r="F39" s="166">
        <v>3</v>
      </c>
      <c r="G39" s="185">
        <v>1.0467550593161201E-3</v>
      </c>
      <c r="H39" s="166">
        <v>0</v>
      </c>
      <c r="I39" s="185">
        <v>0</v>
      </c>
      <c r="J39" s="211">
        <v>0</v>
      </c>
      <c r="K39" s="184">
        <v>5</v>
      </c>
      <c r="L39" s="360">
        <v>1.1340440009072353E-3</v>
      </c>
      <c r="M39" s="184">
        <v>3</v>
      </c>
      <c r="N39" s="185">
        <v>4.601226993865031E-3</v>
      </c>
      <c r="O39" s="166">
        <v>1</v>
      </c>
      <c r="P39" s="185">
        <v>5.305039787798408E-4</v>
      </c>
      <c r="Q39" s="166">
        <v>0</v>
      </c>
      <c r="R39" s="185">
        <v>0</v>
      </c>
      <c r="S39" s="211">
        <v>0</v>
      </c>
      <c r="T39" s="184">
        <v>4</v>
      </c>
      <c r="U39" s="187">
        <v>1.5015015015015015E-3</v>
      </c>
      <c r="V39" s="184">
        <v>9</v>
      </c>
      <c r="W39" s="187">
        <v>1.2724445072812103E-3</v>
      </c>
      <c r="X39" s="463" t="s">
        <v>420</v>
      </c>
    </row>
    <row r="40" spans="2:24" ht="21.95" customHeight="1" x14ac:dyDescent="0.25">
      <c r="B40" s="354">
        <v>53</v>
      </c>
      <c r="C40" s="163" t="s">
        <v>244</v>
      </c>
      <c r="D40" s="184">
        <v>113</v>
      </c>
      <c r="E40" s="185">
        <v>8.2662765179224579E-2</v>
      </c>
      <c r="F40" s="166">
        <v>271</v>
      </c>
      <c r="G40" s="185">
        <v>9.4556873691556173E-2</v>
      </c>
      <c r="H40" s="166">
        <v>15</v>
      </c>
      <c r="I40" s="185">
        <v>8.6705202312138727E-2</v>
      </c>
      <c r="J40" s="211">
        <v>0</v>
      </c>
      <c r="K40" s="184">
        <v>399</v>
      </c>
      <c r="L40" s="360">
        <v>9.0496711272397362E-2</v>
      </c>
      <c r="M40" s="184">
        <v>56</v>
      </c>
      <c r="N40" s="185">
        <v>8.5889570552147243E-2</v>
      </c>
      <c r="O40" s="166">
        <v>191</v>
      </c>
      <c r="P40" s="185">
        <v>0.1013262599469496</v>
      </c>
      <c r="Q40" s="166">
        <v>14</v>
      </c>
      <c r="R40" s="185">
        <v>0.11290322580645161</v>
      </c>
      <c r="S40" s="211">
        <v>0</v>
      </c>
      <c r="T40" s="184">
        <v>261</v>
      </c>
      <c r="U40" s="187">
        <v>9.7972972972972971E-2</v>
      </c>
      <c r="V40" s="184">
        <v>660</v>
      </c>
      <c r="W40" s="187">
        <v>9.3312597200622086E-2</v>
      </c>
      <c r="X40" s="463" t="s">
        <v>421</v>
      </c>
    </row>
    <row r="41" spans="2:24" ht="35.1" customHeight="1" thickBot="1" x14ac:dyDescent="0.3">
      <c r="B41" s="354">
        <v>59</v>
      </c>
      <c r="C41" s="163" t="s">
        <v>245</v>
      </c>
      <c r="D41" s="184">
        <v>10</v>
      </c>
      <c r="E41" s="185">
        <v>7.3152889539136795E-3</v>
      </c>
      <c r="F41" s="166">
        <v>5</v>
      </c>
      <c r="G41" s="185">
        <v>1.7445917655268667E-3</v>
      </c>
      <c r="H41" s="166">
        <v>0</v>
      </c>
      <c r="I41" s="185">
        <v>0</v>
      </c>
      <c r="J41" s="211">
        <v>0</v>
      </c>
      <c r="K41" s="184">
        <v>15</v>
      </c>
      <c r="L41" s="360">
        <v>3.4021320027217057E-3</v>
      </c>
      <c r="M41" s="184">
        <v>4</v>
      </c>
      <c r="N41" s="185">
        <v>6.1349693251533744E-3</v>
      </c>
      <c r="O41" s="166">
        <v>5</v>
      </c>
      <c r="P41" s="185">
        <v>2.6525198938992041E-3</v>
      </c>
      <c r="Q41" s="166">
        <v>2</v>
      </c>
      <c r="R41" s="185">
        <v>1.6129032258064516E-2</v>
      </c>
      <c r="S41" s="211">
        <v>0</v>
      </c>
      <c r="T41" s="184">
        <v>11</v>
      </c>
      <c r="U41" s="187">
        <v>4.1291291291291289E-3</v>
      </c>
      <c r="V41" s="184">
        <v>26</v>
      </c>
      <c r="W41" s="187">
        <v>3.675950798812385E-3</v>
      </c>
      <c r="X41" s="463" t="s">
        <v>422</v>
      </c>
    </row>
    <row r="42" spans="2:24" ht="21.95" customHeight="1" thickTop="1" thickBot="1" x14ac:dyDescent="0.3">
      <c r="B42" s="352">
        <v>6</v>
      </c>
      <c r="C42" s="353" t="s">
        <v>246</v>
      </c>
      <c r="D42" s="356">
        <v>15</v>
      </c>
      <c r="E42" s="158">
        <v>1.0972933430870519E-2</v>
      </c>
      <c r="F42" s="357">
        <v>32</v>
      </c>
      <c r="G42" s="158">
        <v>1.1165387299371946E-2</v>
      </c>
      <c r="H42" s="357">
        <v>0</v>
      </c>
      <c r="I42" s="158">
        <v>0</v>
      </c>
      <c r="J42" s="358">
        <v>0</v>
      </c>
      <c r="K42" s="356">
        <v>47</v>
      </c>
      <c r="L42" s="359">
        <v>1.066001360852801E-2</v>
      </c>
      <c r="M42" s="356">
        <v>0</v>
      </c>
      <c r="N42" s="158">
        <v>0</v>
      </c>
      <c r="O42" s="357">
        <v>18</v>
      </c>
      <c r="P42" s="158">
        <v>9.5490716180371346E-3</v>
      </c>
      <c r="Q42" s="357">
        <v>1</v>
      </c>
      <c r="R42" s="158">
        <v>8.0645161290322578E-3</v>
      </c>
      <c r="S42" s="358">
        <v>0</v>
      </c>
      <c r="T42" s="356">
        <v>19</v>
      </c>
      <c r="U42" s="161">
        <v>7.1321321321321319E-3</v>
      </c>
      <c r="V42" s="356">
        <v>66</v>
      </c>
      <c r="W42" s="161">
        <v>9.3312597200622092E-3</v>
      </c>
    </row>
    <row r="43" spans="2:24" ht="21.95" customHeight="1" thickTop="1" x14ac:dyDescent="0.25">
      <c r="B43" s="354">
        <v>60</v>
      </c>
      <c r="C43" s="163" t="s">
        <v>247</v>
      </c>
      <c r="D43" s="184">
        <v>5</v>
      </c>
      <c r="E43" s="185">
        <v>3.6576444769568397E-3</v>
      </c>
      <c r="F43" s="166">
        <v>4</v>
      </c>
      <c r="G43" s="185">
        <v>1.3956734124214933E-3</v>
      </c>
      <c r="H43" s="166">
        <v>0</v>
      </c>
      <c r="I43" s="185">
        <v>0</v>
      </c>
      <c r="J43" s="211">
        <v>0</v>
      </c>
      <c r="K43" s="184">
        <v>9</v>
      </c>
      <c r="L43" s="360">
        <v>2.0412792016330232E-3</v>
      </c>
      <c r="M43" s="184">
        <v>0</v>
      </c>
      <c r="N43" s="185">
        <v>0</v>
      </c>
      <c r="O43" s="166">
        <v>7</v>
      </c>
      <c r="P43" s="185">
        <v>3.7135278514588859E-3</v>
      </c>
      <c r="Q43" s="166">
        <v>0</v>
      </c>
      <c r="R43" s="185">
        <v>0</v>
      </c>
      <c r="S43" s="211">
        <v>0</v>
      </c>
      <c r="T43" s="184">
        <v>7</v>
      </c>
      <c r="U43" s="187">
        <v>2.6276276276276278E-3</v>
      </c>
      <c r="V43" s="184">
        <v>16</v>
      </c>
      <c r="W43" s="187">
        <v>2.2621235684999294E-3</v>
      </c>
      <c r="X43" s="463" t="s">
        <v>423</v>
      </c>
    </row>
    <row r="44" spans="2:24" ht="21.95" customHeight="1" x14ac:dyDescent="0.25">
      <c r="B44" s="354">
        <v>61</v>
      </c>
      <c r="C44" s="163" t="s">
        <v>248</v>
      </c>
      <c r="D44" s="184">
        <v>4</v>
      </c>
      <c r="E44" s="185">
        <v>2.926115581565472E-3</v>
      </c>
      <c r="F44" s="166">
        <v>3</v>
      </c>
      <c r="G44" s="185">
        <v>1.0467550593161201E-3</v>
      </c>
      <c r="H44" s="166">
        <v>0</v>
      </c>
      <c r="I44" s="185">
        <v>0</v>
      </c>
      <c r="J44" s="211">
        <v>0</v>
      </c>
      <c r="K44" s="184">
        <v>7</v>
      </c>
      <c r="L44" s="360">
        <v>1.5876616012701294E-3</v>
      </c>
      <c r="M44" s="184">
        <v>0</v>
      </c>
      <c r="N44" s="185">
        <v>0</v>
      </c>
      <c r="O44" s="166">
        <v>0</v>
      </c>
      <c r="P44" s="185">
        <v>0</v>
      </c>
      <c r="Q44" s="166">
        <v>0</v>
      </c>
      <c r="R44" s="185">
        <v>0</v>
      </c>
      <c r="S44" s="211">
        <v>0</v>
      </c>
      <c r="T44" s="184">
        <v>0</v>
      </c>
      <c r="U44" s="187">
        <v>0</v>
      </c>
      <c r="V44" s="184">
        <v>7</v>
      </c>
      <c r="W44" s="187">
        <v>9.8967906121871915E-4</v>
      </c>
      <c r="X44" s="463" t="s">
        <v>424</v>
      </c>
    </row>
    <row r="45" spans="2:24" ht="21.95" customHeight="1" x14ac:dyDescent="0.25">
      <c r="B45" s="354">
        <v>62</v>
      </c>
      <c r="C45" s="163" t="s">
        <v>249</v>
      </c>
      <c r="D45" s="184">
        <v>0</v>
      </c>
      <c r="E45" s="185">
        <v>0</v>
      </c>
      <c r="F45" s="166">
        <v>3</v>
      </c>
      <c r="G45" s="185">
        <v>1.0467550593161201E-3</v>
      </c>
      <c r="H45" s="166">
        <v>0</v>
      </c>
      <c r="I45" s="185">
        <v>0</v>
      </c>
      <c r="J45" s="211">
        <v>0</v>
      </c>
      <c r="K45" s="184">
        <v>3</v>
      </c>
      <c r="L45" s="360">
        <v>6.8042640054434111E-4</v>
      </c>
      <c r="M45" s="184">
        <v>0</v>
      </c>
      <c r="N45" s="185">
        <v>0</v>
      </c>
      <c r="O45" s="166">
        <v>5</v>
      </c>
      <c r="P45" s="185">
        <v>2.6525198938992041E-3</v>
      </c>
      <c r="Q45" s="166">
        <v>0</v>
      </c>
      <c r="R45" s="185">
        <v>0</v>
      </c>
      <c r="S45" s="211">
        <v>0</v>
      </c>
      <c r="T45" s="184">
        <v>5</v>
      </c>
      <c r="U45" s="187">
        <v>1.8768768768768769E-3</v>
      </c>
      <c r="V45" s="184">
        <v>8</v>
      </c>
      <c r="W45" s="187">
        <v>1.1310617842499647E-3</v>
      </c>
      <c r="X45" s="463" t="s">
        <v>425</v>
      </c>
    </row>
    <row r="46" spans="2:24" ht="21.95" customHeight="1" x14ac:dyDescent="0.25">
      <c r="B46" s="354">
        <v>63</v>
      </c>
      <c r="C46" s="163" t="s">
        <v>250</v>
      </c>
      <c r="D46" s="184">
        <v>5</v>
      </c>
      <c r="E46" s="185">
        <v>3.6576444769568397E-3</v>
      </c>
      <c r="F46" s="166">
        <v>19</v>
      </c>
      <c r="G46" s="185">
        <v>6.6294487090020936E-3</v>
      </c>
      <c r="H46" s="166">
        <v>0</v>
      </c>
      <c r="I46" s="185">
        <v>0</v>
      </c>
      <c r="J46" s="211">
        <v>0</v>
      </c>
      <c r="K46" s="184">
        <v>24</v>
      </c>
      <c r="L46" s="360">
        <v>5.4434112043547289E-3</v>
      </c>
      <c r="M46" s="184">
        <v>0</v>
      </c>
      <c r="N46" s="185">
        <v>0</v>
      </c>
      <c r="O46" s="166">
        <v>4</v>
      </c>
      <c r="P46" s="185">
        <v>2.1220159151193632E-3</v>
      </c>
      <c r="Q46" s="166">
        <v>0</v>
      </c>
      <c r="R46" s="185">
        <v>0</v>
      </c>
      <c r="S46" s="211">
        <v>0</v>
      </c>
      <c r="T46" s="184">
        <v>4</v>
      </c>
      <c r="U46" s="187">
        <v>1.5015015015015015E-3</v>
      </c>
      <c r="V46" s="184">
        <v>28</v>
      </c>
      <c r="W46" s="187">
        <v>3.9587162448748766E-3</v>
      </c>
      <c r="X46" s="463" t="s">
        <v>426</v>
      </c>
    </row>
    <row r="47" spans="2:24" ht="21.95" customHeight="1" x14ac:dyDescent="0.25">
      <c r="B47" s="354">
        <v>64</v>
      </c>
      <c r="C47" s="163" t="s">
        <v>251</v>
      </c>
      <c r="D47" s="184">
        <v>0</v>
      </c>
      <c r="E47" s="185">
        <v>0</v>
      </c>
      <c r="F47" s="166">
        <v>0</v>
      </c>
      <c r="G47" s="185">
        <v>0</v>
      </c>
      <c r="H47" s="166">
        <v>0</v>
      </c>
      <c r="I47" s="185">
        <v>0</v>
      </c>
      <c r="J47" s="211">
        <v>0</v>
      </c>
      <c r="K47" s="184">
        <v>0</v>
      </c>
      <c r="L47" s="360">
        <v>0</v>
      </c>
      <c r="M47" s="184">
        <v>0</v>
      </c>
      <c r="N47" s="185">
        <v>0</v>
      </c>
      <c r="O47" s="166">
        <v>0</v>
      </c>
      <c r="P47" s="185">
        <v>0</v>
      </c>
      <c r="Q47" s="166">
        <v>0</v>
      </c>
      <c r="R47" s="185">
        <v>0</v>
      </c>
      <c r="S47" s="211">
        <v>0</v>
      </c>
      <c r="T47" s="184">
        <v>0</v>
      </c>
      <c r="U47" s="187">
        <v>0</v>
      </c>
      <c r="V47" s="184">
        <v>0</v>
      </c>
      <c r="W47" s="187">
        <v>0</v>
      </c>
      <c r="X47" s="463" t="s">
        <v>427</v>
      </c>
    </row>
    <row r="48" spans="2:24" ht="35.1" customHeight="1" thickBot="1" x14ac:dyDescent="0.3">
      <c r="B48" s="354">
        <v>69</v>
      </c>
      <c r="C48" s="163" t="s">
        <v>252</v>
      </c>
      <c r="D48" s="184">
        <v>1</v>
      </c>
      <c r="E48" s="185">
        <v>7.3152889539136799E-4</v>
      </c>
      <c r="F48" s="166">
        <v>3</v>
      </c>
      <c r="G48" s="185">
        <v>1.0467550593161201E-3</v>
      </c>
      <c r="H48" s="166">
        <v>0</v>
      </c>
      <c r="I48" s="185">
        <v>0</v>
      </c>
      <c r="J48" s="211">
        <v>0</v>
      </c>
      <c r="K48" s="184">
        <v>4</v>
      </c>
      <c r="L48" s="360">
        <v>9.0723520072578815E-4</v>
      </c>
      <c r="M48" s="184">
        <v>0</v>
      </c>
      <c r="N48" s="185">
        <v>0</v>
      </c>
      <c r="O48" s="166">
        <v>2</v>
      </c>
      <c r="P48" s="185">
        <v>1.0610079575596816E-3</v>
      </c>
      <c r="Q48" s="166">
        <v>1</v>
      </c>
      <c r="R48" s="185">
        <v>8.0645161290322578E-3</v>
      </c>
      <c r="S48" s="211">
        <v>0</v>
      </c>
      <c r="T48" s="184">
        <v>3</v>
      </c>
      <c r="U48" s="187">
        <v>1.1261261261261261E-3</v>
      </c>
      <c r="V48" s="184">
        <v>7</v>
      </c>
      <c r="W48" s="187">
        <v>9.8967906121871915E-4</v>
      </c>
      <c r="X48" s="463" t="s">
        <v>428</v>
      </c>
    </row>
    <row r="49" spans="2:24" ht="21.95" customHeight="1" thickTop="1" thickBot="1" x14ac:dyDescent="0.3">
      <c r="B49" s="352">
        <v>7</v>
      </c>
      <c r="C49" s="353" t="s">
        <v>253</v>
      </c>
      <c r="D49" s="356">
        <v>109</v>
      </c>
      <c r="E49" s="158">
        <v>7.9736649597659109E-2</v>
      </c>
      <c r="F49" s="357">
        <v>289</v>
      </c>
      <c r="G49" s="158">
        <v>0.10083740404745289</v>
      </c>
      <c r="H49" s="357">
        <v>16</v>
      </c>
      <c r="I49" s="158">
        <v>9.2485549132947986E-2</v>
      </c>
      <c r="J49" s="358">
        <v>0</v>
      </c>
      <c r="K49" s="356">
        <v>414</v>
      </c>
      <c r="L49" s="359">
        <v>9.3898843275119076E-2</v>
      </c>
      <c r="M49" s="356">
        <v>45</v>
      </c>
      <c r="N49" s="158">
        <v>6.9018404907975478E-2</v>
      </c>
      <c r="O49" s="357">
        <v>159</v>
      </c>
      <c r="P49" s="158">
        <v>8.4350132625994695E-2</v>
      </c>
      <c r="Q49" s="357">
        <v>9</v>
      </c>
      <c r="R49" s="158">
        <v>7.2580645161290314E-2</v>
      </c>
      <c r="S49" s="358">
        <v>1</v>
      </c>
      <c r="T49" s="356">
        <v>214</v>
      </c>
      <c r="U49" s="161">
        <v>8.0330330330330324E-2</v>
      </c>
      <c r="V49" s="356">
        <v>628</v>
      </c>
      <c r="W49" s="161">
        <v>8.8788350063622221E-2</v>
      </c>
    </row>
    <row r="50" spans="2:24" ht="21.95" customHeight="1" thickTop="1" x14ac:dyDescent="0.25">
      <c r="B50" s="354">
        <v>70</v>
      </c>
      <c r="C50" s="163" t="s">
        <v>254</v>
      </c>
      <c r="D50" s="184">
        <v>14</v>
      </c>
      <c r="E50" s="185">
        <v>1.0241404535479151E-2</v>
      </c>
      <c r="F50" s="166">
        <v>43</v>
      </c>
      <c r="G50" s="185">
        <v>1.5003489183531053E-2</v>
      </c>
      <c r="H50" s="166">
        <v>3</v>
      </c>
      <c r="I50" s="185">
        <v>1.7341040462427744E-2</v>
      </c>
      <c r="J50" s="211">
        <v>0</v>
      </c>
      <c r="K50" s="184">
        <v>60</v>
      </c>
      <c r="L50" s="360">
        <v>1.3608528010886823E-2</v>
      </c>
      <c r="M50" s="184">
        <v>9</v>
      </c>
      <c r="N50" s="185">
        <v>1.3803680981595092E-2</v>
      </c>
      <c r="O50" s="166">
        <v>26</v>
      </c>
      <c r="P50" s="185">
        <v>1.3793103448275862E-2</v>
      </c>
      <c r="Q50" s="166">
        <v>2</v>
      </c>
      <c r="R50" s="185">
        <v>1.6129032258064516E-2</v>
      </c>
      <c r="S50" s="211">
        <v>0</v>
      </c>
      <c r="T50" s="184">
        <v>37</v>
      </c>
      <c r="U50" s="187">
        <v>1.3888888888888888E-2</v>
      </c>
      <c r="V50" s="184">
        <v>97</v>
      </c>
      <c r="W50" s="187">
        <v>1.3714124134030821E-2</v>
      </c>
      <c r="X50" s="463" t="s">
        <v>429</v>
      </c>
    </row>
    <row r="51" spans="2:24" ht="21.95" customHeight="1" x14ac:dyDescent="0.25">
      <c r="B51" s="354">
        <v>71</v>
      </c>
      <c r="C51" s="163" t="s">
        <v>255</v>
      </c>
      <c r="D51" s="184">
        <v>85</v>
      </c>
      <c r="E51" s="185">
        <v>6.2179956108266279E-2</v>
      </c>
      <c r="F51" s="166">
        <v>228</v>
      </c>
      <c r="G51" s="185">
        <v>7.9553384508025127E-2</v>
      </c>
      <c r="H51" s="166">
        <v>13</v>
      </c>
      <c r="I51" s="185">
        <v>7.5144508670520235E-2</v>
      </c>
      <c r="J51" s="211">
        <v>0</v>
      </c>
      <c r="K51" s="184">
        <v>326</v>
      </c>
      <c r="L51" s="360">
        <v>7.3939668859151736E-2</v>
      </c>
      <c r="M51" s="184">
        <v>33</v>
      </c>
      <c r="N51" s="185">
        <v>5.0613496932515337E-2</v>
      </c>
      <c r="O51" s="166">
        <v>124</v>
      </c>
      <c r="P51" s="185">
        <v>6.5782493368700262E-2</v>
      </c>
      <c r="Q51" s="166">
        <v>7</v>
      </c>
      <c r="R51" s="185">
        <v>5.6451612903225805E-2</v>
      </c>
      <c r="S51" s="211">
        <v>1</v>
      </c>
      <c r="T51" s="184">
        <v>165</v>
      </c>
      <c r="U51" s="187">
        <v>6.1936936936936936E-2</v>
      </c>
      <c r="V51" s="184">
        <v>491</v>
      </c>
      <c r="W51" s="187">
        <v>6.9418917008341574E-2</v>
      </c>
      <c r="X51" s="463" t="s">
        <v>430</v>
      </c>
    </row>
    <row r="52" spans="2:24" ht="35.1" customHeight="1" x14ac:dyDescent="0.25">
      <c r="B52" s="354">
        <v>72</v>
      </c>
      <c r="C52" s="163" t="s">
        <v>256</v>
      </c>
      <c r="D52" s="184">
        <v>3</v>
      </c>
      <c r="E52" s="185">
        <v>2.1945866861741038E-3</v>
      </c>
      <c r="F52" s="166">
        <v>1</v>
      </c>
      <c r="G52" s="185">
        <v>3.4891835310537332E-4</v>
      </c>
      <c r="H52" s="166">
        <v>0</v>
      </c>
      <c r="I52" s="185">
        <v>0</v>
      </c>
      <c r="J52" s="211">
        <v>0</v>
      </c>
      <c r="K52" s="184">
        <v>4</v>
      </c>
      <c r="L52" s="360">
        <v>9.0723520072578815E-4</v>
      </c>
      <c r="M52" s="184">
        <v>1</v>
      </c>
      <c r="N52" s="185">
        <v>1.5337423312883436E-3</v>
      </c>
      <c r="O52" s="166">
        <v>1</v>
      </c>
      <c r="P52" s="185">
        <v>5.305039787798408E-4</v>
      </c>
      <c r="Q52" s="166">
        <v>0</v>
      </c>
      <c r="R52" s="185">
        <v>0</v>
      </c>
      <c r="S52" s="211">
        <v>0</v>
      </c>
      <c r="T52" s="184">
        <v>2</v>
      </c>
      <c r="U52" s="187">
        <v>7.5075075075075074E-4</v>
      </c>
      <c r="V52" s="184">
        <v>6</v>
      </c>
      <c r="W52" s="187">
        <v>8.4829633818747348E-4</v>
      </c>
      <c r="X52" s="463" t="s">
        <v>431</v>
      </c>
    </row>
    <row r="53" spans="2:24" ht="21.95" customHeight="1" x14ac:dyDescent="0.25">
      <c r="B53" s="354">
        <v>73</v>
      </c>
      <c r="C53" s="163" t="s">
        <v>257</v>
      </c>
      <c r="D53" s="184">
        <v>6</v>
      </c>
      <c r="E53" s="185">
        <v>4.3891733723482075E-3</v>
      </c>
      <c r="F53" s="166">
        <v>16</v>
      </c>
      <c r="G53" s="185">
        <v>5.5826936496859731E-3</v>
      </c>
      <c r="H53" s="166">
        <v>0</v>
      </c>
      <c r="I53" s="185">
        <v>0</v>
      </c>
      <c r="J53" s="211">
        <v>0</v>
      </c>
      <c r="K53" s="184">
        <v>22</v>
      </c>
      <c r="L53" s="360">
        <v>4.989793603991835E-3</v>
      </c>
      <c r="M53" s="184">
        <v>1</v>
      </c>
      <c r="N53" s="185">
        <v>1.5337423312883436E-3</v>
      </c>
      <c r="O53" s="166">
        <v>6</v>
      </c>
      <c r="P53" s="185">
        <v>3.183023872679045E-3</v>
      </c>
      <c r="Q53" s="166">
        <v>0</v>
      </c>
      <c r="R53" s="185">
        <v>0</v>
      </c>
      <c r="S53" s="211">
        <v>0</v>
      </c>
      <c r="T53" s="184">
        <v>7</v>
      </c>
      <c r="U53" s="187">
        <v>2.6276276276276278E-3</v>
      </c>
      <c r="V53" s="184">
        <v>29</v>
      </c>
      <c r="W53" s="187">
        <v>4.1000989679061215E-3</v>
      </c>
      <c r="X53" s="463" t="s">
        <v>432</v>
      </c>
    </row>
    <row r="54" spans="2:24" ht="35.1" customHeight="1" thickBot="1" x14ac:dyDescent="0.3">
      <c r="B54" s="354">
        <v>79</v>
      </c>
      <c r="C54" s="163" t="s">
        <v>258</v>
      </c>
      <c r="D54" s="184">
        <v>1</v>
      </c>
      <c r="E54" s="185">
        <v>7.3152889539136799E-4</v>
      </c>
      <c r="F54" s="166">
        <v>1</v>
      </c>
      <c r="G54" s="185">
        <v>3.4891835310537332E-4</v>
      </c>
      <c r="H54" s="166">
        <v>0</v>
      </c>
      <c r="I54" s="185">
        <v>0</v>
      </c>
      <c r="J54" s="211">
        <v>0</v>
      </c>
      <c r="K54" s="184">
        <v>2</v>
      </c>
      <c r="L54" s="360">
        <v>4.5361760036289407E-4</v>
      </c>
      <c r="M54" s="184">
        <v>1</v>
      </c>
      <c r="N54" s="185">
        <v>1.5337423312883436E-3</v>
      </c>
      <c r="O54" s="166">
        <v>2</v>
      </c>
      <c r="P54" s="185">
        <v>1.0610079575596816E-3</v>
      </c>
      <c r="Q54" s="166">
        <v>0</v>
      </c>
      <c r="R54" s="185">
        <v>0</v>
      </c>
      <c r="S54" s="211">
        <v>0</v>
      </c>
      <c r="T54" s="184">
        <v>3</v>
      </c>
      <c r="U54" s="187">
        <v>1.1261261261261261E-3</v>
      </c>
      <c r="V54" s="184">
        <v>5</v>
      </c>
      <c r="W54" s="187">
        <v>7.0691361515622792E-4</v>
      </c>
      <c r="X54" s="463" t="s">
        <v>433</v>
      </c>
    </row>
    <row r="55" spans="2:24" ht="21.95" customHeight="1" thickTop="1" thickBot="1" x14ac:dyDescent="0.3">
      <c r="B55" s="352">
        <v>8</v>
      </c>
      <c r="C55" s="353" t="s">
        <v>259</v>
      </c>
      <c r="D55" s="356">
        <v>14</v>
      </c>
      <c r="E55" s="158">
        <v>1.0241404535479151E-2</v>
      </c>
      <c r="F55" s="357">
        <v>26</v>
      </c>
      <c r="G55" s="158">
        <v>9.0718771807397069E-3</v>
      </c>
      <c r="H55" s="357">
        <v>0</v>
      </c>
      <c r="I55" s="158">
        <v>0</v>
      </c>
      <c r="J55" s="358">
        <v>0</v>
      </c>
      <c r="K55" s="356">
        <v>40</v>
      </c>
      <c r="L55" s="359">
        <v>9.0723520072578823E-3</v>
      </c>
      <c r="M55" s="356">
        <v>15</v>
      </c>
      <c r="N55" s="158">
        <v>2.3006134969325156E-2</v>
      </c>
      <c r="O55" s="357">
        <v>39</v>
      </c>
      <c r="P55" s="158">
        <v>2.0689655172413789E-2</v>
      </c>
      <c r="Q55" s="357">
        <v>2</v>
      </c>
      <c r="R55" s="158">
        <v>1.6129032258064516E-2</v>
      </c>
      <c r="S55" s="358">
        <v>0</v>
      </c>
      <c r="T55" s="356">
        <v>56</v>
      </c>
      <c r="U55" s="161">
        <v>2.1021021021021019E-2</v>
      </c>
      <c r="V55" s="356">
        <v>96</v>
      </c>
      <c r="W55" s="161">
        <v>1.3572741410999577E-2</v>
      </c>
    </row>
    <row r="56" spans="2:24" ht="21.95" customHeight="1" thickTop="1" x14ac:dyDescent="0.25">
      <c r="B56" s="354">
        <v>80</v>
      </c>
      <c r="C56" s="163" t="s">
        <v>260</v>
      </c>
      <c r="D56" s="184">
        <v>2</v>
      </c>
      <c r="E56" s="185">
        <v>1.463057790782736E-3</v>
      </c>
      <c r="F56" s="166">
        <v>2</v>
      </c>
      <c r="G56" s="185">
        <v>6.9783670621074664E-4</v>
      </c>
      <c r="H56" s="166">
        <v>0</v>
      </c>
      <c r="I56" s="185">
        <v>0</v>
      </c>
      <c r="J56" s="211">
        <v>0</v>
      </c>
      <c r="K56" s="184">
        <v>4</v>
      </c>
      <c r="L56" s="360">
        <v>9.0723520072578815E-4</v>
      </c>
      <c r="M56" s="184">
        <v>3</v>
      </c>
      <c r="N56" s="185">
        <v>4.601226993865031E-3</v>
      </c>
      <c r="O56" s="166">
        <v>1</v>
      </c>
      <c r="P56" s="185">
        <v>5.305039787798408E-4</v>
      </c>
      <c r="Q56" s="166">
        <v>0</v>
      </c>
      <c r="R56" s="185">
        <v>0</v>
      </c>
      <c r="S56" s="211">
        <v>0</v>
      </c>
      <c r="T56" s="184">
        <v>4</v>
      </c>
      <c r="U56" s="187">
        <v>1.5015015015015015E-3</v>
      </c>
      <c r="V56" s="184">
        <v>8</v>
      </c>
      <c r="W56" s="187">
        <v>1.1310617842499647E-3</v>
      </c>
      <c r="X56" s="463" t="s">
        <v>434</v>
      </c>
    </row>
    <row r="57" spans="2:24" ht="21.95" customHeight="1" x14ac:dyDescent="0.25">
      <c r="B57" s="354">
        <v>81</v>
      </c>
      <c r="C57" s="163" t="s">
        <v>261</v>
      </c>
      <c r="D57" s="184">
        <v>4</v>
      </c>
      <c r="E57" s="185">
        <v>2.926115581565472E-3</v>
      </c>
      <c r="F57" s="166">
        <v>4</v>
      </c>
      <c r="G57" s="185">
        <v>1.3956734124214933E-3</v>
      </c>
      <c r="H57" s="166">
        <v>0</v>
      </c>
      <c r="I57" s="185">
        <v>0</v>
      </c>
      <c r="J57" s="211">
        <v>0</v>
      </c>
      <c r="K57" s="184">
        <v>8</v>
      </c>
      <c r="L57" s="360">
        <v>1.8144704014515763E-3</v>
      </c>
      <c r="M57" s="184">
        <v>0</v>
      </c>
      <c r="N57" s="185">
        <v>0</v>
      </c>
      <c r="O57" s="166">
        <v>2</v>
      </c>
      <c r="P57" s="185">
        <v>1.0610079575596816E-3</v>
      </c>
      <c r="Q57" s="166">
        <v>0</v>
      </c>
      <c r="R57" s="185">
        <v>0</v>
      </c>
      <c r="S57" s="211">
        <v>0</v>
      </c>
      <c r="T57" s="184">
        <v>2</v>
      </c>
      <c r="U57" s="187">
        <v>7.5075075075075074E-4</v>
      </c>
      <c r="V57" s="184">
        <v>10</v>
      </c>
      <c r="W57" s="187">
        <v>1.4138272303124558E-3</v>
      </c>
      <c r="X57" s="463" t="s">
        <v>435</v>
      </c>
    </row>
    <row r="58" spans="2:24" ht="21.95" customHeight="1" x14ac:dyDescent="0.25">
      <c r="B58" s="354">
        <v>82</v>
      </c>
      <c r="C58" s="163" t="s">
        <v>262</v>
      </c>
      <c r="D58" s="184">
        <v>2</v>
      </c>
      <c r="E58" s="185">
        <v>1.463057790782736E-3</v>
      </c>
      <c r="F58" s="166">
        <v>1</v>
      </c>
      <c r="G58" s="185">
        <v>3.4891835310537332E-4</v>
      </c>
      <c r="H58" s="166">
        <v>0</v>
      </c>
      <c r="I58" s="185">
        <v>0</v>
      </c>
      <c r="J58" s="211">
        <v>0</v>
      </c>
      <c r="K58" s="184">
        <v>3</v>
      </c>
      <c r="L58" s="360">
        <v>6.8042640054434111E-4</v>
      </c>
      <c r="M58" s="184">
        <v>4</v>
      </c>
      <c r="N58" s="185">
        <v>6.1349693251533744E-3</v>
      </c>
      <c r="O58" s="166">
        <v>8</v>
      </c>
      <c r="P58" s="185">
        <v>4.2440318302387264E-3</v>
      </c>
      <c r="Q58" s="166">
        <v>0</v>
      </c>
      <c r="R58" s="185">
        <v>0</v>
      </c>
      <c r="S58" s="211">
        <v>0</v>
      </c>
      <c r="T58" s="184">
        <v>12</v>
      </c>
      <c r="U58" s="187">
        <v>4.5045045045045045E-3</v>
      </c>
      <c r="V58" s="184">
        <v>15</v>
      </c>
      <c r="W58" s="187">
        <v>2.1207408454686836E-3</v>
      </c>
      <c r="X58" s="463" t="s">
        <v>436</v>
      </c>
    </row>
    <row r="59" spans="2:24" ht="21.95" customHeight="1" x14ac:dyDescent="0.25">
      <c r="B59" s="354">
        <v>83</v>
      </c>
      <c r="C59" s="163" t="s">
        <v>263</v>
      </c>
      <c r="D59" s="184">
        <v>5</v>
      </c>
      <c r="E59" s="185">
        <v>3.6576444769568397E-3</v>
      </c>
      <c r="F59" s="166">
        <v>14</v>
      </c>
      <c r="G59" s="185">
        <v>4.8848569434752267E-3</v>
      </c>
      <c r="H59" s="166">
        <v>0</v>
      </c>
      <c r="I59" s="185">
        <v>0</v>
      </c>
      <c r="J59" s="211">
        <v>0</v>
      </c>
      <c r="K59" s="184">
        <v>19</v>
      </c>
      <c r="L59" s="360">
        <v>4.3093672034474938E-3</v>
      </c>
      <c r="M59" s="184">
        <v>6</v>
      </c>
      <c r="N59" s="185">
        <v>9.202453987730062E-3</v>
      </c>
      <c r="O59" s="166">
        <v>22</v>
      </c>
      <c r="P59" s="185">
        <v>1.1671087533156498E-2</v>
      </c>
      <c r="Q59" s="166">
        <v>2</v>
      </c>
      <c r="R59" s="185">
        <v>1.6129032258064516E-2</v>
      </c>
      <c r="S59" s="211">
        <v>0</v>
      </c>
      <c r="T59" s="184">
        <v>30</v>
      </c>
      <c r="U59" s="187">
        <v>1.1261261261261261E-2</v>
      </c>
      <c r="V59" s="184">
        <v>49</v>
      </c>
      <c r="W59" s="187">
        <v>6.9277534285310336E-3</v>
      </c>
      <c r="X59" s="463" t="s">
        <v>437</v>
      </c>
    </row>
    <row r="60" spans="2:24" ht="35.1" customHeight="1" thickBot="1" x14ac:dyDescent="0.3">
      <c r="B60" s="354">
        <v>89</v>
      </c>
      <c r="C60" s="163" t="s">
        <v>264</v>
      </c>
      <c r="D60" s="184">
        <v>1</v>
      </c>
      <c r="E60" s="185">
        <v>7.3152889539136799E-4</v>
      </c>
      <c r="F60" s="166">
        <v>5</v>
      </c>
      <c r="G60" s="185">
        <v>1.7445917655268667E-3</v>
      </c>
      <c r="H60" s="166">
        <v>0</v>
      </c>
      <c r="I60" s="185">
        <v>0</v>
      </c>
      <c r="J60" s="211">
        <v>0</v>
      </c>
      <c r="K60" s="184">
        <v>6</v>
      </c>
      <c r="L60" s="360">
        <v>1.3608528010886822E-3</v>
      </c>
      <c r="M60" s="184">
        <v>2</v>
      </c>
      <c r="N60" s="185">
        <v>3.0674846625766872E-3</v>
      </c>
      <c r="O60" s="166">
        <v>6</v>
      </c>
      <c r="P60" s="185">
        <v>3.183023872679045E-3</v>
      </c>
      <c r="Q60" s="166">
        <v>0</v>
      </c>
      <c r="R60" s="185">
        <v>0</v>
      </c>
      <c r="S60" s="211">
        <v>0</v>
      </c>
      <c r="T60" s="184">
        <v>8</v>
      </c>
      <c r="U60" s="187">
        <v>3.003003003003003E-3</v>
      </c>
      <c r="V60" s="184">
        <v>14</v>
      </c>
      <c r="W60" s="187">
        <v>1.9793581224374383E-3</v>
      </c>
      <c r="X60" s="463" t="s">
        <v>438</v>
      </c>
    </row>
    <row r="61" spans="2:24" ht="21.95" customHeight="1" thickTop="1" thickBot="1" x14ac:dyDescent="0.3">
      <c r="B61" s="352">
        <v>99</v>
      </c>
      <c r="C61" s="353" t="s">
        <v>265</v>
      </c>
      <c r="D61" s="356">
        <v>35</v>
      </c>
      <c r="E61" s="158">
        <v>2.5603511338697878E-2</v>
      </c>
      <c r="F61" s="357">
        <v>87</v>
      </c>
      <c r="G61" s="158">
        <v>3.0355896720167481E-2</v>
      </c>
      <c r="H61" s="357">
        <v>4</v>
      </c>
      <c r="I61" s="158">
        <v>2.3121387283236993E-2</v>
      </c>
      <c r="J61" s="358">
        <v>0</v>
      </c>
      <c r="K61" s="356">
        <v>126</v>
      </c>
      <c r="L61" s="359">
        <v>2.8577908822862326E-2</v>
      </c>
      <c r="M61" s="356">
        <v>21</v>
      </c>
      <c r="N61" s="158">
        <v>3.2208588957055216E-2</v>
      </c>
      <c r="O61" s="357">
        <v>67</v>
      </c>
      <c r="P61" s="158">
        <v>3.5543766578249335E-2</v>
      </c>
      <c r="Q61" s="357">
        <v>3</v>
      </c>
      <c r="R61" s="158">
        <v>2.4193548387096774E-2</v>
      </c>
      <c r="S61" s="358">
        <v>0</v>
      </c>
      <c r="T61" s="356">
        <v>91</v>
      </c>
      <c r="U61" s="161">
        <v>3.415915915915916E-2</v>
      </c>
      <c r="V61" s="356">
        <v>217</v>
      </c>
      <c r="W61" s="161">
        <v>3.0680050897780291E-2</v>
      </c>
      <c r="X61" s="463" t="s">
        <v>439</v>
      </c>
    </row>
    <row r="62" spans="2:24" ht="21.95" customHeight="1" thickTop="1" thickBot="1" x14ac:dyDescent="0.3">
      <c r="B62" s="352" t="s">
        <v>50</v>
      </c>
      <c r="C62" s="353" t="s">
        <v>451</v>
      </c>
      <c r="D62" s="356">
        <v>62</v>
      </c>
      <c r="E62" s="158">
        <v>4.5354791514264817E-2</v>
      </c>
      <c r="F62" s="357">
        <v>119</v>
      </c>
      <c r="G62" s="158">
        <v>4.1521284019539431E-2</v>
      </c>
      <c r="H62" s="357">
        <v>9</v>
      </c>
      <c r="I62" s="158">
        <v>5.2023121387283239E-2</v>
      </c>
      <c r="J62" s="358">
        <v>0</v>
      </c>
      <c r="K62" s="356">
        <v>190</v>
      </c>
      <c r="L62" s="359">
        <v>4.3093672034474936E-2</v>
      </c>
      <c r="M62" s="356">
        <v>27</v>
      </c>
      <c r="N62" s="158">
        <v>4.1411042944785273E-2</v>
      </c>
      <c r="O62" s="357">
        <v>86</v>
      </c>
      <c r="P62" s="158">
        <v>4.5623342175066313E-2</v>
      </c>
      <c r="Q62" s="357">
        <v>5</v>
      </c>
      <c r="R62" s="158">
        <v>4.0322580645161289E-2</v>
      </c>
      <c r="S62" s="358">
        <v>0</v>
      </c>
      <c r="T62" s="356">
        <v>118</v>
      </c>
      <c r="U62" s="161">
        <v>4.4294294294294295E-2</v>
      </c>
      <c r="V62" s="356">
        <v>308</v>
      </c>
      <c r="W62" s="161">
        <v>4.3545878693623641E-2</v>
      </c>
      <c r="X62" s="463" t="s">
        <v>440</v>
      </c>
    </row>
    <row r="63" spans="2:24" ht="21.95" customHeight="1" thickTop="1" thickBot="1" x14ac:dyDescent="0.3">
      <c r="B63" s="635" t="s">
        <v>52</v>
      </c>
      <c r="C63" s="488"/>
      <c r="D63" s="227">
        <v>1367</v>
      </c>
      <c r="E63" s="215">
        <v>1</v>
      </c>
      <c r="F63" s="228">
        <v>2866</v>
      </c>
      <c r="G63" s="215">
        <v>1.0000000000000002</v>
      </c>
      <c r="H63" s="228">
        <v>173</v>
      </c>
      <c r="I63" s="215">
        <v>1</v>
      </c>
      <c r="J63" s="229">
        <v>3</v>
      </c>
      <c r="K63" s="227">
        <v>4409</v>
      </c>
      <c r="L63" s="217">
        <v>1</v>
      </c>
      <c r="M63" s="227">
        <v>652</v>
      </c>
      <c r="N63" s="215">
        <v>1</v>
      </c>
      <c r="O63" s="228">
        <v>1885</v>
      </c>
      <c r="P63" s="215">
        <v>1</v>
      </c>
      <c r="Q63" s="228">
        <v>124</v>
      </c>
      <c r="R63" s="215">
        <v>1</v>
      </c>
      <c r="S63" s="229">
        <v>3</v>
      </c>
      <c r="T63" s="227">
        <v>2664</v>
      </c>
      <c r="U63" s="217">
        <v>0.99999999999999989</v>
      </c>
      <c r="V63" s="227">
        <v>7073</v>
      </c>
      <c r="W63" s="217">
        <v>1</v>
      </c>
      <c r="X63" s="463" t="s">
        <v>79</v>
      </c>
    </row>
    <row r="64" spans="2:24" ht="16.5" thickTop="1" thickBot="1" x14ac:dyDescent="0.3">
      <c r="B64" s="146"/>
      <c r="C64" s="146"/>
      <c r="D64" s="245"/>
      <c r="E64" s="198"/>
      <c r="F64" s="245"/>
      <c r="G64" s="198"/>
      <c r="H64" s="245"/>
      <c r="I64" s="198"/>
      <c r="J64" s="245"/>
      <c r="K64" s="245"/>
      <c r="L64" s="198"/>
      <c r="M64" s="245"/>
      <c r="N64" s="198"/>
      <c r="O64" s="245"/>
      <c r="P64" s="198"/>
      <c r="Q64" s="245"/>
      <c r="R64" s="198"/>
      <c r="S64" s="245"/>
      <c r="T64" s="245"/>
      <c r="U64" s="198"/>
      <c r="V64" s="245"/>
      <c r="W64" s="198"/>
    </row>
    <row r="65" spans="2:23" ht="15.75" thickTop="1" x14ac:dyDescent="0.25">
      <c r="B65" s="500" t="s">
        <v>53</v>
      </c>
      <c r="C65" s="501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1"/>
      <c r="W65" s="180"/>
    </row>
    <row r="66" spans="2:23" ht="15.75" thickBot="1" x14ac:dyDescent="0.3">
      <c r="B66" s="196" t="s">
        <v>449</v>
      </c>
      <c r="C66" s="197"/>
      <c r="D66" s="180"/>
      <c r="E66" s="180"/>
      <c r="F66" s="262"/>
      <c r="G66" s="262"/>
      <c r="H66" s="262"/>
      <c r="I66" s="262"/>
      <c r="J66" s="262"/>
      <c r="K66" s="262"/>
      <c r="L66" s="262"/>
      <c r="M66" s="180"/>
      <c r="N66" s="180"/>
      <c r="O66" s="262"/>
      <c r="P66" s="262"/>
      <c r="Q66" s="262"/>
      <c r="R66" s="262"/>
      <c r="S66" s="262"/>
      <c r="T66" s="262"/>
      <c r="U66" s="262"/>
      <c r="V66" s="180"/>
      <c r="W66" s="180"/>
    </row>
    <row r="67" spans="2:23" ht="15.75" thickTop="1" x14ac:dyDescent="0.25">
      <c r="B67" s="201"/>
      <c r="C67" s="151"/>
      <c r="D67" s="150"/>
      <c r="E67" s="150"/>
      <c r="F67" s="152"/>
      <c r="G67" s="152"/>
      <c r="H67" s="152"/>
      <c r="I67" s="152"/>
      <c r="J67" s="152"/>
      <c r="K67" s="152"/>
      <c r="L67" s="152"/>
      <c r="M67" s="150"/>
      <c r="N67" s="150"/>
      <c r="O67" s="152"/>
      <c r="P67" s="152"/>
      <c r="Q67" s="152"/>
      <c r="R67" s="152"/>
      <c r="S67" s="152"/>
      <c r="T67" s="152"/>
      <c r="U67" s="152"/>
      <c r="V67" s="150"/>
      <c r="W67" s="150"/>
    </row>
  </sheetData>
  <mergeCells count="18">
    <mergeCell ref="B65:C65"/>
    <mergeCell ref="B63:C63"/>
    <mergeCell ref="B2:W2"/>
    <mergeCell ref="B3:B6"/>
    <mergeCell ref="C3:C6"/>
    <mergeCell ref="D3:L3"/>
    <mergeCell ref="M3:U3"/>
    <mergeCell ref="V3:W5"/>
    <mergeCell ref="D4:J4"/>
    <mergeCell ref="K4:L5"/>
    <mergeCell ref="M4:S4"/>
    <mergeCell ref="T4:U5"/>
    <mergeCell ref="D5:E5"/>
    <mergeCell ref="F5:G5"/>
    <mergeCell ref="H5:I5"/>
    <mergeCell ref="M5:N5"/>
    <mergeCell ref="O5:P5"/>
    <mergeCell ref="Q5:R5"/>
  </mergeCells>
  <printOptions horizontalCentered="1"/>
  <pageMargins left="0.7" right="0.7" top="0.75" bottom="0.75" header="0.3" footer="0.3"/>
  <pageSetup paperSize="9" scale="3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  <pageSetUpPr fitToPage="1"/>
  </sheetPr>
  <dimension ref="B1:T67"/>
  <sheetViews>
    <sheetView topLeftCell="D1" zoomScale="70" zoomScaleNormal="70" workbookViewId="0">
      <selection activeCell="D7" sqref="D7:S63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5.7109375" style="143" customWidth="1"/>
    <col min="20" max="20" width="9.140625" style="463"/>
    <col min="21" max="16384" width="9.140625" style="143"/>
  </cols>
  <sheetData>
    <row r="1" spans="2:20" ht="15.75" thickBot="1" x14ac:dyDescent="0.3"/>
    <row r="2" spans="2:20" ht="25.15" customHeight="1" thickTop="1" thickBot="1" x14ac:dyDescent="0.3">
      <c r="B2" s="479" t="s">
        <v>561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502"/>
    </row>
    <row r="3" spans="2:20" ht="25.15" customHeight="1" thickTop="1" thickBot="1" x14ac:dyDescent="0.3">
      <c r="B3" s="492" t="s">
        <v>54</v>
      </c>
      <c r="C3" s="485" t="s">
        <v>266</v>
      </c>
      <c r="D3" s="503" t="s">
        <v>64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16" t="s">
        <v>52</v>
      </c>
    </row>
    <row r="4" spans="2:20" ht="25.15" customHeight="1" thickTop="1" thickBot="1" x14ac:dyDescent="0.3">
      <c r="B4" s="580"/>
      <c r="C4" s="495"/>
      <c r="D4" s="503" t="s">
        <v>65</v>
      </c>
      <c r="E4" s="504"/>
      <c r="F4" s="504"/>
      <c r="G4" s="504"/>
      <c r="H4" s="512"/>
      <c r="I4" s="503" t="s">
        <v>66</v>
      </c>
      <c r="J4" s="504"/>
      <c r="K4" s="504"/>
      <c r="L4" s="504"/>
      <c r="M4" s="512"/>
      <c r="N4" s="529" t="s">
        <v>67</v>
      </c>
      <c r="O4" s="529"/>
      <c r="P4" s="529"/>
      <c r="Q4" s="529"/>
      <c r="R4" s="529"/>
      <c r="S4" s="517"/>
    </row>
    <row r="5" spans="2:20" ht="25.15" customHeight="1" thickTop="1" x14ac:dyDescent="0.25">
      <c r="B5" s="580"/>
      <c r="C5" s="495"/>
      <c r="D5" s="519" t="s">
        <v>56</v>
      </c>
      <c r="E5" s="607"/>
      <c r="F5" s="607"/>
      <c r="G5" s="608"/>
      <c r="H5" s="522" t="s">
        <v>52</v>
      </c>
      <c r="I5" s="519" t="s">
        <v>56</v>
      </c>
      <c r="J5" s="607"/>
      <c r="K5" s="607"/>
      <c r="L5" s="608"/>
      <c r="M5" s="486" t="s">
        <v>52</v>
      </c>
      <c r="N5" s="519" t="s">
        <v>56</v>
      </c>
      <c r="O5" s="607"/>
      <c r="P5" s="607"/>
      <c r="Q5" s="608"/>
      <c r="R5" s="522" t="s">
        <v>52</v>
      </c>
      <c r="S5" s="517"/>
    </row>
    <row r="6" spans="2:20" ht="25.15" customHeight="1" thickBot="1" x14ac:dyDescent="0.3">
      <c r="B6" s="581"/>
      <c r="C6" s="496"/>
      <c r="D6" s="429" t="s">
        <v>57</v>
      </c>
      <c r="E6" s="431" t="s">
        <v>450</v>
      </c>
      <c r="F6" s="431" t="s">
        <v>78</v>
      </c>
      <c r="G6" s="204" t="s">
        <v>58</v>
      </c>
      <c r="H6" s="523"/>
      <c r="I6" s="429" t="s">
        <v>57</v>
      </c>
      <c r="J6" s="431" t="s">
        <v>450</v>
      </c>
      <c r="K6" s="431" t="s">
        <v>78</v>
      </c>
      <c r="L6" s="204" t="s">
        <v>58</v>
      </c>
      <c r="M6" s="636"/>
      <c r="N6" s="429" t="s">
        <v>57</v>
      </c>
      <c r="O6" s="431" t="s">
        <v>450</v>
      </c>
      <c r="P6" s="431" t="s">
        <v>78</v>
      </c>
      <c r="Q6" s="204" t="s">
        <v>58</v>
      </c>
      <c r="R6" s="523"/>
      <c r="S6" s="518"/>
    </row>
    <row r="7" spans="2:20" ht="21.95" customHeight="1" thickTop="1" thickBot="1" x14ac:dyDescent="0.3">
      <c r="B7" s="352">
        <v>1</v>
      </c>
      <c r="C7" s="353" t="s">
        <v>211</v>
      </c>
      <c r="D7" s="183">
        <v>0</v>
      </c>
      <c r="E7" s="159">
        <v>1</v>
      </c>
      <c r="F7" s="159">
        <v>0</v>
      </c>
      <c r="G7" s="307">
        <v>0</v>
      </c>
      <c r="H7" s="311">
        <v>1</v>
      </c>
      <c r="I7" s="183">
        <v>5</v>
      </c>
      <c r="J7" s="307">
        <v>23</v>
      </c>
      <c r="K7" s="159">
        <v>1</v>
      </c>
      <c r="L7" s="307">
        <v>0</v>
      </c>
      <c r="M7" s="311">
        <v>29</v>
      </c>
      <c r="N7" s="361">
        <v>4</v>
      </c>
      <c r="O7" s="159">
        <v>11</v>
      </c>
      <c r="P7" s="159">
        <v>2</v>
      </c>
      <c r="Q7" s="307">
        <v>0</v>
      </c>
      <c r="R7" s="311">
        <v>17</v>
      </c>
      <c r="S7" s="311">
        <v>47</v>
      </c>
    </row>
    <row r="8" spans="2:20" ht="35.1" customHeight="1" thickTop="1" x14ac:dyDescent="0.25">
      <c r="B8" s="354">
        <v>10</v>
      </c>
      <c r="C8" s="163" t="s">
        <v>212</v>
      </c>
      <c r="D8" s="184">
        <v>0</v>
      </c>
      <c r="E8" s="166">
        <v>0</v>
      </c>
      <c r="F8" s="166">
        <v>0</v>
      </c>
      <c r="G8" s="211">
        <v>0</v>
      </c>
      <c r="H8" s="226">
        <v>0</v>
      </c>
      <c r="I8" s="184">
        <v>0</v>
      </c>
      <c r="J8" s="211">
        <v>0</v>
      </c>
      <c r="K8" s="166">
        <v>0</v>
      </c>
      <c r="L8" s="211">
        <v>0</v>
      </c>
      <c r="M8" s="226">
        <v>0</v>
      </c>
      <c r="N8" s="362">
        <v>0</v>
      </c>
      <c r="O8" s="166">
        <v>0</v>
      </c>
      <c r="P8" s="166">
        <v>0</v>
      </c>
      <c r="Q8" s="211">
        <v>0</v>
      </c>
      <c r="R8" s="226">
        <v>0</v>
      </c>
      <c r="S8" s="226">
        <v>0</v>
      </c>
      <c r="T8" s="463" t="s">
        <v>393</v>
      </c>
    </row>
    <row r="9" spans="2:20" ht="21.95" customHeight="1" x14ac:dyDescent="0.25">
      <c r="B9" s="354">
        <v>11</v>
      </c>
      <c r="C9" s="163" t="s">
        <v>213</v>
      </c>
      <c r="D9" s="184">
        <v>0</v>
      </c>
      <c r="E9" s="166">
        <v>0</v>
      </c>
      <c r="F9" s="166">
        <v>0</v>
      </c>
      <c r="G9" s="211">
        <v>0</v>
      </c>
      <c r="H9" s="226">
        <v>0</v>
      </c>
      <c r="I9" s="184">
        <v>0</v>
      </c>
      <c r="J9" s="211">
        <v>0</v>
      </c>
      <c r="K9" s="166">
        <v>0</v>
      </c>
      <c r="L9" s="211">
        <v>0</v>
      </c>
      <c r="M9" s="226">
        <v>0</v>
      </c>
      <c r="N9" s="362">
        <v>0</v>
      </c>
      <c r="O9" s="166">
        <v>1</v>
      </c>
      <c r="P9" s="166">
        <v>0</v>
      </c>
      <c r="Q9" s="211">
        <v>0</v>
      </c>
      <c r="R9" s="226">
        <v>1</v>
      </c>
      <c r="S9" s="226">
        <v>1</v>
      </c>
      <c r="T9" s="463" t="s">
        <v>394</v>
      </c>
    </row>
    <row r="10" spans="2:20" ht="35.1" customHeight="1" x14ac:dyDescent="0.25">
      <c r="B10" s="354">
        <v>12</v>
      </c>
      <c r="C10" s="163" t="s">
        <v>214</v>
      </c>
      <c r="D10" s="184">
        <v>0</v>
      </c>
      <c r="E10" s="166">
        <v>0</v>
      </c>
      <c r="F10" s="166">
        <v>0</v>
      </c>
      <c r="G10" s="211">
        <v>0</v>
      </c>
      <c r="H10" s="226">
        <v>0</v>
      </c>
      <c r="I10" s="184">
        <v>0</v>
      </c>
      <c r="J10" s="211">
        <v>0</v>
      </c>
      <c r="K10" s="166">
        <v>0</v>
      </c>
      <c r="L10" s="211">
        <v>0</v>
      </c>
      <c r="M10" s="226">
        <v>0</v>
      </c>
      <c r="N10" s="362">
        <v>0</v>
      </c>
      <c r="O10" s="166">
        <v>0</v>
      </c>
      <c r="P10" s="166">
        <v>0</v>
      </c>
      <c r="Q10" s="211">
        <v>0</v>
      </c>
      <c r="R10" s="226">
        <v>0</v>
      </c>
      <c r="S10" s="226">
        <v>0</v>
      </c>
      <c r="T10" s="463" t="s">
        <v>395</v>
      </c>
    </row>
    <row r="11" spans="2:20" ht="21.95" customHeight="1" x14ac:dyDescent="0.25">
      <c r="B11" s="354">
        <v>13</v>
      </c>
      <c r="C11" s="163" t="s">
        <v>215</v>
      </c>
      <c r="D11" s="184">
        <v>0</v>
      </c>
      <c r="E11" s="166">
        <v>0</v>
      </c>
      <c r="F11" s="166">
        <v>0</v>
      </c>
      <c r="G11" s="211">
        <v>0</v>
      </c>
      <c r="H11" s="226">
        <v>0</v>
      </c>
      <c r="I11" s="184">
        <v>0</v>
      </c>
      <c r="J11" s="211">
        <v>1</v>
      </c>
      <c r="K11" s="166">
        <v>0</v>
      </c>
      <c r="L11" s="211">
        <v>0</v>
      </c>
      <c r="M11" s="226">
        <v>1</v>
      </c>
      <c r="N11" s="362">
        <v>0</v>
      </c>
      <c r="O11" s="166">
        <v>2</v>
      </c>
      <c r="P11" s="166">
        <v>0</v>
      </c>
      <c r="Q11" s="211">
        <v>0</v>
      </c>
      <c r="R11" s="226">
        <v>2</v>
      </c>
      <c r="S11" s="226">
        <v>3</v>
      </c>
      <c r="T11" s="463" t="s">
        <v>396</v>
      </c>
    </row>
    <row r="12" spans="2:20" ht="21.95" customHeight="1" x14ac:dyDescent="0.25">
      <c r="B12" s="354">
        <v>14</v>
      </c>
      <c r="C12" s="163" t="s">
        <v>216</v>
      </c>
      <c r="D12" s="184">
        <v>0</v>
      </c>
      <c r="E12" s="166">
        <v>0</v>
      </c>
      <c r="F12" s="166">
        <v>0</v>
      </c>
      <c r="G12" s="211">
        <v>0</v>
      </c>
      <c r="H12" s="226">
        <v>0</v>
      </c>
      <c r="I12" s="184">
        <v>3</v>
      </c>
      <c r="J12" s="211">
        <v>17</v>
      </c>
      <c r="K12" s="166">
        <v>1</v>
      </c>
      <c r="L12" s="211">
        <v>0</v>
      </c>
      <c r="M12" s="226">
        <v>21</v>
      </c>
      <c r="N12" s="362">
        <v>4</v>
      </c>
      <c r="O12" s="166">
        <v>7</v>
      </c>
      <c r="P12" s="166">
        <v>1</v>
      </c>
      <c r="Q12" s="211">
        <v>0</v>
      </c>
      <c r="R12" s="226">
        <v>12</v>
      </c>
      <c r="S12" s="226">
        <v>33</v>
      </c>
      <c r="T12" s="463" t="s">
        <v>397</v>
      </c>
    </row>
    <row r="13" spans="2:20" ht="21.95" customHeight="1" x14ac:dyDescent="0.25">
      <c r="B13" s="354">
        <v>15</v>
      </c>
      <c r="C13" s="163" t="s">
        <v>217</v>
      </c>
      <c r="D13" s="184">
        <v>0</v>
      </c>
      <c r="E13" s="166">
        <v>0</v>
      </c>
      <c r="F13" s="166">
        <v>0</v>
      </c>
      <c r="G13" s="211">
        <v>0</v>
      </c>
      <c r="H13" s="226">
        <v>0</v>
      </c>
      <c r="I13" s="184">
        <v>0</v>
      </c>
      <c r="J13" s="211">
        <v>0</v>
      </c>
      <c r="K13" s="166">
        <v>0</v>
      </c>
      <c r="L13" s="211">
        <v>0</v>
      </c>
      <c r="M13" s="226">
        <v>0</v>
      </c>
      <c r="N13" s="362">
        <v>0</v>
      </c>
      <c r="O13" s="166">
        <v>0</v>
      </c>
      <c r="P13" s="166">
        <v>0</v>
      </c>
      <c r="Q13" s="211">
        <v>0</v>
      </c>
      <c r="R13" s="226">
        <v>0</v>
      </c>
      <c r="S13" s="226">
        <v>0</v>
      </c>
      <c r="T13" s="463" t="s">
        <v>398</v>
      </c>
    </row>
    <row r="14" spans="2:20" ht="35.1" customHeight="1" x14ac:dyDescent="0.25">
      <c r="B14" s="354">
        <v>16</v>
      </c>
      <c r="C14" s="163" t="s">
        <v>218</v>
      </c>
      <c r="D14" s="184">
        <v>0</v>
      </c>
      <c r="E14" s="166">
        <v>0</v>
      </c>
      <c r="F14" s="166">
        <v>0</v>
      </c>
      <c r="G14" s="211">
        <v>0</v>
      </c>
      <c r="H14" s="226">
        <v>0</v>
      </c>
      <c r="I14" s="184">
        <v>2</v>
      </c>
      <c r="J14" s="211">
        <v>0</v>
      </c>
      <c r="K14" s="166">
        <v>0</v>
      </c>
      <c r="L14" s="211">
        <v>0</v>
      </c>
      <c r="M14" s="226">
        <v>2</v>
      </c>
      <c r="N14" s="362">
        <v>0</v>
      </c>
      <c r="O14" s="166">
        <v>0</v>
      </c>
      <c r="P14" s="166">
        <v>0</v>
      </c>
      <c r="Q14" s="211">
        <v>0</v>
      </c>
      <c r="R14" s="226">
        <v>0</v>
      </c>
      <c r="S14" s="226">
        <v>2</v>
      </c>
      <c r="T14" s="463" t="s">
        <v>399</v>
      </c>
    </row>
    <row r="15" spans="2:20" ht="35.1" customHeight="1" x14ac:dyDescent="0.25">
      <c r="B15" s="354">
        <v>17</v>
      </c>
      <c r="C15" s="163" t="s">
        <v>219</v>
      </c>
      <c r="D15" s="184">
        <v>0</v>
      </c>
      <c r="E15" s="166">
        <v>0</v>
      </c>
      <c r="F15" s="166">
        <v>0</v>
      </c>
      <c r="G15" s="211">
        <v>0</v>
      </c>
      <c r="H15" s="226">
        <v>0</v>
      </c>
      <c r="I15" s="184">
        <v>0</v>
      </c>
      <c r="J15" s="211">
        <v>1</v>
      </c>
      <c r="K15" s="166">
        <v>0</v>
      </c>
      <c r="L15" s="211">
        <v>0</v>
      </c>
      <c r="M15" s="226">
        <v>1</v>
      </c>
      <c r="N15" s="362">
        <v>0</v>
      </c>
      <c r="O15" s="166">
        <v>0</v>
      </c>
      <c r="P15" s="166">
        <v>0</v>
      </c>
      <c r="Q15" s="211">
        <v>0</v>
      </c>
      <c r="R15" s="226">
        <v>0</v>
      </c>
      <c r="S15" s="226">
        <v>1</v>
      </c>
      <c r="T15" s="463" t="s">
        <v>400</v>
      </c>
    </row>
    <row r="16" spans="2:20" ht="35.1" customHeight="1" thickBot="1" x14ac:dyDescent="0.3">
      <c r="B16" s="354">
        <v>19</v>
      </c>
      <c r="C16" s="163" t="s">
        <v>220</v>
      </c>
      <c r="D16" s="184">
        <v>0</v>
      </c>
      <c r="E16" s="166">
        <v>1</v>
      </c>
      <c r="F16" s="166">
        <v>0</v>
      </c>
      <c r="G16" s="211">
        <v>0</v>
      </c>
      <c r="H16" s="226">
        <v>1</v>
      </c>
      <c r="I16" s="184">
        <v>0</v>
      </c>
      <c r="J16" s="211">
        <v>4</v>
      </c>
      <c r="K16" s="166">
        <v>0</v>
      </c>
      <c r="L16" s="211">
        <v>0</v>
      </c>
      <c r="M16" s="226">
        <v>4</v>
      </c>
      <c r="N16" s="362">
        <v>0</v>
      </c>
      <c r="O16" s="166">
        <v>1</v>
      </c>
      <c r="P16" s="166">
        <v>1</v>
      </c>
      <c r="Q16" s="211">
        <v>0</v>
      </c>
      <c r="R16" s="226">
        <v>2</v>
      </c>
      <c r="S16" s="226">
        <v>7</v>
      </c>
      <c r="T16" s="463" t="s">
        <v>401</v>
      </c>
    </row>
    <row r="17" spans="2:20" ht="21.95" customHeight="1" thickTop="1" thickBot="1" x14ac:dyDescent="0.3">
      <c r="B17" s="352">
        <v>2</v>
      </c>
      <c r="C17" s="353" t="s">
        <v>221</v>
      </c>
      <c r="D17" s="183">
        <v>0</v>
      </c>
      <c r="E17" s="159">
        <v>0</v>
      </c>
      <c r="F17" s="159">
        <v>0</v>
      </c>
      <c r="G17" s="307">
        <v>0</v>
      </c>
      <c r="H17" s="311">
        <v>0</v>
      </c>
      <c r="I17" s="183">
        <v>0</v>
      </c>
      <c r="J17" s="307">
        <v>3</v>
      </c>
      <c r="K17" s="159">
        <v>0</v>
      </c>
      <c r="L17" s="307">
        <v>0</v>
      </c>
      <c r="M17" s="311">
        <v>3</v>
      </c>
      <c r="N17" s="361">
        <v>0</v>
      </c>
      <c r="O17" s="159">
        <v>1</v>
      </c>
      <c r="P17" s="159">
        <v>0</v>
      </c>
      <c r="Q17" s="307">
        <v>0</v>
      </c>
      <c r="R17" s="311">
        <v>1</v>
      </c>
      <c r="S17" s="311">
        <v>4</v>
      </c>
    </row>
    <row r="18" spans="2:20" ht="21.95" customHeight="1" thickTop="1" x14ac:dyDescent="0.25">
      <c r="B18" s="354">
        <v>20</v>
      </c>
      <c r="C18" s="163" t="s">
        <v>222</v>
      </c>
      <c r="D18" s="184">
        <v>0</v>
      </c>
      <c r="E18" s="166">
        <v>0</v>
      </c>
      <c r="F18" s="166">
        <v>0</v>
      </c>
      <c r="G18" s="211">
        <v>0</v>
      </c>
      <c r="H18" s="226">
        <v>0</v>
      </c>
      <c r="I18" s="184">
        <v>0</v>
      </c>
      <c r="J18" s="211">
        <v>1</v>
      </c>
      <c r="K18" s="166">
        <v>0</v>
      </c>
      <c r="L18" s="211">
        <v>0</v>
      </c>
      <c r="M18" s="226">
        <v>1</v>
      </c>
      <c r="N18" s="362">
        <v>0</v>
      </c>
      <c r="O18" s="166">
        <v>0</v>
      </c>
      <c r="P18" s="166">
        <v>0</v>
      </c>
      <c r="Q18" s="211">
        <v>0</v>
      </c>
      <c r="R18" s="226">
        <v>0</v>
      </c>
      <c r="S18" s="226">
        <v>1</v>
      </c>
      <c r="T18" s="463" t="s">
        <v>402</v>
      </c>
    </row>
    <row r="19" spans="2:20" ht="21.95" customHeight="1" x14ac:dyDescent="0.25">
      <c r="B19" s="354">
        <v>21</v>
      </c>
      <c r="C19" s="163" t="s">
        <v>223</v>
      </c>
      <c r="D19" s="184">
        <v>0</v>
      </c>
      <c r="E19" s="166">
        <v>0</v>
      </c>
      <c r="F19" s="166">
        <v>0</v>
      </c>
      <c r="G19" s="211">
        <v>0</v>
      </c>
      <c r="H19" s="226">
        <v>0</v>
      </c>
      <c r="I19" s="184">
        <v>0</v>
      </c>
      <c r="J19" s="211">
        <v>1</v>
      </c>
      <c r="K19" s="166">
        <v>0</v>
      </c>
      <c r="L19" s="211">
        <v>0</v>
      </c>
      <c r="M19" s="226">
        <v>1</v>
      </c>
      <c r="N19" s="362">
        <v>0</v>
      </c>
      <c r="O19" s="166">
        <v>0</v>
      </c>
      <c r="P19" s="166">
        <v>0</v>
      </c>
      <c r="Q19" s="211">
        <v>0</v>
      </c>
      <c r="R19" s="226">
        <v>0</v>
      </c>
      <c r="S19" s="226">
        <v>1</v>
      </c>
      <c r="T19" s="463" t="s">
        <v>403</v>
      </c>
    </row>
    <row r="20" spans="2:20" ht="21.95" customHeight="1" x14ac:dyDescent="0.25">
      <c r="B20" s="354">
        <v>22</v>
      </c>
      <c r="C20" s="163" t="s">
        <v>224</v>
      </c>
      <c r="D20" s="184">
        <v>0</v>
      </c>
      <c r="E20" s="166">
        <v>0</v>
      </c>
      <c r="F20" s="166">
        <v>0</v>
      </c>
      <c r="G20" s="211">
        <v>0</v>
      </c>
      <c r="H20" s="226">
        <v>0</v>
      </c>
      <c r="I20" s="184">
        <v>0</v>
      </c>
      <c r="J20" s="211">
        <v>0</v>
      </c>
      <c r="K20" s="166">
        <v>0</v>
      </c>
      <c r="L20" s="211">
        <v>0</v>
      </c>
      <c r="M20" s="226">
        <v>0</v>
      </c>
      <c r="N20" s="362">
        <v>0</v>
      </c>
      <c r="O20" s="166">
        <v>0</v>
      </c>
      <c r="P20" s="166">
        <v>0</v>
      </c>
      <c r="Q20" s="211">
        <v>0</v>
      </c>
      <c r="R20" s="226">
        <v>0</v>
      </c>
      <c r="S20" s="226">
        <v>0</v>
      </c>
      <c r="T20" s="463" t="s">
        <v>404</v>
      </c>
    </row>
    <row r="21" spans="2:20" ht="21.95" customHeight="1" x14ac:dyDescent="0.25">
      <c r="B21" s="354">
        <v>23</v>
      </c>
      <c r="C21" s="163" t="s">
        <v>225</v>
      </c>
      <c r="D21" s="184">
        <v>0</v>
      </c>
      <c r="E21" s="166">
        <v>0</v>
      </c>
      <c r="F21" s="166">
        <v>0</v>
      </c>
      <c r="G21" s="211">
        <v>0</v>
      </c>
      <c r="H21" s="226">
        <v>0</v>
      </c>
      <c r="I21" s="184">
        <v>0</v>
      </c>
      <c r="J21" s="211">
        <v>0</v>
      </c>
      <c r="K21" s="166">
        <v>0</v>
      </c>
      <c r="L21" s="211">
        <v>0</v>
      </c>
      <c r="M21" s="226">
        <v>0</v>
      </c>
      <c r="N21" s="362">
        <v>0</v>
      </c>
      <c r="O21" s="166">
        <v>0</v>
      </c>
      <c r="P21" s="166">
        <v>0</v>
      </c>
      <c r="Q21" s="211">
        <v>0</v>
      </c>
      <c r="R21" s="226">
        <v>0</v>
      </c>
      <c r="S21" s="226">
        <v>0</v>
      </c>
      <c r="T21" s="463" t="s">
        <v>405</v>
      </c>
    </row>
    <row r="22" spans="2:20" ht="35.1" customHeight="1" thickBot="1" x14ac:dyDescent="0.3">
      <c r="B22" s="354">
        <v>29</v>
      </c>
      <c r="C22" s="163" t="s">
        <v>226</v>
      </c>
      <c r="D22" s="184">
        <v>0</v>
      </c>
      <c r="E22" s="166">
        <v>0</v>
      </c>
      <c r="F22" s="166">
        <v>0</v>
      </c>
      <c r="G22" s="211">
        <v>0</v>
      </c>
      <c r="H22" s="226">
        <v>0</v>
      </c>
      <c r="I22" s="184">
        <v>0</v>
      </c>
      <c r="J22" s="211">
        <v>1</v>
      </c>
      <c r="K22" s="166">
        <v>0</v>
      </c>
      <c r="L22" s="211">
        <v>0</v>
      </c>
      <c r="M22" s="226">
        <v>1</v>
      </c>
      <c r="N22" s="362">
        <v>0</v>
      </c>
      <c r="O22" s="166">
        <v>1</v>
      </c>
      <c r="P22" s="166">
        <v>0</v>
      </c>
      <c r="Q22" s="211">
        <v>0</v>
      </c>
      <c r="R22" s="226">
        <v>1</v>
      </c>
      <c r="S22" s="226">
        <v>2</v>
      </c>
      <c r="T22" s="463" t="s">
        <v>406</v>
      </c>
    </row>
    <row r="23" spans="2:20" ht="35.1" customHeight="1" thickTop="1" thickBot="1" x14ac:dyDescent="0.3">
      <c r="B23" s="352">
        <v>3</v>
      </c>
      <c r="C23" s="353" t="s">
        <v>227</v>
      </c>
      <c r="D23" s="183">
        <v>40</v>
      </c>
      <c r="E23" s="159">
        <v>85</v>
      </c>
      <c r="F23" s="159">
        <v>1</v>
      </c>
      <c r="G23" s="307">
        <v>0</v>
      </c>
      <c r="H23" s="311">
        <v>126</v>
      </c>
      <c r="I23" s="183">
        <v>539</v>
      </c>
      <c r="J23" s="307">
        <v>1048</v>
      </c>
      <c r="K23" s="159">
        <v>51</v>
      </c>
      <c r="L23" s="307">
        <v>0</v>
      </c>
      <c r="M23" s="311">
        <v>1638</v>
      </c>
      <c r="N23" s="361">
        <v>349</v>
      </c>
      <c r="O23" s="159">
        <v>737</v>
      </c>
      <c r="P23" s="159">
        <v>69</v>
      </c>
      <c r="Q23" s="307">
        <v>0</v>
      </c>
      <c r="R23" s="311">
        <v>1155</v>
      </c>
      <c r="S23" s="311">
        <v>2919</v>
      </c>
      <c r="T23" s="463" t="e">
        <v>#N/A</v>
      </c>
    </row>
    <row r="24" spans="2:20" ht="35.1" customHeight="1" thickTop="1" x14ac:dyDescent="0.25">
      <c r="B24" s="354">
        <v>30</v>
      </c>
      <c r="C24" s="163" t="s">
        <v>228</v>
      </c>
      <c r="D24" s="184">
        <v>6</v>
      </c>
      <c r="E24" s="166">
        <v>8</v>
      </c>
      <c r="F24" s="166">
        <v>0</v>
      </c>
      <c r="G24" s="211">
        <v>0</v>
      </c>
      <c r="H24" s="226">
        <v>14</v>
      </c>
      <c r="I24" s="184">
        <v>58</v>
      </c>
      <c r="J24" s="211">
        <v>92</v>
      </c>
      <c r="K24" s="166">
        <v>9</v>
      </c>
      <c r="L24" s="211">
        <v>0</v>
      </c>
      <c r="M24" s="226">
        <v>159</v>
      </c>
      <c r="N24" s="362">
        <v>38</v>
      </c>
      <c r="O24" s="166">
        <v>69</v>
      </c>
      <c r="P24" s="166">
        <v>7</v>
      </c>
      <c r="Q24" s="211">
        <v>0</v>
      </c>
      <c r="R24" s="226">
        <v>114</v>
      </c>
      <c r="S24" s="226">
        <v>287</v>
      </c>
      <c r="T24" s="463" t="s">
        <v>407</v>
      </c>
    </row>
    <row r="25" spans="2:20" ht="21.95" customHeight="1" x14ac:dyDescent="0.25">
      <c r="B25" s="354">
        <v>31</v>
      </c>
      <c r="C25" s="163" t="s">
        <v>229</v>
      </c>
      <c r="D25" s="184">
        <v>29</v>
      </c>
      <c r="E25" s="166">
        <v>56</v>
      </c>
      <c r="F25" s="166">
        <v>1</v>
      </c>
      <c r="G25" s="211">
        <v>0</v>
      </c>
      <c r="H25" s="226">
        <v>86</v>
      </c>
      <c r="I25" s="184">
        <v>416</v>
      </c>
      <c r="J25" s="211">
        <v>811</v>
      </c>
      <c r="K25" s="166">
        <v>37</v>
      </c>
      <c r="L25" s="211">
        <v>0</v>
      </c>
      <c r="M25" s="226">
        <v>1264</v>
      </c>
      <c r="N25" s="362">
        <v>283</v>
      </c>
      <c r="O25" s="166">
        <v>575</v>
      </c>
      <c r="P25" s="166">
        <v>49</v>
      </c>
      <c r="Q25" s="211">
        <v>0</v>
      </c>
      <c r="R25" s="226">
        <v>907</v>
      </c>
      <c r="S25" s="226">
        <v>2257</v>
      </c>
      <c r="T25" s="463" t="s">
        <v>408</v>
      </c>
    </row>
    <row r="26" spans="2:20" ht="21.95" customHeight="1" x14ac:dyDescent="0.25">
      <c r="B26" s="354">
        <v>32</v>
      </c>
      <c r="C26" s="163" t="s">
        <v>230</v>
      </c>
      <c r="D26" s="184">
        <v>5</v>
      </c>
      <c r="E26" s="166">
        <v>19</v>
      </c>
      <c r="F26" s="166">
        <v>0</v>
      </c>
      <c r="G26" s="211">
        <v>0</v>
      </c>
      <c r="H26" s="226">
        <v>24</v>
      </c>
      <c r="I26" s="184">
        <v>56</v>
      </c>
      <c r="J26" s="211">
        <v>127</v>
      </c>
      <c r="K26" s="166">
        <v>5</v>
      </c>
      <c r="L26" s="211">
        <v>0</v>
      </c>
      <c r="M26" s="226">
        <v>188</v>
      </c>
      <c r="N26" s="362">
        <v>23</v>
      </c>
      <c r="O26" s="166">
        <v>75</v>
      </c>
      <c r="P26" s="166">
        <v>11</v>
      </c>
      <c r="Q26" s="211">
        <v>0</v>
      </c>
      <c r="R26" s="226">
        <v>109</v>
      </c>
      <c r="S26" s="226">
        <v>321</v>
      </c>
      <c r="T26" s="463" t="s">
        <v>409</v>
      </c>
    </row>
    <row r="27" spans="2:20" ht="35.1" customHeight="1" thickBot="1" x14ac:dyDescent="0.3">
      <c r="B27" s="354">
        <v>39</v>
      </c>
      <c r="C27" s="163" t="s">
        <v>231</v>
      </c>
      <c r="D27" s="184">
        <v>0</v>
      </c>
      <c r="E27" s="166">
        <v>2</v>
      </c>
      <c r="F27" s="166">
        <v>0</v>
      </c>
      <c r="G27" s="211">
        <v>0</v>
      </c>
      <c r="H27" s="226">
        <v>2</v>
      </c>
      <c r="I27" s="184">
        <v>9</v>
      </c>
      <c r="J27" s="211">
        <v>18</v>
      </c>
      <c r="K27" s="166">
        <v>0</v>
      </c>
      <c r="L27" s="211">
        <v>0</v>
      </c>
      <c r="M27" s="226">
        <v>27</v>
      </c>
      <c r="N27" s="362">
        <v>5</v>
      </c>
      <c r="O27" s="166">
        <v>18</v>
      </c>
      <c r="P27" s="166">
        <v>2</v>
      </c>
      <c r="Q27" s="211">
        <v>0</v>
      </c>
      <c r="R27" s="226">
        <v>25</v>
      </c>
      <c r="S27" s="226">
        <v>54</v>
      </c>
      <c r="T27" s="463" t="s">
        <v>410</v>
      </c>
    </row>
    <row r="28" spans="2:20" ht="21.95" customHeight="1" thickTop="1" thickBot="1" x14ac:dyDescent="0.3">
      <c r="B28" s="352">
        <v>4</v>
      </c>
      <c r="C28" s="353" t="s">
        <v>232</v>
      </c>
      <c r="D28" s="183">
        <v>33</v>
      </c>
      <c r="E28" s="159">
        <v>110</v>
      </c>
      <c r="F28" s="159">
        <v>2</v>
      </c>
      <c r="G28" s="307">
        <v>0</v>
      </c>
      <c r="H28" s="311">
        <v>145</v>
      </c>
      <c r="I28" s="183">
        <v>372</v>
      </c>
      <c r="J28" s="307">
        <v>951</v>
      </c>
      <c r="K28" s="159">
        <v>49</v>
      </c>
      <c r="L28" s="307">
        <v>4</v>
      </c>
      <c r="M28" s="311">
        <v>1376</v>
      </c>
      <c r="N28" s="361">
        <v>138</v>
      </c>
      <c r="O28" s="159">
        <v>364</v>
      </c>
      <c r="P28" s="159">
        <v>42</v>
      </c>
      <c r="Q28" s="307">
        <v>0</v>
      </c>
      <c r="R28" s="311">
        <v>544</v>
      </c>
      <c r="S28" s="311">
        <v>2065</v>
      </c>
    </row>
    <row r="29" spans="2:20" ht="21.95" customHeight="1" thickTop="1" x14ac:dyDescent="0.25">
      <c r="B29" s="354">
        <v>40</v>
      </c>
      <c r="C29" s="163" t="s">
        <v>233</v>
      </c>
      <c r="D29" s="184">
        <v>3</v>
      </c>
      <c r="E29" s="166">
        <v>6</v>
      </c>
      <c r="F29" s="166">
        <v>0</v>
      </c>
      <c r="G29" s="211">
        <v>0</v>
      </c>
      <c r="H29" s="226">
        <v>9</v>
      </c>
      <c r="I29" s="184">
        <v>34</v>
      </c>
      <c r="J29" s="211">
        <v>89</v>
      </c>
      <c r="K29" s="166">
        <v>3</v>
      </c>
      <c r="L29" s="211">
        <v>2</v>
      </c>
      <c r="M29" s="226">
        <v>128</v>
      </c>
      <c r="N29" s="362">
        <v>13</v>
      </c>
      <c r="O29" s="166">
        <v>37</v>
      </c>
      <c r="P29" s="166">
        <v>6</v>
      </c>
      <c r="Q29" s="211">
        <v>0</v>
      </c>
      <c r="R29" s="226">
        <v>56</v>
      </c>
      <c r="S29" s="226">
        <v>193</v>
      </c>
      <c r="T29" s="463" t="s">
        <v>411</v>
      </c>
    </row>
    <row r="30" spans="2:20" ht="21.95" customHeight="1" x14ac:dyDescent="0.25">
      <c r="B30" s="354">
        <v>41</v>
      </c>
      <c r="C30" s="163" t="s">
        <v>234</v>
      </c>
      <c r="D30" s="184">
        <v>0</v>
      </c>
      <c r="E30" s="166">
        <v>1</v>
      </c>
      <c r="F30" s="166">
        <v>1</v>
      </c>
      <c r="G30" s="211">
        <v>0</v>
      </c>
      <c r="H30" s="226">
        <v>2</v>
      </c>
      <c r="I30" s="184">
        <v>2</v>
      </c>
      <c r="J30" s="211">
        <v>7</v>
      </c>
      <c r="K30" s="166">
        <v>0</v>
      </c>
      <c r="L30" s="211">
        <v>0</v>
      </c>
      <c r="M30" s="226">
        <v>9</v>
      </c>
      <c r="N30" s="362">
        <v>4</v>
      </c>
      <c r="O30" s="166">
        <v>4</v>
      </c>
      <c r="P30" s="166">
        <v>1</v>
      </c>
      <c r="Q30" s="211">
        <v>0</v>
      </c>
      <c r="R30" s="226">
        <v>9</v>
      </c>
      <c r="S30" s="226">
        <v>20</v>
      </c>
      <c r="T30" s="463" t="s">
        <v>412</v>
      </c>
    </row>
    <row r="31" spans="2:20" ht="21.95" customHeight="1" x14ac:dyDescent="0.25">
      <c r="B31" s="354">
        <v>42</v>
      </c>
      <c r="C31" s="163" t="s">
        <v>235</v>
      </c>
      <c r="D31" s="184">
        <v>0</v>
      </c>
      <c r="E31" s="166">
        <v>2</v>
      </c>
      <c r="F31" s="166">
        <v>0</v>
      </c>
      <c r="G31" s="211">
        <v>0</v>
      </c>
      <c r="H31" s="226">
        <v>2</v>
      </c>
      <c r="I31" s="184">
        <v>13</v>
      </c>
      <c r="J31" s="211">
        <v>7</v>
      </c>
      <c r="K31" s="166">
        <v>0</v>
      </c>
      <c r="L31" s="211">
        <v>1</v>
      </c>
      <c r="M31" s="226">
        <v>21</v>
      </c>
      <c r="N31" s="362">
        <v>7</v>
      </c>
      <c r="O31" s="166">
        <v>14</v>
      </c>
      <c r="P31" s="166">
        <v>3</v>
      </c>
      <c r="Q31" s="211">
        <v>0</v>
      </c>
      <c r="R31" s="226">
        <v>24</v>
      </c>
      <c r="S31" s="226">
        <v>47</v>
      </c>
      <c r="T31" s="463" t="s">
        <v>413</v>
      </c>
    </row>
    <row r="32" spans="2:20" ht="21.95" customHeight="1" x14ac:dyDescent="0.25">
      <c r="B32" s="354">
        <v>43</v>
      </c>
      <c r="C32" s="163" t="s">
        <v>236</v>
      </c>
      <c r="D32" s="184">
        <v>0</v>
      </c>
      <c r="E32" s="166">
        <v>1</v>
      </c>
      <c r="F32" s="166">
        <v>0</v>
      </c>
      <c r="G32" s="211">
        <v>0</v>
      </c>
      <c r="H32" s="226">
        <v>1</v>
      </c>
      <c r="I32" s="184">
        <v>2</v>
      </c>
      <c r="J32" s="211">
        <v>4</v>
      </c>
      <c r="K32" s="166">
        <v>1</v>
      </c>
      <c r="L32" s="211">
        <v>0</v>
      </c>
      <c r="M32" s="226">
        <v>7</v>
      </c>
      <c r="N32" s="362">
        <v>0</v>
      </c>
      <c r="O32" s="166">
        <v>2</v>
      </c>
      <c r="P32" s="166">
        <v>0</v>
      </c>
      <c r="Q32" s="211">
        <v>0</v>
      </c>
      <c r="R32" s="226">
        <v>2</v>
      </c>
      <c r="S32" s="226">
        <v>10</v>
      </c>
      <c r="T32" s="463" t="s">
        <v>414</v>
      </c>
    </row>
    <row r="33" spans="2:20" ht="21.95" customHeight="1" x14ac:dyDescent="0.25">
      <c r="B33" s="354">
        <v>44</v>
      </c>
      <c r="C33" s="163" t="s">
        <v>237</v>
      </c>
      <c r="D33" s="184">
        <v>3</v>
      </c>
      <c r="E33" s="166">
        <v>35</v>
      </c>
      <c r="F33" s="166">
        <v>0</v>
      </c>
      <c r="G33" s="211">
        <v>0</v>
      </c>
      <c r="H33" s="226">
        <v>38</v>
      </c>
      <c r="I33" s="184">
        <v>86</v>
      </c>
      <c r="J33" s="211">
        <v>234</v>
      </c>
      <c r="K33" s="166">
        <v>13</v>
      </c>
      <c r="L33" s="211">
        <v>1</v>
      </c>
      <c r="M33" s="226">
        <v>334</v>
      </c>
      <c r="N33" s="362">
        <v>27</v>
      </c>
      <c r="O33" s="166">
        <v>78</v>
      </c>
      <c r="P33" s="166">
        <v>9</v>
      </c>
      <c r="Q33" s="211">
        <v>0</v>
      </c>
      <c r="R33" s="226">
        <v>114</v>
      </c>
      <c r="S33" s="226">
        <v>486</v>
      </c>
      <c r="T33" s="463" t="s">
        <v>415</v>
      </c>
    </row>
    <row r="34" spans="2:20" ht="35.1" customHeight="1" x14ac:dyDescent="0.25">
      <c r="B34" s="354">
        <v>45</v>
      </c>
      <c r="C34" s="163" t="s">
        <v>238</v>
      </c>
      <c r="D34" s="184">
        <v>25</v>
      </c>
      <c r="E34" s="166">
        <v>62</v>
      </c>
      <c r="F34" s="166">
        <v>1</v>
      </c>
      <c r="G34" s="211">
        <v>0</v>
      </c>
      <c r="H34" s="226">
        <v>88</v>
      </c>
      <c r="I34" s="184">
        <v>228</v>
      </c>
      <c r="J34" s="211">
        <v>587</v>
      </c>
      <c r="K34" s="166">
        <v>31</v>
      </c>
      <c r="L34" s="211">
        <v>0</v>
      </c>
      <c r="M34" s="226">
        <v>846</v>
      </c>
      <c r="N34" s="362">
        <v>82</v>
      </c>
      <c r="O34" s="166">
        <v>224</v>
      </c>
      <c r="P34" s="166">
        <v>21</v>
      </c>
      <c r="Q34" s="211">
        <v>0</v>
      </c>
      <c r="R34" s="226">
        <v>327</v>
      </c>
      <c r="S34" s="226">
        <v>1261</v>
      </c>
      <c r="T34" s="463" t="s">
        <v>416</v>
      </c>
    </row>
    <row r="35" spans="2:20" ht="35.1" customHeight="1" thickBot="1" x14ac:dyDescent="0.3">
      <c r="B35" s="354">
        <v>49</v>
      </c>
      <c r="C35" s="163" t="s">
        <v>239</v>
      </c>
      <c r="D35" s="184">
        <v>2</v>
      </c>
      <c r="E35" s="166">
        <v>3</v>
      </c>
      <c r="F35" s="166">
        <v>0</v>
      </c>
      <c r="G35" s="211">
        <v>0</v>
      </c>
      <c r="H35" s="226">
        <v>5</v>
      </c>
      <c r="I35" s="184">
        <v>7</v>
      </c>
      <c r="J35" s="211">
        <v>23</v>
      </c>
      <c r="K35" s="166">
        <v>1</v>
      </c>
      <c r="L35" s="211">
        <v>0</v>
      </c>
      <c r="M35" s="226">
        <v>31</v>
      </c>
      <c r="N35" s="362">
        <v>5</v>
      </c>
      <c r="O35" s="166">
        <v>5</v>
      </c>
      <c r="P35" s="166">
        <v>2</v>
      </c>
      <c r="Q35" s="211">
        <v>0</v>
      </c>
      <c r="R35" s="226">
        <v>12</v>
      </c>
      <c r="S35" s="226">
        <v>48</v>
      </c>
      <c r="T35" s="463" t="s">
        <v>417</v>
      </c>
    </row>
    <row r="36" spans="2:20" ht="21.95" customHeight="1" thickTop="1" thickBot="1" x14ac:dyDescent="0.3">
      <c r="B36" s="352">
        <v>5</v>
      </c>
      <c r="C36" s="353" t="s">
        <v>240</v>
      </c>
      <c r="D36" s="183">
        <v>7</v>
      </c>
      <c r="E36" s="159">
        <v>20</v>
      </c>
      <c r="F36" s="159">
        <v>2</v>
      </c>
      <c r="G36" s="307">
        <v>0</v>
      </c>
      <c r="H36" s="311">
        <v>29</v>
      </c>
      <c r="I36" s="183">
        <v>111</v>
      </c>
      <c r="J36" s="307">
        <v>288</v>
      </c>
      <c r="K36" s="159">
        <v>14</v>
      </c>
      <c r="L36" s="307">
        <v>1</v>
      </c>
      <c r="M36" s="311">
        <v>414</v>
      </c>
      <c r="N36" s="361">
        <v>78</v>
      </c>
      <c r="O36" s="159">
        <v>187</v>
      </c>
      <c r="P36" s="159">
        <v>15</v>
      </c>
      <c r="Q36" s="307">
        <v>0</v>
      </c>
      <c r="R36" s="311">
        <v>280</v>
      </c>
      <c r="S36" s="311">
        <v>723</v>
      </c>
    </row>
    <row r="37" spans="2:20" ht="21.95" customHeight="1" thickTop="1" x14ac:dyDescent="0.25">
      <c r="B37" s="354">
        <v>50</v>
      </c>
      <c r="C37" s="163" t="s">
        <v>241</v>
      </c>
      <c r="D37" s="184">
        <v>0</v>
      </c>
      <c r="E37" s="166">
        <v>1</v>
      </c>
      <c r="F37" s="166">
        <v>0</v>
      </c>
      <c r="G37" s="211">
        <v>0</v>
      </c>
      <c r="H37" s="226">
        <v>1</v>
      </c>
      <c r="I37" s="184">
        <v>4</v>
      </c>
      <c r="J37" s="211">
        <v>13</v>
      </c>
      <c r="K37" s="166">
        <v>0</v>
      </c>
      <c r="L37" s="211">
        <v>0</v>
      </c>
      <c r="M37" s="226">
        <v>17</v>
      </c>
      <c r="N37" s="362">
        <v>3</v>
      </c>
      <c r="O37" s="166">
        <v>4</v>
      </c>
      <c r="P37" s="166">
        <v>0</v>
      </c>
      <c r="Q37" s="211">
        <v>0</v>
      </c>
      <c r="R37" s="226">
        <v>7</v>
      </c>
      <c r="S37" s="226">
        <v>25</v>
      </c>
      <c r="T37" s="463" t="s">
        <v>418</v>
      </c>
    </row>
    <row r="38" spans="2:20" ht="21.95" customHeight="1" x14ac:dyDescent="0.25">
      <c r="B38" s="354">
        <v>51</v>
      </c>
      <c r="C38" s="163" t="s">
        <v>242</v>
      </c>
      <c r="D38" s="184">
        <v>0</v>
      </c>
      <c r="E38" s="166">
        <v>0</v>
      </c>
      <c r="F38" s="166">
        <v>0</v>
      </c>
      <c r="G38" s="211">
        <v>0</v>
      </c>
      <c r="H38" s="226">
        <v>0</v>
      </c>
      <c r="I38" s="184">
        <v>1</v>
      </c>
      <c r="J38" s="211">
        <v>1</v>
      </c>
      <c r="K38" s="166">
        <v>0</v>
      </c>
      <c r="L38" s="211">
        <v>1</v>
      </c>
      <c r="M38" s="226">
        <v>3</v>
      </c>
      <c r="N38" s="362">
        <v>0</v>
      </c>
      <c r="O38" s="166">
        <v>0</v>
      </c>
      <c r="P38" s="166">
        <v>0</v>
      </c>
      <c r="Q38" s="211">
        <v>0</v>
      </c>
      <c r="R38" s="226">
        <v>0</v>
      </c>
      <c r="S38" s="226">
        <v>3</v>
      </c>
      <c r="T38" s="463" t="s">
        <v>419</v>
      </c>
    </row>
    <row r="39" spans="2:20" ht="21.95" customHeight="1" x14ac:dyDescent="0.25">
      <c r="B39" s="354">
        <v>52</v>
      </c>
      <c r="C39" s="163" t="s">
        <v>243</v>
      </c>
      <c r="D39" s="184">
        <v>0</v>
      </c>
      <c r="E39" s="166">
        <v>0</v>
      </c>
      <c r="F39" s="166">
        <v>0</v>
      </c>
      <c r="G39" s="211">
        <v>0</v>
      </c>
      <c r="H39" s="226">
        <v>0</v>
      </c>
      <c r="I39" s="184">
        <v>3</v>
      </c>
      <c r="J39" s="211">
        <v>2</v>
      </c>
      <c r="K39" s="166">
        <v>0</v>
      </c>
      <c r="L39" s="211">
        <v>0</v>
      </c>
      <c r="M39" s="226">
        <v>5</v>
      </c>
      <c r="N39" s="362">
        <v>2</v>
      </c>
      <c r="O39" s="166">
        <v>2</v>
      </c>
      <c r="P39" s="166">
        <v>0</v>
      </c>
      <c r="Q39" s="211">
        <v>0</v>
      </c>
      <c r="R39" s="226">
        <v>4</v>
      </c>
      <c r="S39" s="226">
        <v>9</v>
      </c>
      <c r="T39" s="463" t="s">
        <v>420</v>
      </c>
    </row>
    <row r="40" spans="2:20" ht="21.95" customHeight="1" x14ac:dyDescent="0.25">
      <c r="B40" s="354">
        <v>53</v>
      </c>
      <c r="C40" s="163" t="s">
        <v>244</v>
      </c>
      <c r="D40" s="184">
        <v>6</v>
      </c>
      <c r="E40" s="166">
        <v>19</v>
      </c>
      <c r="F40" s="166">
        <v>2</v>
      </c>
      <c r="G40" s="211">
        <v>0</v>
      </c>
      <c r="H40" s="226">
        <v>27</v>
      </c>
      <c r="I40" s="184">
        <v>95</v>
      </c>
      <c r="J40" s="211">
        <v>264</v>
      </c>
      <c r="K40" s="166">
        <v>14</v>
      </c>
      <c r="L40" s="211">
        <v>0</v>
      </c>
      <c r="M40" s="226">
        <v>373</v>
      </c>
      <c r="N40" s="362">
        <v>68</v>
      </c>
      <c r="O40" s="166">
        <v>179</v>
      </c>
      <c r="P40" s="166">
        <v>13</v>
      </c>
      <c r="Q40" s="211">
        <v>0</v>
      </c>
      <c r="R40" s="226">
        <v>260</v>
      </c>
      <c r="S40" s="226">
        <v>660</v>
      </c>
      <c r="T40" s="463" t="s">
        <v>421</v>
      </c>
    </row>
    <row r="41" spans="2:20" ht="35.1" customHeight="1" thickBot="1" x14ac:dyDescent="0.3">
      <c r="B41" s="354">
        <v>59</v>
      </c>
      <c r="C41" s="163" t="s">
        <v>245</v>
      </c>
      <c r="D41" s="184">
        <v>1</v>
      </c>
      <c r="E41" s="166">
        <v>0</v>
      </c>
      <c r="F41" s="166">
        <v>0</v>
      </c>
      <c r="G41" s="211">
        <v>0</v>
      </c>
      <c r="H41" s="226">
        <v>1</v>
      </c>
      <c r="I41" s="184">
        <v>8</v>
      </c>
      <c r="J41" s="211">
        <v>8</v>
      </c>
      <c r="K41" s="166">
        <v>0</v>
      </c>
      <c r="L41" s="211">
        <v>0</v>
      </c>
      <c r="M41" s="226">
        <v>16</v>
      </c>
      <c r="N41" s="362">
        <v>5</v>
      </c>
      <c r="O41" s="166">
        <v>2</v>
      </c>
      <c r="P41" s="166">
        <v>2</v>
      </c>
      <c r="Q41" s="211">
        <v>0</v>
      </c>
      <c r="R41" s="226">
        <v>9</v>
      </c>
      <c r="S41" s="226">
        <v>26</v>
      </c>
      <c r="T41" s="463" t="s">
        <v>422</v>
      </c>
    </row>
    <row r="42" spans="2:20" ht="21.95" customHeight="1" thickTop="1" thickBot="1" x14ac:dyDescent="0.3">
      <c r="B42" s="352">
        <v>6</v>
      </c>
      <c r="C42" s="353" t="s">
        <v>246</v>
      </c>
      <c r="D42" s="183">
        <v>1</v>
      </c>
      <c r="E42" s="159">
        <v>2</v>
      </c>
      <c r="F42" s="159">
        <v>0</v>
      </c>
      <c r="G42" s="307">
        <v>0</v>
      </c>
      <c r="H42" s="311">
        <v>3</v>
      </c>
      <c r="I42" s="183">
        <v>9</v>
      </c>
      <c r="J42" s="307">
        <v>30</v>
      </c>
      <c r="K42" s="159">
        <v>0</v>
      </c>
      <c r="L42" s="307">
        <v>0</v>
      </c>
      <c r="M42" s="311">
        <v>39</v>
      </c>
      <c r="N42" s="361">
        <v>5</v>
      </c>
      <c r="O42" s="159">
        <v>18</v>
      </c>
      <c r="P42" s="159">
        <v>1</v>
      </c>
      <c r="Q42" s="307">
        <v>0</v>
      </c>
      <c r="R42" s="311">
        <v>24</v>
      </c>
      <c r="S42" s="311">
        <v>66</v>
      </c>
    </row>
    <row r="43" spans="2:20" ht="21.95" customHeight="1" thickTop="1" x14ac:dyDescent="0.25">
      <c r="B43" s="354">
        <v>60</v>
      </c>
      <c r="C43" s="163" t="s">
        <v>247</v>
      </c>
      <c r="D43" s="184">
        <v>0</v>
      </c>
      <c r="E43" s="166">
        <v>0</v>
      </c>
      <c r="F43" s="166">
        <v>0</v>
      </c>
      <c r="G43" s="211">
        <v>0</v>
      </c>
      <c r="H43" s="226">
        <v>0</v>
      </c>
      <c r="I43" s="184">
        <v>4</v>
      </c>
      <c r="J43" s="211">
        <v>7</v>
      </c>
      <c r="K43" s="166">
        <v>0</v>
      </c>
      <c r="L43" s="211">
        <v>0</v>
      </c>
      <c r="M43" s="226">
        <v>11</v>
      </c>
      <c r="N43" s="362">
        <v>1</v>
      </c>
      <c r="O43" s="166">
        <v>4</v>
      </c>
      <c r="P43" s="166">
        <v>0</v>
      </c>
      <c r="Q43" s="211">
        <v>0</v>
      </c>
      <c r="R43" s="226">
        <v>5</v>
      </c>
      <c r="S43" s="226">
        <v>16</v>
      </c>
      <c r="T43" s="463" t="s">
        <v>423</v>
      </c>
    </row>
    <row r="44" spans="2:20" ht="21.95" customHeight="1" x14ac:dyDescent="0.25">
      <c r="B44" s="354">
        <v>61</v>
      </c>
      <c r="C44" s="163" t="s">
        <v>248</v>
      </c>
      <c r="D44" s="184">
        <v>0</v>
      </c>
      <c r="E44" s="166">
        <v>0</v>
      </c>
      <c r="F44" s="166">
        <v>0</v>
      </c>
      <c r="G44" s="211">
        <v>0</v>
      </c>
      <c r="H44" s="226">
        <v>0</v>
      </c>
      <c r="I44" s="184">
        <v>3</v>
      </c>
      <c r="J44" s="211">
        <v>2</v>
      </c>
      <c r="K44" s="166">
        <v>0</v>
      </c>
      <c r="L44" s="211">
        <v>0</v>
      </c>
      <c r="M44" s="226">
        <v>5</v>
      </c>
      <c r="N44" s="362">
        <v>1</v>
      </c>
      <c r="O44" s="166">
        <v>1</v>
      </c>
      <c r="P44" s="166">
        <v>0</v>
      </c>
      <c r="Q44" s="211">
        <v>0</v>
      </c>
      <c r="R44" s="226">
        <v>2</v>
      </c>
      <c r="S44" s="226">
        <v>7</v>
      </c>
      <c r="T44" s="463" t="s">
        <v>424</v>
      </c>
    </row>
    <row r="45" spans="2:20" ht="21.95" customHeight="1" x14ac:dyDescent="0.25">
      <c r="B45" s="354">
        <v>62</v>
      </c>
      <c r="C45" s="163" t="s">
        <v>249</v>
      </c>
      <c r="D45" s="184">
        <v>0</v>
      </c>
      <c r="E45" s="166">
        <v>1</v>
      </c>
      <c r="F45" s="166">
        <v>0</v>
      </c>
      <c r="G45" s="211">
        <v>0</v>
      </c>
      <c r="H45" s="226">
        <v>1</v>
      </c>
      <c r="I45" s="184">
        <v>0</v>
      </c>
      <c r="J45" s="211">
        <v>4</v>
      </c>
      <c r="K45" s="166">
        <v>0</v>
      </c>
      <c r="L45" s="211">
        <v>0</v>
      </c>
      <c r="M45" s="226">
        <v>4</v>
      </c>
      <c r="N45" s="362">
        <v>0</v>
      </c>
      <c r="O45" s="166">
        <v>3</v>
      </c>
      <c r="P45" s="166">
        <v>0</v>
      </c>
      <c r="Q45" s="211">
        <v>0</v>
      </c>
      <c r="R45" s="226">
        <v>3</v>
      </c>
      <c r="S45" s="226">
        <v>8</v>
      </c>
      <c r="T45" s="463" t="s">
        <v>425</v>
      </c>
    </row>
    <row r="46" spans="2:20" ht="21.95" customHeight="1" x14ac:dyDescent="0.25">
      <c r="B46" s="354">
        <v>63</v>
      </c>
      <c r="C46" s="163" t="s">
        <v>250</v>
      </c>
      <c r="D46" s="184">
        <v>1</v>
      </c>
      <c r="E46" s="166">
        <v>1</v>
      </c>
      <c r="F46" s="166">
        <v>0</v>
      </c>
      <c r="G46" s="211">
        <v>0</v>
      </c>
      <c r="H46" s="226">
        <v>2</v>
      </c>
      <c r="I46" s="184">
        <v>1</v>
      </c>
      <c r="J46" s="211">
        <v>16</v>
      </c>
      <c r="K46" s="166">
        <v>0</v>
      </c>
      <c r="L46" s="211">
        <v>0</v>
      </c>
      <c r="M46" s="226">
        <v>17</v>
      </c>
      <c r="N46" s="362">
        <v>3</v>
      </c>
      <c r="O46" s="166">
        <v>6</v>
      </c>
      <c r="P46" s="166">
        <v>0</v>
      </c>
      <c r="Q46" s="211">
        <v>0</v>
      </c>
      <c r="R46" s="226">
        <v>9</v>
      </c>
      <c r="S46" s="226">
        <v>28</v>
      </c>
      <c r="T46" s="463" t="s">
        <v>426</v>
      </c>
    </row>
    <row r="47" spans="2:20" ht="21.95" customHeight="1" x14ac:dyDescent="0.25">
      <c r="B47" s="354">
        <v>64</v>
      </c>
      <c r="C47" s="163" t="s">
        <v>251</v>
      </c>
      <c r="D47" s="184">
        <v>0</v>
      </c>
      <c r="E47" s="166">
        <v>0</v>
      </c>
      <c r="F47" s="166">
        <v>0</v>
      </c>
      <c r="G47" s="211">
        <v>0</v>
      </c>
      <c r="H47" s="226">
        <v>0</v>
      </c>
      <c r="I47" s="184">
        <v>0</v>
      </c>
      <c r="J47" s="211">
        <v>0</v>
      </c>
      <c r="K47" s="166">
        <v>0</v>
      </c>
      <c r="L47" s="211">
        <v>0</v>
      </c>
      <c r="M47" s="226">
        <v>0</v>
      </c>
      <c r="N47" s="362">
        <v>0</v>
      </c>
      <c r="O47" s="166">
        <v>0</v>
      </c>
      <c r="P47" s="166">
        <v>0</v>
      </c>
      <c r="Q47" s="211">
        <v>0</v>
      </c>
      <c r="R47" s="226">
        <v>0</v>
      </c>
      <c r="S47" s="226">
        <v>0</v>
      </c>
      <c r="T47" s="463" t="s">
        <v>427</v>
      </c>
    </row>
    <row r="48" spans="2:20" ht="35.1" customHeight="1" thickBot="1" x14ac:dyDescent="0.3">
      <c r="B48" s="354">
        <v>69</v>
      </c>
      <c r="C48" s="163" t="s">
        <v>252</v>
      </c>
      <c r="D48" s="184">
        <v>0</v>
      </c>
      <c r="E48" s="166">
        <v>0</v>
      </c>
      <c r="F48" s="166">
        <v>0</v>
      </c>
      <c r="G48" s="211">
        <v>0</v>
      </c>
      <c r="H48" s="226">
        <v>0</v>
      </c>
      <c r="I48" s="184">
        <v>1</v>
      </c>
      <c r="J48" s="211">
        <v>1</v>
      </c>
      <c r="K48" s="166">
        <v>0</v>
      </c>
      <c r="L48" s="211">
        <v>0</v>
      </c>
      <c r="M48" s="226">
        <v>2</v>
      </c>
      <c r="N48" s="362">
        <v>0</v>
      </c>
      <c r="O48" s="166">
        <v>4</v>
      </c>
      <c r="P48" s="166">
        <v>1</v>
      </c>
      <c r="Q48" s="211">
        <v>0</v>
      </c>
      <c r="R48" s="226">
        <v>5</v>
      </c>
      <c r="S48" s="226">
        <v>7</v>
      </c>
      <c r="T48" s="463" t="s">
        <v>428</v>
      </c>
    </row>
    <row r="49" spans="2:20" ht="21.95" customHeight="1" thickTop="1" thickBot="1" x14ac:dyDescent="0.3">
      <c r="B49" s="352">
        <v>7</v>
      </c>
      <c r="C49" s="353" t="s">
        <v>253</v>
      </c>
      <c r="D49" s="183">
        <v>10</v>
      </c>
      <c r="E49" s="159">
        <v>25</v>
      </c>
      <c r="F49" s="159">
        <v>0</v>
      </c>
      <c r="G49" s="307">
        <v>0</v>
      </c>
      <c r="H49" s="311">
        <v>35</v>
      </c>
      <c r="I49" s="183">
        <v>83</v>
      </c>
      <c r="J49" s="307">
        <v>272</v>
      </c>
      <c r="K49" s="159">
        <v>15</v>
      </c>
      <c r="L49" s="307">
        <v>1</v>
      </c>
      <c r="M49" s="311">
        <v>371</v>
      </c>
      <c r="N49" s="361">
        <v>61</v>
      </c>
      <c r="O49" s="159">
        <v>151</v>
      </c>
      <c r="P49" s="159">
        <v>10</v>
      </c>
      <c r="Q49" s="307">
        <v>0</v>
      </c>
      <c r="R49" s="311">
        <v>222</v>
      </c>
      <c r="S49" s="311">
        <v>628</v>
      </c>
    </row>
    <row r="50" spans="2:20" ht="21.95" customHeight="1" thickTop="1" x14ac:dyDescent="0.25">
      <c r="B50" s="354">
        <v>70</v>
      </c>
      <c r="C50" s="163" t="s">
        <v>254</v>
      </c>
      <c r="D50" s="184">
        <v>2</v>
      </c>
      <c r="E50" s="166">
        <v>3</v>
      </c>
      <c r="F50" s="166">
        <v>0</v>
      </c>
      <c r="G50" s="211">
        <v>0</v>
      </c>
      <c r="H50" s="226">
        <v>5</v>
      </c>
      <c r="I50" s="184">
        <v>8</v>
      </c>
      <c r="J50" s="211">
        <v>39</v>
      </c>
      <c r="K50" s="166">
        <v>4</v>
      </c>
      <c r="L50" s="211">
        <v>0</v>
      </c>
      <c r="M50" s="226">
        <v>51</v>
      </c>
      <c r="N50" s="362">
        <v>13</v>
      </c>
      <c r="O50" s="166">
        <v>27</v>
      </c>
      <c r="P50" s="166">
        <v>1</v>
      </c>
      <c r="Q50" s="211">
        <v>0</v>
      </c>
      <c r="R50" s="226">
        <v>41</v>
      </c>
      <c r="S50" s="226">
        <v>97</v>
      </c>
      <c r="T50" s="463" t="s">
        <v>429</v>
      </c>
    </row>
    <row r="51" spans="2:20" ht="21.95" customHeight="1" x14ac:dyDescent="0.25">
      <c r="B51" s="354">
        <v>71</v>
      </c>
      <c r="C51" s="163" t="s">
        <v>255</v>
      </c>
      <c r="D51" s="184">
        <v>7</v>
      </c>
      <c r="E51" s="166">
        <v>17</v>
      </c>
      <c r="F51" s="166">
        <v>0</v>
      </c>
      <c r="G51" s="211">
        <v>0</v>
      </c>
      <c r="H51" s="226">
        <v>24</v>
      </c>
      <c r="I51" s="184">
        <v>68</v>
      </c>
      <c r="J51" s="211">
        <v>220</v>
      </c>
      <c r="K51" s="166">
        <v>11</v>
      </c>
      <c r="L51" s="211">
        <v>1</v>
      </c>
      <c r="M51" s="226">
        <v>300</v>
      </c>
      <c r="N51" s="362">
        <v>43</v>
      </c>
      <c r="O51" s="166">
        <v>115</v>
      </c>
      <c r="P51" s="166">
        <v>9</v>
      </c>
      <c r="Q51" s="211">
        <v>0</v>
      </c>
      <c r="R51" s="226">
        <v>167</v>
      </c>
      <c r="S51" s="226">
        <v>491</v>
      </c>
      <c r="T51" s="463" t="s">
        <v>430</v>
      </c>
    </row>
    <row r="52" spans="2:20" ht="35.1" customHeight="1" x14ac:dyDescent="0.25">
      <c r="B52" s="354">
        <v>72</v>
      </c>
      <c r="C52" s="163" t="s">
        <v>256</v>
      </c>
      <c r="D52" s="184">
        <v>0</v>
      </c>
      <c r="E52" s="166">
        <v>0</v>
      </c>
      <c r="F52" s="166">
        <v>0</v>
      </c>
      <c r="G52" s="211">
        <v>0</v>
      </c>
      <c r="H52" s="226">
        <v>0</v>
      </c>
      <c r="I52" s="184">
        <v>2</v>
      </c>
      <c r="J52" s="211">
        <v>1</v>
      </c>
      <c r="K52" s="166">
        <v>0</v>
      </c>
      <c r="L52" s="211">
        <v>0</v>
      </c>
      <c r="M52" s="226">
        <v>3</v>
      </c>
      <c r="N52" s="362">
        <v>2</v>
      </c>
      <c r="O52" s="166">
        <v>1</v>
      </c>
      <c r="P52" s="166">
        <v>0</v>
      </c>
      <c r="Q52" s="211">
        <v>0</v>
      </c>
      <c r="R52" s="226">
        <v>3</v>
      </c>
      <c r="S52" s="226">
        <v>6</v>
      </c>
      <c r="T52" s="463" t="s">
        <v>431</v>
      </c>
    </row>
    <row r="53" spans="2:20" ht="21.95" customHeight="1" x14ac:dyDescent="0.25">
      <c r="B53" s="354">
        <v>73</v>
      </c>
      <c r="C53" s="163" t="s">
        <v>257</v>
      </c>
      <c r="D53" s="184">
        <v>0</v>
      </c>
      <c r="E53" s="166">
        <v>5</v>
      </c>
      <c r="F53" s="166">
        <v>0</v>
      </c>
      <c r="G53" s="211">
        <v>0</v>
      </c>
      <c r="H53" s="226">
        <v>5</v>
      </c>
      <c r="I53" s="184">
        <v>4</v>
      </c>
      <c r="J53" s="211">
        <v>9</v>
      </c>
      <c r="K53" s="166">
        <v>0</v>
      </c>
      <c r="L53" s="211">
        <v>0</v>
      </c>
      <c r="M53" s="226">
        <v>13</v>
      </c>
      <c r="N53" s="362">
        <v>3</v>
      </c>
      <c r="O53" s="166">
        <v>8</v>
      </c>
      <c r="P53" s="166">
        <v>0</v>
      </c>
      <c r="Q53" s="211">
        <v>0</v>
      </c>
      <c r="R53" s="226">
        <v>11</v>
      </c>
      <c r="S53" s="226">
        <v>29</v>
      </c>
      <c r="T53" s="463" t="s">
        <v>432</v>
      </c>
    </row>
    <row r="54" spans="2:20" ht="35.1" customHeight="1" thickBot="1" x14ac:dyDescent="0.3">
      <c r="B54" s="354">
        <v>79</v>
      </c>
      <c r="C54" s="163" t="s">
        <v>258</v>
      </c>
      <c r="D54" s="184">
        <v>1</v>
      </c>
      <c r="E54" s="166">
        <v>0</v>
      </c>
      <c r="F54" s="166">
        <v>0</v>
      </c>
      <c r="G54" s="211">
        <v>0</v>
      </c>
      <c r="H54" s="226">
        <v>1</v>
      </c>
      <c r="I54" s="184">
        <v>1</v>
      </c>
      <c r="J54" s="211">
        <v>3</v>
      </c>
      <c r="K54" s="166">
        <v>0</v>
      </c>
      <c r="L54" s="211">
        <v>0</v>
      </c>
      <c r="M54" s="226">
        <v>4</v>
      </c>
      <c r="N54" s="362">
        <v>0</v>
      </c>
      <c r="O54" s="166">
        <v>0</v>
      </c>
      <c r="P54" s="166">
        <v>0</v>
      </c>
      <c r="Q54" s="211">
        <v>0</v>
      </c>
      <c r="R54" s="226">
        <v>0</v>
      </c>
      <c r="S54" s="226">
        <v>5</v>
      </c>
      <c r="T54" s="463" t="s">
        <v>433</v>
      </c>
    </row>
    <row r="55" spans="2:20" ht="21.95" customHeight="1" thickTop="1" thickBot="1" x14ac:dyDescent="0.3">
      <c r="B55" s="352">
        <v>8</v>
      </c>
      <c r="C55" s="353" t="s">
        <v>259</v>
      </c>
      <c r="D55" s="183">
        <v>1</v>
      </c>
      <c r="E55" s="159">
        <v>10</v>
      </c>
      <c r="F55" s="159">
        <v>0</v>
      </c>
      <c r="G55" s="307">
        <v>0</v>
      </c>
      <c r="H55" s="311">
        <v>11</v>
      </c>
      <c r="I55" s="183">
        <v>17</v>
      </c>
      <c r="J55" s="307">
        <v>41</v>
      </c>
      <c r="K55" s="159">
        <v>0</v>
      </c>
      <c r="L55" s="307">
        <v>0</v>
      </c>
      <c r="M55" s="311">
        <v>58</v>
      </c>
      <c r="N55" s="361">
        <v>11</v>
      </c>
      <c r="O55" s="159">
        <v>14</v>
      </c>
      <c r="P55" s="159">
        <v>2</v>
      </c>
      <c r="Q55" s="307">
        <v>0</v>
      </c>
      <c r="R55" s="311">
        <v>27</v>
      </c>
      <c r="S55" s="311">
        <v>96</v>
      </c>
    </row>
    <row r="56" spans="2:20" ht="21.95" customHeight="1" thickTop="1" x14ac:dyDescent="0.25">
      <c r="B56" s="354">
        <v>80</v>
      </c>
      <c r="C56" s="163" t="s">
        <v>260</v>
      </c>
      <c r="D56" s="184">
        <v>0</v>
      </c>
      <c r="E56" s="166">
        <v>0</v>
      </c>
      <c r="F56" s="166">
        <v>0</v>
      </c>
      <c r="G56" s="211">
        <v>0</v>
      </c>
      <c r="H56" s="226">
        <v>0</v>
      </c>
      <c r="I56" s="184">
        <v>3</v>
      </c>
      <c r="J56" s="211">
        <v>3</v>
      </c>
      <c r="K56" s="166">
        <v>0</v>
      </c>
      <c r="L56" s="211">
        <v>0</v>
      </c>
      <c r="M56" s="226">
        <v>6</v>
      </c>
      <c r="N56" s="362">
        <v>2</v>
      </c>
      <c r="O56" s="166">
        <v>0</v>
      </c>
      <c r="P56" s="166">
        <v>0</v>
      </c>
      <c r="Q56" s="211">
        <v>0</v>
      </c>
      <c r="R56" s="226">
        <v>2</v>
      </c>
      <c r="S56" s="226">
        <v>8</v>
      </c>
      <c r="T56" s="463" t="s">
        <v>434</v>
      </c>
    </row>
    <row r="57" spans="2:20" ht="21.95" customHeight="1" x14ac:dyDescent="0.25">
      <c r="B57" s="354">
        <v>81</v>
      </c>
      <c r="C57" s="163" t="s">
        <v>261</v>
      </c>
      <c r="D57" s="184">
        <v>0</v>
      </c>
      <c r="E57" s="166">
        <v>0</v>
      </c>
      <c r="F57" s="166">
        <v>0</v>
      </c>
      <c r="G57" s="211">
        <v>0</v>
      </c>
      <c r="H57" s="226">
        <v>0</v>
      </c>
      <c r="I57" s="184">
        <v>3</v>
      </c>
      <c r="J57" s="211">
        <v>4</v>
      </c>
      <c r="K57" s="166">
        <v>0</v>
      </c>
      <c r="L57" s="211">
        <v>0</v>
      </c>
      <c r="M57" s="226">
        <v>7</v>
      </c>
      <c r="N57" s="362">
        <v>1</v>
      </c>
      <c r="O57" s="166">
        <v>2</v>
      </c>
      <c r="P57" s="166">
        <v>0</v>
      </c>
      <c r="Q57" s="211">
        <v>0</v>
      </c>
      <c r="R57" s="226">
        <v>3</v>
      </c>
      <c r="S57" s="226">
        <v>10</v>
      </c>
      <c r="T57" s="463" t="s">
        <v>435</v>
      </c>
    </row>
    <row r="58" spans="2:20" ht="21.95" customHeight="1" x14ac:dyDescent="0.25">
      <c r="B58" s="354">
        <v>82</v>
      </c>
      <c r="C58" s="163" t="s">
        <v>262</v>
      </c>
      <c r="D58" s="184">
        <v>0</v>
      </c>
      <c r="E58" s="166">
        <v>0</v>
      </c>
      <c r="F58" s="166">
        <v>0</v>
      </c>
      <c r="G58" s="211">
        <v>0</v>
      </c>
      <c r="H58" s="226">
        <v>0</v>
      </c>
      <c r="I58" s="184">
        <v>1</v>
      </c>
      <c r="J58" s="211">
        <v>6</v>
      </c>
      <c r="K58" s="166">
        <v>0</v>
      </c>
      <c r="L58" s="211">
        <v>0</v>
      </c>
      <c r="M58" s="226">
        <v>7</v>
      </c>
      <c r="N58" s="362">
        <v>5</v>
      </c>
      <c r="O58" s="166">
        <v>3</v>
      </c>
      <c r="P58" s="166">
        <v>0</v>
      </c>
      <c r="Q58" s="211">
        <v>0</v>
      </c>
      <c r="R58" s="226">
        <v>8</v>
      </c>
      <c r="S58" s="226">
        <v>15</v>
      </c>
      <c r="T58" s="463" t="s">
        <v>436</v>
      </c>
    </row>
    <row r="59" spans="2:20" ht="21.95" customHeight="1" x14ac:dyDescent="0.25">
      <c r="B59" s="354">
        <v>83</v>
      </c>
      <c r="C59" s="163" t="s">
        <v>263</v>
      </c>
      <c r="D59" s="184">
        <v>1</v>
      </c>
      <c r="E59" s="166">
        <v>6</v>
      </c>
      <c r="F59" s="166">
        <v>0</v>
      </c>
      <c r="G59" s="211">
        <v>0</v>
      </c>
      <c r="H59" s="226">
        <v>7</v>
      </c>
      <c r="I59" s="184">
        <v>8</v>
      </c>
      <c r="J59" s="211">
        <v>23</v>
      </c>
      <c r="K59" s="166">
        <v>0</v>
      </c>
      <c r="L59" s="211">
        <v>0</v>
      </c>
      <c r="M59" s="226">
        <v>31</v>
      </c>
      <c r="N59" s="362">
        <v>2</v>
      </c>
      <c r="O59" s="166">
        <v>7</v>
      </c>
      <c r="P59" s="166">
        <v>2</v>
      </c>
      <c r="Q59" s="211">
        <v>0</v>
      </c>
      <c r="R59" s="226">
        <v>11</v>
      </c>
      <c r="S59" s="226">
        <v>49</v>
      </c>
      <c r="T59" s="463" t="s">
        <v>437</v>
      </c>
    </row>
    <row r="60" spans="2:20" ht="35.1" customHeight="1" thickBot="1" x14ac:dyDescent="0.3">
      <c r="B60" s="354">
        <v>89</v>
      </c>
      <c r="C60" s="163" t="s">
        <v>264</v>
      </c>
      <c r="D60" s="184">
        <v>0</v>
      </c>
      <c r="E60" s="166">
        <v>4</v>
      </c>
      <c r="F60" s="166">
        <v>0</v>
      </c>
      <c r="G60" s="211">
        <v>0</v>
      </c>
      <c r="H60" s="226">
        <v>4</v>
      </c>
      <c r="I60" s="184">
        <v>2</v>
      </c>
      <c r="J60" s="211">
        <v>5</v>
      </c>
      <c r="K60" s="166">
        <v>0</v>
      </c>
      <c r="L60" s="211">
        <v>0</v>
      </c>
      <c r="M60" s="226">
        <v>7</v>
      </c>
      <c r="N60" s="362">
        <v>1</v>
      </c>
      <c r="O60" s="166">
        <v>2</v>
      </c>
      <c r="P60" s="166">
        <v>0</v>
      </c>
      <c r="Q60" s="211">
        <v>0</v>
      </c>
      <c r="R60" s="226">
        <v>3</v>
      </c>
      <c r="S60" s="226">
        <v>14</v>
      </c>
      <c r="T60" s="463" t="s">
        <v>438</v>
      </c>
    </row>
    <row r="61" spans="2:20" ht="21.95" customHeight="1" thickTop="1" thickBot="1" x14ac:dyDescent="0.3">
      <c r="B61" s="352">
        <v>99</v>
      </c>
      <c r="C61" s="353" t="s">
        <v>265</v>
      </c>
      <c r="D61" s="183">
        <v>6</v>
      </c>
      <c r="E61" s="159">
        <v>8</v>
      </c>
      <c r="F61" s="159">
        <v>0</v>
      </c>
      <c r="G61" s="307">
        <v>0</v>
      </c>
      <c r="H61" s="311">
        <v>14</v>
      </c>
      <c r="I61" s="183">
        <v>34</v>
      </c>
      <c r="J61" s="307">
        <v>84</v>
      </c>
      <c r="K61" s="159">
        <v>1</v>
      </c>
      <c r="L61" s="307">
        <v>0</v>
      </c>
      <c r="M61" s="311">
        <v>119</v>
      </c>
      <c r="N61" s="361">
        <v>16</v>
      </c>
      <c r="O61" s="159">
        <v>62</v>
      </c>
      <c r="P61" s="159">
        <v>6</v>
      </c>
      <c r="Q61" s="307">
        <v>0</v>
      </c>
      <c r="R61" s="311">
        <v>84</v>
      </c>
      <c r="S61" s="311">
        <v>217</v>
      </c>
      <c r="T61" s="463" t="s">
        <v>439</v>
      </c>
    </row>
    <row r="62" spans="2:20" ht="21.95" customHeight="1" thickTop="1" thickBot="1" x14ac:dyDescent="0.3">
      <c r="B62" s="352" t="s">
        <v>50</v>
      </c>
      <c r="C62" s="353" t="s">
        <v>451</v>
      </c>
      <c r="D62" s="183">
        <v>1</v>
      </c>
      <c r="E62" s="159">
        <v>14</v>
      </c>
      <c r="F62" s="159">
        <v>0</v>
      </c>
      <c r="G62" s="307">
        <v>0</v>
      </c>
      <c r="H62" s="311">
        <v>15</v>
      </c>
      <c r="I62" s="183">
        <v>53</v>
      </c>
      <c r="J62" s="307">
        <v>129</v>
      </c>
      <c r="K62" s="159">
        <v>10</v>
      </c>
      <c r="L62" s="307">
        <v>0</v>
      </c>
      <c r="M62" s="311">
        <v>192</v>
      </c>
      <c r="N62" s="361">
        <v>35</v>
      </c>
      <c r="O62" s="159">
        <v>62</v>
      </c>
      <c r="P62" s="159">
        <v>4</v>
      </c>
      <c r="Q62" s="307">
        <v>0</v>
      </c>
      <c r="R62" s="311">
        <v>101</v>
      </c>
      <c r="S62" s="311">
        <v>308</v>
      </c>
      <c r="T62" s="463" t="s">
        <v>440</v>
      </c>
    </row>
    <row r="63" spans="2:20" ht="21.95" customHeight="1" thickTop="1" thickBot="1" x14ac:dyDescent="0.3">
      <c r="B63" s="635" t="s">
        <v>52</v>
      </c>
      <c r="C63" s="488"/>
      <c r="D63" s="227">
        <v>99</v>
      </c>
      <c r="E63" s="228">
        <v>275</v>
      </c>
      <c r="F63" s="228">
        <v>5</v>
      </c>
      <c r="G63" s="229">
        <v>0</v>
      </c>
      <c r="H63" s="230">
        <v>379</v>
      </c>
      <c r="I63" s="227">
        <v>1223</v>
      </c>
      <c r="J63" s="229">
        <v>2869</v>
      </c>
      <c r="K63" s="228">
        <v>141</v>
      </c>
      <c r="L63" s="229">
        <v>6</v>
      </c>
      <c r="M63" s="230">
        <v>4239</v>
      </c>
      <c r="N63" s="363">
        <v>697</v>
      </c>
      <c r="O63" s="228">
        <v>1607</v>
      </c>
      <c r="P63" s="228">
        <v>151</v>
      </c>
      <c r="Q63" s="229">
        <v>0</v>
      </c>
      <c r="R63" s="230">
        <v>2455</v>
      </c>
      <c r="S63" s="230">
        <v>7073</v>
      </c>
      <c r="T63" s="463" t="s">
        <v>79</v>
      </c>
    </row>
    <row r="64" spans="2:20" ht="16.5" thickTop="1" thickBot="1" x14ac:dyDescent="0.3">
      <c r="B64" s="146"/>
      <c r="C64" s="146"/>
      <c r="D64" s="245"/>
      <c r="E64" s="245"/>
      <c r="F64" s="245"/>
      <c r="G64" s="245"/>
      <c r="H64" s="245"/>
      <c r="I64" s="245"/>
      <c r="J64" s="245"/>
      <c r="K64" s="245"/>
      <c r="L64" s="245"/>
      <c r="M64" s="245"/>
      <c r="N64" s="245"/>
      <c r="O64" s="245"/>
      <c r="P64" s="245"/>
      <c r="Q64" s="245"/>
      <c r="R64" s="245"/>
      <c r="S64" s="245"/>
    </row>
    <row r="65" spans="2:19" ht="15.75" thickTop="1" x14ac:dyDescent="0.25">
      <c r="B65" s="500" t="s">
        <v>53</v>
      </c>
      <c r="C65" s="501"/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1"/>
      <c r="S65" s="153"/>
    </row>
    <row r="66" spans="2:19" ht="15.75" thickBot="1" x14ac:dyDescent="0.3">
      <c r="B66" s="196" t="s">
        <v>449</v>
      </c>
      <c r="C66" s="197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50"/>
    </row>
    <row r="67" spans="2:19" ht="15.75" thickTop="1" x14ac:dyDescent="0.25">
      <c r="B67" s="201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</row>
  </sheetData>
  <mergeCells count="16">
    <mergeCell ref="B65:C65"/>
    <mergeCell ref="B63:C63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  <pageSetUpPr fitToPage="1"/>
  </sheetPr>
  <dimension ref="B1:T69"/>
  <sheetViews>
    <sheetView topLeftCell="A45" zoomScale="70" zoomScaleNormal="70" workbookViewId="0">
      <selection activeCell="S7" sqref="D7:S63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5.7109375" style="143" customWidth="1"/>
    <col min="20" max="20" width="9.140625" style="463"/>
    <col min="21" max="16384" width="9.140625" style="143"/>
  </cols>
  <sheetData>
    <row r="1" spans="2:20" ht="15.75" thickBot="1" x14ac:dyDescent="0.3"/>
    <row r="2" spans="2:20" ht="25.15" customHeight="1" thickTop="1" thickBot="1" x14ac:dyDescent="0.3">
      <c r="B2" s="479" t="s">
        <v>562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502"/>
    </row>
    <row r="3" spans="2:20" ht="25.15" customHeight="1" thickTop="1" thickBot="1" x14ac:dyDescent="0.3">
      <c r="B3" s="492" t="s">
        <v>54</v>
      </c>
      <c r="C3" s="485" t="s">
        <v>266</v>
      </c>
      <c r="D3" s="503" t="s">
        <v>64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04"/>
      <c r="S3" s="516" t="s">
        <v>52</v>
      </c>
    </row>
    <row r="4" spans="2:20" ht="25.15" customHeight="1" thickTop="1" thickBot="1" x14ac:dyDescent="0.3">
      <c r="B4" s="580"/>
      <c r="C4" s="495"/>
      <c r="D4" s="503" t="s">
        <v>65</v>
      </c>
      <c r="E4" s="504"/>
      <c r="F4" s="504"/>
      <c r="G4" s="504"/>
      <c r="H4" s="512"/>
      <c r="I4" s="503" t="s">
        <v>66</v>
      </c>
      <c r="J4" s="504"/>
      <c r="K4" s="504"/>
      <c r="L4" s="504"/>
      <c r="M4" s="512"/>
      <c r="N4" s="529" t="s">
        <v>67</v>
      </c>
      <c r="O4" s="529"/>
      <c r="P4" s="529"/>
      <c r="Q4" s="529"/>
      <c r="R4" s="529"/>
      <c r="S4" s="517"/>
    </row>
    <row r="5" spans="2:20" ht="25.15" customHeight="1" thickTop="1" x14ac:dyDescent="0.25">
      <c r="B5" s="580"/>
      <c r="C5" s="495"/>
      <c r="D5" s="519" t="s">
        <v>56</v>
      </c>
      <c r="E5" s="607"/>
      <c r="F5" s="607"/>
      <c r="G5" s="608"/>
      <c r="H5" s="522" t="s">
        <v>52</v>
      </c>
      <c r="I5" s="519" t="s">
        <v>56</v>
      </c>
      <c r="J5" s="607"/>
      <c r="K5" s="607"/>
      <c r="L5" s="608"/>
      <c r="M5" s="486" t="s">
        <v>52</v>
      </c>
      <c r="N5" s="519" t="s">
        <v>56</v>
      </c>
      <c r="O5" s="607"/>
      <c r="P5" s="607"/>
      <c r="Q5" s="608"/>
      <c r="R5" s="522" t="s">
        <v>52</v>
      </c>
      <c r="S5" s="517"/>
    </row>
    <row r="6" spans="2:20" ht="25.15" customHeight="1" thickBot="1" x14ac:dyDescent="0.3">
      <c r="B6" s="581"/>
      <c r="C6" s="496"/>
      <c r="D6" s="429" t="s">
        <v>57</v>
      </c>
      <c r="E6" s="431" t="s">
        <v>450</v>
      </c>
      <c r="F6" s="431" t="s">
        <v>78</v>
      </c>
      <c r="G6" s="204" t="s">
        <v>58</v>
      </c>
      <c r="H6" s="523"/>
      <c r="I6" s="432" t="s">
        <v>57</v>
      </c>
      <c r="J6" s="431" t="s">
        <v>450</v>
      </c>
      <c r="K6" s="431" t="s">
        <v>78</v>
      </c>
      <c r="L6" s="204" t="s">
        <v>58</v>
      </c>
      <c r="M6" s="636"/>
      <c r="N6" s="429" t="s">
        <v>57</v>
      </c>
      <c r="O6" s="431" t="s">
        <v>450</v>
      </c>
      <c r="P6" s="431" t="s">
        <v>78</v>
      </c>
      <c r="Q6" s="204" t="s">
        <v>58</v>
      </c>
      <c r="R6" s="523"/>
      <c r="S6" s="518"/>
    </row>
    <row r="7" spans="2:20" ht="21.95" customHeight="1" thickTop="1" thickBot="1" x14ac:dyDescent="0.3">
      <c r="B7" s="364">
        <v>1</v>
      </c>
      <c r="C7" s="365" t="s">
        <v>211</v>
      </c>
      <c r="D7" s="366">
        <f t="shared" ref="D7:S7" si="0">SUM(D8:D16)</f>
        <v>0</v>
      </c>
      <c r="E7" s="308">
        <f t="shared" si="0"/>
        <v>3.6363636363636364E-3</v>
      </c>
      <c r="F7" s="308">
        <f t="shared" si="0"/>
        <v>0</v>
      </c>
      <c r="G7" s="298">
        <v>0</v>
      </c>
      <c r="H7" s="294">
        <f t="shared" si="0"/>
        <v>2.6385224274406332E-3</v>
      </c>
      <c r="I7" s="366">
        <f t="shared" si="0"/>
        <v>4.0883074407195418E-3</v>
      </c>
      <c r="J7" s="308">
        <f t="shared" si="0"/>
        <v>8.0167305681422101E-3</v>
      </c>
      <c r="K7" s="308">
        <f t="shared" si="0"/>
        <v>7.0921985815602835E-3</v>
      </c>
      <c r="L7" s="298">
        <f t="shared" si="0"/>
        <v>0</v>
      </c>
      <c r="M7" s="294">
        <f t="shared" si="0"/>
        <v>6.8412361405991978E-3</v>
      </c>
      <c r="N7" s="366">
        <f t="shared" si="0"/>
        <v>5.7388809182209472E-3</v>
      </c>
      <c r="O7" s="308">
        <f t="shared" si="0"/>
        <v>6.8450528935905426E-3</v>
      </c>
      <c r="P7" s="308">
        <f t="shared" si="0"/>
        <v>1.3245033112582781E-2</v>
      </c>
      <c r="Q7" s="298">
        <v>0</v>
      </c>
      <c r="R7" s="366">
        <f t="shared" si="0"/>
        <v>6.9246435845213856E-3</v>
      </c>
      <c r="S7" s="294">
        <f t="shared" si="0"/>
        <v>6.6449879824685438E-3</v>
      </c>
    </row>
    <row r="8" spans="2:20" ht="35.1" customHeight="1" thickTop="1" x14ac:dyDescent="0.25">
      <c r="B8" s="354">
        <v>10</v>
      </c>
      <c r="C8" s="163" t="s">
        <v>212</v>
      </c>
      <c r="D8" s="367">
        <f>'25.4.4'!D8/'25.4.4'!D$63</f>
        <v>0</v>
      </c>
      <c r="E8" s="316">
        <f>'25.4.4'!E8/'25.4.4'!E$63</f>
        <v>0</v>
      </c>
      <c r="F8" s="316">
        <f>'25.4.4'!F8/'25.4.4'!F$63</f>
        <v>0</v>
      </c>
      <c r="G8" s="317">
        <v>0</v>
      </c>
      <c r="H8" s="318">
        <f>'25.4.4'!H8/'25.4.4'!H$63</f>
        <v>0</v>
      </c>
      <c r="I8" s="367">
        <f>'25.4.4'!I8/'25.4.4'!I$63</f>
        <v>0</v>
      </c>
      <c r="J8" s="316">
        <f>'25.4.4'!J8/'25.4.4'!J$63</f>
        <v>0</v>
      </c>
      <c r="K8" s="316">
        <f>'25.4.4'!K8/'25.4.4'!K$63</f>
        <v>0</v>
      </c>
      <c r="L8" s="317">
        <f>'25.4.4'!L8/'25.4.4'!L$63</f>
        <v>0</v>
      </c>
      <c r="M8" s="318">
        <f>'25.4.4'!M8/'25.4.4'!M$63</f>
        <v>0</v>
      </c>
      <c r="N8" s="367">
        <f>'25.4.4'!N8/'25.4.4'!N$63</f>
        <v>0</v>
      </c>
      <c r="O8" s="316">
        <f>'25.4.4'!O8/'25.4.4'!O$63</f>
        <v>0</v>
      </c>
      <c r="P8" s="316">
        <f>'25.4.4'!P8/'25.4.4'!P$63</f>
        <v>0</v>
      </c>
      <c r="Q8" s="317">
        <v>0</v>
      </c>
      <c r="R8" s="368">
        <f>'25.4.4'!R8/'25.4.4'!R$63</f>
        <v>0</v>
      </c>
      <c r="S8" s="318">
        <f>'25.4.4'!S8/'25.4.4'!S$63</f>
        <v>0</v>
      </c>
      <c r="T8" s="463" t="s">
        <v>393</v>
      </c>
    </row>
    <row r="9" spans="2:20" ht="21.95" customHeight="1" x14ac:dyDescent="0.25">
      <c r="B9" s="354">
        <v>11</v>
      </c>
      <c r="C9" s="163" t="s">
        <v>213</v>
      </c>
      <c r="D9" s="367">
        <f>'25.4.4'!D9/'25.4.4'!D$63</f>
        <v>0</v>
      </c>
      <c r="E9" s="316">
        <f>'25.4.4'!E9/'25.4.4'!E$63</f>
        <v>0</v>
      </c>
      <c r="F9" s="316">
        <f>'25.4.4'!F9/'25.4.4'!F$63</f>
        <v>0</v>
      </c>
      <c r="G9" s="317">
        <v>0</v>
      </c>
      <c r="H9" s="318">
        <f>'25.4.4'!H9/'25.4.4'!H$63</f>
        <v>0</v>
      </c>
      <c r="I9" s="367">
        <f>'25.4.4'!I9/'25.4.4'!I$63</f>
        <v>0</v>
      </c>
      <c r="J9" s="316">
        <f>'25.4.4'!J9/'25.4.4'!J$63</f>
        <v>0</v>
      </c>
      <c r="K9" s="316">
        <f>'25.4.4'!K9/'25.4.4'!K$63</f>
        <v>0</v>
      </c>
      <c r="L9" s="317">
        <f>'25.4.4'!L9/'25.4.4'!L$63</f>
        <v>0</v>
      </c>
      <c r="M9" s="318">
        <f>'25.4.4'!M9/'25.4.4'!M$63</f>
        <v>0</v>
      </c>
      <c r="N9" s="367">
        <f>'25.4.4'!N9/'25.4.4'!N$63</f>
        <v>0</v>
      </c>
      <c r="O9" s="316">
        <f>'25.4.4'!O9/'25.4.4'!O$63</f>
        <v>6.222775357809583E-4</v>
      </c>
      <c r="P9" s="316">
        <f>'25.4.4'!P9/'25.4.4'!P$63</f>
        <v>0</v>
      </c>
      <c r="Q9" s="317">
        <v>0</v>
      </c>
      <c r="R9" s="368">
        <f>'25.4.4'!R9/'25.4.4'!R$63</f>
        <v>4.0733197556008148E-4</v>
      </c>
      <c r="S9" s="318">
        <f>'25.4.4'!S9/'25.4.4'!S$63</f>
        <v>1.4138272303124559E-4</v>
      </c>
      <c r="T9" s="463" t="s">
        <v>394</v>
      </c>
    </row>
    <row r="10" spans="2:20" ht="35.1" customHeight="1" x14ac:dyDescent="0.25">
      <c r="B10" s="354">
        <v>12</v>
      </c>
      <c r="C10" s="163" t="s">
        <v>214</v>
      </c>
      <c r="D10" s="367">
        <f>'25.4.4'!D10/'25.4.4'!D$63</f>
        <v>0</v>
      </c>
      <c r="E10" s="316">
        <f>'25.4.4'!E10/'25.4.4'!E$63</f>
        <v>0</v>
      </c>
      <c r="F10" s="316">
        <f>'25.4.4'!F10/'25.4.4'!F$63</f>
        <v>0</v>
      </c>
      <c r="G10" s="317">
        <v>0</v>
      </c>
      <c r="H10" s="318">
        <f>'25.4.4'!H10/'25.4.4'!H$63</f>
        <v>0</v>
      </c>
      <c r="I10" s="367">
        <f>'25.4.4'!I10/'25.4.4'!I$63</f>
        <v>0</v>
      </c>
      <c r="J10" s="316">
        <f>'25.4.4'!J10/'25.4.4'!J$63</f>
        <v>0</v>
      </c>
      <c r="K10" s="316">
        <f>'25.4.4'!K10/'25.4.4'!K$63</f>
        <v>0</v>
      </c>
      <c r="L10" s="317">
        <f>'25.4.4'!L10/'25.4.4'!L$63</f>
        <v>0</v>
      </c>
      <c r="M10" s="318">
        <f>'25.4.4'!M10/'25.4.4'!M$63</f>
        <v>0</v>
      </c>
      <c r="N10" s="367">
        <f>'25.4.4'!N10/'25.4.4'!N$63</f>
        <v>0</v>
      </c>
      <c r="O10" s="316">
        <f>'25.4.4'!O10/'25.4.4'!O$63</f>
        <v>0</v>
      </c>
      <c r="P10" s="316">
        <f>'25.4.4'!P10/'25.4.4'!P$63</f>
        <v>0</v>
      </c>
      <c r="Q10" s="317">
        <v>0</v>
      </c>
      <c r="R10" s="368">
        <f>'25.4.4'!R10/'25.4.4'!R$63</f>
        <v>0</v>
      </c>
      <c r="S10" s="318">
        <f>'25.4.4'!S10/'25.4.4'!S$63</f>
        <v>0</v>
      </c>
      <c r="T10" s="463" t="s">
        <v>395</v>
      </c>
    </row>
    <row r="11" spans="2:20" ht="21.95" customHeight="1" x14ac:dyDescent="0.25">
      <c r="B11" s="354">
        <v>13</v>
      </c>
      <c r="C11" s="163" t="s">
        <v>215</v>
      </c>
      <c r="D11" s="367">
        <f>'25.4.4'!D11/'25.4.4'!D$63</f>
        <v>0</v>
      </c>
      <c r="E11" s="316">
        <f>'25.4.4'!E11/'25.4.4'!E$63</f>
        <v>0</v>
      </c>
      <c r="F11" s="316">
        <f>'25.4.4'!F11/'25.4.4'!F$63</f>
        <v>0</v>
      </c>
      <c r="G11" s="317">
        <v>0</v>
      </c>
      <c r="H11" s="318">
        <f>'25.4.4'!H11/'25.4.4'!H$63</f>
        <v>0</v>
      </c>
      <c r="I11" s="367">
        <f>'25.4.4'!I11/'25.4.4'!I$63</f>
        <v>0</v>
      </c>
      <c r="J11" s="316">
        <f>'25.4.4'!J11/'25.4.4'!J$63</f>
        <v>3.4855350296270478E-4</v>
      </c>
      <c r="K11" s="316">
        <f>'25.4.4'!K11/'25.4.4'!K$63</f>
        <v>0</v>
      </c>
      <c r="L11" s="317">
        <f>'25.4.4'!L11/'25.4.4'!L$63</f>
        <v>0</v>
      </c>
      <c r="M11" s="318">
        <f>'25.4.4'!M11/'25.4.4'!M$63</f>
        <v>2.3590469450342062E-4</v>
      </c>
      <c r="N11" s="367">
        <f>'25.4.4'!N11/'25.4.4'!N$63</f>
        <v>0</v>
      </c>
      <c r="O11" s="316">
        <f>'25.4.4'!O11/'25.4.4'!O$63</f>
        <v>1.2445550715619166E-3</v>
      </c>
      <c r="P11" s="316">
        <f>'25.4.4'!P11/'25.4.4'!P$63</f>
        <v>0</v>
      </c>
      <c r="Q11" s="317">
        <v>0</v>
      </c>
      <c r="R11" s="368">
        <f>'25.4.4'!R11/'25.4.4'!R$63</f>
        <v>8.1466395112016296E-4</v>
      </c>
      <c r="S11" s="318">
        <f>'25.4.4'!S11/'25.4.4'!S$63</f>
        <v>4.2414816909373674E-4</v>
      </c>
      <c r="T11" s="463" t="s">
        <v>396</v>
      </c>
    </row>
    <row r="12" spans="2:20" ht="21.95" customHeight="1" x14ac:dyDescent="0.25">
      <c r="B12" s="354">
        <v>14</v>
      </c>
      <c r="C12" s="163" t="s">
        <v>216</v>
      </c>
      <c r="D12" s="367">
        <f>'25.4.4'!D12/'25.4.4'!D$63</f>
        <v>0</v>
      </c>
      <c r="E12" s="316">
        <f>'25.4.4'!E12/'25.4.4'!E$63</f>
        <v>0</v>
      </c>
      <c r="F12" s="316">
        <f>'25.4.4'!F12/'25.4.4'!F$63</f>
        <v>0</v>
      </c>
      <c r="G12" s="317">
        <v>0</v>
      </c>
      <c r="H12" s="318">
        <f>'25.4.4'!H12/'25.4.4'!H$63</f>
        <v>0</v>
      </c>
      <c r="I12" s="367">
        <f>'25.4.4'!I12/'25.4.4'!I$63</f>
        <v>2.4529844644317253E-3</v>
      </c>
      <c r="J12" s="316">
        <f>'25.4.4'!J12/'25.4.4'!J$63</f>
        <v>5.9254095503659815E-3</v>
      </c>
      <c r="K12" s="316">
        <f>'25.4.4'!K12/'25.4.4'!K$63</f>
        <v>7.0921985815602835E-3</v>
      </c>
      <c r="L12" s="317">
        <f>'25.4.4'!L12/'25.4.4'!L$63</f>
        <v>0</v>
      </c>
      <c r="M12" s="318">
        <f>'25.4.4'!M12/'25.4.4'!M$63</f>
        <v>4.953998584571833E-3</v>
      </c>
      <c r="N12" s="367">
        <f>'25.4.4'!N12/'25.4.4'!N$63</f>
        <v>5.7388809182209472E-3</v>
      </c>
      <c r="O12" s="316">
        <f>'25.4.4'!O12/'25.4.4'!O$63</f>
        <v>4.3559427504667085E-3</v>
      </c>
      <c r="P12" s="316">
        <f>'25.4.4'!P12/'25.4.4'!P$63</f>
        <v>6.6225165562913907E-3</v>
      </c>
      <c r="Q12" s="317">
        <v>0</v>
      </c>
      <c r="R12" s="368">
        <f>'25.4.4'!R12/'25.4.4'!R$63</f>
        <v>4.887983706720978E-3</v>
      </c>
      <c r="S12" s="318">
        <f>'25.4.4'!S12/'25.4.4'!S$63</f>
        <v>4.6656298600311046E-3</v>
      </c>
      <c r="T12" s="463" t="s">
        <v>397</v>
      </c>
    </row>
    <row r="13" spans="2:20" ht="21.95" customHeight="1" x14ac:dyDescent="0.25">
      <c r="B13" s="354">
        <v>15</v>
      </c>
      <c r="C13" s="163" t="s">
        <v>217</v>
      </c>
      <c r="D13" s="367">
        <f>'25.4.4'!D13/'25.4.4'!D$63</f>
        <v>0</v>
      </c>
      <c r="E13" s="316">
        <f>'25.4.4'!E13/'25.4.4'!E$63</f>
        <v>0</v>
      </c>
      <c r="F13" s="316">
        <f>'25.4.4'!F13/'25.4.4'!F$63</f>
        <v>0</v>
      </c>
      <c r="G13" s="317">
        <v>0</v>
      </c>
      <c r="H13" s="318">
        <f>'25.4.4'!H13/'25.4.4'!H$63</f>
        <v>0</v>
      </c>
      <c r="I13" s="367">
        <f>'25.4.4'!I13/'25.4.4'!I$63</f>
        <v>0</v>
      </c>
      <c r="J13" s="316">
        <f>'25.4.4'!J13/'25.4.4'!J$63</f>
        <v>0</v>
      </c>
      <c r="K13" s="316">
        <f>'25.4.4'!K13/'25.4.4'!K$63</f>
        <v>0</v>
      </c>
      <c r="L13" s="317">
        <f>'25.4.4'!L13/'25.4.4'!L$63</f>
        <v>0</v>
      </c>
      <c r="M13" s="318">
        <f>'25.4.4'!M13/'25.4.4'!M$63</f>
        <v>0</v>
      </c>
      <c r="N13" s="367">
        <f>'25.4.4'!N13/'25.4.4'!N$63</f>
        <v>0</v>
      </c>
      <c r="O13" s="316">
        <f>'25.4.4'!O13/'25.4.4'!O$63</f>
        <v>0</v>
      </c>
      <c r="P13" s="316">
        <f>'25.4.4'!P13/'25.4.4'!P$63</f>
        <v>0</v>
      </c>
      <c r="Q13" s="317">
        <v>0</v>
      </c>
      <c r="R13" s="368">
        <f>'25.4.4'!R13/'25.4.4'!R$63</f>
        <v>0</v>
      </c>
      <c r="S13" s="318">
        <f>'25.4.4'!S13/'25.4.4'!S$63</f>
        <v>0</v>
      </c>
      <c r="T13" s="463" t="s">
        <v>398</v>
      </c>
    </row>
    <row r="14" spans="2:20" ht="35.1" customHeight="1" x14ac:dyDescent="0.25">
      <c r="B14" s="354">
        <v>16</v>
      </c>
      <c r="C14" s="163" t="s">
        <v>218</v>
      </c>
      <c r="D14" s="367">
        <f>'25.4.4'!D14/'25.4.4'!D$63</f>
        <v>0</v>
      </c>
      <c r="E14" s="316">
        <f>'25.4.4'!E14/'25.4.4'!E$63</f>
        <v>0</v>
      </c>
      <c r="F14" s="316">
        <f>'25.4.4'!F14/'25.4.4'!F$63</f>
        <v>0</v>
      </c>
      <c r="G14" s="317">
        <v>0</v>
      </c>
      <c r="H14" s="318">
        <f>'25.4.4'!H14/'25.4.4'!H$63</f>
        <v>0</v>
      </c>
      <c r="I14" s="367">
        <f>'25.4.4'!I14/'25.4.4'!I$63</f>
        <v>1.6353229762878169E-3</v>
      </c>
      <c r="J14" s="316">
        <f>'25.4.4'!J14/'25.4.4'!J$63</f>
        <v>0</v>
      </c>
      <c r="K14" s="316">
        <f>'25.4.4'!K14/'25.4.4'!K$63</f>
        <v>0</v>
      </c>
      <c r="L14" s="317">
        <f>'25.4.4'!L14/'25.4.4'!L$63</f>
        <v>0</v>
      </c>
      <c r="M14" s="318">
        <f>'25.4.4'!M14/'25.4.4'!M$63</f>
        <v>4.7180938900684123E-4</v>
      </c>
      <c r="N14" s="367">
        <f>'25.4.4'!N14/'25.4.4'!N$63</f>
        <v>0</v>
      </c>
      <c r="O14" s="316">
        <f>'25.4.4'!O14/'25.4.4'!O$63</f>
        <v>0</v>
      </c>
      <c r="P14" s="316">
        <f>'25.4.4'!P14/'25.4.4'!P$63</f>
        <v>0</v>
      </c>
      <c r="Q14" s="317">
        <v>0</v>
      </c>
      <c r="R14" s="368">
        <f>'25.4.4'!R14/'25.4.4'!R$63</f>
        <v>0</v>
      </c>
      <c r="S14" s="318">
        <f>'25.4.4'!S14/'25.4.4'!S$63</f>
        <v>2.8276544606249118E-4</v>
      </c>
      <c r="T14" s="463" t="s">
        <v>399</v>
      </c>
    </row>
    <row r="15" spans="2:20" ht="35.1" customHeight="1" x14ac:dyDescent="0.25">
      <c r="B15" s="354">
        <v>17</v>
      </c>
      <c r="C15" s="163" t="s">
        <v>219</v>
      </c>
      <c r="D15" s="367">
        <f>'25.4.4'!D15/'25.4.4'!D$63</f>
        <v>0</v>
      </c>
      <c r="E15" s="316">
        <f>'25.4.4'!E15/'25.4.4'!E$63</f>
        <v>0</v>
      </c>
      <c r="F15" s="316">
        <f>'25.4.4'!F15/'25.4.4'!F$63</f>
        <v>0</v>
      </c>
      <c r="G15" s="317">
        <v>0</v>
      </c>
      <c r="H15" s="318">
        <f>'25.4.4'!H15/'25.4.4'!H$63</f>
        <v>0</v>
      </c>
      <c r="I15" s="367">
        <f>'25.4.4'!I15/'25.4.4'!I$63</f>
        <v>0</v>
      </c>
      <c r="J15" s="316">
        <f>'25.4.4'!J15/'25.4.4'!J$63</f>
        <v>3.4855350296270478E-4</v>
      </c>
      <c r="K15" s="316">
        <f>'25.4.4'!K15/'25.4.4'!K$63</f>
        <v>0</v>
      </c>
      <c r="L15" s="317">
        <f>'25.4.4'!L15/'25.4.4'!L$63</f>
        <v>0</v>
      </c>
      <c r="M15" s="318">
        <f>'25.4.4'!M15/'25.4.4'!M$63</f>
        <v>2.3590469450342062E-4</v>
      </c>
      <c r="N15" s="367">
        <f>'25.4.4'!N15/'25.4.4'!N$63</f>
        <v>0</v>
      </c>
      <c r="O15" s="316">
        <f>'25.4.4'!O15/'25.4.4'!O$63</f>
        <v>0</v>
      </c>
      <c r="P15" s="316">
        <f>'25.4.4'!P15/'25.4.4'!P$63</f>
        <v>0</v>
      </c>
      <c r="Q15" s="317">
        <v>0</v>
      </c>
      <c r="R15" s="368">
        <f>'25.4.4'!R15/'25.4.4'!R$63</f>
        <v>0</v>
      </c>
      <c r="S15" s="318">
        <f>'25.4.4'!S15/'25.4.4'!S$63</f>
        <v>1.4138272303124559E-4</v>
      </c>
      <c r="T15" s="463" t="s">
        <v>400</v>
      </c>
    </row>
    <row r="16" spans="2:20" ht="35.1" customHeight="1" thickBot="1" x14ac:dyDescent="0.3">
      <c r="B16" s="354">
        <v>19</v>
      </c>
      <c r="C16" s="163" t="s">
        <v>220</v>
      </c>
      <c r="D16" s="367">
        <f>'25.4.4'!D16/'25.4.4'!D$63</f>
        <v>0</v>
      </c>
      <c r="E16" s="316">
        <f>'25.4.4'!E16/'25.4.4'!E$63</f>
        <v>3.6363636363636364E-3</v>
      </c>
      <c r="F16" s="316">
        <f>'25.4.4'!F16/'25.4.4'!F$63</f>
        <v>0</v>
      </c>
      <c r="G16" s="317">
        <v>0</v>
      </c>
      <c r="H16" s="318">
        <f>'25.4.4'!H16/'25.4.4'!H$63</f>
        <v>2.6385224274406332E-3</v>
      </c>
      <c r="I16" s="367">
        <f>'25.4.4'!I16/'25.4.4'!I$63</f>
        <v>0</v>
      </c>
      <c r="J16" s="316">
        <f>'25.4.4'!J16/'25.4.4'!J$63</f>
        <v>1.3942140118508191E-3</v>
      </c>
      <c r="K16" s="316">
        <f>'25.4.4'!K16/'25.4.4'!K$63</f>
        <v>0</v>
      </c>
      <c r="L16" s="317">
        <f>'25.4.4'!L16/'25.4.4'!L$63</f>
        <v>0</v>
      </c>
      <c r="M16" s="318">
        <f>'25.4.4'!M16/'25.4.4'!M$63</f>
        <v>9.4361877801368247E-4</v>
      </c>
      <c r="N16" s="367">
        <f>'25.4.4'!N16/'25.4.4'!N$63</f>
        <v>0</v>
      </c>
      <c r="O16" s="316">
        <f>'25.4.4'!O16/'25.4.4'!O$63</f>
        <v>6.222775357809583E-4</v>
      </c>
      <c r="P16" s="316">
        <f>'25.4.4'!P16/'25.4.4'!P$63</f>
        <v>6.6225165562913907E-3</v>
      </c>
      <c r="Q16" s="317">
        <v>0</v>
      </c>
      <c r="R16" s="368">
        <f>'25.4.4'!R16/'25.4.4'!R$63</f>
        <v>8.1466395112016296E-4</v>
      </c>
      <c r="S16" s="318">
        <f>'25.4.4'!S16/'25.4.4'!S$63</f>
        <v>9.8967906121871915E-4</v>
      </c>
      <c r="T16" s="463" t="s">
        <v>401</v>
      </c>
    </row>
    <row r="17" spans="2:20" ht="21.95" customHeight="1" thickTop="1" thickBot="1" x14ac:dyDescent="0.3">
      <c r="B17" s="352">
        <v>2</v>
      </c>
      <c r="C17" s="353" t="s">
        <v>221</v>
      </c>
      <c r="D17" s="366">
        <f t="shared" ref="D17:S17" si="1">SUM(D18:D22)</f>
        <v>0</v>
      </c>
      <c r="E17" s="308">
        <f t="shared" si="1"/>
        <v>0</v>
      </c>
      <c r="F17" s="308">
        <f t="shared" si="1"/>
        <v>0</v>
      </c>
      <c r="G17" s="298">
        <v>0</v>
      </c>
      <c r="H17" s="294">
        <f t="shared" si="1"/>
        <v>0</v>
      </c>
      <c r="I17" s="366">
        <f t="shared" si="1"/>
        <v>0</v>
      </c>
      <c r="J17" s="308">
        <f t="shared" si="1"/>
        <v>1.0456605088881143E-3</v>
      </c>
      <c r="K17" s="308">
        <f t="shared" si="1"/>
        <v>0</v>
      </c>
      <c r="L17" s="298">
        <f t="shared" si="1"/>
        <v>0</v>
      </c>
      <c r="M17" s="294">
        <f t="shared" si="1"/>
        <v>7.0771408351026188E-4</v>
      </c>
      <c r="N17" s="366">
        <f t="shared" si="1"/>
        <v>0</v>
      </c>
      <c r="O17" s="308">
        <f t="shared" si="1"/>
        <v>6.222775357809583E-4</v>
      </c>
      <c r="P17" s="308">
        <f t="shared" si="1"/>
        <v>0</v>
      </c>
      <c r="Q17" s="298">
        <v>0</v>
      </c>
      <c r="R17" s="366">
        <f t="shared" si="1"/>
        <v>4.0733197556008148E-4</v>
      </c>
      <c r="S17" s="294">
        <f t="shared" si="1"/>
        <v>5.6553089212498236E-4</v>
      </c>
    </row>
    <row r="18" spans="2:20" ht="21.95" customHeight="1" thickTop="1" x14ac:dyDescent="0.25">
      <c r="B18" s="354">
        <v>20</v>
      </c>
      <c r="C18" s="163" t="s">
        <v>222</v>
      </c>
      <c r="D18" s="367">
        <f>'25.4.4'!D18/'25.4.4'!D$63</f>
        <v>0</v>
      </c>
      <c r="E18" s="316">
        <f>'25.4.4'!E18/'25.4.4'!E$63</f>
        <v>0</v>
      </c>
      <c r="F18" s="316">
        <f>'25.4.4'!F18/'25.4.4'!F$63</f>
        <v>0</v>
      </c>
      <c r="G18" s="317">
        <v>0</v>
      </c>
      <c r="H18" s="318">
        <f>'25.4.4'!H18/'25.4.4'!H$63</f>
        <v>0</v>
      </c>
      <c r="I18" s="367">
        <f>'25.4.4'!I18/'25.4.4'!I$63</f>
        <v>0</v>
      </c>
      <c r="J18" s="316">
        <f>'25.4.4'!J18/'25.4.4'!J$63</f>
        <v>3.4855350296270478E-4</v>
      </c>
      <c r="K18" s="316">
        <f>'25.4.4'!K18/'25.4.4'!K$63</f>
        <v>0</v>
      </c>
      <c r="L18" s="317">
        <f>'25.4.4'!L18/'25.4.4'!L$63</f>
        <v>0</v>
      </c>
      <c r="M18" s="318">
        <f>'25.4.4'!M18/'25.4.4'!M$63</f>
        <v>2.3590469450342062E-4</v>
      </c>
      <c r="N18" s="367">
        <f>'25.4.4'!N18/'25.4.4'!N$63</f>
        <v>0</v>
      </c>
      <c r="O18" s="316">
        <f>'25.4.4'!O18/'25.4.4'!O$63</f>
        <v>0</v>
      </c>
      <c r="P18" s="316">
        <f>'25.4.4'!P18/'25.4.4'!P$63</f>
        <v>0</v>
      </c>
      <c r="Q18" s="317">
        <v>0</v>
      </c>
      <c r="R18" s="368">
        <f>'25.4.4'!R18/'25.4.4'!R$63</f>
        <v>0</v>
      </c>
      <c r="S18" s="318">
        <f>'25.4.4'!S18/'25.4.4'!S$63</f>
        <v>1.4138272303124559E-4</v>
      </c>
      <c r="T18" s="463" t="s">
        <v>402</v>
      </c>
    </row>
    <row r="19" spans="2:20" ht="21.95" customHeight="1" x14ac:dyDescent="0.25">
      <c r="B19" s="354">
        <v>21</v>
      </c>
      <c r="C19" s="163" t="s">
        <v>223</v>
      </c>
      <c r="D19" s="367">
        <f>'25.4.4'!D19/'25.4.4'!D$63</f>
        <v>0</v>
      </c>
      <c r="E19" s="316">
        <f>'25.4.4'!E19/'25.4.4'!E$63</f>
        <v>0</v>
      </c>
      <c r="F19" s="316">
        <f>'25.4.4'!F19/'25.4.4'!F$63</f>
        <v>0</v>
      </c>
      <c r="G19" s="317">
        <v>0</v>
      </c>
      <c r="H19" s="318">
        <f>'25.4.4'!H19/'25.4.4'!H$63</f>
        <v>0</v>
      </c>
      <c r="I19" s="367">
        <f>'25.4.4'!I19/'25.4.4'!I$63</f>
        <v>0</v>
      </c>
      <c r="J19" s="316">
        <f>'25.4.4'!J19/'25.4.4'!J$63</f>
        <v>3.4855350296270478E-4</v>
      </c>
      <c r="K19" s="316">
        <f>'25.4.4'!K19/'25.4.4'!K$63</f>
        <v>0</v>
      </c>
      <c r="L19" s="317">
        <f>'25.4.4'!L19/'25.4.4'!L$63</f>
        <v>0</v>
      </c>
      <c r="M19" s="318">
        <f>'25.4.4'!M19/'25.4.4'!M$63</f>
        <v>2.3590469450342062E-4</v>
      </c>
      <c r="N19" s="367">
        <f>'25.4.4'!N19/'25.4.4'!N$63</f>
        <v>0</v>
      </c>
      <c r="O19" s="316">
        <f>'25.4.4'!O19/'25.4.4'!O$63</f>
        <v>0</v>
      </c>
      <c r="P19" s="316">
        <f>'25.4.4'!P19/'25.4.4'!P$63</f>
        <v>0</v>
      </c>
      <c r="Q19" s="317">
        <v>0</v>
      </c>
      <c r="R19" s="368">
        <f>'25.4.4'!R19/'25.4.4'!R$63</f>
        <v>0</v>
      </c>
      <c r="S19" s="318">
        <f>'25.4.4'!S19/'25.4.4'!S$63</f>
        <v>1.4138272303124559E-4</v>
      </c>
      <c r="T19" s="463" t="s">
        <v>403</v>
      </c>
    </row>
    <row r="20" spans="2:20" ht="21.95" customHeight="1" x14ac:dyDescent="0.25">
      <c r="B20" s="354">
        <v>22</v>
      </c>
      <c r="C20" s="163" t="s">
        <v>224</v>
      </c>
      <c r="D20" s="367">
        <f>'25.4.4'!D20/'25.4.4'!D$63</f>
        <v>0</v>
      </c>
      <c r="E20" s="316">
        <f>'25.4.4'!E20/'25.4.4'!E$63</f>
        <v>0</v>
      </c>
      <c r="F20" s="316">
        <f>'25.4.4'!F20/'25.4.4'!F$63</f>
        <v>0</v>
      </c>
      <c r="G20" s="317">
        <v>0</v>
      </c>
      <c r="H20" s="318">
        <f>'25.4.4'!H20/'25.4.4'!H$63</f>
        <v>0</v>
      </c>
      <c r="I20" s="367">
        <f>'25.4.4'!I20/'25.4.4'!I$63</f>
        <v>0</v>
      </c>
      <c r="J20" s="316">
        <f>'25.4.4'!J20/'25.4.4'!J$63</f>
        <v>0</v>
      </c>
      <c r="K20" s="316">
        <f>'25.4.4'!K20/'25.4.4'!K$63</f>
        <v>0</v>
      </c>
      <c r="L20" s="317">
        <f>'25.4.4'!L20/'25.4.4'!L$63</f>
        <v>0</v>
      </c>
      <c r="M20" s="318">
        <f>'25.4.4'!M20/'25.4.4'!M$63</f>
        <v>0</v>
      </c>
      <c r="N20" s="367">
        <f>'25.4.4'!N20/'25.4.4'!N$63</f>
        <v>0</v>
      </c>
      <c r="O20" s="316">
        <f>'25.4.4'!O20/'25.4.4'!O$63</f>
        <v>0</v>
      </c>
      <c r="P20" s="316">
        <f>'25.4.4'!P20/'25.4.4'!P$63</f>
        <v>0</v>
      </c>
      <c r="Q20" s="317">
        <v>0</v>
      </c>
      <c r="R20" s="368">
        <f>'25.4.4'!R20/'25.4.4'!R$63</f>
        <v>0</v>
      </c>
      <c r="S20" s="318">
        <f>'25.4.4'!S20/'25.4.4'!S$63</f>
        <v>0</v>
      </c>
      <c r="T20" s="463" t="s">
        <v>404</v>
      </c>
    </row>
    <row r="21" spans="2:20" ht="21.95" customHeight="1" x14ac:dyDescent="0.25">
      <c r="B21" s="354">
        <v>23</v>
      </c>
      <c r="C21" s="163" t="s">
        <v>225</v>
      </c>
      <c r="D21" s="367">
        <f>'25.4.4'!D21/'25.4.4'!D$63</f>
        <v>0</v>
      </c>
      <c r="E21" s="316">
        <f>'25.4.4'!E21/'25.4.4'!E$63</f>
        <v>0</v>
      </c>
      <c r="F21" s="316">
        <f>'25.4.4'!F21/'25.4.4'!F$63</f>
        <v>0</v>
      </c>
      <c r="G21" s="317">
        <v>0</v>
      </c>
      <c r="H21" s="318">
        <f>'25.4.4'!H21/'25.4.4'!H$63</f>
        <v>0</v>
      </c>
      <c r="I21" s="367">
        <f>'25.4.4'!I21/'25.4.4'!I$63</f>
        <v>0</v>
      </c>
      <c r="J21" s="316">
        <f>'25.4.4'!J21/'25.4.4'!J$63</f>
        <v>0</v>
      </c>
      <c r="K21" s="316">
        <f>'25.4.4'!K21/'25.4.4'!K$63</f>
        <v>0</v>
      </c>
      <c r="L21" s="317">
        <f>'25.4.4'!L21/'25.4.4'!L$63</f>
        <v>0</v>
      </c>
      <c r="M21" s="318">
        <f>'25.4.4'!M21/'25.4.4'!M$63</f>
        <v>0</v>
      </c>
      <c r="N21" s="367">
        <f>'25.4.4'!N21/'25.4.4'!N$63</f>
        <v>0</v>
      </c>
      <c r="O21" s="316">
        <f>'25.4.4'!O21/'25.4.4'!O$63</f>
        <v>0</v>
      </c>
      <c r="P21" s="316">
        <f>'25.4.4'!P21/'25.4.4'!P$63</f>
        <v>0</v>
      </c>
      <c r="Q21" s="317">
        <v>0</v>
      </c>
      <c r="R21" s="368">
        <f>'25.4.4'!R21/'25.4.4'!R$63</f>
        <v>0</v>
      </c>
      <c r="S21" s="318">
        <f>'25.4.4'!S21/'25.4.4'!S$63</f>
        <v>0</v>
      </c>
      <c r="T21" s="463" t="s">
        <v>405</v>
      </c>
    </row>
    <row r="22" spans="2:20" ht="35.1" customHeight="1" thickBot="1" x14ac:dyDescent="0.3">
      <c r="B22" s="354">
        <v>29</v>
      </c>
      <c r="C22" s="163" t="s">
        <v>226</v>
      </c>
      <c r="D22" s="367">
        <f>'25.4.4'!D22/'25.4.4'!D$63</f>
        <v>0</v>
      </c>
      <c r="E22" s="316">
        <f>'25.4.4'!E22/'25.4.4'!E$63</f>
        <v>0</v>
      </c>
      <c r="F22" s="316">
        <f>'25.4.4'!F22/'25.4.4'!F$63</f>
        <v>0</v>
      </c>
      <c r="G22" s="317">
        <v>0</v>
      </c>
      <c r="H22" s="318">
        <f>'25.4.4'!H22/'25.4.4'!H$63</f>
        <v>0</v>
      </c>
      <c r="I22" s="367">
        <f>'25.4.4'!I22/'25.4.4'!I$63</f>
        <v>0</v>
      </c>
      <c r="J22" s="316">
        <f>'25.4.4'!J22/'25.4.4'!J$63</f>
        <v>3.4855350296270478E-4</v>
      </c>
      <c r="K22" s="316">
        <f>'25.4.4'!K22/'25.4.4'!K$63</f>
        <v>0</v>
      </c>
      <c r="L22" s="317">
        <f>'25.4.4'!L22/'25.4.4'!L$63</f>
        <v>0</v>
      </c>
      <c r="M22" s="318">
        <f>'25.4.4'!M22/'25.4.4'!M$63</f>
        <v>2.3590469450342062E-4</v>
      </c>
      <c r="N22" s="367">
        <f>'25.4.4'!N22/'25.4.4'!N$63</f>
        <v>0</v>
      </c>
      <c r="O22" s="316">
        <f>'25.4.4'!O22/'25.4.4'!O$63</f>
        <v>6.222775357809583E-4</v>
      </c>
      <c r="P22" s="316">
        <f>'25.4.4'!P22/'25.4.4'!P$63</f>
        <v>0</v>
      </c>
      <c r="Q22" s="317">
        <v>0</v>
      </c>
      <c r="R22" s="368">
        <f>'25.4.4'!R22/'25.4.4'!R$63</f>
        <v>4.0733197556008148E-4</v>
      </c>
      <c r="S22" s="318">
        <f>'25.4.4'!S22/'25.4.4'!S$63</f>
        <v>2.8276544606249118E-4</v>
      </c>
      <c r="T22" s="463" t="s">
        <v>406</v>
      </c>
    </row>
    <row r="23" spans="2:20" ht="35.1" customHeight="1" thickTop="1" thickBot="1" x14ac:dyDescent="0.3">
      <c r="B23" s="352">
        <v>3</v>
      </c>
      <c r="C23" s="353" t="s">
        <v>227</v>
      </c>
      <c r="D23" s="366">
        <f t="shared" ref="D23:S23" si="2">SUM(D24:D27)</f>
        <v>0.40404040404040403</v>
      </c>
      <c r="E23" s="308">
        <f t="shared" si="2"/>
        <v>0.30909090909090908</v>
      </c>
      <c r="F23" s="308">
        <f t="shared" si="2"/>
        <v>0.2</v>
      </c>
      <c r="G23" s="298">
        <v>0</v>
      </c>
      <c r="H23" s="294">
        <f t="shared" si="2"/>
        <v>0.33245382585751981</v>
      </c>
      <c r="I23" s="366">
        <f t="shared" si="2"/>
        <v>0.44071954210956665</v>
      </c>
      <c r="J23" s="308">
        <f t="shared" si="2"/>
        <v>0.36528407110491456</v>
      </c>
      <c r="K23" s="308">
        <f t="shared" si="2"/>
        <v>0.36170212765957444</v>
      </c>
      <c r="L23" s="298">
        <f t="shared" si="2"/>
        <v>0</v>
      </c>
      <c r="M23" s="294">
        <f t="shared" si="2"/>
        <v>0.386411889596603</v>
      </c>
      <c r="N23" s="366">
        <f t="shared" si="2"/>
        <v>0.50071736011477763</v>
      </c>
      <c r="O23" s="308">
        <f t="shared" si="2"/>
        <v>0.45861854387056628</v>
      </c>
      <c r="P23" s="308">
        <f t="shared" si="2"/>
        <v>0.45695364238410596</v>
      </c>
      <c r="Q23" s="298">
        <v>0</v>
      </c>
      <c r="R23" s="366">
        <f t="shared" si="2"/>
        <v>0.47046843177189407</v>
      </c>
      <c r="S23" s="294">
        <f t="shared" si="2"/>
        <v>0.41269616852820584</v>
      </c>
    </row>
    <row r="24" spans="2:20" ht="35.1" customHeight="1" thickTop="1" x14ac:dyDescent="0.25">
      <c r="B24" s="354">
        <v>30</v>
      </c>
      <c r="C24" s="163" t="s">
        <v>228</v>
      </c>
      <c r="D24" s="367">
        <f>'25.4.4'!D24/'25.4.4'!D$63</f>
        <v>6.0606060606060608E-2</v>
      </c>
      <c r="E24" s="316">
        <f>'25.4.4'!E24/'25.4.4'!E$63</f>
        <v>2.9090909090909091E-2</v>
      </c>
      <c r="F24" s="316">
        <f>'25.4.4'!F24/'25.4.4'!F$63</f>
        <v>0</v>
      </c>
      <c r="G24" s="317">
        <v>0</v>
      </c>
      <c r="H24" s="318">
        <f>'25.4.4'!H24/'25.4.4'!H$63</f>
        <v>3.6939313984168866E-2</v>
      </c>
      <c r="I24" s="367">
        <f>'25.4.4'!I24/'25.4.4'!I$63</f>
        <v>4.7424366312346686E-2</v>
      </c>
      <c r="J24" s="316">
        <f>'25.4.4'!J24/'25.4.4'!J$63</f>
        <v>3.206692227256884E-2</v>
      </c>
      <c r="K24" s="316">
        <f>'25.4.4'!K24/'25.4.4'!K$63</f>
        <v>6.3829787234042548E-2</v>
      </c>
      <c r="L24" s="317">
        <f>'25.4.4'!L24/'25.4.4'!L$63</f>
        <v>0</v>
      </c>
      <c r="M24" s="318">
        <f>'25.4.4'!M24/'25.4.4'!M$63</f>
        <v>3.7508846426043879E-2</v>
      </c>
      <c r="N24" s="367">
        <f>'25.4.4'!N24/'25.4.4'!N$63</f>
        <v>5.4519368723098996E-2</v>
      </c>
      <c r="O24" s="316">
        <f>'25.4.4'!O24/'25.4.4'!O$63</f>
        <v>4.2937149968886125E-2</v>
      </c>
      <c r="P24" s="316">
        <f>'25.4.4'!P24/'25.4.4'!P$63</f>
        <v>4.6357615894039736E-2</v>
      </c>
      <c r="Q24" s="317">
        <v>0</v>
      </c>
      <c r="R24" s="368">
        <f>'25.4.4'!R24/'25.4.4'!R$63</f>
        <v>4.6435845213849289E-2</v>
      </c>
      <c r="S24" s="318">
        <f>'25.4.4'!S24/'25.4.4'!S$63</f>
        <v>4.057684150996748E-2</v>
      </c>
      <c r="T24" s="463" t="s">
        <v>407</v>
      </c>
    </row>
    <row r="25" spans="2:20" ht="21.95" customHeight="1" x14ac:dyDescent="0.25">
      <c r="B25" s="354">
        <v>31</v>
      </c>
      <c r="C25" s="163" t="s">
        <v>229</v>
      </c>
      <c r="D25" s="367">
        <f>'25.4.4'!D25/'25.4.4'!D$63</f>
        <v>0.29292929292929293</v>
      </c>
      <c r="E25" s="316">
        <f>'25.4.4'!E25/'25.4.4'!E$63</f>
        <v>0.20363636363636364</v>
      </c>
      <c r="F25" s="316">
        <f>'25.4.4'!F25/'25.4.4'!F$63</f>
        <v>0.2</v>
      </c>
      <c r="G25" s="317">
        <v>0</v>
      </c>
      <c r="H25" s="318">
        <f>'25.4.4'!H25/'25.4.4'!H$63</f>
        <v>0.22691292875989447</v>
      </c>
      <c r="I25" s="367">
        <f>'25.4.4'!I25/'25.4.4'!I$63</f>
        <v>0.3401471790678659</v>
      </c>
      <c r="J25" s="316">
        <f>'25.4.4'!J25/'25.4.4'!J$63</f>
        <v>0.28267689090275355</v>
      </c>
      <c r="K25" s="316">
        <f>'25.4.4'!K25/'25.4.4'!K$63</f>
        <v>0.26241134751773049</v>
      </c>
      <c r="L25" s="317">
        <f>'25.4.4'!L25/'25.4.4'!L$63</f>
        <v>0</v>
      </c>
      <c r="M25" s="318">
        <f>'25.4.4'!M25/'25.4.4'!M$63</f>
        <v>0.29818353385232366</v>
      </c>
      <c r="N25" s="367">
        <f>'25.4.4'!N25/'25.4.4'!N$63</f>
        <v>0.40602582496413198</v>
      </c>
      <c r="O25" s="316">
        <f>'25.4.4'!O25/'25.4.4'!O$63</f>
        <v>0.35780958307405103</v>
      </c>
      <c r="P25" s="316">
        <f>'25.4.4'!P25/'25.4.4'!P$63</f>
        <v>0.32450331125827814</v>
      </c>
      <c r="Q25" s="317">
        <v>0</v>
      </c>
      <c r="R25" s="368">
        <f>'25.4.4'!R25/'25.4.4'!R$63</f>
        <v>0.36945010183299387</v>
      </c>
      <c r="S25" s="318">
        <f>'25.4.4'!S25/'25.4.4'!S$63</f>
        <v>0.31910080588152129</v>
      </c>
      <c r="T25" s="463" t="s">
        <v>408</v>
      </c>
    </row>
    <row r="26" spans="2:20" ht="21.95" customHeight="1" x14ac:dyDescent="0.25">
      <c r="B26" s="354">
        <v>32</v>
      </c>
      <c r="C26" s="163" t="s">
        <v>230</v>
      </c>
      <c r="D26" s="367">
        <f>'25.4.4'!D26/'25.4.4'!D$63</f>
        <v>5.0505050505050504E-2</v>
      </c>
      <c r="E26" s="316">
        <f>'25.4.4'!E26/'25.4.4'!E$63</f>
        <v>6.9090909090909092E-2</v>
      </c>
      <c r="F26" s="316">
        <f>'25.4.4'!F26/'25.4.4'!F$63</f>
        <v>0</v>
      </c>
      <c r="G26" s="317">
        <v>0</v>
      </c>
      <c r="H26" s="318">
        <f>'25.4.4'!H26/'25.4.4'!H$63</f>
        <v>6.3324538258575203E-2</v>
      </c>
      <c r="I26" s="367">
        <f>'25.4.4'!I26/'25.4.4'!I$63</f>
        <v>4.578904333605887E-2</v>
      </c>
      <c r="J26" s="316">
        <f>'25.4.4'!J26/'25.4.4'!J$63</f>
        <v>4.4266294876263504E-2</v>
      </c>
      <c r="K26" s="316">
        <f>'25.4.4'!K26/'25.4.4'!K$63</f>
        <v>3.5460992907801421E-2</v>
      </c>
      <c r="L26" s="317">
        <f>'25.4.4'!L26/'25.4.4'!L$63</f>
        <v>0</v>
      </c>
      <c r="M26" s="318">
        <f>'25.4.4'!M26/'25.4.4'!M$63</f>
        <v>4.4350082566643079E-2</v>
      </c>
      <c r="N26" s="367">
        <f>'25.4.4'!N26/'25.4.4'!N$63</f>
        <v>3.2998565279770443E-2</v>
      </c>
      <c r="O26" s="316">
        <f>'25.4.4'!O26/'25.4.4'!O$63</f>
        <v>4.667081518357187E-2</v>
      </c>
      <c r="P26" s="316">
        <f>'25.4.4'!P26/'25.4.4'!P$63</f>
        <v>7.2847682119205295E-2</v>
      </c>
      <c r="Q26" s="317">
        <v>0</v>
      </c>
      <c r="R26" s="368">
        <f>'25.4.4'!R26/'25.4.4'!R$63</f>
        <v>4.4399185336048877E-2</v>
      </c>
      <c r="S26" s="318">
        <f>'25.4.4'!S26/'25.4.4'!S$63</f>
        <v>4.5383854093029835E-2</v>
      </c>
      <c r="T26" s="463" t="s">
        <v>409</v>
      </c>
    </row>
    <row r="27" spans="2:20" ht="21.95" customHeight="1" thickBot="1" x14ac:dyDescent="0.3">
      <c r="B27" s="354">
        <v>39</v>
      </c>
      <c r="C27" s="163" t="s">
        <v>231</v>
      </c>
      <c r="D27" s="367">
        <f>'25.4.4'!D27/'25.4.4'!D$63</f>
        <v>0</v>
      </c>
      <c r="E27" s="316">
        <f>'25.4.4'!E27/'25.4.4'!E$63</f>
        <v>7.2727272727272727E-3</v>
      </c>
      <c r="F27" s="316">
        <f>'25.4.4'!F27/'25.4.4'!F$63</f>
        <v>0</v>
      </c>
      <c r="G27" s="317">
        <v>0</v>
      </c>
      <c r="H27" s="318">
        <f>'25.4.4'!H27/'25.4.4'!H$63</f>
        <v>5.2770448548812663E-3</v>
      </c>
      <c r="I27" s="367">
        <f>'25.4.4'!I27/'25.4.4'!I$63</f>
        <v>7.3589533932951756E-3</v>
      </c>
      <c r="J27" s="316">
        <f>'25.4.4'!J27/'25.4.4'!J$63</f>
        <v>6.2739630533286857E-3</v>
      </c>
      <c r="K27" s="316">
        <f>'25.4.4'!K27/'25.4.4'!K$63</f>
        <v>0</v>
      </c>
      <c r="L27" s="317">
        <f>'25.4.4'!L27/'25.4.4'!L$63</f>
        <v>0</v>
      </c>
      <c r="M27" s="318">
        <f>'25.4.4'!M27/'25.4.4'!M$63</f>
        <v>6.369426751592357E-3</v>
      </c>
      <c r="N27" s="367">
        <f>'25.4.4'!N27/'25.4.4'!N$63</f>
        <v>7.1736011477761836E-3</v>
      </c>
      <c r="O27" s="316">
        <f>'25.4.4'!O27/'25.4.4'!O$63</f>
        <v>1.120099564405725E-2</v>
      </c>
      <c r="P27" s="316">
        <f>'25.4.4'!P27/'25.4.4'!P$63</f>
        <v>1.3245033112582781E-2</v>
      </c>
      <c r="Q27" s="317">
        <v>0</v>
      </c>
      <c r="R27" s="368">
        <f>'25.4.4'!R27/'25.4.4'!R$63</f>
        <v>1.0183299389002037E-2</v>
      </c>
      <c r="S27" s="318">
        <f>'25.4.4'!S27/'25.4.4'!S$63</f>
        <v>7.6346670436872616E-3</v>
      </c>
      <c r="T27" s="463" t="s">
        <v>410</v>
      </c>
    </row>
    <row r="28" spans="2:20" ht="21.95" customHeight="1" thickTop="1" thickBot="1" x14ac:dyDescent="0.3">
      <c r="B28" s="352">
        <v>4</v>
      </c>
      <c r="C28" s="353" t="s">
        <v>232</v>
      </c>
      <c r="D28" s="366">
        <f t="shared" ref="D28:S28" si="3">SUM(D29:D35)</f>
        <v>0.33333333333333337</v>
      </c>
      <c r="E28" s="308">
        <f t="shared" si="3"/>
        <v>0.4</v>
      </c>
      <c r="F28" s="308">
        <f t="shared" si="3"/>
        <v>0.4</v>
      </c>
      <c r="G28" s="298">
        <v>0</v>
      </c>
      <c r="H28" s="294">
        <f t="shared" si="3"/>
        <v>0.38258575197889183</v>
      </c>
      <c r="I28" s="366">
        <f t="shared" si="3"/>
        <v>0.30417007358953391</v>
      </c>
      <c r="J28" s="308">
        <f t="shared" si="3"/>
        <v>0.33147438131753226</v>
      </c>
      <c r="K28" s="308">
        <f t="shared" si="3"/>
        <v>0.3475177304964539</v>
      </c>
      <c r="L28" s="298">
        <f t="shared" si="3"/>
        <v>0.66666666666666663</v>
      </c>
      <c r="M28" s="294">
        <f t="shared" si="3"/>
        <v>0.32460485963670677</v>
      </c>
      <c r="N28" s="366">
        <f t="shared" si="3"/>
        <v>0.19799139167862265</v>
      </c>
      <c r="O28" s="308">
        <f t="shared" si="3"/>
        <v>0.22650902302426884</v>
      </c>
      <c r="P28" s="308">
        <f t="shared" si="3"/>
        <v>0.27814569536423844</v>
      </c>
      <c r="Q28" s="298">
        <v>0</v>
      </c>
      <c r="R28" s="366">
        <f t="shared" si="3"/>
        <v>0.22158859470468431</v>
      </c>
      <c r="S28" s="294">
        <f t="shared" si="3"/>
        <v>0.29195532305952215</v>
      </c>
    </row>
    <row r="29" spans="2:20" ht="21.95" customHeight="1" thickTop="1" x14ac:dyDescent="0.25">
      <c r="B29" s="354">
        <v>40</v>
      </c>
      <c r="C29" s="163" t="s">
        <v>233</v>
      </c>
      <c r="D29" s="367">
        <f>'25.4.4'!D29/'25.4.4'!D$63</f>
        <v>3.0303030303030304E-2</v>
      </c>
      <c r="E29" s="316">
        <f>'25.4.4'!E29/'25.4.4'!E$63</f>
        <v>2.181818181818182E-2</v>
      </c>
      <c r="F29" s="316">
        <f>'25.4.4'!F29/'25.4.4'!F$63</f>
        <v>0</v>
      </c>
      <c r="G29" s="317">
        <v>0</v>
      </c>
      <c r="H29" s="318">
        <f>'25.4.4'!H29/'25.4.4'!H$63</f>
        <v>2.3746701846965697E-2</v>
      </c>
      <c r="I29" s="367">
        <f>'25.4.4'!I29/'25.4.4'!I$63</f>
        <v>2.7800490596892886E-2</v>
      </c>
      <c r="J29" s="316">
        <f>'25.4.4'!J29/'25.4.4'!J$63</f>
        <v>3.1021261763680724E-2</v>
      </c>
      <c r="K29" s="316">
        <f>'25.4.4'!K29/'25.4.4'!K$63</f>
        <v>2.1276595744680851E-2</v>
      </c>
      <c r="L29" s="317">
        <f>'25.4.4'!L29/'25.4.4'!L$63</f>
        <v>0.33333333333333331</v>
      </c>
      <c r="M29" s="318">
        <f>'25.4.4'!M29/'25.4.4'!M$63</f>
        <v>3.0195800896437839E-2</v>
      </c>
      <c r="N29" s="367">
        <f>'25.4.4'!N29/'25.4.4'!N$63</f>
        <v>1.8651362984218076E-2</v>
      </c>
      <c r="O29" s="316">
        <f>'25.4.4'!O29/'25.4.4'!O$63</f>
        <v>2.3024268823895456E-2</v>
      </c>
      <c r="P29" s="316">
        <f>'25.4.4'!P29/'25.4.4'!P$63</f>
        <v>3.9735099337748346E-2</v>
      </c>
      <c r="Q29" s="317">
        <v>0</v>
      </c>
      <c r="R29" s="368">
        <f>'25.4.4'!R29/'25.4.4'!R$63</f>
        <v>2.2810590631364563E-2</v>
      </c>
      <c r="S29" s="318">
        <f>'25.4.4'!S29/'25.4.4'!S$63</f>
        <v>2.7286865545030396E-2</v>
      </c>
      <c r="T29" s="463" t="s">
        <v>411</v>
      </c>
    </row>
    <row r="30" spans="2:20" ht="21.95" customHeight="1" x14ac:dyDescent="0.25">
      <c r="B30" s="354">
        <v>41</v>
      </c>
      <c r="C30" s="163" t="s">
        <v>234</v>
      </c>
      <c r="D30" s="367">
        <f>'25.4.4'!D30/'25.4.4'!D$63</f>
        <v>0</v>
      </c>
      <c r="E30" s="316">
        <f>'25.4.4'!E30/'25.4.4'!E$63</f>
        <v>3.6363636363636364E-3</v>
      </c>
      <c r="F30" s="316">
        <f>'25.4.4'!F30/'25.4.4'!F$63</f>
        <v>0.2</v>
      </c>
      <c r="G30" s="317">
        <v>0</v>
      </c>
      <c r="H30" s="318">
        <f>'25.4.4'!H30/'25.4.4'!H$63</f>
        <v>5.2770448548812663E-3</v>
      </c>
      <c r="I30" s="367">
        <f>'25.4.4'!I30/'25.4.4'!I$63</f>
        <v>1.6353229762878169E-3</v>
      </c>
      <c r="J30" s="316">
        <f>'25.4.4'!J30/'25.4.4'!J$63</f>
        <v>2.4398745207389336E-3</v>
      </c>
      <c r="K30" s="316">
        <f>'25.4.4'!K30/'25.4.4'!K$63</f>
        <v>0</v>
      </c>
      <c r="L30" s="317">
        <f>'25.4.4'!L30/'25.4.4'!L$63</f>
        <v>0</v>
      </c>
      <c r="M30" s="318">
        <f>'25.4.4'!M30/'25.4.4'!M$63</f>
        <v>2.1231422505307855E-3</v>
      </c>
      <c r="N30" s="367">
        <f>'25.4.4'!N30/'25.4.4'!N$63</f>
        <v>5.7388809182209472E-3</v>
      </c>
      <c r="O30" s="316">
        <f>'25.4.4'!O30/'25.4.4'!O$63</f>
        <v>2.4891101431238332E-3</v>
      </c>
      <c r="P30" s="316">
        <f>'25.4.4'!P30/'25.4.4'!P$63</f>
        <v>6.6225165562913907E-3</v>
      </c>
      <c r="Q30" s="317">
        <v>0</v>
      </c>
      <c r="R30" s="368">
        <f>'25.4.4'!R30/'25.4.4'!R$63</f>
        <v>3.6659877800407333E-3</v>
      </c>
      <c r="S30" s="318">
        <f>'25.4.4'!S30/'25.4.4'!S$63</f>
        <v>2.8276544606249117E-3</v>
      </c>
      <c r="T30" s="463" t="s">
        <v>412</v>
      </c>
    </row>
    <row r="31" spans="2:20" ht="21.95" customHeight="1" x14ac:dyDescent="0.25">
      <c r="B31" s="354">
        <v>42</v>
      </c>
      <c r="C31" s="163" t="s">
        <v>235</v>
      </c>
      <c r="D31" s="367">
        <f>'25.4.4'!D31/'25.4.4'!D$63</f>
        <v>0</v>
      </c>
      <c r="E31" s="316">
        <f>'25.4.4'!E31/'25.4.4'!E$63</f>
        <v>7.2727272727272727E-3</v>
      </c>
      <c r="F31" s="316">
        <f>'25.4.4'!F31/'25.4.4'!F$63</f>
        <v>0</v>
      </c>
      <c r="G31" s="317">
        <v>0</v>
      </c>
      <c r="H31" s="318">
        <f>'25.4.4'!H31/'25.4.4'!H$63</f>
        <v>5.2770448548812663E-3</v>
      </c>
      <c r="I31" s="367">
        <f>'25.4.4'!I31/'25.4.4'!I$63</f>
        <v>1.0629599345870809E-2</v>
      </c>
      <c r="J31" s="316">
        <f>'25.4.4'!J31/'25.4.4'!J$63</f>
        <v>2.4398745207389336E-3</v>
      </c>
      <c r="K31" s="316">
        <f>'25.4.4'!K31/'25.4.4'!K$63</f>
        <v>0</v>
      </c>
      <c r="L31" s="317">
        <f>'25.4.4'!L31/'25.4.4'!L$63</f>
        <v>0.16666666666666666</v>
      </c>
      <c r="M31" s="318">
        <f>'25.4.4'!M31/'25.4.4'!M$63</f>
        <v>4.953998584571833E-3</v>
      </c>
      <c r="N31" s="367">
        <f>'25.4.4'!N31/'25.4.4'!N$63</f>
        <v>1.0043041606886656E-2</v>
      </c>
      <c r="O31" s="316">
        <f>'25.4.4'!O31/'25.4.4'!O$63</f>
        <v>8.7118855009334171E-3</v>
      </c>
      <c r="P31" s="316">
        <f>'25.4.4'!P31/'25.4.4'!P$63</f>
        <v>1.9867549668874173E-2</v>
      </c>
      <c r="Q31" s="317">
        <v>0</v>
      </c>
      <c r="R31" s="368">
        <f>'25.4.4'!R31/'25.4.4'!R$63</f>
        <v>9.775967413441956E-3</v>
      </c>
      <c r="S31" s="318">
        <f>'25.4.4'!S31/'25.4.4'!S$63</f>
        <v>6.6449879824685421E-3</v>
      </c>
      <c r="T31" s="463" t="s">
        <v>413</v>
      </c>
    </row>
    <row r="32" spans="2:20" ht="21.95" customHeight="1" x14ac:dyDescent="0.25">
      <c r="B32" s="354">
        <v>43</v>
      </c>
      <c r="C32" s="163" t="s">
        <v>236</v>
      </c>
      <c r="D32" s="367">
        <f>'25.4.4'!D32/'25.4.4'!D$63</f>
        <v>0</v>
      </c>
      <c r="E32" s="316">
        <f>'25.4.4'!E32/'25.4.4'!E$63</f>
        <v>3.6363636363636364E-3</v>
      </c>
      <c r="F32" s="316">
        <f>'25.4.4'!F32/'25.4.4'!F$63</f>
        <v>0</v>
      </c>
      <c r="G32" s="317">
        <v>0</v>
      </c>
      <c r="H32" s="318">
        <f>'25.4.4'!H32/'25.4.4'!H$63</f>
        <v>2.6385224274406332E-3</v>
      </c>
      <c r="I32" s="367">
        <f>'25.4.4'!I32/'25.4.4'!I$63</f>
        <v>1.6353229762878169E-3</v>
      </c>
      <c r="J32" s="316">
        <f>'25.4.4'!J32/'25.4.4'!J$63</f>
        <v>1.3942140118508191E-3</v>
      </c>
      <c r="K32" s="316">
        <f>'25.4.4'!K32/'25.4.4'!K$63</f>
        <v>7.0921985815602835E-3</v>
      </c>
      <c r="L32" s="317">
        <f>'25.4.4'!L32/'25.4.4'!L$63</f>
        <v>0</v>
      </c>
      <c r="M32" s="318">
        <f>'25.4.4'!M32/'25.4.4'!M$63</f>
        <v>1.6513328615239443E-3</v>
      </c>
      <c r="N32" s="367">
        <f>'25.4.4'!N32/'25.4.4'!N$63</f>
        <v>0</v>
      </c>
      <c r="O32" s="316">
        <f>'25.4.4'!O32/'25.4.4'!O$63</f>
        <v>1.2445550715619166E-3</v>
      </c>
      <c r="P32" s="316">
        <f>'25.4.4'!P32/'25.4.4'!P$63</f>
        <v>0</v>
      </c>
      <c r="Q32" s="317">
        <v>0</v>
      </c>
      <c r="R32" s="368">
        <f>'25.4.4'!R32/'25.4.4'!R$63</f>
        <v>8.1466395112016296E-4</v>
      </c>
      <c r="S32" s="318">
        <f>'25.4.4'!S32/'25.4.4'!S$63</f>
        <v>1.4138272303124558E-3</v>
      </c>
      <c r="T32" s="463" t="s">
        <v>414</v>
      </c>
    </row>
    <row r="33" spans="2:20" ht="21.95" customHeight="1" x14ac:dyDescent="0.25">
      <c r="B33" s="354">
        <v>44</v>
      </c>
      <c r="C33" s="163" t="s">
        <v>237</v>
      </c>
      <c r="D33" s="367">
        <f>'25.4.4'!D33/'25.4.4'!D$63</f>
        <v>3.0303030303030304E-2</v>
      </c>
      <c r="E33" s="316">
        <f>'25.4.4'!E33/'25.4.4'!E$63</f>
        <v>0.12727272727272726</v>
      </c>
      <c r="F33" s="316">
        <f>'25.4.4'!F33/'25.4.4'!F$63</f>
        <v>0</v>
      </c>
      <c r="G33" s="317">
        <v>0</v>
      </c>
      <c r="H33" s="318">
        <f>'25.4.4'!H33/'25.4.4'!H$63</f>
        <v>0.10026385224274406</v>
      </c>
      <c r="I33" s="367">
        <f>'25.4.4'!I33/'25.4.4'!I$63</f>
        <v>7.0318887980376124E-2</v>
      </c>
      <c r="J33" s="316">
        <f>'25.4.4'!J33/'25.4.4'!J$63</f>
        <v>8.1561519693272924E-2</v>
      </c>
      <c r="K33" s="316">
        <f>'25.4.4'!K33/'25.4.4'!K$63</f>
        <v>9.2198581560283682E-2</v>
      </c>
      <c r="L33" s="317">
        <f>'25.4.4'!L33/'25.4.4'!L$63</f>
        <v>0.16666666666666666</v>
      </c>
      <c r="M33" s="318">
        <f>'25.4.4'!M33/'25.4.4'!M$63</f>
        <v>7.8792167964142484E-2</v>
      </c>
      <c r="N33" s="367">
        <f>'25.4.4'!N33/'25.4.4'!N$63</f>
        <v>3.8737446197991389E-2</v>
      </c>
      <c r="O33" s="316">
        <f>'25.4.4'!O33/'25.4.4'!O$63</f>
        <v>4.8537647790914747E-2</v>
      </c>
      <c r="P33" s="316">
        <f>'25.4.4'!P33/'25.4.4'!P$63</f>
        <v>5.9602649006622516E-2</v>
      </c>
      <c r="Q33" s="317">
        <v>0</v>
      </c>
      <c r="R33" s="368">
        <f>'25.4.4'!R33/'25.4.4'!R$63</f>
        <v>4.6435845213849289E-2</v>
      </c>
      <c r="S33" s="318">
        <f>'25.4.4'!S33/'25.4.4'!S$63</f>
        <v>6.8712003393185353E-2</v>
      </c>
      <c r="T33" s="463" t="s">
        <v>415</v>
      </c>
    </row>
    <row r="34" spans="2:20" ht="35.1" customHeight="1" x14ac:dyDescent="0.25">
      <c r="B34" s="354">
        <v>45</v>
      </c>
      <c r="C34" s="163" t="s">
        <v>238</v>
      </c>
      <c r="D34" s="367">
        <f>'25.4.4'!D34/'25.4.4'!D$63</f>
        <v>0.25252525252525254</v>
      </c>
      <c r="E34" s="316">
        <f>'25.4.4'!E34/'25.4.4'!E$63</f>
        <v>0.22545454545454546</v>
      </c>
      <c r="F34" s="316">
        <f>'25.4.4'!F34/'25.4.4'!F$63</f>
        <v>0.2</v>
      </c>
      <c r="G34" s="317">
        <v>0</v>
      </c>
      <c r="H34" s="318">
        <f>'25.4.4'!H34/'25.4.4'!H$63</f>
        <v>0.23218997361477572</v>
      </c>
      <c r="I34" s="367">
        <f>'25.4.4'!I34/'25.4.4'!I$63</f>
        <v>0.18642681929681112</v>
      </c>
      <c r="J34" s="316">
        <f>'25.4.4'!J34/'25.4.4'!J$63</f>
        <v>0.2046009062391077</v>
      </c>
      <c r="K34" s="316">
        <f>'25.4.4'!K34/'25.4.4'!K$63</f>
        <v>0.21985815602836881</v>
      </c>
      <c r="L34" s="317">
        <f>'25.4.4'!L34/'25.4.4'!L$63</f>
        <v>0</v>
      </c>
      <c r="M34" s="318">
        <f>'25.4.4'!M34/'25.4.4'!M$63</f>
        <v>0.19957537154989385</v>
      </c>
      <c r="N34" s="367">
        <f>'25.4.4'!N34/'25.4.4'!N$63</f>
        <v>0.11764705882352941</v>
      </c>
      <c r="O34" s="316">
        <f>'25.4.4'!O34/'25.4.4'!O$63</f>
        <v>0.13939016801493467</v>
      </c>
      <c r="P34" s="316">
        <f>'25.4.4'!P34/'25.4.4'!P$63</f>
        <v>0.13907284768211919</v>
      </c>
      <c r="Q34" s="317">
        <v>0</v>
      </c>
      <c r="R34" s="368">
        <f>'25.4.4'!R34/'25.4.4'!R$63</f>
        <v>0.13319755600814664</v>
      </c>
      <c r="S34" s="318">
        <f>'25.4.4'!S34/'25.4.4'!S$63</f>
        <v>0.17828361374240068</v>
      </c>
      <c r="T34" s="463" t="s">
        <v>416</v>
      </c>
    </row>
    <row r="35" spans="2:20" ht="35.1" customHeight="1" thickBot="1" x14ac:dyDescent="0.3">
      <c r="B35" s="354">
        <v>49</v>
      </c>
      <c r="C35" s="163" t="s">
        <v>239</v>
      </c>
      <c r="D35" s="367">
        <f>'25.4.4'!D35/'25.4.4'!D$63</f>
        <v>2.0202020202020204E-2</v>
      </c>
      <c r="E35" s="316">
        <f>'25.4.4'!E35/'25.4.4'!E$63</f>
        <v>1.090909090909091E-2</v>
      </c>
      <c r="F35" s="316">
        <f>'25.4.4'!F35/'25.4.4'!F$63</f>
        <v>0</v>
      </c>
      <c r="G35" s="317">
        <v>0</v>
      </c>
      <c r="H35" s="318">
        <f>'25.4.4'!H35/'25.4.4'!H$63</f>
        <v>1.3192612137203167E-2</v>
      </c>
      <c r="I35" s="367">
        <f>'25.4.4'!I35/'25.4.4'!I$63</f>
        <v>5.7236304170073587E-3</v>
      </c>
      <c r="J35" s="316">
        <f>'25.4.4'!J35/'25.4.4'!J$63</f>
        <v>8.0167305681422101E-3</v>
      </c>
      <c r="K35" s="316">
        <f>'25.4.4'!K35/'25.4.4'!K$63</f>
        <v>7.0921985815602835E-3</v>
      </c>
      <c r="L35" s="317">
        <f>'25.4.4'!L35/'25.4.4'!L$63</f>
        <v>0</v>
      </c>
      <c r="M35" s="318">
        <f>'25.4.4'!M35/'25.4.4'!M$63</f>
        <v>7.3130455296060394E-3</v>
      </c>
      <c r="N35" s="367">
        <f>'25.4.4'!N35/'25.4.4'!N$63</f>
        <v>7.1736011477761836E-3</v>
      </c>
      <c r="O35" s="316">
        <f>'25.4.4'!O35/'25.4.4'!O$63</f>
        <v>3.1113876789047915E-3</v>
      </c>
      <c r="P35" s="316">
        <f>'25.4.4'!P35/'25.4.4'!P$63</f>
        <v>1.3245033112582781E-2</v>
      </c>
      <c r="Q35" s="317">
        <v>0</v>
      </c>
      <c r="R35" s="368">
        <f>'25.4.4'!R35/'25.4.4'!R$63</f>
        <v>4.887983706720978E-3</v>
      </c>
      <c r="S35" s="318">
        <f>'25.4.4'!S35/'25.4.4'!S$63</f>
        <v>6.7863707054997878E-3</v>
      </c>
      <c r="T35" s="463" t="s">
        <v>417</v>
      </c>
    </row>
    <row r="36" spans="2:20" ht="21.95" customHeight="1" thickTop="1" thickBot="1" x14ac:dyDescent="0.3">
      <c r="B36" s="352">
        <v>5</v>
      </c>
      <c r="C36" s="353" t="s">
        <v>240</v>
      </c>
      <c r="D36" s="366">
        <f t="shared" ref="D36:S36" si="4">SUM(D37:D41)</f>
        <v>7.0707070707070704E-2</v>
      </c>
      <c r="E36" s="308">
        <f t="shared" si="4"/>
        <v>7.2727272727272724E-2</v>
      </c>
      <c r="F36" s="308">
        <f t="shared" si="4"/>
        <v>0.4</v>
      </c>
      <c r="G36" s="298">
        <v>0</v>
      </c>
      <c r="H36" s="294">
        <f t="shared" si="4"/>
        <v>7.6517150395778361E-2</v>
      </c>
      <c r="I36" s="366">
        <f t="shared" si="4"/>
        <v>9.0760425183973828E-2</v>
      </c>
      <c r="J36" s="308">
        <f t="shared" si="4"/>
        <v>0.10038340885325897</v>
      </c>
      <c r="K36" s="308">
        <f t="shared" si="4"/>
        <v>9.9290780141843976E-2</v>
      </c>
      <c r="L36" s="298">
        <f t="shared" si="4"/>
        <v>0.16666666666666666</v>
      </c>
      <c r="M36" s="294">
        <f t="shared" si="4"/>
        <v>9.7664543524416128E-2</v>
      </c>
      <c r="N36" s="366">
        <f t="shared" si="4"/>
        <v>0.11190817790530846</v>
      </c>
      <c r="O36" s="308">
        <f t="shared" si="4"/>
        <v>0.11636589919103921</v>
      </c>
      <c r="P36" s="308">
        <f t="shared" si="4"/>
        <v>9.9337748344370855E-2</v>
      </c>
      <c r="Q36" s="298">
        <v>0</v>
      </c>
      <c r="R36" s="366">
        <f t="shared" si="4"/>
        <v>0.11405295315682282</v>
      </c>
      <c r="S36" s="294">
        <f t="shared" si="4"/>
        <v>0.10221970875159056</v>
      </c>
    </row>
    <row r="37" spans="2:20" ht="21.95" customHeight="1" thickTop="1" x14ac:dyDescent="0.25">
      <c r="B37" s="354">
        <v>50</v>
      </c>
      <c r="C37" s="163" t="s">
        <v>241</v>
      </c>
      <c r="D37" s="367">
        <f>'25.4.4'!D37/'25.4.4'!D$63</f>
        <v>0</v>
      </c>
      <c r="E37" s="316">
        <f>'25.4.4'!E37/'25.4.4'!E$63</f>
        <v>3.6363636363636364E-3</v>
      </c>
      <c r="F37" s="316">
        <f>'25.4.4'!F37/'25.4.4'!F$63</f>
        <v>0</v>
      </c>
      <c r="G37" s="317">
        <v>0</v>
      </c>
      <c r="H37" s="318">
        <f>'25.4.4'!H37/'25.4.4'!H$63</f>
        <v>2.6385224274406332E-3</v>
      </c>
      <c r="I37" s="367">
        <f>'25.4.4'!I37/'25.4.4'!I$63</f>
        <v>3.2706459525756338E-3</v>
      </c>
      <c r="J37" s="316">
        <f>'25.4.4'!J37/'25.4.4'!J$63</f>
        <v>4.5311955385151622E-3</v>
      </c>
      <c r="K37" s="316">
        <f>'25.4.4'!K37/'25.4.4'!K$63</f>
        <v>0</v>
      </c>
      <c r="L37" s="317">
        <f>'25.4.4'!L37/'25.4.4'!L$63</f>
        <v>0</v>
      </c>
      <c r="M37" s="318">
        <f>'25.4.4'!M37/'25.4.4'!M$63</f>
        <v>4.0103798065581507E-3</v>
      </c>
      <c r="N37" s="367">
        <f>'25.4.4'!N37/'25.4.4'!N$63</f>
        <v>4.30416068866571E-3</v>
      </c>
      <c r="O37" s="316">
        <f>'25.4.4'!O37/'25.4.4'!O$63</f>
        <v>2.4891101431238332E-3</v>
      </c>
      <c r="P37" s="316">
        <f>'25.4.4'!P37/'25.4.4'!P$63</f>
        <v>0</v>
      </c>
      <c r="Q37" s="317">
        <v>0</v>
      </c>
      <c r="R37" s="368">
        <f>'25.4.4'!R37/'25.4.4'!R$63</f>
        <v>2.8513238289205704E-3</v>
      </c>
      <c r="S37" s="318">
        <f>'25.4.4'!S37/'25.4.4'!S$63</f>
        <v>3.5345680757811397E-3</v>
      </c>
      <c r="T37" s="463" t="s">
        <v>418</v>
      </c>
    </row>
    <row r="38" spans="2:20" ht="21.95" customHeight="1" x14ac:dyDescent="0.25">
      <c r="B38" s="354">
        <v>51</v>
      </c>
      <c r="C38" s="163" t="s">
        <v>242</v>
      </c>
      <c r="D38" s="367">
        <f>'25.4.4'!D38/'25.4.4'!D$63</f>
        <v>0</v>
      </c>
      <c r="E38" s="316">
        <f>'25.4.4'!E38/'25.4.4'!E$63</f>
        <v>0</v>
      </c>
      <c r="F38" s="316">
        <f>'25.4.4'!F38/'25.4.4'!F$63</f>
        <v>0</v>
      </c>
      <c r="G38" s="317">
        <v>0</v>
      </c>
      <c r="H38" s="318">
        <f>'25.4.4'!H38/'25.4.4'!H$63</f>
        <v>0</v>
      </c>
      <c r="I38" s="367">
        <f>'25.4.4'!I38/'25.4.4'!I$63</f>
        <v>8.1766148814390845E-4</v>
      </c>
      <c r="J38" s="316">
        <f>'25.4.4'!J38/'25.4.4'!J$63</f>
        <v>3.4855350296270478E-4</v>
      </c>
      <c r="K38" s="316">
        <f>'25.4.4'!K38/'25.4.4'!K$63</f>
        <v>0</v>
      </c>
      <c r="L38" s="317">
        <f>'25.4.4'!L38/'25.4.4'!L$63</f>
        <v>0.16666666666666666</v>
      </c>
      <c r="M38" s="318">
        <f>'25.4.4'!M38/'25.4.4'!M$63</f>
        <v>7.0771408351026188E-4</v>
      </c>
      <c r="N38" s="367">
        <f>'25.4.4'!N38/'25.4.4'!N$63</f>
        <v>0</v>
      </c>
      <c r="O38" s="316">
        <f>'25.4.4'!O38/'25.4.4'!O$63</f>
        <v>0</v>
      </c>
      <c r="P38" s="316">
        <f>'25.4.4'!P38/'25.4.4'!P$63</f>
        <v>0</v>
      </c>
      <c r="Q38" s="317">
        <v>0</v>
      </c>
      <c r="R38" s="368">
        <f>'25.4.4'!R38/'25.4.4'!R$63</f>
        <v>0</v>
      </c>
      <c r="S38" s="318">
        <f>'25.4.4'!S38/'25.4.4'!S$63</f>
        <v>4.2414816909373674E-4</v>
      </c>
      <c r="T38" s="463" t="s">
        <v>419</v>
      </c>
    </row>
    <row r="39" spans="2:20" ht="21.95" customHeight="1" x14ac:dyDescent="0.25">
      <c r="B39" s="354">
        <v>52</v>
      </c>
      <c r="C39" s="163" t="s">
        <v>243</v>
      </c>
      <c r="D39" s="367">
        <f>'25.4.4'!D39/'25.4.4'!D$63</f>
        <v>0</v>
      </c>
      <c r="E39" s="316">
        <f>'25.4.4'!E39/'25.4.4'!E$63</f>
        <v>0</v>
      </c>
      <c r="F39" s="316">
        <f>'25.4.4'!F39/'25.4.4'!F$63</f>
        <v>0</v>
      </c>
      <c r="G39" s="317">
        <v>0</v>
      </c>
      <c r="H39" s="318">
        <f>'25.4.4'!H39/'25.4.4'!H$63</f>
        <v>0</v>
      </c>
      <c r="I39" s="367">
        <f>'25.4.4'!I39/'25.4.4'!I$63</f>
        <v>2.4529844644317253E-3</v>
      </c>
      <c r="J39" s="316">
        <f>'25.4.4'!J39/'25.4.4'!J$63</f>
        <v>6.9710700592540956E-4</v>
      </c>
      <c r="K39" s="316">
        <f>'25.4.4'!K39/'25.4.4'!K$63</f>
        <v>0</v>
      </c>
      <c r="L39" s="317">
        <f>'25.4.4'!L39/'25.4.4'!L$63</f>
        <v>0</v>
      </c>
      <c r="M39" s="318">
        <f>'25.4.4'!M39/'25.4.4'!M$63</f>
        <v>1.1795234725171032E-3</v>
      </c>
      <c r="N39" s="367">
        <f>'25.4.4'!N39/'25.4.4'!N$63</f>
        <v>2.8694404591104736E-3</v>
      </c>
      <c r="O39" s="316">
        <f>'25.4.4'!O39/'25.4.4'!O$63</f>
        <v>1.2445550715619166E-3</v>
      </c>
      <c r="P39" s="316">
        <f>'25.4.4'!P39/'25.4.4'!P$63</f>
        <v>0</v>
      </c>
      <c r="Q39" s="317">
        <v>0</v>
      </c>
      <c r="R39" s="368">
        <f>'25.4.4'!R39/'25.4.4'!R$63</f>
        <v>1.6293279022403259E-3</v>
      </c>
      <c r="S39" s="318">
        <f>'25.4.4'!S39/'25.4.4'!S$63</f>
        <v>1.2724445072812103E-3</v>
      </c>
      <c r="T39" s="463" t="s">
        <v>420</v>
      </c>
    </row>
    <row r="40" spans="2:20" ht="21.95" customHeight="1" x14ac:dyDescent="0.25">
      <c r="B40" s="354">
        <v>53</v>
      </c>
      <c r="C40" s="163" t="s">
        <v>244</v>
      </c>
      <c r="D40" s="367">
        <f>'25.4.4'!D40/'25.4.4'!D$63</f>
        <v>6.0606060606060608E-2</v>
      </c>
      <c r="E40" s="316">
        <f>'25.4.4'!E40/'25.4.4'!E$63</f>
        <v>6.9090909090909092E-2</v>
      </c>
      <c r="F40" s="316">
        <f>'25.4.4'!F40/'25.4.4'!F$63</f>
        <v>0.4</v>
      </c>
      <c r="G40" s="317">
        <v>0</v>
      </c>
      <c r="H40" s="318">
        <f>'25.4.4'!H40/'25.4.4'!H$63</f>
        <v>7.1240105540897103E-2</v>
      </c>
      <c r="I40" s="367">
        <f>'25.4.4'!I40/'25.4.4'!I$63</f>
        <v>7.76778413736713E-2</v>
      </c>
      <c r="J40" s="316">
        <f>'25.4.4'!J40/'25.4.4'!J$63</f>
        <v>9.2018124782154057E-2</v>
      </c>
      <c r="K40" s="316">
        <f>'25.4.4'!K40/'25.4.4'!K$63</f>
        <v>9.9290780141843976E-2</v>
      </c>
      <c r="L40" s="317">
        <f>'25.4.4'!L40/'25.4.4'!L$63</f>
        <v>0</v>
      </c>
      <c r="M40" s="318">
        <f>'25.4.4'!M40/'25.4.4'!M$63</f>
        <v>8.7992451049775891E-2</v>
      </c>
      <c r="N40" s="367">
        <f>'25.4.4'!N40/'25.4.4'!N$63</f>
        <v>9.7560975609756101E-2</v>
      </c>
      <c r="O40" s="316">
        <f>'25.4.4'!O40/'25.4.4'!O$63</f>
        <v>0.11138767890479154</v>
      </c>
      <c r="P40" s="316">
        <f>'25.4.4'!P40/'25.4.4'!P$63</f>
        <v>8.6092715231788075E-2</v>
      </c>
      <c r="Q40" s="317">
        <v>0</v>
      </c>
      <c r="R40" s="368">
        <f>'25.4.4'!R40/'25.4.4'!R$63</f>
        <v>0.10590631364562118</v>
      </c>
      <c r="S40" s="318">
        <f>'25.4.4'!S40/'25.4.4'!S$63</f>
        <v>9.3312597200622086E-2</v>
      </c>
      <c r="T40" s="463" t="s">
        <v>421</v>
      </c>
    </row>
    <row r="41" spans="2:20" ht="35.1" customHeight="1" thickBot="1" x14ac:dyDescent="0.3">
      <c r="B41" s="354">
        <v>59</v>
      </c>
      <c r="C41" s="163" t="s">
        <v>245</v>
      </c>
      <c r="D41" s="367">
        <f>'25.4.4'!D41/'25.4.4'!D$63</f>
        <v>1.0101010101010102E-2</v>
      </c>
      <c r="E41" s="316">
        <f>'25.4.4'!E41/'25.4.4'!E$63</f>
        <v>0</v>
      </c>
      <c r="F41" s="316">
        <f>'25.4.4'!F41/'25.4.4'!F$63</f>
        <v>0</v>
      </c>
      <c r="G41" s="317">
        <v>0</v>
      </c>
      <c r="H41" s="318">
        <f>'25.4.4'!H41/'25.4.4'!H$63</f>
        <v>2.6385224274406332E-3</v>
      </c>
      <c r="I41" s="367">
        <f>'25.4.4'!I41/'25.4.4'!I$63</f>
        <v>6.5412919051512676E-3</v>
      </c>
      <c r="J41" s="316">
        <f>'25.4.4'!J41/'25.4.4'!J$63</f>
        <v>2.7884280237016382E-3</v>
      </c>
      <c r="K41" s="316">
        <f>'25.4.4'!K41/'25.4.4'!K$63</f>
        <v>0</v>
      </c>
      <c r="L41" s="317">
        <f>'25.4.4'!L41/'25.4.4'!L$63</f>
        <v>0</v>
      </c>
      <c r="M41" s="318">
        <f>'25.4.4'!M41/'25.4.4'!M$63</f>
        <v>3.7744751120547299E-3</v>
      </c>
      <c r="N41" s="367">
        <f>'25.4.4'!N41/'25.4.4'!N$63</f>
        <v>7.1736011477761836E-3</v>
      </c>
      <c r="O41" s="316">
        <f>'25.4.4'!O41/'25.4.4'!O$63</f>
        <v>1.2445550715619166E-3</v>
      </c>
      <c r="P41" s="316">
        <f>'25.4.4'!P41/'25.4.4'!P$63</f>
        <v>1.3245033112582781E-2</v>
      </c>
      <c r="Q41" s="317">
        <v>0</v>
      </c>
      <c r="R41" s="368">
        <f>'25.4.4'!R41/'25.4.4'!R$63</f>
        <v>3.6659877800407333E-3</v>
      </c>
      <c r="S41" s="318">
        <f>'25.4.4'!S41/'25.4.4'!S$63</f>
        <v>3.675950798812385E-3</v>
      </c>
      <c r="T41" s="463" t="s">
        <v>422</v>
      </c>
    </row>
    <row r="42" spans="2:20" ht="21.95" customHeight="1" thickTop="1" thickBot="1" x14ac:dyDescent="0.3">
      <c r="B42" s="352">
        <v>6</v>
      </c>
      <c r="C42" s="353" t="s">
        <v>246</v>
      </c>
      <c r="D42" s="366">
        <f t="shared" ref="D42:S42" si="5">SUM(D43:D48)</f>
        <v>1.0101010101010102E-2</v>
      </c>
      <c r="E42" s="308">
        <f t="shared" si="5"/>
        <v>7.2727272727272727E-3</v>
      </c>
      <c r="F42" s="308">
        <f t="shared" si="5"/>
        <v>0</v>
      </c>
      <c r="G42" s="298">
        <v>0</v>
      </c>
      <c r="H42" s="294">
        <f t="shared" si="5"/>
        <v>7.9155672823219003E-3</v>
      </c>
      <c r="I42" s="366">
        <f t="shared" si="5"/>
        <v>7.3589533932951756E-3</v>
      </c>
      <c r="J42" s="308">
        <f t="shared" si="5"/>
        <v>1.0456605088881143E-2</v>
      </c>
      <c r="K42" s="308">
        <f t="shared" si="5"/>
        <v>0</v>
      </c>
      <c r="L42" s="298">
        <f t="shared" si="5"/>
        <v>0</v>
      </c>
      <c r="M42" s="294">
        <f t="shared" si="5"/>
        <v>9.2002830856334032E-3</v>
      </c>
      <c r="N42" s="366">
        <f t="shared" si="5"/>
        <v>7.1736011477761836E-3</v>
      </c>
      <c r="O42" s="308">
        <f t="shared" si="5"/>
        <v>1.1200995644057249E-2</v>
      </c>
      <c r="P42" s="308">
        <f t="shared" si="5"/>
        <v>6.6225165562913907E-3</v>
      </c>
      <c r="Q42" s="298">
        <v>0</v>
      </c>
      <c r="R42" s="366">
        <f t="shared" si="5"/>
        <v>9.7759674134419543E-3</v>
      </c>
      <c r="S42" s="294">
        <f t="shared" si="5"/>
        <v>9.3312597200622092E-3</v>
      </c>
    </row>
    <row r="43" spans="2:20" ht="21.95" customHeight="1" thickTop="1" x14ac:dyDescent="0.25">
      <c r="B43" s="354">
        <v>60</v>
      </c>
      <c r="C43" s="163" t="s">
        <v>247</v>
      </c>
      <c r="D43" s="367">
        <f>'25.4.4'!D43/'25.4.4'!D$63</f>
        <v>0</v>
      </c>
      <c r="E43" s="316">
        <f>'25.4.4'!E43/'25.4.4'!E$63</f>
        <v>0</v>
      </c>
      <c r="F43" s="316">
        <f>'25.4.4'!F43/'25.4.4'!F$63</f>
        <v>0</v>
      </c>
      <c r="G43" s="317">
        <v>0</v>
      </c>
      <c r="H43" s="318">
        <f>'25.4.4'!H43/'25.4.4'!H$63</f>
        <v>0</v>
      </c>
      <c r="I43" s="367">
        <f>'25.4.4'!I43/'25.4.4'!I$63</f>
        <v>3.2706459525756338E-3</v>
      </c>
      <c r="J43" s="316">
        <f>'25.4.4'!J43/'25.4.4'!J$63</f>
        <v>2.4398745207389336E-3</v>
      </c>
      <c r="K43" s="316">
        <f>'25.4.4'!K43/'25.4.4'!K$63</f>
        <v>0</v>
      </c>
      <c r="L43" s="317">
        <f>'25.4.4'!L43/'25.4.4'!L$63</f>
        <v>0</v>
      </c>
      <c r="M43" s="318">
        <f>'25.4.4'!M43/'25.4.4'!M$63</f>
        <v>2.5949516395376267E-3</v>
      </c>
      <c r="N43" s="367">
        <f>'25.4.4'!N43/'25.4.4'!N$63</f>
        <v>1.4347202295552368E-3</v>
      </c>
      <c r="O43" s="316">
        <f>'25.4.4'!O43/'25.4.4'!O$63</f>
        <v>2.4891101431238332E-3</v>
      </c>
      <c r="P43" s="316">
        <f>'25.4.4'!P43/'25.4.4'!P$63</f>
        <v>0</v>
      </c>
      <c r="Q43" s="317">
        <v>0</v>
      </c>
      <c r="R43" s="368">
        <f>'25.4.4'!R43/'25.4.4'!R$63</f>
        <v>2.0366598778004071E-3</v>
      </c>
      <c r="S43" s="318">
        <f>'25.4.4'!S43/'25.4.4'!S$63</f>
        <v>2.2621235684999294E-3</v>
      </c>
      <c r="T43" s="463" t="s">
        <v>423</v>
      </c>
    </row>
    <row r="44" spans="2:20" ht="21.95" customHeight="1" x14ac:dyDescent="0.25">
      <c r="B44" s="354">
        <v>61</v>
      </c>
      <c r="C44" s="163" t="s">
        <v>248</v>
      </c>
      <c r="D44" s="367">
        <f>'25.4.4'!D44/'25.4.4'!D$63</f>
        <v>0</v>
      </c>
      <c r="E44" s="316">
        <f>'25.4.4'!E44/'25.4.4'!E$63</f>
        <v>0</v>
      </c>
      <c r="F44" s="316">
        <f>'25.4.4'!F44/'25.4.4'!F$63</f>
        <v>0</v>
      </c>
      <c r="G44" s="317">
        <v>0</v>
      </c>
      <c r="H44" s="318">
        <f>'25.4.4'!H44/'25.4.4'!H$63</f>
        <v>0</v>
      </c>
      <c r="I44" s="367">
        <f>'25.4.4'!I44/'25.4.4'!I$63</f>
        <v>2.4529844644317253E-3</v>
      </c>
      <c r="J44" s="316">
        <f>'25.4.4'!J44/'25.4.4'!J$63</f>
        <v>6.9710700592540956E-4</v>
      </c>
      <c r="K44" s="316">
        <f>'25.4.4'!K44/'25.4.4'!K$63</f>
        <v>0</v>
      </c>
      <c r="L44" s="317">
        <f>'25.4.4'!L44/'25.4.4'!L$63</f>
        <v>0</v>
      </c>
      <c r="M44" s="318">
        <f>'25.4.4'!M44/'25.4.4'!M$63</f>
        <v>1.1795234725171032E-3</v>
      </c>
      <c r="N44" s="367">
        <f>'25.4.4'!N44/'25.4.4'!N$63</f>
        <v>1.4347202295552368E-3</v>
      </c>
      <c r="O44" s="316">
        <f>'25.4.4'!O44/'25.4.4'!O$63</f>
        <v>6.222775357809583E-4</v>
      </c>
      <c r="P44" s="316">
        <f>'25.4.4'!P44/'25.4.4'!P$63</f>
        <v>0</v>
      </c>
      <c r="Q44" s="317">
        <v>0</v>
      </c>
      <c r="R44" s="368">
        <f>'25.4.4'!R44/'25.4.4'!R$63</f>
        <v>8.1466395112016296E-4</v>
      </c>
      <c r="S44" s="318">
        <f>'25.4.4'!S44/'25.4.4'!S$63</f>
        <v>9.8967906121871915E-4</v>
      </c>
      <c r="T44" s="463" t="s">
        <v>424</v>
      </c>
    </row>
    <row r="45" spans="2:20" ht="21.95" customHeight="1" x14ac:dyDescent="0.25">
      <c r="B45" s="354">
        <v>62</v>
      </c>
      <c r="C45" s="163" t="s">
        <v>249</v>
      </c>
      <c r="D45" s="367">
        <f>'25.4.4'!D45/'25.4.4'!D$63</f>
        <v>0</v>
      </c>
      <c r="E45" s="316">
        <f>'25.4.4'!E45/'25.4.4'!E$63</f>
        <v>3.6363636363636364E-3</v>
      </c>
      <c r="F45" s="316">
        <f>'25.4.4'!F45/'25.4.4'!F$63</f>
        <v>0</v>
      </c>
      <c r="G45" s="317">
        <v>0</v>
      </c>
      <c r="H45" s="318">
        <f>'25.4.4'!H45/'25.4.4'!H$63</f>
        <v>2.6385224274406332E-3</v>
      </c>
      <c r="I45" s="367">
        <f>'25.4.4'!I45/'25.4.4'!I$63</f>
        <v>0</v>
      </c>
      <c r="J45" s="316">
        <f>'25.4.4'!J45/'25.4.4'!J$63</f>
        <v>1.3942140118508191E-3</v>
      </c>
      <c r="K45" s="316">
        <f>'25.4.4'!K45/'25.4.4'!K$63</f>
        <v>0</v>
      </c>
      <c r="L45" s="317">
        <f>'25.4.4'!L45/'25.4.4'!L$63</f>
        <v>0</v>
      </c>
      <c r="M45" s="318">
        <f>'25.4.4'!M45/'25.4.4'!M$63</f>
        <v>9.4361877801368247E-4</v>
      </c>
      <c r="N45" s="367">
        <f>'25.4.4'!N45/'25.4.4'!N$63</f>
        <v>0</v>
      </c>
      <c r="O45" s="316">
        <f>'25.4.4'!O45/'25.4.4'!O$63</f>
        <v>1.8668326073428749E-3</v>
      </c>
      <c r="P45" s="316">
        <f>'25.4.4'!P45/'25.4.4'!P$63</f>
        <v>0</v>
      </c>
      <c r="Q45" s="317">
        <v>0</v>
      </c>
      <c r="R45" s="368">
        <f>'25.4.4'!R45/'25.4.4'!R$63</f>
        <v>1.2219959266802445E-3</v>
      </c>
      <c r="S45" s="318">
        <f>'25.4.4'!S45/'25.4.4'!S$63</f>
        <v>1.1310617842499647E-3</v>
      </c>
      <c r="T45" s="463" t="s">
        <v>425</v>
      </c>
    </row>
    <row r="46" spans="2:20" ht="21.95" customHeight="1" x14ac:dyDescent="0.25">
      <c r="B46" s="354">
        <v>63</v>
      </c>
      <c r="C46" s="163" t="s">
        <v>250</v>
      </c>
      <c r="D46" s="367">
        <f>'25.4.4'!D46/'25.4.4'!D$63</f>
        <v>1.0101010101010102E-2</v>
      </c>
      <c r="E46" s="316">
        <f>'25.4.4'!E46/'25.4.4'!E$63</f>
        <v>3.6363636363636364E-3</v>
      </c>
      <c r="F46" s="316">
        <f>'25.4.4'!F46/'25.4.4'!F$63</f>
        <v>0</v>
      </c>
      <c r="G46" s="317">
        <v>0</v>
      </c>
      <c r="H46" s="318">
        <f>'25.4.4'!H46/'25.4.4'!H$63</f>
        <v>5.2770448548812663E-3</v>
      </c>
      <c r="I46" s="367">
        <f>'25.4.4'!I46/'25.4.4'!I$63</f>
        <v>8.1766148814390845E-4</v>
      </c>
      <c r="J46" s="316">
        <f>'25.4.4'!J46/'25.4.4'!J$63</f>
        <v>5.5768560474032764E-3</v>
      </c>
      <c r="K46" s="316">
        <f>'25.4.4'!K46/'25.4.4'!K$63</f>
        <v>0</v>
      </c>
      <c r="L46" s="317">
        <f>'25.4.4'!L46/'25.4.4'!L$63</f>
        <v>0</v>
      </c>
      <c r="M46" s="318">
        <f>'25.4.4'!M46/'25.4.4'!M$63</f>
        <v>4.0103798065581507E-3</v>
      </c>
      <c r="N46" s="367">
        <f>'25.4.4'!N46/'25.4.4'!N$63</f>
        <v>4.30416068866571E-3</v>
      </c>
      <c r="O46" s="316">
        <f>'25.4.4'!O46/'25.4.4'!O$63</f>
        <v>3.7336652146857498E-3</v>
      </c>
      <c r="P46" s="316">
        <f>'25.4.4'!P46/'25.4.4'!P$63</f>
        <v>0</v>
      </c>
      <c r="Q46" s="317">
        <v>0</v>
      </c>
      <c r="R46" s="368">
        <f>'25.4.4'!R46/'25.4.4'!R$63</f>
        <v>3.6659877800407333E-3</v>
      </c>
      <c r="S46" s="318">
        <f>'25.4.4'!S46/'25.4.4'!S$63</f>
        <v>3.9587162448748766E-3</v>
      </c>
      <c r="T46" s="463" t="s">
        <v>426</v>
      </c>
    </row>
    <row r="47" spans="2:20" ht="21.95" customHeight="1" x14ac:dyDescent="0.25">
      <c r="B47" s="354">
        <v>64</v>
      </c>
      <c r="C47" s="163" t="s">
        <v>251</v>
      </c>
      <c r="D47" s="367">
        <f>'25.4.4'!D47/'25.4.4'!D$63</f>
        <v>0</v>
      </c>
      <c r="E47" s="316">
        <f>'25.4.4'!E47/'25.4.4'!E$63</f>
        <v>0</v>
      </c>
      <c r="F47" s="316">
        <f>'25.4.4'!F47/'25.4.4'!F$63</f>
        <v>0</v>
      </c>
      <c r="G47" s="317">
        <v>0</v>
      </c>
      <c r="H47" s="318">
        <f>'25.4.4'!H47/'25.4.4'!H$63</f>
        <v>0</v>
      </c>
      <c r="I47" s="367">
        <f>'25.4.4'!I47/'25.4.4'!I$63</f>
        <v>0</v>
      </c>
      <c r="J47" s="316">
        <f>'25.4.4'!J47/'25.4.4'!J$63</f>
        <v>0</v>
      </c>
      <c r="K47" s="316">
        <f>'25.4.4'!K47/'25.4.4'!K$63</f>
        <v>0</v>
      </c>
      <c r="L47" s="317">
        <f>'25.4.4'!L47/'25.4.4'!L$63</f>
        <v>0</v>
      </c>
      <c r="M47" s="318">
        <f>'25.4.4'!M47/'25.4.4'!M$63</f>
        <v>0</v>
      </c>
      <c r="N47" s="367">
        <f>'25.4.4'!N47/'25.4.4'!N$63</f>
        <v>0</v>
      </c>
      <c r="O47" s="316">
        <f>'25.4.4'!O47/'25.4.4'!O$63</f>
        <v>0</v>
      </c>
      <c r="P47" s="316">
        <f>'25.4.4'!P47/'25.4.4'!P$63</f>
        <v>0</v>
      </c>
      <c r="Q47" s="317">
        <v>0</v>
      </c>
      <c r="R47" s="368">
        <f>'25.4.4'!R47/'25.4.4'!R$63</f>
        <v>0</v>
      </c>
      <c r="S47" s="318">
        <f>'25.4.4'!S47/'25.4.4'!S$63</f>
        <v>0</v>
      </c>
      <c r="T47" s="463" t="s">
        <v>427</v>
      </c>
    </row>
    <row r="48" spans="2:20" ht="35.1" customHeight="1" thickBot="1" x14ac:dyDescent="0.3">
      <c r="B48" s="354">
        <v>69</v>
      </c>
      <c r="C48" s="163" t="s">
        <v>252</v>
      </c>
      <c r="D48" s="367">
        <f>'25.4.4'!D48/'25.4.4'!D$63</f>
        <v>0</v>
      </c>
      <c r="E48" s="316">
        <f>'25.4.4'!E48/'25.4.4'!E$63</f>
        <v>0</v>
      </c>
      <c r="F48" s="316">
        <f>'25.4.4'!F48/'25.4.4'!F$63</f>
        <v>0</v>
      </c>
      <c r="G48" s="317">
        <v>0</v>
      </c>
      <c r="H48" s="318">
        <f>'25.4.4'!H48/'25.4.4'!H$63</f>
        <v>0</v>
      </c>
      <c r="I48" s="367">
        <f>'25.4.4'!I48/'25.4.4'!I$63</f>
        <v>8.1766148814390845E-4</v>
      </c>
      <c r="J48" s="316">
        <f>'25.4.4'!J48/'25.4.4'!J$63</f>
        <v>3.4855350296270478E-4</v>
      </c>
      <c r="K48" s="316">
        <f>'25.4.4'!K48/'25.4.4'!K$63</f>
        <v>0</v>
      </c>
      <c r="L48" s="317">
        <f>'25.4.4'!L48/'25.4.4'!L$63</f>
        <v>0</v>
      </c>
      <c r="M48" s="318">
        <f>'25.4.4'!M48/'25.4.4'!M$63</f>
        <v>4.7180938900684123E-4</v>
      </c>
      <c r="N48" s="367">
        <f>'25.4.4'!N48/'25.4.4'!N$63</f>
        <v>0</v>
      </c>
      <c r="O48" s="316">
        <f>'25.4.4'!O48/'25.4.4'!O$63</f>
        <v>2.4891101431238332E-3</v>
      </c>
      <c r="P48" s="316">
        <f>'25.4.4'!P48/'25.4.4'!P$63</f>
        <v>6.6225165562913907E-3</v>
      </c>
      <c r="Q48" s="317">
        <v>0</v>
      </c>
      <c r="R48" s="368">
        <f>'25.4.4'!R48/'25.4.4'!R$63</f>
        <v>2.0366598778004071E-3</v>
      </c>
      <c r="S48" s="318">
        <f>'25.4.4'!S48/'25.4.4'!S$63</f>
        <v>9.8967906121871915E-4</v>
      </c>
      <c r="T48" s="463" t="s">
        <v>428</v>
      </c>
    </row>
    <row r="49" spans="2:20" ht="21.95" customHeight="1" thickTop="1" thickBot="1" x14ac:dyDescent="0.3">
      <c r="B49" s="352">
        <v>7</v>
      </c>
      <c r="C49" s="353" t="s">
        <v>253</v>
      </c>
      <c r="D49" s="366">
        <f t="shared" ref="D49:S49" si="6">SUM(D50:D54)</f>
        <v>0.10101010101010101</v>
      </c>
      <c r="E49" s="308">
        <f t="shared" si="6"/>
        <v>9.0909090909090912E-2</v>
      </c>
      <c r="F49" s="308">
        <f t="shared" si="6"/>
        <v>0</v>
      </c>
      <c r="G49" s="298">
        <v>0</v>
      </c>
      <c r="H49" s="294">
        <f t="shared" si="6"/>
        <v>9.2348284960422175E-2</v>
      </c>
      <c r="I49" s="366">
        <f t="shared" si="6"/>
        <v>6.7865903515944404E-2</v>
      </c>
      <c r="J49" s="308">
        <f t="shared" si="6"/>
        <v>9.480655280585569E-2</v>
      </c>
      <c r="K49" s="308">
        <f t="shared" si="6"/>
        <v>0.10638297872340426</v>
      </c>
      <c r="L49" s="298">
        <f t="shared" si="6"/>
        <v>0.16666666666666666</v>
      </c>
      <c r="M49" s="294">
        <f t="shared" si="6"/>
        <v>8.7520641660769075E-2</v>
      </c>
      <c r="N49" s="366">
        <f t="shared" si="6"/>
        <v>8.7517934002869432E-2</v>
      </c>
      <c r="O49" s="308">
        <f t="shared" si="6"/>
        <v>9.3963907902924707E-2</v>
      </c>
      <c r="P49" s="308">
        <f t="shared" si="6"/>
        <v>6.6225165562913912E-2</v>
      </c>
      <c r="Q49" s="298">
        <v>0</v>
      </c>
      <c r="R49" s="366">
        <f t="shared" si="6"/>
        <v>9.0427698574338092E-2</v>
      </c>
      <c r="S49" s="294">
        <f t="shared" si="6"/>
        <v>8.8788350063622221E-2</v>
      </c>
    </row>
    <row r="50" spans="2:20" ht="21.95" customHeight="1" thickTop="1" x14ac:dyDescent="0.25">
      <c r="B50" s="354">
        <v>70</v>
      </c>
      <c r="C50" s="163" t="s">
        <v>254</v>
      </c>
      <c r="D50" s="367">
        <f>'25.4.4'!D50/'25.4.4'!D$63</f>
        <v>2.0202020202020204E-2</v>
      </c>
      <c r="E50" s="316">
        <f>'25.4.4'!E50/'25.4.4'!E$63</f>
        <v>1.090909090909091E-2</v>
      </c>
      <c r="F50" s="316">
        <f>'25.4.4'!F50/'25.4.4'!F$63</f>
        <v>0</v>
      </c>
      <c r="G50" s="317">
        <v>0</v>
      </c>
      <c r="H50" s="318">
        <f>'25.4.4'!H50/'25.4.4'!H$63</f>
        <v>1.3192612137203167E-2</v>
      </c>
      <c r="I50" s="367">
        <f>'25.4.4'!I50/'25.4.4'!I$63</f>
        <v>6.5412919051512676E-3</v>
      </c>
      <c r="J50" s="316">
        <f>'25.4.4'!J50/'25.4.4'!J$63</f>
        <v>1.3593586615545486E-2</v>
      </c>
      <c r="K50" s="316">
        <f>'25.4.4'!K50/'25.4.4'!K$63</f>
        <v>2.8368794326241134E-2</v>
      </c>
      <c r="L50" s="317">
        <f>'25.4.4'!L50/'25.4.4'!L$63</f>
        <v>0</v>
      </c>
      <c r="M50" s="318">
        <f>'25.4.4'!M50/'25.4.4'!M$63</f>
        <v>1.2031139419674451E-2</v>
      </c>
      <c r="N50" s="367">
        <f>'25.4.4'!N50/'25.4.4'!N$63</f>
        <v>1.8651362984218076E-2</v>
      </c>
      <c r="O50" s="316">
        <f>'25.4.4'!O50/'25.4.4'!O$63</f>
        <v>1.6801493466085875E-2</v>
      </c>
      <c r="P50" s="316">
        <f>'25.4.4'!P50/'25.4.4'!P$63</f>
        <v>6.6225165562913907E-3</v>
      </c>
      <c r="Q50" s="317">
        <v>0</v>
      </c>
      <c r="R50" s="368">
        <f>'25.4.4'!R50/'25.4.4'!R$63</f>
        <v>1.6700610997963342E-2</v>
      </c>
      <c r="S50" s="318">
        <f>'25.4.4'!S50/'25.4.4'!S$63</f>
        <v>1.3714124134030821E-2</v>
      </c>
      <c r="T50" s="463" t="s">
        <v>429</v>
      </c>
    </row>
    <row r="51" spans="2:20" ht="21.95" customHeight="1" x14ac:dyDescent="0.25">
      <c r="B51" s="354">
        <v>71</v>
      </c>
      <c r="C51" s="163" t="s">
        <v>255</v>
      </c>
      <c r="D51" s="367">
        <f>'25.4.4'!D51/'25.4.4'!D$63</f>
        <v>7.0707070707070704E-2</v>
      </c>
      <c r="E51" s="316">
        <f>'25.4.4'!E51/'25.4.4'!E$63</f>
        <v>6.1818181818181821E-2</v>
      </c>
      <c r="F51" s="316">
        <f>'25.4.4'!F51/'25.4.4'!F$63</f>
        <v>0</v>
      </c>
      <c r="G51" s="317">
        <v>0</v>
      </c>
      <c r="H51" s="318">
        <f>'25.4.4'!H51/'25.4.4'!H$63</f>
        <v>6.3324538258575203E-2</v>
      </c>
      <c r="I51" s="367">
        <f>'25.4.4'!I51/'25.4.4'!I$63</f>
        <v>5.5600981193785773E-2</v>
      </c>
      <c r="J51" s="316">
        <f>'25.4.4'!J51/'25.4.4'!J$63</f>
        <v>7.6681770651795045E-2</v>
      </c>
      <c r="K51" s="316">
        <f>'25.4.4'!K51/'25.4.4'!K$63</f>
        <v>7.8014184397163122E-2</v>
      </c>
      <c r="L51" s="317">
        <f>'25.4.4'!L51/'25.4.4'!L$63</f>
        <v>0.16666666666666666</v>
      </c>
      <c r="M51" s="318">
        <f>'25.4.4'!M51/'25.4.4'!M$63</f>
        <v>7.0771408351026188E-2</v>
      </c>
      <c r="N51" s="367">
        <f>'25.4.4'!N51/'25.4.4'!N$63</f>
        <v>6.1692969870875178E-2</v>
      </c>
      <c r="O51" s="316">
        <f>'25.4.4'!O51/'25.4.4'!O$63</f>
        <v>7.1561916614810206E-2</v>
      </c>
      <c r="P51" s="316">
        <f>'25.4.4'!P51/'25.4.4'!P$63</f>
        <v>5.9602649006622516E-2</v>
      </c>
      <c r="Q51" s="317">
        <v>0</v>
      </c>
      <c r="R51" s="368">
        <f>'25.4.4'!R51/'25.4.4'!R$63</f>
        <v>6.8024439918533602E-2</v>
      </c>
      <c r="S51" s="318">
        <f>'25.4.4'!S51/'25.4.4'!S$63</f>
        <v>6.9418917008341574E-2</v>
      </c>
      <c r="T51" s="463" t="s">
        <v>430</v>
      </c>
    </row>
    <row r="52" spans="2:20" ht="35.1" customHeight="1" x14ac:dyDescent="0.25">
      <c r="B52" s="354">
        <v>72</v>
      </c>
      <c r="C52" s="163" t="s">
        <v>256</v>
      </c>
      <c r="D52" s="367">
        <f>'25.4.4'!D52/'25.4.4'!D$63</f>
        <v>0</v>
      </c>
      <c r="E52" s="316">
        <f>'25.4.4'!E52/'25.4.4'!E$63</f>
        <v>0</v>
      </c>
      <c r="F52" s="316">
        <f>'25.4.4'!F52/'25.4.4'!F$63</f>
        <v>0</v>
      </c>
      <c r="G52" s="317">
        <v>0</v>
      </c>
      <c r="H52" s="318">
        <f>'25.4.4'!H52/'25.4.4'!H$63</f>
        <v>0</v>
      </c>
      <c r="I52" s="367">
        <f>'25.4.4'!I52/'25.4.4'!I$63</f>
        <v>1.6353229762878169E-3</v>
      </c>
      <c r="J52" s="316">
        <f>'25.4.4'!J52/'25.4.4'!J$63</f>
        <v>3.4855350296270478E-4</v>
      </c>
      <c r="K52" s="316">
        <f>'25.4.4'!K52/'25.4.4'!K$63</f>
        <v>0</v>
      </c>
      <c r="L52" s="317">
        <f>'25.4.4'!L52/'25.4.4'!L$63</f>
        <v>0</v>
      </c>
      <c r="M52" s="318">
        <f>'25.4.4'!M52/'25.4.4'!M$63</f>
        <v>7.0771408351026188E-4</v>
      </c>
      <c r="N52" s="367">
        <f>'25.4.4'!N52/'25.4.4'!N$63</f>
        <v>2.8694404591104736E-3</v>
      </c>
      <c r="O52" s="316">
        <f>'25.4.4'!O52/'25.4.4'!O$63</f>
        <v>6.222775357809583E-4</v>
      </c>
      <c r="P52" s="316">
        <f>'25.4.4'!P52/'25.4.4'!P$63</f>
        <v>0</v>
      </c>
      <c r="Q52" s="317">
        <v>0</v>
      </c>
      <c r="R52" s="368">
        <f>'25.4.4'!R52/'25.4.4'!R$63</f>
        <v>1.2219959266802445E-3</v>
      </c>
      <c r="S52" s="318">
        <f>'25.4.4'!S52/'25.4.4'!S$63</f>
        <v>8.4829633818747348E-4</v>
      </c>
      <c r="T52" s="463" t="s">
        <v>431</v>
      </c>
    </row>
    <row r="53" spans="2:20" ht="21.95" customHeight="1" x14ac:dyDescent="0.25">
      <c r="B53" s="354">
        <v>73</v>
      </c>
      <c r="C53" s="163" t="s">
        <v>257</v>
      </c>
      <c r="D53" s="367">
        <f>'25.4.4'!D53/'25.4.4'!D$63</f>
        <v>0</v>
      </c>
      <c r="E53" s="316">
        <f>'25.4.4'!E53/'25.4.4'!E$63</f>
        <v>1.8181818181818181E-2</v>
      </c>
      <c r="F53" s="316">
        <f>'25.4.4'!F53/'25.4.4'!F$63</f>
        <v>0</v>
      </c>
      <c r="G53" s="317">
        <v>0</v>
      </c>
      <c r="H53" s="318">
        <f>'25.4.4'!H53/'25.4.4'!H$63</f>
        <v>1.3192612137203167E-2</v>
      </c>
      <c r="I53" s="367">
        <f>'25.4.4'!I53/'25.4.4'!I$63</f>
        <v>3.2706459525756338E-3</v>
      </c>
      <c r="J53" s="316">
        <f>'25.4.4'!J53/'25.4.4'!J$63</f>
        <v>3.1369815266643428E-3</v>
      </c>
      <c r="K53" s="316">
        <f>'25.4.4'!K53/'25.4.4'!K$63</f>
        <v>0</v>
      </c>
      <c r="L53" s="317">
        <f>'25.4.4'!L53/'25.4.4'!L$63</f>
        <v>0</v>
      </c>
      <c r="M53" s="318">
        <f>'25.4.4'!M53/'25.4.4'!M$63</f>
        <v>3.0667610285444679E-3</v>
      </c>
      <c r="N53" s="367">
        <f>'25.4.4'!N53/'25.4.4'!N$63</f>
        <v>4.30416068866571E-3</v>
      </c>
      <c r="O53" s="316">
        <f>'25.4.4'!O53/'25.4.4'!O$63</f>
        <v>4.9782202862476664E-3</v>
      </c>
      <c r="P53" s="316">
        <f>'25.4.4'!P53/'25.4.4'!P$63</f>
        <v>0</v>
      </c>
      <c r="Q53" s="317">
        <v>0</v>
      </c>
      <c r="R53" s="368">
        <f>'25.4.4'!R53/'25.4.4'!R$63</f>
        <v>4.4806517311608961E-3</v>
      </c>
      <c r="S53" s="318">
        <f>'25.4.4'!S53/'25.4.4'!S$63</f>
        <v>4.1000989679061215E-3</v>
      </c>
      <c r="T53" s="463" t="s">
        <v>432</v>
      </c>
    </row>
    <row r="54" spans="2:20" ht="35.1" customHeight="1" thickBot="1" x14ac:dyDescent="0.3">
      <c r="B54" s="354">
        <v>79</v>
      </c>
      <c r="C54" s="163" t="s">
        <v>258</v>
      </c>
      <c r="D54" s="367">
        <f>'25.4.4'!D54/'25.4.4'!D$63</f>
        <v>1.0101010101010102E-2</v>
      </c>
      <c r="E54" s="316">
        <f>'25.4.4'!E54/'25.4.4'!E$63</f>
        <v>0</v>
      </c>
      <c r="F54" s="316">
        <f>'25.4.4'!F54/'25.4.4'!F$63</f>
        <v>0</v>
      </c>
      <c r="G54" s="317">
        <v>0</v>
      </c>
      <c r="H54" s="318">
        <f>'25.4.4'!H54/'25.4.4'!H$63</f>
        <v>2.6385224274406332E-3</v>
      </c>
      <c r="I54" s="367">
        <f>'25.4.4'!I54/'25.4.4'!I$63</f>
        <v>8.1766148814390845E-4</v>
      </c>
      <c r="J54" s="316">
        <f>'25.4.4'!J54/'25.4.4'!J$63</f>
        <v>1.0456605088881143E-3</v>
      </c>
      <c r="K54" s="316">
        <f>'25.4.4'!K54/'25.4.4'!K$63</f>
        <v>0</v>
      </c>
      <c r="L54" s="317">
        <f>'25.4.4'!L54/'25.4.4'!L$63</f>
        <v>0</v>
      </c>
      <c r="M54" s="318">
        <f>'25.4.4'!M54/'25.4.4'!M$63</f>
        <v>9.4361877801368247E-4</v>
      </c>
      <c r="N54" s="367">
        <f>'25.4.4'!N54/'25.4.4'!N$63</f>
        <v>0</v>
      </c>
      <c r="O54" s="316">
        <f>'25.4.4'!O54/'25.4.4'!O$63</f>
        <v>0</v>
      </c>
      <c r="P54" s="316">
        <f>'25.4.4'!P54/'25.4.4'!P$63</f>
        <v>0</v>
      </c>
      <c r="Q54" s="317">
        <v>0</v>
      </c>
      <c r="R54" s="368">
        <f>'25.4.4'!R54/'25.4.4'!R$63</f>
        <v>0</v>
      </c>
      <c r="S54" s="318">
        <f>'25.4.4'!S54/'25.4.4'!S$63</f>
        <v>7.0691361515622792E-4</v>
      </c>
      <c r="T54" s="463" t="s">
        <v>433</v>
      </c>
    </row>
    <row r="55" spans="2:20" ht="21.95" customHeight="1" thickTop="1" thickBot="1" x14ac:dyDescent="0.3">
      <c r="B55" s="352">
        <v>8</v>
      </c>
      <c r="C55" s="353" t="s">
        <v>259</v>
      </c>
      <c r="D55" s="366">
        <f t="shared" ref="D55:S55" si="7">SUM(D56:D60)</f>
        <v>1.0101010101010102E-2</v>
      </c>
      <c r="E55" s="308">
        <f t="shared" si="7"/>
        <v>3.6363636363636362E-2</v>
      </c>
      <c r="F55" s="308">
        <f t="shared" si="7"/>
        <v>0</v>
      </c>
      <c r="G55" s="298">
        <v>0</v>
      </c>
      <c r="H55" s="294">
        <f t="shared" si="7"/>
        <v>2.9023746701846966E-2</v>
      </c>
      <c r="I55" s="366">
        <f t="shared" si="7"/>
        <v>1.3900245298446443E-2</v>
      </c>
      <c r="J55" s="308">
        <f t="shared" si="7"/>
        <v>1.4290693621470896E-2</v>
      </c>
      <c r="K55" s="308">
        <f t="shared" si="7"/>
        <v>0</v>
      </c>
      <c r="L55" s="298">
        <f t="shared" si="7"/>
        <v>0</v>
      </c>
      <c r="M55" s="294">
        <f t="shared" si="7"/>
        <v>1.3682472281198396E-2</v>
      </c>
      <c r="N55" s="366">
        <f t="shared" si="7"/>
        <v>1.5781922525107604E-2</v>
      </c>
      <c r="O55" s="308">
        <f t="shared" si="7"/>
        <v>8.7118855009334153E-3</v>
      </c>
      <c r="P55" s="308">
        <f t="shared" si="7"/>
        <v>1.3245033112582781E-2</v>
      </c>
      <c r="Q55" s="298">
        <v>0</v>
      </c>
      <c r="R55" s="366">
        <f t="shared" si="7"/>
        <v>1.0997963340122201E-2</v>
      </c>
      <c r="S55" s="294">
        <f t="shared" si="7"/>
        <v>1.3572741410999577E-2</v>
      </c>
    </row>
    <row r="56" spans="2:20" ht="21.95" customHeight="1" thickTop="1" x14ac:dyDescent="0.25">
      <c r="B56" s="354">
        <v>80</v>
      </c>
      <c r="C56" s="163" t="s">
        <v>260</v>
      </c>
      <c r="D56" s="367">
        <f>'25.4.4'!D56/'25.4.4'!D$63</f>
        <v>0</v>
      </c>
      <c r="E56" s="316">
        <f>'25.4.4'!E56/'25.4.4'!E$63</f>
        <v>0</v>
      </c>
      <c r="F56" s="316">
        <f>'25.4.4'!F56/'25.4.4'!F$63</f>
        <v>0</v>
      </c>
      <c r="G56" s="317">
        <v>0</v>
      </c>
      <c r="H56" s="318">
        <f>'25.4.4'!H56/'25.4.4'!H$63</f>
        <v>0</v>
      </c>
      <c r="I56" s="367">
        <f>'25.4.4'!I56/'25.4.4'!I$63</f>
        <v>2.4529844644317253E-3</v>
      </c>
      <c r="J56" s="316">
        <f>'25.4.4'!J56/'25.4.4'!J$63</f>
        <v>1.0456605088881143E-3</v>
      </c>
      <c r="K56" s="316">
        <f>'25.4.4'!K56/'25.4.4'!K$63</f>
        <v>0</v>
      </c>
      <c r="L56" s="317">
        <f>'25.4.4'!L56/'25.4.4'!L$63</f>
        <v>0</v>
      </c>
      <c r="M56" s="318">
        <f>'25.4.4'!M56/'25.4.4'!M$63</f>
        <v>1.4154281670205238E-3</v>
      </c>
      <c r="N56" s="367">
        <f>'25.4.4'!N56/'25.4.4'!N$63</f>
        <v>2.8694404591104736E-3</v>
      </c>
      <c r="O56" s="316">
        <f>'25.4.4'!O56/'25.4.4'!O$63</f>
        <v>0</v>
      </c>
      <c r="P56" s="316">
        <f>'25.4.4'!P56/'25.4.4'!P$63</f>
        <v>0</v>
      </c>
      <c r="Q56" s="317">
        <v>0</v>
      </c>
      <c r="R56" s="368">
        <f>'25.4.4'!R56/'25.4.4'!R$63</f>
        <v>8.1466395112016296E-4</v>
      </c>
      <c r="S56" s="318">
        <f>'25.4.4'!S56/'25.4.4'!S$63</f>
        <v>1.1310617842499647E-3</v>
      </c>
      <c r="T56" s="463" t="s">
        <v>434</v>
      </c>
    </row>
    <row r="57" spans="2:20" ht="21.95" customHeight="1" x14ac:dyDescent="0.25">
      <c r="B57" s="354">
        <v>81</v>
      </c>
      <c r="C57" s="163" t="s">
        <v>261</v>
      </c>
      <c r="D57" s="367">
        <f>'25.4.4'!D57/'25.4.4'!D$63</f>
        <v>0</v>
      </c>
      <c r="E57" s="316">
        <f>'25.4.4'!E57/'25.4.4'!E$63</f>
        <v>0</v>
      </c>
      <c r="F57" s="316">
        <f>'25.4.4'!F57/'25.4.4'!F$63</f>
        <v>0</v>
      </c>
      <c r="G57" s="317">
        <v>0</v>
      </c>
      <c r="H57" s="318">
        <f>'25.4.4'!H57/'25.4.4'!H$63</f>
        <v>0</v>
      </c>
      <c r="I57" s="367">
        <f>'25.4.4'!I57/'25.4.4'!I$63</f>
        <v>2.4529844644317253E-3</v>
      </c>
      <c r="J57" s="316">
        <f>'25.4.4'!J57/'25.4.4'!J$63</f>
        <v>1.3942140118508191E-3</v>
      </c>
      <c r="K57" s="316">
        <f>'25.4.4'!K57/'25.4.4'!K$63</f>
        <v>0</v>
      </c>
      <c r="L57" s="317">
        <f>'25.4.4'!L57/'25.4.4'!L$63</f>
        <v>0</v>
      </c>
      <c r="M57" s="318">
        <f>'25.4.4'!M57/'25.4.4'!M$63</f>
        <v>1.6513328615239443E-3</v>
      </c>
      <c r="N57" s="367">
        <f>'25.4.4'!N57/'25.4.4'!N$63</f>
        <v>1.4347202295552368E-3</v>
      </c>
      <c r="O57" s="316">
        <f>'25.4.4'!O57/'25.4.4'!O$63</f>
        <v>1.2445550715619166E-3</v>
      </c>
      <c r="P57" s="316">
        <f>'25.4.4'!P57/'25.4.4'!P$63</f>
        <v>0</v>
      </c>
      <c r="Q57" s="317">
        <v>0</v>
      </c>
      <c r="R57" s="368">
        <f>'25.4.4'!R57/'25.4.4'!R$63</f>
        <v>1.2219959266802445E-3</v>
      </c>
      <c r="S57" s="318">
        <f>'25.4.4'!S57/'25.4.4'!S$63</f>
        <v>1.4138272303124558E-3</v>
      </c>
      <c r="T57" s="463" t="s">
        <v>435</v>
      </c>
    </row>
    <row r="58" spans="2:20" ht="21.95" customHeight="1" x14ac:dyDescent="0.25">
      <c r="B58" s="354">
        <v>82</v>
      </c>
      <c r="C58" s="163" t="s">
        <v>262</v>
      </c>
      <c r="D58" s="367">
        <f>'25.4.4'!D58/'25.4.4'!D$63</f>
        <v>0</v>
      </c>
      <c r="E58" s="316">
        <f>'25.4.4'!E58/'25.4.4'!E$63</f>
        <v>0</v>
      </c>
      <c r="F58" s="316">
        <f>'25.4.4'!F58/'25.4.4'!F$63</f>
        <v>0</v>
      </c>
      <c r="G58" s="317">
        <v>0</v>
      </c>
      <c r="H58" s="318">
        <f>'25.4.4'!H58/'25.4.4'!H$63</f>
        <v>0</v>
      </c>
      <c r="I58" s="367">
        <f>'25.4.4'!I58/'25.4.4'!I$63</f>
        <v>8.1766148814390845E-4</v>
      </c>
      <c r="J58" s="316">
        <f>'25.4.4'!J58/'25.4.4'!J$63</f>
        <v>2.0913210177762286E-3</v>
      </c>
      <c r="K58" s="316">
        <f>'25.4.4'!K58/'25.4.4'!K$63</f>
        <v>0</v>
      </c>
      <c r="L58" s="317">
        <f>'25.4.4'!L58/'25.4.4'!L$63</f>
        <v>0</v>
      </c>
      <c r="M58" s="318">
        <f>'25.4.4'!M58/'25.4.4'!M$63</f>
        <v>1.6513328615239443E-3</v>
      </c>
      <c r="N58" s="367">
        <f>'25.4.4'!N58/'25.4.4'!N$63</f>
        <v>7.1736011477761836E-3</v>
      </c>
      <c r="O58" s="316">
        <f>'25.4.4'!O58/'25.4.4'!O$63</f>
        <v>1.8668326073428749E-3</v>
      </c>
      <c r="P58" s="316">
        <f>'25.4.4'!P58/'25.4.4'!P$63</f>
        <v>0</v>
      </c>
      <c r="Q58" s="317">
        <v>0</v>
      </c>
      <c r="R58" s="368">
        <f>'25.4.4'!R58/'25.4.4'!R$63</f>
        <v>3.2586558044806519E-3</v>
      </c>
      <c r="S58" s="318">
        <f>'25.4.4'!S58/'25.4.4'!S$63</f>
        <v>2.1207408454686836E-3</v>
      </c>
      <c r="T58" s="463" t="s">
        <v>436</v>
      </c>
    </row>
    <row r="59" spans="2:20" ht="21.95" customHeight="1" x14ac:dyDescent="0.25">
      <c r="B59" s="354">
        <v>83</v>
      </c>
      <c r="C59" s="163" t="s">
        <v>263</v>
      </c>
      <c r="D59" s="367">
        <f>'25.4.4'!D59/'25.4.4'!D$63</f>
        <v>1.0101010101010102E-2</v>
      </c>
      <c r="E59" s="316">
        <f>'25.4.4'!E59/'25.4.4'!E$63</f>
        <v>2.181818181818182E-2</v>
      </c>
      <c r="F59" s="316">
        <f>'25.4.4'!F59/'25.4.4'!F$63</f>
        <v>0</v>
      </c>
      <c r="G59" s="317">
        <v>0</v>
      </c>
      <c r="H59" s="318">
        <f>'25.4.4'!H59/'25.4.4'!H$63</f>
        <v>1.8469656992084433E-2</v>
      </c>
      <c r="I59" s="367">
        <f>'25.4.4'!I59/'25.4.4'!I$63</f>
        <v>6.5412919051512676E-3</v>
      </c>
      <c r="J59" s="316">
        <f>'25.4.4'!J59/'25.4.4'!J$63</f>
        <v>8.0167305681422101E-3</v>
      </c>
      <c r="K59" s="316">
        <f>'25.4.4'!K59/'25.4.4'!K$63</f>
        <v>0</v>
      </c>
      <c r="L59" s="317">
        <f>'25.4.4'!L59/'25.4.4'!L$63</f>
        <v>0</v>
      </c>
      <c r="M59" s="318">
        <f>'25.4.4'!M59/'25.4.4'!M$63</f>
        <v>7.3130455296060394E-3</v>
      </c>
      <c r="N59" s="367">
        <f>'25.4.4'!N59/'25.4.4'!N$63</f>
        <v>2.8694404591104736E-3</v>
      </c>
      <c r="O59" s="316">
        <f>'25.4.4'!O59/'25.4.4'!O$63</f>
        <v>4.3559427504667085E-3</v>
      </c>
      <c r="P59" s="316">
        <f>'25.4.4'!P59/'25.4.4'!P$63</f>
        <v>1.3245033112582781E-2</v>
      </c>
      <c r="Q59" s="317">
        <v>0</v>
      </c>
      <c r="R59" s="368">
        <f>'25.4.4'!R59/'25.4.4'!R$63</f>
        <v>4.4806517311608961E-3</v>
      </c>
      <c r="S59" s="318">
        <f>'25.4.4'!S59/'25.4.4'!S$63</f>
        <v>6.9277534285310336E-3</v>
      </c>
      <c r="T59" s="463" t="s">
        <v>437</v>
      </c>
    </row>
    <row r="60" spans="2:20" ht="35.1" customHeight="1" thickBot="1" x14ac:dyDescent="0.3">
      <c r="B60" s="354">
        <v>89</v>
      </c>
      <c r="C60" s="163" t="s">
        <v>264</v>
      </c>
      <c r="D60" s="367">
        <f>'25.4.4'!D60/'25.4.4'!D$63</f>
        <v>0</v>
      </c>
      <c r="E60" s="316">
        <f>'25.4.4'!E60/'25.4.4'!E$63</f>
        <v>1.4545454545454545E-2</v>
      </c>
      <c r="F60" s="316">
        <f>'25.4.4'!F60/'25.4.4'!F$63</f>
        <v>0</v>
      </c>
      <c r="G60" s="317">
        <v>0</v>
      </c>
      <c r="H60" s="318">
        <f>'25.4.4'!H60/'25.4.4'!H$63</f>
        <v>1.0554089709762533E-2</v>
      </c>
      <c r="I60" s="367">
        <f>'25.4.4'!I60/'25.4.4'!I$63</f>
        <v>1.6353229762878169E-3</v>
      </c>
      <c r="J60" s="316">
        <f>'25.4.4'!J60/'25.4.4'!J$63</f>
        <v>1.7427675148135239E-3</v>
      </c>
      <c r="K60" s="316">
        <f>'25.4.4'!K60/'25.4.4'!K$63</f>
        <v>0</v>
      </c>
      <c r="L60" s="317">
        <f>'25.4.4'!L60/'25.4.4'!L$63</f>
        <v>0</v>
      </c>
      <c r="M60" s="318">
        <f>'25.4.4'!M60/'25.4.4'!M$63</f>
        <v>1.6513328615239443E-3</v>
      </c>
      <c r="N60" s="367">
        <f>'25.4.4'!N60/'25.4.4'!N$63</f>
        <v>1.4347202295552368E-3</v>
      </c>
      <c r="O60" s="316">
        <f>'25.4.4'!O60/'25.4.4'!O$63</f>
        <v>1.2445550715619166E-3</v>
      </c>
      <c r="P60" s="316">
        <f>'25.4.4'!P60/'25.4.4'!P$63</f>
        <v>0</v>
      </c>
      <c r="Q60" s="317">
        <v>0</v>
      </c>
      <c r="R60" s="368">
        <f>'25.4.4'!R60/'25.4.4'!R$63</f>
        <v>1.2219959266802445E-3</v>
      </c>
      <c r="S60" s="318">
        <f>'25.4.4'!S60/'25.4.4'!S$63</f>
        <v>1.9793581224374383E-3</v>
      </c>
      <c r="T60" s="463" t="s">
        <v>438</v>
      </c>
    </row>
    <row r="61" spans="2:20" ht="21.95" customHeight="1" thickTop="1" thickBot="1" x14ac:dyDescent="0.3">
      <c r="B61" s="352">
        <v>99</v>
      </c>
      <c r="C61" s="353" t="s">
        <v>265</v>
      </c>
      <c r="D61" s="366">
        <f>'25.4.4'!D61/'25.4.4'!D$63</f>
        <v>6.0606060606060608E-2</v>
      </c>
      <c r="E61" s="308">
        <f>'25.4.4'!E61/'25.4.4'!E$63</f>
        <v>2.9090909090909091E-2</v>
      </c>
      <c r="F61" s="308">
        <f>'25.4.4'!F61/'25.4.4'!F$63</f>
        <v>0</v>
      </c>
      <c r="G61" s="298">
        <v>0</v>
      </c>
      <c r="H61" s="294">
        <f>'25.4.4'!H61/'25.4.4'!H$63</f>
        <v>3.6939313984168866E-2</v>
      </c>
      <c r="I61" s="366">
        <f>'25.4.4'!I61/'25.4.4'!I$63</f>
        <v>2.7800490596892886E-2</v>
      </c>
      <c r="J61" s="308">
        <f>'25.4.4'!J61/'25.4.4'!J$63</f>
        <v>2.92784942488672E-2</v>
      </c>
      <c r="K61" s="308">
        <f>'25.4.4'!K61/'25.4.4'!K$63</f>
        <v>7.0921985815602835E-3</v>
      </c>
      <c r="L61" s="298">
        <f>'25.4.4'!L61/'25.4.4'!L$63</f>
        <v>0</v>
      </c>
      <c r="M61" s="294">
        <f>'25.4.4'!M61/'25.4.4'!M$63</f>
        <v>2.8072658645907054E-2</v>
      </c>
      <c r="N61" s="366">
        <f>'25.4.4'!N61/'25.4.4'!N$63</f>
        <v>2.2955523672883789E-2</v>
      </c>
      <c r="O61" s="308">
        <f>'25.4.4'!O61/'25.4.4'!O$63</f>
        <v>3.8581207218419414E-2</v>
      </c>
      <c r="P61" s="308">
        <f>'25.4.4'!P61/'25.4.4'!P$63</f>
        <v>3.9735099337748346E-2</v>
      </c>
      <c r="Q61" s="298">
        <v>0</v>
      </c>
      <c r="R61" s="366">
        <f>'25.4.4'!R61/'25.4.4'!R$63</f>
        <v>3.4215885947046845E-2</v>
      </c>
      <c r="S61" s="294">
        <f>'25.4.4'!S61/'25.4.4'!S$63</f>
        <v>3.0680050897780291E-2</v>
      </c>
      <c r="T61" s="463" t="s">
        <v>439</v>
      </c>
    </row>
    <row r="62" spans="2:20" ht="21.95" customHeight="1" thickTop="1" thickBot="1" x14ac:dyDescent="0.3">
      <c r="B62" s="369" t="s">
        <v>50</v>
      </c>
      <c r="C62" s="370" t="s">
        <v>451</v>
      </c>
      <c r="D62" s="366">
        <f>'25.4.4'!D62/'25.4.4'!D$63</f>
        <v>1.0101010101010102E-2</v>
      </c>
      <c r="E62" s="308">
        <f>'25.4.4'!E62/'25.4.4'!E$63</f>
        <v>5.0909090909090911E-2</v>
      </c>
      <c r="F62" s="308">
        <f>'25.4.4'!F62/'25.4.4'!F$63</f>
        <v>0</v>
      </c>
      <c r="G62" s="298">
        <v>0</v>
      </c>
      <c r="H62" s="294">
        <f>'25.4.4'!H62/'25.4.4'!H$63</f>
        <v>3.9577836411609502E-2</v>
      </c>
      <c r="I62" s="366">
        <f>'25.4.4'!I62/'25.4.4'!I$63</f>
        <v>4.3336058871627149E-2</v>
      </c>
      <c r="J62" s="308">
        <f>'25.4.4'!J62/'25.4.4'!J$63</f>
        <v>4.4963401882188919E-2</v>
      </c>
      <c r="K62" s="308">
        <f>'25.4.4'!K62/'25.4.4'!K$63</f>
        <v>7.0921985815602842E-2</v>
      </c>
      <c r="L62" s="298">
        <f>'25.4.4'!L62/'25.4.4'!L$63</f>
        <v>0</v>
      </c>
      <c r="M62" s="294">
        <f>'25.4.4'!M62/'25.4.4'!M$63</f>
        <v>4.529370134465676E-2</v>
      </c>
      <c r="N62" s="366">
        <f>'25.4.4'!N62/'25.4.4'!N$63</f>
        <v>5.0215208034433287E-2</v>
      </c>
      <c r="O62" s="308">
        <f>'25.4.4'!O62/'25.4.4'!O$63</f>
        <v>3.8581207218419414E-2</v>
      </c>
      <c r="P62" s="308">
        <f>'25.4.4'!P62/'25.4.4'!P$63</f>
        <v>2.6490066225165563E-2</v>
      </c>
      <c r="Q62" s="298">
        <v>0</v>
      </c>
      <c r="R62" s="366">
        <f>'25.4.4'!R62/'25.4.4'!R$63</f>
        <v>4.1140529531568229E-2</v>
      </c>
      <c r="S62" s="294">
        <f>'25.4.4'!S62/'25.4.4'!S$63</f>
        <v>4.3545878693623641E-2</v>
      </c>
      <c r="T62" s="463" t="s">
        <v>440</v>
      </c>
    </row>
    <row r="63" spans="2:20" ht="21.95" customHeight="1" thickTop="1" thickBot="1" x14ac:dyDescent="0.3">
      <c r="B63" s="635" t="s">
        <v>52</v>
      </c>
      <c r="C63" s="488"/>
      <c r="D63" s="371">
        <f t="shared" ref="D63:S63" si="8">SUM(D7,D17,D23,D28,D36,D42,D49,D55,D61:D62)</f>
        <v>0.99999999999999989</v>
      </c>
      <c r="E63" s="320">
        <f t="shared" si="8"/>
        <v>1.0000000000000002</v>
      </c>
      <c r="F63" s="320">
        <f t="shared" si="8"/>
        <v>1</v>
      </c>
      <c r="G63" s="305">
        <v>0</v>
      </c>
      <c r="H63" s="321">
        <f t="shared" si="8"/>
        <v>0.99999999999999989</v>
      </c>
      <c r="I63" s="319">
        <f t="shared" si="8"/>
        <v>1.0000000000000002</v>
      </c>
      <c r="J63" s="320">
        <f t="shared" si="8"/>
        <v>1</v>
      </c>
      <c r="K63" s="320">
        <f t="shared" si="8"/>
        <v>1.0000000000000002</v>
      </c>
      <c r="L63" s="305">
        <f t="shared" si="8"/>
        <v>0.99999999999999989</v>
      </c>
      <c r="M63" s="321">
        <f t="shared" si="8"/>
        <v>0.99999999999999989</v>
      </c>
      <c r="N63" s="319">
        <f t="shared" si="8"/>
        <v>1</v>
      </c>
      <c r="O63" s="320">
        <f t="shared" si="8"/>
        <v>1.0000000000000002</v>
      </c>
      <c r="P63" s="320">
        <f t="shared" si="8"/>
        <v>1</v>
      </c>
      <c r="Q63" s="305">
        <v>0</v>
      </c>
      <c r="R63" s="321">
        <f t="shared" si="8"/>
        <v>1</v>
      </c>
      <c r="S63" s="321">
        <f t="shared" si="8"/>
        <v>1</v>
      </c>
      <c r="T63" s="463" t="s">
        <v>79</v>
      </c>
    </row>
    <row r="64" spans="2:20" ht="16.5" thickTop="1" thickBot="1" x14ac:dyDescent="0.3">
      <c r="B64" s="146"/>
      <c r="C64" s="146"/>
      <c r="D64" s="248"/>
      <c r="E64" s="248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</row>
    <row r="65" spans="2:19" ht="15.75" thickTop="1" x14ac:dyDescent="0.25">
      <c r="B65" s="500" t="s">
        <v>53</v>
      </c>
      <c r="C65" s="501"/>
      <c r="D65" s="180"/>
      <c r="E65" s="180"/>
      <c r="F65" s="180"/>
      <c r="G65" s="180"/>
      <c r="H65" s="200"/>
      <c r="I65" s="180"/>
      <c r="J65" s="180"/>
      <c r="K65" s="180"/>
      <c r="L65" s="180"/>
      <c r="M65" s="200"/>
      <c r="N65" s="180"/>
      <c r="O65" s="180"/>
      <c r="P65" s="180"/>
      <c r="Q65" s="180"/>
      <c r="R65" s="263"/>
      <c r="S65" s="152"/>
    </row>
    <row r="66" spans="2:19" ht="15.75" thickBot="1" x14ac:dyDescent="0.3">
      <c r="B66" s="196" t="s">
        <v>449</v>
      </c>
      <c r="C66" s="197"/>
      <c r="D66" s="180"/>
      <c r="E66" s="180"/>
      <c r="F66" s="180"/>
      <c r="G66" s="180"/>
      <c r="H66" s="200"/>
      <c r="I66" s="180"/>
      <c r="J66" s="180"/>
      <c r="K66" s="180"/>
      <c r="L66" s="180"/>
      <c r="M66" s="200"/>
      <c r="N66" s="180"/>
      <c r="O66" s="180"/>
      <c r="P66" s="180"/>
      <c r="Q66" s="180"/>
      <c r="R66" s="200"/>
      <c r="S66" s="150"/>
    </row>
    <row r="67" spans="2:19" ht="15.75" thickTop="1" x14ac:dyDescent="0.25">
      <c r="B67" s="201"/>
      <c r="C67" s="150"/>
      <c r="D67" s="150"/>
      <c r="E67" s="150"/>
      <c r="F67" s="150"/>
      <c r="G67" s="150"/>
      <c r="H67" s="151"/>
      <c r="I67" s="150"/>
      <c r="J67" s="150"/>
      <c r="K67" s="150"/>
      <c r="L67" s="150"/>
      <c r="M67" s="151"/>
      <c r="N67" s="150"/>
      <c r="O67" s="150"/>
      <c r="P67" s="150"/>
      <c r="Q67" s="150"/>
      <c r="R67" s="151"/>
      <c r="S67" s="150"/>
    </row>
    <row r="68" spans="2:19" x14ac:dyDescent="0.25">
      <c r="B68" s="150"/>
      <c r="C68" s="150"/>
      <c r="D68" s="150"/>
      <c r="E68" s="150"/>
      <c r="F68" s="150"/>
      <c r="G68" s="150"/>
      <c r="H68" s="151"/>
      <c r="I68" s="150"/>
      <c r="J68" s="150"/>
      <c r="K68" s="150"/>
      <c r="L68" s="150"/>
      <c r="M68" s="151"/>
      <c r="N68" s="150"/>
      <c r="O68" s="150"/>
      <c r="P68" s="150"/>
      <c r="Q68" s="150"/>
      <c r="R68" s="151"/>
      <c r="S68" s="150"/>
    </row>
    <row r="69" spans="2:19" x14ac:dyDescent="0.25">
      <c r="B69" s="150"/>
      <c r="C69" s="150"/>
      <c r="D69" s="150"/>
      <c r="E69" s="150"/>
      <c r="F69" s="150"/>
      <c r="G69" s="150"/>
      <c r="H69" s="151"/>
      <c r="I69" s="150"/>
      <c r="J69" s="150"/>
      <c r="K69" s="150"/>
      <c r="L69" s="150"/>
      <c r="M69" s="151"/>
      <c r="N69" s="150"/>
      <c r="O69" s="150"/>
      <c r="P69" s="150"/>
      <c r="Q69" s="150"/>
      <c r="R69" s="151"/>
      <c r="S69" s="150"/>
    </row>
  </sheetData>
  <mergeCells count="16">
    <mergeCell ref="B65:C65"/>
    <mergeCell ref="B63:C63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  <pageSetUpPr fitToPage="1"/>
  </sheetPr>
  <dimension ref="B1:M189"/>
  <sheetViews>
    <sheetView zoomScale="80" zoomScaleNormal="80" workbookViewId="0">
      <selection activeCell="D5" sqref="D5:J61"/>
    </sheetView>
  </sheetViews>
  <sheetFormatPr defaultColWidth="9.140625" defaultRowHeight="15" x14ac:dyDescent="0.25"/>
  <cols>
    <col min="1" max="1" width="3.5703125" style="143" customWidth="1"/>
    <col min="2" max="2" width="13.7109375" style="143" customWidth="1"/>
    <col min="3" max="3" width="90.7109375" style="143" customWidth="1"/>
    <col min="4" max="10" width="13.7109375" style="143" customWidth="1"/>
    <col min="11" max="11" width="9.140625" style="463"/>
    <col min="12" max="16384" width="9.140625" style="143"/>
  </cols>
  <sheetData>
    <row r="1" spans="2:11" ht="15.75" thickBot="1" x14ac:dyDescent="0.3"/>
    <row r="2" spans="2:11" ht="25.15" customHeight="1" thickTop="1" thickBot="1" x14ac:dyDescent="0.3">
      <c r="B2" s="479" t="s">
        <v>563</v>
      </c>
      <c r="C2" s="480"/>
      <c r="D2" s="480"/>
      <c r="E2" s="480"/>
      <c r="F2" s="480"/>
      <c r="G2" s="480"/>
      <c r="H2" s="480"/>
      <c r="I2" s="480"/>
      <c r="J2" s="502"/>
    </row>
    <row r="3" spans="2:11" ht="25.15" customHeight="1" thickTop="1" x14ac:dyDescent="0.25">
      <c r="B3" s="492" t="s">
        <v>54</v>
      </c>
      <c r="C3" s="485" t="s">
        <v>266</v>
      </c>
      <c r="D3" s="492" t="s">
        <v>453</v>
      </c>
      <c r="E3" s="484" t="s">
        <v>454</v>
      </c>
      <c r="F3" s="526" t="s">
        <v>455</v>
      </c>
      <c r="G3" s="484" t="s">
        <v>456</v>
      </c>
      <c r="H3" s="526" t="s">
        <v>457</v>
      </c>
      <c r="I3" s="484" t="s">
        <v>458</v>
      </c>
      <c r="J3" s="516" t="s">
        <v>52</v>
      </c>
    </row>
    <row r="4" spans="2:11" ht="25.15" customHeight="1" thickBot="1" x14ac:dyDescent="0.3">
      <c r="B4" s="494"/>
      <c r="C4" s="496"/>
      <c r="D4" s="494"/>
      <c r="E4" s="530"/>
      <c r="F4" s="528"/>
      <c r="G4" s="530"/>
      <c r="H4" s="528"/>
      <c r="I4" s="530"/>
      <c r="J4" s="518"/>
    </row>
    <row r="5" spans="2:11" ht="21.95" customHeight="1" thickTop="1" thickBot="1" x14ac:dyDescent="0.3">
      <c r="B5" s="364">
        <v>1</v>
      </c>
      <c r="C5" s="365" t="s">
        <v>211</v>
      </c>
      <c r="D5" s="183">
        <v>4</v>
      </c>
      <c r="E5" s="307">
        <v>22</v>
      </c>
      <c r="F5" s="159">
        <v>8</v>
      </c>
      <c r="G5" s="307">
        <v>7</v>
      </c>
      <c r="H5" s="159">
        <v>1</v>
      </c>
      <c r="I5" s="307">
        <v>5</v>
      </c>
      <c r="J5" s="311">
        <v>47</v>
      </c>
    </row>
    <row r="6" spans="2:11" ht="21.95" customHeight="1" thickTop="1" x14ac:dyDescent="0.25">
      <c r="B6" s="354">
        <v>10</v>
      </c>
      <c r="C6" s="163" t="s">
        <v>212</v>
      </c>
      <c r="D6" s="184">
        <v>0</v>
      </c>
      <c r="E6" s="211">
        <v>0</v>
      </c>
      <c r="F6" s="166">
        <v>0</v>
      </c>
      <c r="G6" s="211">
        <v>0</v>
      </c>
      <c r="H6" s="166">
        <v>0</v>
      </c>
      <c r="I6" s="211">
        <v>0</v>
      </c>
      <c r="J6" s="226">
        <v>0</v>
      </c>
      <c r="K6" s="463" t="s">
        <v>393</v>
      </c>
    </row>
    <row r="7" spans="2:11" ht="21.95" customHeight="1" x14ac:dyDescent="0.25">
      <c r="B7" s="354">
        <v>11</v>
      </c>
      <c r="C7" s="163" t="s">
        <v>213</v>
      </c>
      <c r="D7" s="184">
        <v>0</v>
      </c>
      <c r="E7" s="211">
        <v>1</v>
      </c>
      <c r="F7" s="166">
        <v>0</v>
      </c>
      <c r="G7" s="211">
        <v>0</v>
      </c>
      <c r="H7" s="166">
        <v>0</v>
      </c>
      <c r="I7" s="211">
        <v>0</v>
      </c>
      <c r="J7" s="226">
        <v>1</v>
      </c>
      <c r="K7" s="463" t="s">
        <v>394</v>
      </c>
    </row>
    <row r="8" spans="2:11" ht="21.95" customHeight="1" x14ac:dyDescent="0.25">
      <c r="B8" s="354">
        <v>12</v>
      </c>
      <c r="C8" s="163" t="s">
        <v>214</v>
      </c>
      <c r="D8" s="184">
        <v>0</v>
      </c>
      <c r="E8" s="211">
        <v>0</v>
      </c>
      <c r="F8" s="166">
        <v>0</v>
      </c>
      <c r="G8" s="211">
        <v>0</v>
      </c>
      <c r="H8" s="166">
        <v>0</v>
      </c>
      <c r="I8" s="211">
        <v>0</v>
      </c>
      <c r="J8" s="226">
        <v>0</v>
      </c>
      <c r="K8" s="463" t="s">
        <v>395</v>
      </c>
    </row>
    <row r="9" spans="2:11" ht="21.95" customHeight="1" x14ac:dyDescent="0.25">
      <c r="B9" s="354">
        <v>13</v>
      </c>
      <c r="C9" s="163" t="s">
        <v>215</v>
      </c>
      <c r="D9" s="184">
        <v>0</v>
      </c>
      <c r="E9" s="211">
        <v>2</v>
      </c>
      <c r="F9" s="166">
        <v>0</v>
      </c>
      <c r="G9" s="211">
        <v>0</v>
      </c>
      <c r="H9" s="166">
        <v>0</v>
      </c>
      <c r="I9" s="211">
        <v>1</v>
      </c>
      <c r="J9" s="226">
        <v>3</v>
      </c>
      <c r="K9" s="463" t="s">
        <v>396</v>
      </c>
    </row>
    <row r="10" spans="2:11" ht="21.95" customHeight="1" x14ac:dyDescent="0.25">
      <c r="B10" s="354">
        <v>14</v>
      </c>
      <c r="C10" s="163" t="s">
        <v>216</v>
      </c>
      <c r="D10" s="184">
        <v>2</v>
      </c>
      <c r="E10" s="211">
        <v>17</v>
      </c>
      <c r="F10" s="166">
        <v>4</v>
      </c>
      <c r="G10" s="211">
        <v>6</v>
      </c>
      <c r="H10" s="166">
        <v>0</v>
      </c>
      <c r="I10" s="211">
        <v>4</v>
      </c>
      <c r="J10" s="226">
        <v>33</v>
      </c>
      <c r="K10" s="463" t="s">
        <v>397</v>
      </c>
    </row>
    <row r="11" spans="2:11" ht="21.95" customHeight="1" x14ac:dyDescent="0.25">
      <c r="B11" s="354">
        <v>15</v>
      </c>
      <c r="C11" s="163" t="s">
        <v>217</v>
      </c>
      <c r="D11" s="184">
        <v>0</v>
      </c>
      <c r="E11" s="211">
        <v>0</v>
      </c>
      <c r="F11" s="166">
        <v>0</v>
      </c>
      <c r="G11" s="211">
        <v>0</v>
      </c>
      <c r="H11" s="166">
        <v>0</v>
      </c>
      <c r="I11" s="211">
        <v>0</v>
      </c>
      <c r="J11" s="226">
        <v>0</v>
      </c>
      <c r="K11" s="463" t="s">
        <v>398</v>
      </c>
    </row>
    <row r="12" spans="2:11" ht="21.95" customHeight="1" x14ac:dyDescent="0.25">
      <c r="B12" s="354">
        <v>16</v>
      </c>
      <c r="C12" s="163" t="s">
        <v>218</v>
      </c>
      <c r="D12" s="184">
        <v>0</v>
      </c>
      <c r="E12" s="211">
        <v>0</v>
      </c>
      <c r="F12" s="166">
        <v>0</v>
      </c>
      <c r="G12" s="211">
        <v>1</v>
      </c>
      <c r="H12" s="166">
        <v>1</v>
      </c>
      <c r="I12" s="211">
        <v>0</v>
      </c>
      <c r="J12" s="226">
        <v>2</v>
      </c>
      <c r="K12" s="463" t="s">
        <v>399</v>
      </c>
    </row>
    <row r="13" spans="2:11" ht="21.95" customHeight="1" x14ac:dyDescent="0.25">
      <c r="B13" s="354">
        <v>17</v>
      </c>
      <c r="C13" s="163" t="s">
        <v>219</v>
      </c>
      <c r="D13" s="184">
        <v>0</v>
      </c>
      <c r="E13" s="211">
        <v>0</v>
      </c>
      <c r="F13" s="166">
        <v>1</v>
      </c>
      <c r="G13" s="211">
        <v>0</v>
      </c>
      <c r="H13" s="166">
        <v>0</v>
      </c>
      <c r="I13" s="211">
        <v>0</v>
      </c>
      <c r="J13" s="226">
        <v>1</v>
      </c>
      <c r="K13" s="463" t="s">
        <v>400</v>
      </c>
    </row>
    <row r="14" spans="2:11" ht="21.95" customHeight="1" thickBot="1" x14ac:dyDescent="0.3">
      <c r="B14" s="354">
        <v>19</v>
      </c>
      <c r="C14" s="163" t="s">
        <v>220</v>
      </c>
      <c r="D14" s="184">
        <v>2</v>
      </c>
      <c r="E14" s="211">
        <v>2</v>
      </c>
      <c r="F14" s="166">
        <v>3</v>
      </c>
      <c r="G14" s="211">
        <v>0</v>
      </c>
      <c r="H14" s="166">
        <v>0</v>
      </c>
      <c r="I14" s="211">
        <v>0</v>
      </c>
      <c r="J14" s="226">
        <v>7</v>
      </c>
      <c r="K14" s="463" t="s">
        <v>401</v>
      </c>
    </row>
    <row r="15" spans="2:11" ht="21.95" customHeight="1" thickTop="1" thickBot="1" x14ac:dyDescent="0.3">
      <c r="B15" s="352">
        <v>2</v>
      </c>
      <c r="C15" s="353" t="s">
        <v>221</v>
      </c>
      <c r="D15" s="183">
        <v>0</v>
      </c>
      <c r="E15" s="307">
        <v>2</v>
      </c>
      <c r="F15" s="159">
        <v>0</v>
      </c>
      <c r="G15" s="307">
        <v>1</v>
      </c>
      <c r="H15" s="159">
        <v>0</v>
      </c>
      <c r="I15" s="307">
        <v>1</v>
      </c>
      <c r="J15" s="311">
        <v>4</v>
      </c>
    </row>
    <row r="16" spans="2:11" ht="21.95" customHeight="1" thickTop="1" x14ac:dyDescent="0.25">
      <c r="B16" s="354">
        <v>20</v>
      </c>
      <c r="C16" s="163" t="s">
        <v>222</v>
      </c>
      <c r="D16" s="184">
        <v>0</v>
      </c>
      <c r="E16" s="211">
        <v>0</v>
      </c>
      <c r="F16" s="166">
        <v>0</v>
      </c>
      <c r="G16" s="211">
        <v>0</v>
      </c>
      <c r="H16" s="166">
        <v>0</v>
      </c>
      <c r="I16" s="211">
        <v>1</v>
      </c>
      <c r="J16" s="226">
        <v>1</v>
      </c>
      <c r="K16" s="463" t="s">
        <v>402</v>
      </c>
    </row>
    <row r="17" spans="2:11" ht="21.95" customHeight="1" x14ac:dyDescent="0.25">
      <c r="B17" s="354">
        <v>21</v>
      </c>
      <c r="C17" s="163" t="s">
        <v>223</v>
      </c>
      <c r="D17" s="184">
        <v>0</v>
      </c>
      <c r="E17" s="211">
        <v>1</v>
      </c>
      <c r="F17" s="166">
        <v>0</v>
      </c>
      <c r="G17" s="211">
        <v>0</v>
      </c>
      <c r="H17" s="166">
        <v>0</v>
      </c>
      <c r="I17" s="211">
        <v>0</v>
      </c>
      <c r="J17" s="226">
        <v>1</v>
      </c>
      <c r="K17" s="463" t="s">
        <v>403</v>
      </c>
    </row>
    <row r="18" spans="2:11" ht="21.95" customHeight="1" x14ac:dyDescent="0.25">
      <c r="B18" s="354">
        <v>22</v>
      </c>
      <c r="C18" s="163" t="s">
        <v>224</v>
      </c>
      <c r="D18" s="184">
        <v>0</v>
      </c>
      <c r="E18" s="211">
        <v>0</v>
      </c>
      <c r="F18" s="166">
        <v>0</v>
      </c>
      <c r="G18" s="211">
        <v>0</v>
      </c>
      <c r="H18" s="166">
        <v>0</v>
      </c>
      <c r="I18" s="211">
        <v>0</v>
      </c>
      <c r="J18" s="226">
        <v>0</v>
      </c>
      <c r="K18" s="463" t="s">
        <v>404</v>
      </c>
    </row>
    <row r="19" spans="2:11" ht="21.95" customHeight="1" x14ac:dyDescent="0.25">
      <c r="B19" s="354">
        <v>23</v>
      </c>
      <c r="C19" s="163" t="s">
        <v>225</v>
      </c>
      <c r="D19" s="184">
        <v>0</v>
      </c>
      <c r="E19" s="211">
        <v>0</v>
      </c>
      <c r="F19" s="166">
        <v>0</v>
      </c>
      <c r="G19" s="211">
        <v>0</v>
      </c>
      <c r="H19" s="166">
        <v>0</v>
      </c>
      <c r="I19" s="211">
        <v>0</v>
      </c>
      <c r="J19" s="226">
        <v>0</v>
      </c>
      <c r="K19" s="463" t="s">
        <v>405</v>
      </c>
    </row>
    <row r="20" spans="2:11" ht="21.95" customHeight="1" thickBot="1" x14ac:dyDescent="0.3">
      <c r="B20" s="354">
        <v>29</v>
      </c>
      <c r="C20" s="163" t="s">
        <v>226</v>
      </c>
      <c r="D20" s="184">
        <v>0</v>
      </c>
      <c r="E20" s="211">
        <v>1</v>
      </c>
      <c r="F20" s="166">
        <v>0</v>
      </c>
      <c r="G20" s="211">
        <v>1</v>
      </c>
      <c r="H20" s="166">
        <v>0</v>
      </c>
      <c r="I20" s="211">
        <v>0</v>
      </c>
      <c r="J20" s="226">
        <v>2</v>
      </c>
      <c r="K20" s="463" t="s">
        <v>406</v>
      </c>
    </row>
    <row r="21" spans="2:11" ht="21.95" customHeight="1" thickTop="1" thickBot="1" x14ac:dyDescent="0.3">
      <c r="B21" s="352">
        <v>3</v>
      </c>
      <c r="C21" s="353" t="s">
        <v>227</v>
      </c>
      <c r="D21" s="183">
        <v>58</v>
      </c>
      <c r="E21" s="307">
        <v>1628</v>
      </c>
      <c r="F21" s="159">
        <v>314</v>
      </c>
      <c r="G21" s="307">
        <v>624</v>
      </c>
      <c r="H21" s="159">
        <v>19</v>
      </c>
      <c r="I21" s="307">
        <v>276</v>
      </c>
      <c r="J21" s="311">
        <v>2919</v>
      </c>
    </row>
    <row r="22" spans="2:11" ht="21.95" customHeight="1" thickTop="1" x14ac:dyDescent="0.25">
      <c r="B22" s="354">
        <v>30</v>
      </c>
      <c r="C22" s="163" t="s">
        <v>228</v>
      </c>
      <c r="D22" s="184">
        <v>2</v>
      </c>
      <c r="E22" s="211">
        <v>185</v>
      </c>
      <c r="F22" s="166">
        <v>22</v>
      </c>
      <c r="G22" s="211">
        <v>56</v>
      </c>
      <c r="H22" s="166">
        <v>2</v>
      </c>
      <c r="I22" s="211">
        <v>20</v>
      </c>
      <c r="J22" s="226">
        <v>287</v>
      </c>
      <c r="K22" s="463" t="s">
        <v>407</v>
      </c>
    </row>
    <row r="23" spans="2:11" ht="21.95" customHeight="1" x14ac:dyDescent="0.25">
      <c r="B23" s="354">
        <v>31</v>
      </c>
      <c r="C23" s="163" t="s">
        <v>229</v>
      </c>
      <c r="D23" s="184">
        <v>46</v>
      </c>
      <c r="E23" s="211">
        <v>1286</v>
      </c>
      <c r="F23" s="166">
        <v>223</v>
      </c>
      <c r="G23" s="211">
        <v>469</v>
      </c>
      <c r="H23" s="166">
        <v>14</v>
      </c>
      <c r="I23" s="211">
        <v>219</v>
      </c>
      <c r="J23" s="226">
        <v>2257</v>
      </c>
      <c r="K23" s="463" t="s">
        <v>408</v>
      </c>
    </row>
    <row r="24" spans="2:11" ht="21.95" customHeight="1" x14ac:dyDescent="0.25">
      <c r="B24" s="354">
        <v>32</v>
      </c>
      <c r="C24" s="163" t="s">
        <v>230</v>
      </c>
      <c r="D24" s="184">
        <v>9</v>
      </c>
      <c r="E24" s="211">
        <v>138</v>
      </c>
      <c r="F24" s="166">
        <v>61</v>
      </c>
      <c r="G24" s="211">
        <v>80</v>
      </c>
      <c r="H24" s="166">
        <v>2</v>
      </c>
      <c r="I24" s="211">
        <v>31</v>
      </c>
      <c r="J24" s="226">
        <v>321</v>
      </c>
      <c r="K24" s="463" t="s">
        <v>409</v>
      </c>
    </row>
    <row r="25" spans="2:11" ht="21.95" customHeight="1" thickBot="1" x14ac:dyDescent="0.3">
      <c r="B25" s="354">
        <v>39</v>
      </c>
      <c r="C25" s="163" t="s">
        <v>231</v>
      </c>
      <c r="D25" s="184">
        <v>1</v>
      </c>
      <c r="E25" s="211">
        <v>19</v>
      </c>
      <c r="F25" s="166">
        <v>8</v>
      </c>
      <c r="G25" s="211">
        <v>19</v>
      </c>
      <c r="H25" s="166">
        <v>1</v>
      </c>
      <c r="I25" s="211">
        <v>6</v>
      </c>
      <c r="J25" s="226">
        <v>54</v>
      </c>
      <c r="K25" s="463" t="s">
        <v>410</v>
      </c>
    </row>
    <row r="26" spans="2:11" ht="21.95" customHeight="1" thickTop="1" thickBot="1" x14ac:dyDescent="0.3">
      <c r="B26" s="352">
        <v>4</v>
      </c>
      <c r="C26" s="353" t="s">
        <v>232</v>
      </c>
      <c r="D26" s="183">
        <v>37</v>
      </c>
      <c r="E26" s="307">
        <v>1062</v>
      </c>
      <c r="F26" s="159">
        <v>193</v>
      </c>
      <c r="G26" s="307">
        <v>538</v>
      </c>
      <c r="H26" s="159">
        <v>15</v>
      </c>
      <c r="I26" s="307">
        <v>220</v>
      </c>
      <c r="J26" s="311">
        <v>2065</v>
      </c>
    </row>
    <row r="27" spans="2:11" ht="21.95" customHeight="1" thickTop="1" x14ac:dyDescent="0.25">
      <c r="B27" s="354">
        <v>40</v>
      </c>
      <c r="C27" s="163" t="s">
        <v>233</v>
      </c>
      <c r="D27" s="184">
        <v>2</v>
      </c>
      <c r="E27" s="211">
        <v>107</v>
      </c>
      <c r="F27" s="166">
        <v>11</v>
      </c>
      <c r="G27" s="211">
        <v>45</v>
      </c>
      <c r="H27" s="166">
        <v>1</v>
      </c>
      <c r="I27" s="211">
        <v>27</v>
      </c>
      <c r="J27" s="226">
        <v>193</v>
      </c>
      <c r="K27" s="463" t="s">
        <v>411</v>
      </c>
    </row>
    <row r="28" spans="2:11" ht="21.95" customHeight="1" x14ac:dyDescent="0.25">
      <c r="B28" s="354">
        <v>41</v>
      </c>
      <c r="C28" s="163" t="s">
        <v>234</v>
      </c>
      <c r="D28" s="184">
        <v>0</v>
      </c>
      <c r="E28" s="211">
        <v>14</v>
      </c>
      <c r="F28" s="166">
        <v>0</v>
      </c>
      <c r="G28" s="211">
        <v>4</v>
      </c>
      <c r="H28" s="166">
        <v>0</v>
      </c>
      <c r="I28" s="211">
        <v>2</v>
      </c>
      <c r="J28" s="226">
        <v>20</v>
      </c>
      <c r="K28" s="463" t="s">
        <v>412</v>
      </c>
    </row>
    <row r="29" spans="2:11" ht="21.95" customHeight="1" x14ac:dyDescent="0.25">
      <c r="B29" s="354">
        <v>42</v>
      </c>
      <c r="C29" s="163" t="s">
        <v>235</v>
      </c>
      <c r="D29" s="184">
        <v>3</v>
      </c>
      <c r="E29" s="211">
        <v>32</v>
      </c>
      <c r="F29" s="166">
        <v>3</v>
      </c>
      <c r="G29" s="211">
        <v>7</v>
      </c>
      <c r="H29" s="166">
        <v>0</v>
      </c>
      <c r="I29" s="211">
        <v>2</v>
      </c>
      <c r="J29" s="226">
        <v>47</v>
      </c>
      <c r="K29" s="463" t="s">
        <v>413</v>
      </c>
    </row>
    <row r="30" spans="2:11" ht="21.95" customHeight="1" x14ac:dyDescent="0.25">
      <c r="B30" s="354">
        <v>43</v>
      </c>
      <c r="C30" s="163" t="s">
        <v>236</v>
      </c>
      <c r="D30" s="184">
        <v>0</v>
      </c>
      <c r="E30" s="211">
        <v>6</v>
      </c>
      <c r="F30" s="166">
        <v>0</v>
      </c>
      <c r="G30" s="211">
        <v>2</v>
      </c>
      <c r="H30" s="166">
        <v>0</v>
      </c>
      <c r="I30" s="211">
        <v>2</v>
      </c>
      <c r="J30" s="226">
        <v>10</v>
      </c>
      <c r="K30" s="463" t="s">
        <v>414</v>
      </c>
    </row>
    <row r="31" spans="2:11" ht="21.95" customHeight="1" x14ac:dyDescent="0.25">
      <c r="B31" s="354">
        <v>44</v>
      </c>
      <c r="C31" s="163" t="s">
        <v>237</v>
      </c>
      <c r="D31" s="184">
        <v>11</v>
      </c>
      <c r="E31" s="211">
        <v>241</v>
      </c>
      <c r="F31" s="166">
        <v>40</v>
      </c>
      <c r="G31" s="211">
        <v>132</v>
      </c>
      <c r="H31" s="166">
        <v>5</v>
      </c>
      <c r="I31" s="211">
        <v>57</v>
      </c>
      <c r="J31" s="226">
        <v>486</v>
      </c>
      <c r="K31" s="463" t="s">
        <v>415</v>
      </c>
    </row>
    <row r="32" spans="2:11" ht="21.95" customHeight="1" x14ac:dyDescent="0.25">
      <c r="B32" s="354">
        <v>45</v>
      </c>
      <c r="C32" s="163" t="s">
        <v>238</v>
      </c>
      <c r="D32" s="184">
        <v>21</v>
      </c>
      <c r="E32" s="211">
        <v>640</v>
      </c>
      <c r="F32" s="166">
        <v>134</v>
      </c>
      <c r="G32" s="211">
        <v>333</v>
      </c>
      <c r="H32" s="166">
        <v>9</v>
      </c>
      <c r="I32" s="211">
        <v>124</v>
      </c>
      <c r="J32" s="226">
        <v>1261</v>
      </c>
      <c r="K32" s="463" t="s">
        <v>416</v>
      </c>
    </row>
    <row r="33" spans="2:11" ht="21.95" customHeight="1" thickBot="1" x14ac:dyDescent="0.3">
      <c r="B33" s="354">
        <v>49</v>
      </c>
      <c r="C33" s="163" t="s">
        <v>239</v>
      </c>
      <c r="D33" s="184">
        <v>0</v>
      </c>
      <c r="E33" s="211">
        <v>22</v>
      </c>
      <c r="F33" s="166">
        <v>5</v>
      </c>
      <c r="G33" s="211">
        <v>15</v>
      </c>
      <c r="H33" s="166">
        <v>0</v>
      </c>
      <c r="I33" s="211">
        <v>6</v>
      </c>
      <c r="J33" s="226">
        <v>48</v>
      </c>
      <c r="K33" s="463" t="s">
        <v>417</v>
      </c>
    </row>
    <row r="34" spans="2:11" ht="21.95" customHeight="1" thickTop="1" thickBot="1" x14ac:dyDescent="0.3">
      <c r="B34" s="352">
        <v>5</v>
      </c>
      <c r="C34" s="353" t="s">
        <v>240</v>
      </c>
      <c r="D34" s="183">
        <v>11</v>
      </c>
      <c r="E34" s="307">
        <v>316</v>
      </c>
      <c r="F34" s="159">
        <v>101</v>
      </c>
      <c r="G34" s="307">
        <v>215</v>
      </c>
      <c r="H34" s="159">
        <v>3</v>
      </c>
      <c r="I34" s="307">
        <v>77</v>
      </c>
      <c r="J34" s="311">
        <v>723</v>
      </c>
    </row>
    <row r="35" spans="2:11" ht="21.95" customHeight="1" thickTop="1" x14ac:dyDescent="0.25">
      <c r="B35" s="354">
        <v>50</v>
      </c>
      <c r="C35" s="163" t="s">
        <v>241</v>
      </c>
      <c r="D35" s="184">
        <v>0</v>
      </c>
      <c r="E35" s="211">
        <v>14</v>
      </c>
      <c r="F35" s="166">
        <v>4</v>
      </c>
      <c r="G35" s="211">
        <v>3</v>
      </c>
      <c r="H35" s="166">
        <v>0</v>
      </c>
      <c r="I35" s="211">
        <v>4</v>
      </c>
      <c r="J35" s="226">
        <v>25</v>
      </c>
      <c r="K35" s="463" t="s">
        <v>418</v>
      </c>
    </row>
    <row r="36" spans="2:11" ht="21.95" customHeight="1" x14ac:dyDescent="0.25">
      <c r="B36" s="354">
        <v>51</v>
      </c>
      <c r="C36" s="163" t="s">
        <v>242</v>
      </c>
      <c r="D36" s="184">
        <v>0</v>
      </c>
      <c r="E36" s="211">
        <v>1</v>
      </c>
      <c r="F36" s="166">
        <v>0</v>
      </c>
      <c r="G36" s="211">
        <v>2</v>
      </c>
      <c r="H36" s="166">
        <v>0</v>
      </c>
      <c r="I36" s="211">
        <v>0</v>
      </c>
      <c r="J36" s="226">
        <v>3</v>
      </c>
      <c r="K36" s="463" t="s">
        <v>419</v>
      </c>
    </row>
    <row r="37" spans="2:11" ht="21.95" customHeight="1" x14ac:dyDescent="0.25">
      <c r="B37" s="354">
        <v>52</v>
      </c>
      <c r="C37" s="163" t="s">
        <v>243</v>
      </c>
      <c r="D37" s="184">
        <v>0</v>
      </c>
      <c r="E37" s="211">
        <v>6</v>
      </c>
      <c r="F37" s="166">
        <v>1</v>
      </c>
      <c r="G37" s="211">
        <v>1</v>
      </c>
      <c r="H37" s="166">
        <v>0</v>
      </c>
      <c r="I37" s="211">
        <v>1</v>
      </c>
      <c r="J37" s="226">
        <v>9</v>
      </c>
      <c r="K37" s="463" t="s">
        <v>420</v>
      </c>
    </row>
    <row r="38" spans="2:11" ht="21.95" customHeight="1" x14ac:dyDescent="0.25">
      <c r="B38" s="354">
        <v>53</v>
      </c>
      <c r="C38" s="163" t="s">
        <v>244</v>
      </c>
      <c r="D38" s="184">
        <v>11</v>
      </c>
      <c r="E38" s="211">
        <v>280</v>
      </c>
      <c r="F38" s="166">
        <v>91</v>
      </c>
      <c r="G38" s="211">
        <v>206</v>
      </c>
      <c r="H38" s="166">
        <v>3</v>
      </c>
      <c r="I38" s="211">
        <v>69</v>
      </c>
      <c r="J38" s="226">
        <v>660</v>
      </c>
      <c r="K38" s="463" t="s">
        <v>421</v>
      </c>
    </row>
    <row r="39" spans="2:11" ht="21.95" customHeight="1" thickBot="1" x14ac:dyDescent="0.3">
      <c r="B39" s="354">
        <v>59</v>
      </c>
      <c r="C39" s="163" t="s">
        <v>245</v>
      </c>
      <c r="D39" s="184">
        <v>0</v>
      </c>
      <c r="E39" s="211">
        <v>15</v>
      </c>
      <c r="F39" s="166">
        <v>5</v>
      </c>
      <c r="G39" s="211">
        <v>3</v>
      </c>
      <c r="H39" s="166">
        <v>0</v>
      </c>
      <c r="I39" s="211">
        <v>3</v>
      </c>
      <c r="J39" s="226">
        <v>26</v>
      </c>
      <c r="K39" s="463" t="s">
        <v>422</v>
      </c>
    </row>
    <row r="40" spans="2:11" ht="21.95" customHeight="1" thickTop="1" thickBot="1" x14ac:dyDescent="0.3">
      <c r="B40" s="352">
        <v>6</v>
      </c>
      <c r="C40" s="353" t="s">
        <v>246</v>
      </c>
      <c r="D40" s="183">
        <v>2</v>
      </c>
      <c r="E40" s="307">
        <v>33</v>
      </c>
      <c r="F40" s="159">
        <v>4</v>
      </c>
      <c r="G40" s="307">
        <v>18</v>
      </c>
      <c r="H40" s="159">
        <v>1</v>
      </c>
      <c r="I40" s="307">
        <v>8</v>
      </c>
      <c r="J40" s="311">
        <v>66</v>
      </c>
    </row>
    <row r="41" spans="2:11" ht="21.95" customHeight="1" thickTop="1" x14ac:dyDescent="0.25">
      <c r="B41" s="354">
        <v>60</v>
      </c>
      <c r="C41" s="163" t="s">
        <v>247</v>
      </c>
      <c r="D41" s="184">
        <v>0</v>
      </c>
      <c r="E41" s="211">
        <v>9</v>
      </c>
      <c r="F41" s="166">
        <v>0</v>
      </c>
      <c r="G41" s="211">
        <v>3</v>
      </c>
      <c r="H41" s="166">
        <v>0</v>
      </c>
      <c r="I41" s="211">
        <v>4</v>
      </c>
      <c r="J41" s="226">
        <v>16</v>
      </c>
      <c r="K41" s="463" t="s">
        <v>423</v>
      </c>
    </row>
    <row r="42" spans="2:11" ht="21.95" customHeight="1" x14ac:dyDescent="0.25">
      <c r="B42" s="354">
        <v>61</v>
      </c>
      <c r="C42" s="163" t="s">
        <v>248</v>
      </c>
      <c r="D42" s="184">
        <v>0</v>
      </c>
      <c r="E42" s="211">
        <v>3</v>
      </c>
      <c r="F42" s="166">
        <v>0</v>
      </c>
      <c r="G42" s="211">
        <v>2</v>
      </c>
      <c r="H42" s="166">
        <v>0</v>
      </c>
      <c r="I42" s="211">
        <v>2</v>
      </c>
      <c r="J42" s="226">
        <v>7</v>
      </c>
      <c r="K42" s="463" t="s">
        <v>424</v>
      </c>
    </row>
    <row r="43" spans="2:11" ht="21.95" customHeight="1" x14ac:dyDescent="0.25">
      <c r="B43" s="354">
        <v>62</v>
      </c>
      <c r="C43" s="163" t="s">
        <v>249</v>
      </c>
      <c r="D43" s="184">
        <v>0</v>
      </c>
      <c r="E43" s="211">
        <v>5</v>
      </c>
      <c r="F43" s="166">
        <v>1</v>
      </c>
      <c r="G43" s="211">
        <v>2</v>
      </c>
      <c r="H43" s="166">
        <v>0</v>
      </c>
      <c r="I43" s="211">
        <v>0</v>
      </c>
      <c r="J43" s="226">
        <v>8</v>
      </c>
      <c r="K43" s="463" t="s">
        <v>425</v>
      </c>
    </row>
    <row r="44" spans="2:11" ht="21.95" customHeight="1" x14ac:dyDescent="0.25">
      <c r="B44" s="354">
        <v>63</v>
      </c>
      <c r="C44" s="163" t="s">
        <v>250</v>
      </c>
      <c r="D44" s="184">
        <v>2</v>
      </c>
      <c r="E44" s="211">
        <v>12</v>
      </c>
      <c r="F44" s="166">
        <v>2</v>
      </c>
      <c r="G44" s="211">
        <v>10</v>
      </c>
      <c r="H44" s="166">
        <v>0</v>
      </c>
      <c r="I44" s="211">
        <v>2</v>
      </c>
      <c r="J44" s="226">
        <v>28</v>
      </c>
      <c r="K44" s="463" t="s">
        <v>426</v>
      </c>
    </row>
    <row r="45" spans="2:11" ht="21.95" customHeight="1" x14ac:dyDescent="0.25">
      <c r="B45" s="354">
        <v>64</v>
      </c>
      <c r="C45" s="163" t="s">
        <v>251</v>
      </c>
      <c r="D45" s="184">
        <v>0</v>
      </c>
      <c r="E45" s="211">
        <v>0</v>
      </c>
      <c r="F45" s="166">
        <v>0</v>
      </c>
      <c r="G45" s="211">
        <v>0</v>
      </c>
      <c r="H45" s="166">
        <v>0</v>
      </c>
      <c r="I45" s="211">
        <v>0</v>
      </c>
      <c r="J45" s="226">
        <v>0</v>
      </c>
      <c r="K45" s="463" t="s">
        <v>427</v>
      </c>
    </row>
    <row r="46" spans="2:11" ht="21.95" customHeight="1" thickBot="1" x14ac:dyDescent="0.3">
      <c r="B46" s="354">
        <v>69</v>
      </c>
      <c r="C46" s="163" t="s">
        <v>252</v>
      </c>
      <c r="D46" s="184">
        <v>0</v>
      </c>
      <c r="E46" s="211">
        <v>4</v>
      </c>
      <c r="F46" s="166">
        <v>1</v>
      </c>
      <c r="G46" s="211">
        <v>1</v>
      </c>
      <c r="H46" s="166">
        <v>1</v>
      </c>
      <c r="I46" s="211">
        <v>0</v>
      </c>
      <c r="J46" s="226">
        <v>7</v>
      </c>
      <c r="K46" s="463" t="s">
        <v>428</v>
      </c>
    </row>
    <row r="47" spans="2:11" ht="21.95" customHeight="1" thickTop="1" thickBot="1" x14ac:dyDescent="0.3">
      <c r="B47" s="352">
        <v>7</v>
      </c>
      <c r="C47" s="353" t="s">
        <v>253</v>
      </c>
      <c r="D47" s="183">
        <v>27</v>
      </c>
      <c r="E47" s="307">
        <v>325</v>
      </c>
      <c r="F47" s="159">
        <v>72</v>
      </c>
      <c r="G47" s="307">
        <v>121</v>
      </c>
      <c r="H47" s="159">
        <v>2</v>
      </c>
      <c r="I47" s="307">
        <v>81</v>
      </c>
      <c r="J47" s="311">
        <v>628</v>
      </c>
    </row>
    <row r="48" spans="2:11" ht="21.95" customHeight="1" thickTop="1" x14ac:dyDescent="0.25">
      <c r="B48" s="354">
        <v>70</v>
      </c>
      <c r="C48" s="163" t="s">
        <v>254</v>
      </c>
      <c r="D48" s="184">
        <v>0</v>
      </c>
      <c r="E48" s="211">
        <v>53</v>
      </c>
      <c r="F48" s="166">
        <v>14</v>
      </c>
      <c r="G48" s="211">
        <v>19</v>
      </c>
      <c r="H48" s="166">
        <v>1</v>
      </c>
      <c r="I48" s="211">
        <v>10</v>
      </c>
      <c r="J48" s="226">
        <v>97</v>
      </c>
      <c r="K48" s="463" t="s">
        <v>429</v>
      </c>
    </row>
    <row r="49" spans="2:13" ht="21.95" customHeight="1" x14ac:dyDescent="0.25">
      <c r="B49" s="354">
        <v>71</v>
      </c>
      <c r="C49" s="163" t="s">
        <v>255</v>
      </c>
      <c r="D49" s="184">
        <v>21</v>
      </c>
      <c r="E49" s="211">
        <v>252</v>
      </c>
      <c r="F49" s="166">
        <v>52</v>
      </c>
      <c r="G49" s="211">
        <v>97</v>
      </c>
      <c r="H49" s="166">
        <v>1</v>
      </c>
      <c r="I49" s="211">
        <v>68</v>
      </c>
      <c r="J49" s="226">
        <v>491</v>
      </c>
      <c r="K49" s="463" t="s">
        <v>430</v>
      </c>
    </row>
    <row r="50" spans="2:13" ht="21.95" customHeight="1" x14ac:dyDescent="0.25">
      <c r="B50" s="354">
        <v>72</v>
      </c>
      <c r="C50" s="163" t="s">
        <v>256</v>
      </c>
      <c r="D50" s="184">
        <v>1</v>
      </c>
      <c r="E50" s="211">
        <v>4</v>
      </c>
      <c r="F50" s="166">
        <v>0</v>
      </c>
      <c r="G50" s="211">
        <v>1</v>
      </c>
      <c r="H50" s="166">
        <v>0</v>
      </c>
      <c r="I50" s="211">
        <v>0</v>
      </c>
      <c r="J50" s="226">
        <v>6</v>
      </c>
      <c r="K50" s="463" t="s">
        <v>431</v>
      </c>
    </row>
    <row r="51" spans="2:13" ht="21.95" customHeight="1" x14ac:dyDescent="0.25">
      <c r="B51" s="354">
        <v>73</v>
      </c>
      <c r="C51" s="163" t="s">
        <v>257</v>
      </c>
      <c r="D51" s="184">
        <v>4</v>
      </c>
      <c r="E51" s="211">
        <v>13</v>
      </c>
      <c r="F51" s="166">
        <v>6</v>
      </c>
      <c r="G51" s="211">
        <v>4</v>
      </c>
      <c r="H51" s="166">
        <v>0</v>
      </c>
      <c r="I51" s="211">
        <v>2</v>
      </c>
      <c r="J51" s="226">
        <v>29</v>
      </c>
      <c r="K51" s="463" t="s">
        <v>432</v>
      </c>
    </row>
    <row r="52" spans="2:13" ht="21.95" customHeight="1" thickBot="1" x14ac:dyDescent="0.3">
      <c r="B52" s="354">
        <v>79</v>
      </c>
      <c r="C52" s="163" t="s">
        <v>258</v>
      </c>
      <c r="D52" s="184">
        <v>1</v>
      </c>
      <c r="E52" s="211">
        <v>3</v>
      </c>
      <c r="F52" s="166">
        <v>0</v>
      </c>
      <c r="G52" s="211">
        <v>0</v>
      </c>
      <c r="H52" s="166">
        <v>0</v>
      </c>
      <c r="I52" s="211">
        <v>1</v>
      </c>
      <c r="J52" s="226">
        <v>5</v>
      </c>
      <c r="K52" s="463" t="s">
        <v>433</v>
      </c>
    </row>
    <row r="53" spans="2:13" ht="21.95" customHeight="1" thickTop="1" thickBot="1" x14ac:dyDescent="0.3">
      <c r="B53" s="352">
        <v>8</v>
      </c>
      <c r="C53" s="353" t="s">
        <v>259</v>
      </c>
      <c r="D53" s="183">
        <v>5</v>
      </c>
      <c r="E53" s="307">
        <v>53</v>
      </c>
      <c r="F53" s="159">
        <v>20</v>
      </c>
      <c r="G53" s="307">
        <v>13</v>
      </c>
      <c r="H53" s="159">
        <v>0</v>
      </c>
      <c r="I53" s="307">
        <v>5</v>
      </c>
      <c r="J53" s="311">
        <v>96</v>
      </c>
    </row>
    <row r="54" spans="2:13" ht="21.95" customHeight="1" thickTop="1" x14ac:dyDescent="0.25">
      <c r="B54" s="354">
        <v>80</v>
      </c>
      <c r="C54" s="163" t="s">
        <v>260</v>
      </c>
      <c r="D54" s="184">
        <v>0</v>
      </c>
      <c r="E54" s="211">
        <v>5</v>
      </c>
      <c r="F54" s="166">
        <v>0</v>
      </c>
      <c r="G54" s="211">
        <v>2</v>
      </c>
      <c r="H54" s="166">
        <v>0</v>
      </c>
      <c r="I54" s="211">
        <v>1</v>
      </c>
      <c r="J54" s="226">
        <v>8</v>
      </c>
      <c r="K54" s="463" t="s">
        <v>434</v>
      </c>
    </row>
    <row r="55" spans="2:13" ht="21.95" customHeight="1" x14ac:dyDescent="0.25">
      <c r="B55" s="354">
        <v>81</v>
      </c>
      <c r="C55" s="163" t="s">
        <v>261</v>
      </c>
      <c r="D55" s="184">
        <v>0</v>
      </c>
      <c r="E55" s="211">
        <v>3</v>
      </c>
      <c r="F55" s="166">
        <v>2</v>
      </c>
      <c r="G55" s="211">
        <v>4</v>
      </c>
      <c r="H55" s="166">
        <v>0</v>
      </c>
      <c r="I55" s="211">
        <v>1</v>
      </c>
      <c r="J55" s="226">
        <v>10</v>
      </c>
      <c r="K55" s="463" t="s">
        <v>435</v>
      </c>
    </row>
    <row r="56" spans="2:13" ht="21.95" customHeight="1" x14ac:dyDescent="0.25">
      <c r="B56" s="354">
        <v>82</v>
      </c>
      <c r="C56" s="163" t="s">
        <v>262</v>
      </c>
      <c r="D56" s="184">
        <v>0</v>
      </c>
      <c r="E56" s="211">
        <v>10</v>
      </c>
      <c r="F56" s="166">
        <v>5</v>
      </c>
      <c r="G56" s="211">
        <v>0</v>
      </c>
      <c r="H56" s="166">
        <v>0</v>
      </c>
      <c r="I56" s="211">
        <v>0</v>
      </c>
      <c r="J56" s="226">
        <v>15</v>
      </c>
      <c r="K56" s="463" t="s">
        <v>436</v>
      </c>
    </row>
    <row r="57" spans="2:13" ht="21.95" customHeight="1" x14ac:dyDescent="0.25">
      <c r="B57" s="354">
        <v>83</v>
      </c>
      <c r="C57" s="163" t="s">
        <v>263</v>
      </c>
      <c r="D57" s="184">
        <v>3</v>
      </c>
      <c r="E57" s="211">
        <v>30</v>
      </c>
      <c r="F57" s="166">
        <v>9</v>
      </c>
      <c r="G57" s="211">
        <v>5</v>
      </c>
      <c r="H57" s="166">
        <v>0</v>
      </c>
      <c r="I57" s="211">
        <v>2</v>
      </c>
      <c r="J57" s="226">
        <v>49</v>
      </c>
      <c r="K57" s="463" t="s">
        <v>437</v>
      </c>
    </row>
    <row r="58" spans="2:13" ht="21.95" customHeight="1" thickBot="1" x14ac:dyDescent="0.3">
      <c r="B58" s="354">
        <v>89</v>
      </c>
      <c r="C58" s="163" t="s">
        <v>264</v>
      </c>
      <c r="D58" s="184">
        <v>2</v>
      </c>
      <c r="E58" s="211">
        <v>5</v>
      </c>
      <c r="F58" s="166">
        <v>4</v>
      </c>
      <c r="G58" s="211">
        <v>2</v>
      </c>
      <c r="H58" s="166">
        <v>0</v>
      </c>
      <c r="I58" s="211">
        <v>1</v>
      </c>
      <c r="J58" s="226">
        <v>14</v>
      </c>
      <c r="K58" s="463" t="s">
        <v>438</v>
      </c>
    </row>
    <row r="59" spans="2:13" ht="21.95" customHeight="1" thickTop="1" thickBot="1" x14ac:dyDescent="0.3">
      <c r="B59" s="352">
        <v>99</v>
      </c>
      <c r="C59" s="353" t="s">
        <v>265</v>
      </c>
      <c r="D59" s="183">
        <v>27</v>
      </c>
      <c r="E59" s="307">
        <v>104</v>
      </c>
      <c r="F59" s="159">
        <v>26</v>
      </c>
      <c r="G59" s="307">
        <v>43</v>
      </c>
      <c r="H59" s="159">
        <v>1</v>
      </c>
      <c r="I59" s="307">
        <v>16</v>
      </c>
      <c r="J59" s="311">
        <v>217</v>
      </c>
      <c r="K59" s="463" t="s">
        <v>439</v>
      </c>
    </row>
    <row r="60" spans="2:13" ht="21.95" customHeight="1" thickTop="1" thickBot="1" x14ac:dyDescent="0.3">
      <c r="B60" s="369" t="s">
        <v>50</v>
      </c>
      <c r="C60" s="370" t="s">
        <v>452</v>
      </c>
      <c r="D60" s="183">
        <v>33</v>
      </c>
      <c r="E60" s="307">
        <v>135</v>
      </c>
      <c r="F60" s="159">
        <v>41</v>
      </c>
      <c r="G60" s="307">
        <v>66</v>
      </c>
      <c r="H60" s="159">
        <v>1</v>
      </c>
      <c r="I60" s="307">
        <v>32</v>
      </c>
      <c r="J60" s="311">
        <v>308</v>
      </c>
      <c r="K60" s="464" t="s">
        <v>440</v>
      </c>
    </row>
    <row r="61" spans="2:13" ht="21.95" customHeight="1" thickTop="1" thickBot="1" x14ac:dyDescent="0.3">
      <c r="B61" s="635" t="s">
        <v>52</v>
      </c>
      <c r="C61" s="488"/>
      <c r="D61" s="227">
        <v>204</v>
      </c>
      <c r="E61" s="229">
        <v>3680</v>
      </c>
      <c r="F61" s="228">
        <v>779</v>
      </c>
      <c r="G61" s="229">
        <v>1646</v>
      </c>
      <c r="H61" s="228">
        <v>43</v>
      </c>
      <c r="I61" s="229">
        <v>721</v>
      </c>
      <c r="J61" s="230">
        <v>7073</v>
      </c>
      <c r="K61" s="463" t="s">
        <v>79</v>
      </c>
    </row>
    <row r="62" spans="2:13" ht="15.75" thickTop="1" x14ac:dyDescent="0.25">
      <c r="B62" s="146"/>
      <c r="C62" s="146"/>
      <c r="D62" s="245"/>
      <c r="E62" s="245"/>
      <c r="F62" s="245"/>
      <c r="G62" s="245"/>
      <c r="H62" s="245"/>
      <c r="I62" s="245"/>
      <c r="J62" s="245"/>
    </row>
    <row r="63" spans="2:13" x14ac:dyDescent="0.25">
      <c r="B63" s="199"/>
      <c r="C63" s="200"/>
      <c r="D63" s="200"/>
      <c r="E63" s="200"/>
      <c r="F63" s="200"/>
      <c r="G63" s="200"/>
      <c r="H63" s="200"/>
      <c r="I63" s="200"/>
      <c r="J63" s="181"/>
    </row>
    <row r="64" spans="2:13" x14ac:dyDescent="0.25">
      <c r="B64" s="637"/>
      <c r="C64" s="637"/>
      <c r="D64" s="637"/>
      <c r="E64" s="637"/>
      <c r="F64" s="637"/>
      <c r="G64" s="637"/>
      <c r="H64" s="637"/>
      <c r="I64" s="264"/>
      <c r="J64" s="262"/>
      <c r="M64" s="143" t="s">
        <v>502</v>
      </c>
    </row>
    <row r="65" spans="2:10" ht="31.15" customHeight="1" x14ac:dyDescent="0.25">
      <c r="B65" s="180"/>
      <c r="C65" s="180"/>
      <c r="D65" s="180"/>
      <c r="E65" s="180"/>
      <c r="F65" s="180"/>
      <c r="G65" s="180"/>
      <c r="H65" s="180"/>
      <c r="I65" s="180"/>
      <c r="J65" s="180"/>
    </row>
    <row r="66" spans="2:10" x14ac:dyDescent="0.25">
      <c r="B66" s="524"/>
      <c r="C66" s="524"/>
      <c r="D66" s="524"/>
      <c r="E66" s="524"/>
      <c r="F66" s="524"/>
      <c r="G66" s="524"/>
      <c r="H66" s="524"/>
      <c r="I66" s="524"/>
      <c r="J66" s="524"/>
    </row>
    <row r="67" spans="2:10" ht="31.9" customHeight="1" x14ac:dyDescent="0.25">
      <c r="B67" s="151"/>
      <c r="C67" s="150"/>
      <c r="D67" s="150"/>
      <c r="E67" s="150"/>
      <c r="F67" s="150"/>
      <c r="G67" s="150"/>
      <c r="H67" s="150"/>
      <c r="I67" s="150"/>
      <c r="J67" s="150"/>
    </row>
    <row r="68" spans="2:10" x14ac:dyDescent="0.25">
      <c r="B68" s="151"/>
      <c r="C68" s="150"/>
      <c r="D68" s="258"/>
      <c r="E68" s="258"/>
      <c r="F68" s="258"/>
      <c r="G68" s="258"/>
      <c r="H68" s="258"/>
      <c r="I68" s="258"/>
      <c r="J68" s="150"/>
    </row>
    <row r="69" spans="2:10" x14ac:dyDescent="0.25">
      <c r="B69" s="151"/>
      <c r="C69" s="150"/>
      <c r="D69" s="258"/>
      <c r="E69" s="258"/>
      <c r="F69" s="258"/>
      <c r="G69" s="258"/>
      <c r="H69" s="258"/>
      <c r="I69" s="258"/>
      <c r="J69" s="150"/>
    </row>
    <row r="70" spans="2:10" x14ac:dyDescent="0.25">
      <c r="B70" s="151"/>
      <c r="C70" s="150"/>
      <c r="D70" s="150"/>
      <c r="E70" s="150"/>
      <c r="F70" s="150"/>
      <c r="G70" s="150"/>
      <c r="H70" s="150"/>
      <c r="I70" s="150"/>
      <c r="J70" s="150"/>
    </row>
    <row r="71" spans="2:10" x14ac:dyDescent="0.25">
      <c r="B71" s="151"/>
      <c r="C71" s="150"/>
      <c r="D71" s="150"/>
      <c r="E71" s="150"/>
      <c r="F71" s="150"/>
      <c r="G71" s="150"/>
      <c r="H71" s="150"/>
      <c r="I71" s="150"/>
      <c r="J71" s="150"/>
    </row>
    <row r="72" spans="2:10" x14ac:dyDescent="0.25">
      <c r="B72" s="151"/>
      <c r="C72" s="150"/>
      <c r="D72" s="150"/>
      <c r="E72" s="150"/>
      <c r="F72" s="150"/>
      <c r="G72" s="150"/>
      <c r="H72" s="150"/>
      <c r="I72" s="150"/>
      <c r="J72" s="150"/>
    </row>
    <row r="73" spans="2:10" x14ac:dyDescent="0.25">
      <c r="B73" s="151"/>
      <c r="C73" s="150"/>
      <c r="D73" s="150"/>
      <c r="E73" s="150"/>
      <c r="F73" s="150"/>
      <c r="G73" s="150"/>
      <c r="H73" s="150"/>
      <c r="I73" s="150"/>
      <c r="J73" s="150"/>
    </row>
    <row r="74" spans="2:10" x14ac:dyDescent="0.25">
      <c r="B74" s="151"/>
      <c r="C74" s="150"/>
      <c r="D74" s="150"/>
      <c r="E74" s="150"/>
      <c r="F74" s="150"/>
      <c r="G74" s="150"/>
      <c r="H74" s="150"/>
      <c r="I74" s="150"/>
      <c r="J74" s="150"/>
    </row>
    <row r="75" spans="2:10" x14ac:dyDescent="0.25">
      <c r="B75" s="151"/>
      <c r="C75" s="150"/>
      <c r="D75" s="150"/>
      <c r="E75" s="150"/>
      <c r="F75" s="150"/>
      <c r="G75" s="150"/>
      <c r="H75" s="150"/>
      <c r="I75" s="150"/>
      <c r="J75" s="150"/>
    </row>
    <row r="76" spans="2:10" x14ac:dyDescent="0.25">
      <c r="B76" s="151"/>
      <c r="C76" s="150"/>
      <c r="D76" s="150"/>
      <c r="E76" s="150"/>
      <c r="F76" s="150"/>
      <c r="G76" s="150"/>
      <c r="H76" s="150"/>
      <c r="I76" s="150"/>
      <c r="J76" s="150"/>
    </row>
    <row r="77" spans="2:10" x14ac:dyDescent="0.25">
      <c r="B77" s="151"/>
      <c r="C77" s="150"/>
      <c r="D77" s="150"/>
      <c r="E77" s="150"/>
      <c r="F77" s="150"/>
      <c r="G77" s="150"/>
      <c r="H77" s="150"/>
      <c r="I77" s="150"/>
      <c r="J77" s="150"/>
    </row>
    <row r="78" spans="2:10" x14ac:dyDescent="0.25">
      <c r="B78" s="151"/>
      <c r="C78" s="150"/>
      <c r="D78" s="150"/>
      <c r="E78" s="150"/>
      <c r="F78" s="150"/>
      <c r="G78" s="150"/>
      <c r="H78" s="150"/>
      <c r="I78" s="150"/>
      <c r="J78" s="150"/>
    </row>
    <row r="79" spans="2:10" x14ac:dyDescent="0.25">
      <c r="B79" s="151"/>
      <c r="C79" s="150"/>
      <c r="D79" s="150"/>
      <c r="E79" s="150"/>
      <c r="F79" s="150"/>
      <c r="G79" s="150"/>
      <c r="H79" s="150"/>
      <c r="I79" s="150"/>
      <c r="J79" s="150"/>
    </row>
    <row r="80" spans="2:10" x14ac:dyDescent="0.25">
      <c r="B80" s="151"/>
      <c r="C80" s="150"/>
      <c r="D80" s="150"/>
      <c r="E80" s="150"/>
      <c r="F80" s="150"/>
      <c r="G80" s="150"/>
      <c r="H80" s="150"/>
      <c r="I80" s="150"/>
      <c r="J80" s="150"/>
    </row>
    <row r="81" spans="2:10" x14ac:dyDescent="0.25">
      <c r="B81" s="151"/>
      <c r="C81" s="150"/>
      <c r="D81" s="150"/>
      <c r="E81" s="150"/>
      <c r="F81" s="150"/>
      <c r="G81" s="150"/>
      <c r="H81" s="150"/>
      <c r="I81" s="150"/>
      <c r="J81" s="150"/>
    </row>
    <row r="82" spans="2:10" x14ac:dyDescent="0.25">
      <c r="B82" s="151"/>
      <c r="C82" s="150"/>
      <c r="D82" s="150"/>
      <c r="E82" s="150"/>
      <c r="F82" s="150"/>
      <c r="G82" s="150"/>
      <c r="H82" s="150"/>
      <c r="I82" s="150"/>
      <c r="J82" s="150"/>
    </row>
    <row r="83" spans="2:10" x14ac:dyDescent="0.25">
      <c r="B83" s="151"/>
      <c r="C83" s="150"/>
      <c r="D83" s="150"/>
      <c r="E83" s="150"/>
      <c r="F83" s="150"/>
      <c r="G83" s="150"/>
      <c r="H83" s="150"/>
      <c r="I83" s="150"/>
      <c r="J83" s="150"/>
    </row>
    <row r="84" spans="2:10" x14ac:dyDescent="0.25">
      <c r="B84" s="151"/>
      <c r="C84" s="150"/>
      <c r="D84" s="150"/>
      <c r="E84" s="150"/>
      <c r="F84" s="150"/>
      <c r="G84" s="150"/>
      <c r="H84" s="150"/>
      <c r="I84" s="150"/>
      <c r="J84" s="150"/>
    </row>
    <row r="85" spans="2:10" x14ac:dyDescent="0.25">
      <c r="B85" s="151"/>
      <c r="C85" s="150"/>
      <c r="D85" s="150"/>
      <c r="E85" s="150"/>
      <c r="F85" s="150"/>
      <c r="G85" s="150"/>
      <c r="H85" s="150"/>
      <c r="I85" s="150"/>
      <c r="J85" s="150"/>
    </row>
    <row r="86" spans="2:10" x14ac:dyDescent="0.25">
      <c r="B86" s="151"/>
      <c r="C86" s="150"/>
      <c r="D86" s="150"/>
      <c r="E86" s="150"/>
      <c r="F86" s="150"/>
      <c r="G86" s="150"/>
      <c r="H86" s="150"/>
      <c r="I86" s="150"/>
      <c r="J86" s="150"/>
    </row>
    <row r="87" spans="2:10" x14ac:dyDescent="0.25">
      <c r="B87" s="151"/>
      <c r="C87" s="150"/>
      <c r="D87" s="150"/>
      <c r="E87" s="150"/>
      <c r="F87" s="150"/>
      <c r="G87" s="150"/>
      <c r="H87" s="150"/>
      <c r="I87" s="150"/>
      <c r="J87" s="150"/>
    </row>
    <row r="88" spans="2:10" x14ac:dyDescent="0.25">
      <c r="B88" s="151"/>
      <c r="C88" s="150"/>
      <c r="D88" s="150"/>
      <c r="E88" s="150"/>
      <c r="F88" s="150"/>
      <c r="G88" s="150"/>
      <c r="H88" s="150"/>
      <c r="I88" s="150"/>
      <c r="J88" s="150"/>
    </row>
    <row r="89" spans="2:10" x14ac:dyDescent="0.25">
      <c r="B89" s="151"/>
      <c r="C89" s="150"/>
      <c r="D89" s="150"/>
      <c r="E89" s="150"/>
      <c r="F89" s="150"/>
      <c r="G89" s="150"/>
      <c r="H89" s="150"/>
      <c r="I89" s="150"/>
      <c r="J89" s="150"/>
    </row>
    <row r="90" spans="2:10" x14ac:dyDescent="0.25">
      <c r="B90" s="151"/>
      <c r="C90" s="150"/>
      <c r="D90" s="150"/>
      <c r="E90" s="150"/>
      <c r="F90" s="150"/>
      <c r="G90" s="150"/>
      <c r="H90" s="150"/>
      <c r="I90" s="150"/>
      <c r="J90" s="150"/>
    </row>
    <row r="91" spans="2:10" x14ac:dyDescent="0.25">
      <c r="B91" s="151"/>
      <c r="C91" s="150"/>
      <c r="D91" s="150"/>
      <c r="E91" s="150"/>
      <c r="F91" s="150"/>
      <c r="G91" s="150"/>
      <c r="H91" s="150"/>
      <c r="I91" s="150"/>
      <c r="J91" s="150"/>
    </row>
    <row r="92" spans="2:10" x14ac:dyDescent="0.25">
      <c r="B92" s="151"/>
      <c r="C92" s="150"/>
      <c r="D92" s="150"/>
      <c r="E92" s="150"/>
      <c r="F92" s="150"/>
      <c r="G92" s="150"/>
      <c r="H92" s="150"/>
      <c r="I92" s="150"/>
      <c r="J92" s="150"/>
    </row>
    <row r="93" spans="2:10" x14ac:dyDescent="0.25">
      <c r="B93" s="151"/>
      <c r="C93" s="150"/>
      <c r="D93" s="150"/>
      <c r="E93" s="150"/>
      <c r="F93" s="150"/>
      <c r="G93" s="150"/>
      <c r="H93" s="150"/>
      <c r="I93" s="150"/>
      <c r="J93" s="150"/>
    </row>
    <row r="94" spans="2:10" x14ac:dyDescent="0.25">
      <c r="B94" s="151"/>
      <c r="C94" s="150"/>
      <c r="D94" s="150"/>
      <c r="E94" s="150"/>
      <c r="F94" s="150"/>
      <c r="G94" s="150"/>
      <c r="H94" s="150"/>
      <c r="I94" s="150"/>
      <c r="J94" s="150"/>
    </row>
    <row r="95" spans="2:10" x14ac:dyDescent="0.25">
      <c r="B95" s="151"/>
      <c r="C95" s="150"/>
      <c r="D95" s="150"/>
      <c r="E95" s="150"/>
      <c r="F95" s="150"/>
      <c r="G95" s="150"/>
      <c r="H95" s="150"/>
      <c r="I95" s="150"/>
      <c r="J95" s="150"/>
    </row>
    <row r="96" spans="2:10" x14ac:dyDescent="0.25">
      <c r="B96" s="151"/>
      <c r="C96" s="150"/>
      <c r="D96" s="150"/>
      <c r="E96" s="150"/>
      <c r="F96" s="150"/>
      <c r="G96" s="150"/>
      <c r="H96" s="150"/>
      <c r="I96" s="150"/>
      <c r="J96" s="150"/>
    </row>
    <row r="97" spans="2:10" x14ac:dyDescent="0.25">
      <c r="B97" s="151"/>
      <c r="C97" s="150"/>
      <c r="D97" s="150"/>
      <c r="E97" s="150"/>
      <c r="F97" s="150"/>
      <c r="G97" s="150"/>
      <c r="H97" s="150"/>
      <c r="I97" s="150"/>
      <c r="J97" s="150"/>
    </row>
    <row r="98" spans="2:10" x14ac:dyDescent="0.25">
      <c r="B98" s="151"/>
      <c r="C98" s="150"/>
      <c r="D98" s="150"/>
      <c r="E98" s="150"/>
      <c r="F98" s="150"/>
      <c r="G98" s="150"/>
      <c r="H98" s="150"/>
      <c r="I98" s="150"/>
      <c r="J98" s="150"/>
    </row>
    <row r="99" spans="2:10" x14ac:dyDescent="0.25">
      <c r="B99" s="151"/>
      <c r="C99" s="150"/>
      <c r="D99" s="150"/>
      <c r="E99" s="150"/>
      <c r="F99" s="150"/>
      <c r="G99" s="150"/>
      <c r="H99" s="150"/>
      <c r="I99" s="150"/>
      <c r="J99" s="150"/>
    </row>
    <row r="100" spans="2:10" x14ac:dyDescent="0.25">
      <c r="B100" s="151"/>
      <c r="C100" s="150"/>
      <c r="D100" s="150"/>
      <c r="E100" s="150"/>
      <c r="F100" s="150"/>
      <c r="G100" s="150"/>
      <c r="H100" s="150"/>
      <c r="I100" s="150"/>
      <c r="J100" s="150"/>
    </row>
    <row r="101" spans="2:10" x14ac:dyDescent="0.25">
      <c r="B101" s="151"/>
      <c r="C101" s="150"/>
      <c r="D101" s="150"/>
      <c r="E101" s="150"/>
      <c r="F101" s="150"/>
      <c r="G101" s="150"/>
      <c r="H101" s="150"/>
      <c r="I101" s="150"/>
      <c r="J101" s="150"/>
    </row>
    <row r="102" spans="2:10" x14ac:dyDescent="0.25">
      <c r="B102" s="151"/>
      <c r="C102" s="150"/>
      <c r="D102" s="150"/>
      <c r="E102" s="150"/>
      <c r="F102" s="150"/>
      <c r="G102" s="150"/>
      <c r="H102" s="150"/>
      <c r="I102" s="150"/>
      <c r="J102" s="150"/>
    </row>
    <row r="103" spans="2:10" x14ac:dyDescent="0.25">
      <c r="B103" s="151"/>
      <c r="C103" s="150"/>
      <c r="D103" s="150"/>
      <c r="E103" s="150"/>
      <c r="F103" s="150"/>
      <c r="G103" s="150"/>
      <c r="H103" s="150"/>
      <c r="I103" s="150"/>
      <c r="J103" s="150"/>
    </row>
    <row r="104" spans="2:10" x14ac:dyDescent="0.25">
      <c r="B104" s="151"/>
      <c r="C104" s="150"/>
      <c r="D104" s="150"/>
      <c r="E104" s="150"/>
      <c r="F104" s="150"/>
      <c r="G104" s="150"/>
      <c r="H104" s="150"/>
      <c r="I104" s="150"/>
      <c r="J104" s="150"/>
    </row>
    <row r="105" spans="2:10" x14ac:dyDescent="0.25">
      <c r="B105" s="151"/>
      <c r="C105" s="150"/>
      <c r="D105" s="150"/>
      <c r="E105" s="150"/>
      <c r="F105" s="150"/>
      <c r="G105" s="150"/>
      <c r="H105" s="150"/>
      <c r="I105" s="150"/>
      <c r="J105" s="150"/>
    </row>
    <row r="106" spans="2:10" x14ac:dyDescent="0.25">
      <c r="B106" s="151"/>
      <c r="C106" s="150"/>
      <c r="D106" s="150"/>
      <c r="E106" s="150"/>
      <c r="F106" s="150"/>
      <c r="G106" s="150"/>
      <c r="H106" s="150"/>
      <c r="I106" s="150"/>
      <c r="J106" s="150"/>
    </row>
    <row r="107" spans="2:10" x14ac:dyDescent="0.25">
      <c r="B107" s="151"/>
      <c r="C107" s="150"/>
      <c r="D107" s="150"/>
      <c r="E107" s="150"/>
      <c r="F107" s="150"/>
      <c r="G107" s="150"/>
      <c r="H107" s="150"/>
      <c r="I107" s="150"/>
      <c r="J107" s="150"/>
    </row>
    <row r="108" spans="2:10" x14ac:dyDescent="0.25">
      <c r="B108" s="151"/>
      <c r="C108" s="150"/>
      <c r="D108" s="150"/>
      <c r="E108" s="150"/>
      <c r="F108" s="150"/>
      <c r="G108" s="150"/>
      <c r="H108" s="150"/>
      <c r="I108" s="150"/>
      <c r="J108" s="150"/>
    </row>
    <row r="109" spans="2:10" x14ac:dyDescent="0.25">
      <c r="B109" s="151"/>
      <c r="C109" s="150"/>
      <c r="D109" s="150"/>
      <c r="E109" s="150"/>
      <c r="F109" s="150"/>
      <c r="G109" s="150"/>
      <c r="H109" s="150"/>
      <c r="I109" s="150"/>
      <c r="J109" s="150"/>
    </row>
    <row r="110" spans="2:10" x14ac:dyDescent="0.25">
      <c r="B110" s="151"/>
      <c r="C110" s="150"/>
      <c r="D110" s="150"/>
      <c r="E110" s="150"/>
      <c r="F110" s="150"/>
      <c r="G110" s="150"/>
      <c r="H110" s="150"/>
      <c r="I110" s="150"/>
      <c r="J110" s="150"/>
    </row>
    <row r="111" spans="2:10" x14ac:dyDescent="0.25">
      <c r="B111" s="151"/>
      <c r="C111" s="150"/>
      <c r="D111" s="150"/>
      <c r="E111" s="150"/>
      <c r="F111" s="150"/>
      <c r="G111" s="150"/>
      <c r="H111" s="150"/>
      <c r="I111" s="150"/>
      <c r="J111" s="150"/>
    </row>
    <row r="112" spans="2:10" x14ac:dyDescent="0.25">
      <c r="B112" s="151"/>
      <c r="C112" s="150"/>
      <c r="D112" s="150"/>
      <c r="E112" s="150"/>
      <c r="F112" s="150"/>
      <c r="G112" s="150"/>
      <c r="H112" s="150"/>
      <c r="I112" s="150"/>
      <c r="J112" s="150"/>
    </row>
    <row r="113" spans="2:10" x14ac:dyDescent="0.25">
      <c r="B113" s="151"/>
      <c r="C113" s="150"/>
      <c r="D113" s="150"/>
      <c r="E113" s="150"/>
      <c r="F113" s="150"/>
      <c r="G113" s="150"/>
      <c r="H113" s="150"/>
      <c r="I113" s="150"/>
      <c r="J113" s="150"/>
    </row>
    <row r="114" spans="2:10" x14ac:dyDescent="0.25">
      <c r="B114" s="151"/>
      <c r="C114" s="150"/>
      <c r="D114" s="150"/>
      <c r="E114" s="150"/>
      <c r="F114" s="150"/>
      <c r="G114" s="150"/>
      <c r="H114" s="150"/>
      <c r="I114" s="150"/>
      <c r="J114" s="150"/>
    </row>
    <row r="115" spans="2:10" x14ac:dyDescent="0.25">
      <c r="B115" s="151"/>
      <c r="C115" s="150"/>
      <c r="D115" s="150"/>
      <c r="E115" s="150"/>
      <c r="F115" s="150"/>
      <c r="G115" s="150"/>
      <c r="H115" s="150"/>
      <c r="I115" s="150"/>
      <c r="J115" s="150"/>
    </row>
    <row r="116" spans="2:10" x14ac:dyDescent="0.25">
      <c r="B116" s="151"/>
      <c r="C116" s="150"/>
      <c r="D116" s="150"/>
      <c r="E116" s="150"/>
      <c r="F116" s="150"/>
      <c r="G116" s="150"/>
      <c r="H116" s="150"/>
      <c r="I116" s="150"/>
      <c r="J116" s="150"/>
    </row>
    <row r="117" spans="2:10" x14ac:dyDescent="0.25">
      <c r="B117" s="151"/>
      <c r="C117" s="150"/>
      <c r="D117" s="150"/>
      <c r="E117" s="150"/>
      <c r="F117" s="150"/>
      <c r="G117" s="150"/>
      <c r="H117" s="150"/>
      <c r="I117" s="150"/>
      <c r="J117" s="150"/>
    </row>
    <row r="118" spans="2:10" x14ac:dyDescent="0.25">
      <c r="B118" s="151"/>
      <c r="C118" s="150"/>
      <c r="D118" s="258"/>
      <c r="E118" s="258"/>
      <c r="F118" s="258"/>
      <c r="G118" s="258"/>
      <c r="H118" s="258"/>
      <c r="I118" s="258"/>
      <c r="J118" s="258"/>
    </row>
    <row r="119" spans="2:10" x14ac:dyDescent="0.25">
      <c r="B119" s="151"/>
      <c r="C119" s="150"/>
      <c r="D119" s="258"/>
      <c r="E119" s="258"/>
      <c r="F119" s="258"/>
      <c r="G119" s="258"/>
      <c r="H119" s="258"/>
      <c r="I119" s="258"/>
      <c r="J119" s="258"/>
    </row>
    <row r="120" spans="2:10" x14ac:dyDescent="0.25">
      <c r="B120" s="151"/>
      <c r="C120" s="150"/>
      <c r="D120" s="258"/>
      <c r="E120" s="258"/>
      <c r="F120" s="258"/>
      <c r="G120" s="258"/>
      <c r="H120" s="258"/>
      <c r="I120" s="258"/>
      <c r="J120" s="258"/>
    </row>
    <row r="121" spans="2:10" x14ac:dyDescent="0.25">
      <c r="B121" s="151"/>
      <c r="C121" s="150"/>
      <c r="D121" s="258"/>
      <c r="E121" s="258"/>
      <c r="F121" s="258"/>
      <c r="G121" s="258"/>
      <c r="H121" s="258"/>
      <c r="I121" s="258"/>
      <c r="J121" s="258"/>
    </row>
    <row r="122" spans="2:10" x14ac:dyDescent="0.25">
      <c r="B122" s="151"/>
      <c r="C122" s="150"/>
      <c r="D122" s="258"/>
      <c r="E122" s="258"/>
      <c r="F122" s="258"/>
      <c r="G122" s="258"/>
      <c r="H122" s="258"/>
      <c r="I122" s="258"/>
      <c r="J122" s="258"/>
    </row>
    <row r="123" spans="2:10" x14ac:dyDescent="0.25">
      <c r="B123" s="151"/>
      <c r="C123" s="150"/>
      <c r="D123" s="150"/>
      <c r="E123" s="150"/>
      <c r="F123" s="150"/>
      <c r="G123" s="150"/>
      <c r="H123" s="150"/>
      <c r="I123" s="150"/>
      <c r="J123" s="150"/>
    </row>
    <row r="124" spans="2:10" x14ac:dyDescent="0.25">
      <c r="B124" s="151"/>
      <c r="C124" s="150"/>
      <c r="D124" s="150"/>
      <c r="E124" s="150"/>
      <c r="F124" s="150"/>
      <c r="G124" s="150"/>
      <c r="H124" s="150"/>
      <c r="I124" s="150"/>
      <c r="J124" s="150"/>
    </row>
    <row r="125" spans="2:10" x14ac:dyDescent="0.25">
      <c r="B125" s="151"/>
      <c r="C125" s="150"/>
      <c r="D125" s="150"/>
      <c r="E125" s="150"/>
      <c r="F125" s="150"/>
      <c r="G125" s="150"/>
      <c r="H125" s="150"/>
      <c r="I125" s="150"/>
      <c r="J125" s="150"/>
    </row>
    <row r="126" spans="2:10" x14ac:dyDescent="0.25">
      <c r="B126" s="151"/>
      <c r="C126" s="150"/>
      <c r="D126" s="150"/>
      <c r="E126" s="150"/>
      <c r="F126" s="150"/>
      <c r="G126" s="150"/>
      <c r="H126" s="150"/>
      <c r="I126" s="150"/>
      <c r="J126" s="150"/>
    </row>
    <row r="127" spans="2:10" x14ac:dyDescent="0.25">
      <c r="B127" s="151"/>
      <c r="C127" s="150"/>
      <c r="D127" s="150"/>
      <c r="E127" s="150"/>
      <c r="F127" s="150"/>
      <c r="G127" s="150"/>
      <c r="H127" s="150"/>
      <c r="I127" s="150"/>
      <c r="J127" s="150"/>
    </row>
    <row r="128" spans="2:10" x14ac:dyDescent="0.25">
      <c r="B128" s="151"/>
      <c r="C128" s="150"/>
      <c r="D128" s="150"/>
      <c r="E128" s="150"/>
      <c r="F128" s="150"/>
      <c r="G128" s="150"/>
      <c r="H128" s="150"/>
      <c r="I128" s="150"/>
      <c r="J128" s="150"/>
    </row>
    <row r="129" spans="2:10" x14ac:dyDescent="0.25">
      <c r="B129" s="151"/>
      <c r="C129" s="150"/>
      <c r="D129" s="150"/>
      <c r="E129" s="150"/>
      <c r="F129" s="150"/>
      <c r="G129" s="150"/>
      <c r="H129" s="150"/>
      <c r="I129" s="150"/>
      <c r="J129" s="150"/>
    </row>
    <row r="130" spans="2:10" x14ac:dyDescent="0.25">
      <c r="B130" s="151"/>
      <c r="C130" s="150"/>
      <c r="D130" s="150"/>
      <c r="E130" s="150"/>
      <c r="F130" s="150"/>
      <c r="G130" s="150"/>
      <c r="H130" s="150"/>
      <c r="I130" s="150"/>
      <c r="J130" s="150"/>
    </row>
    <row r="131" spans="2:10" x14ac:dyDescent="0.25">
      <c r="B131" s="151"/>
      <c r="C131" s="150"/>
      <c r="D131" s="150"/>
      <c r="E131" s="150"/>
      <c r="F131" s="150"/>
      <c r="G131" s="150"/>
      <c r="H131" s="150"/>
      <c r="I131" s="150"/>
      <c r="J131" s="150"/>
    </row>
    <row r="132" spans="2:10" x14ac:dyDescent="0.25">
      <c r="B132" s="151"/>
      <c r="C132" s="150"/>
      <c r="D132" s="150"/>
      <c r="E132" s="150"/>
      <c r="F132" s="150"/>
      <c r="G132" s="150"/>
      <c r="H132" s="150"/>
      <c r="I132" s="150"/>
      <c r="J132" s="150"/>
    </row>
    <row r="133" spans="2:10" x14ac:dyDescent="0.25">
      <c r="B133" s="151"/>
      <c r="C133" s="150"/>
      <c r="D133" s="150"/>
      <c r="E133" s="150"/>
      <c r="F133" s="150"/>
      <c r="G133" s="150"/>
      <c r="H133" s="150"/>
      <c r="I133" s="150"/>
      <c r="J133" s="150"/>
    </row>
    <row r="134" spans="2:10" x14ac:dyDescent="0.25">
      <c r="B134" s="151"/>
      <c r="C134" s="150"/>
      <c r="D134" s="150"/>
      <c r="E134" s="150"/>
      <c r="F134" s="150"/>
      <c r="G134" s="150"/>
      <c r="H134" s="150"/>
      <c r="I134" s="150"/>
      <c r="J134" s="150"/>
    </row>
    <row r="135" spans="2:10" x14ac:dyDescent="0.25">
      <c r="B135" s="151"/>
      <c r="C135" s="150"/>
      <c r="D135" s="150"/>
      <c r="E135" s="150"/>
      <c r="F135" s="150"/>
      <c r="G135" s="150"/>
      <c r="H135" s="150"/>
      <c r="I135" s="150"/>
      <c r="J135" s="150"/>
    </row>
    <row r="136" spans="2:10" x14ac:dyDescent="0.25">
      <c r="B136" s="151"/>
      <c r="C136" s="150"/>
      <c r="D136" s="150"/>
      <c r="E136" s="150"/>
      <c r="F136" s="150"/>
      <c r="G136" s="150"/>
      <c r="H136" s="150"/>
      <c r="I136" s="150"/>
      <c r="J136" s="150"/>
    </row>
    <row r="137" spans="2:10" x14ac:dyDescent="0.25">
      <c r="B137" s="151"/>
      <c r="C137" s="150"/>
      <c r="D137" s="150"/>
      <c r="E137" s="150"/>
      <c r="F137" s="150"/>
      <c r="G137" s="150"/>
      <c r="H137" s="150"/>
      <c r="I137" s="150"/>
      <c r="J137" s="150"/>
    </row>
    <row r="138" spans="2:10" x14ac:dyDescent="0.25">
      <c r="B138" s="151"/>
      <c r="C138" s="150"/>
      <c r="D138" s="150"/>
      <c r="E138" s="150"/>
      <c r="F138" s="150"/>
      <c r="G138" s="150"/>
      <c r="H138" s="150"/>
      <c r="I138" s="150"/>
      <c r="J138" s="150"/>
    </row>
    <row r="139" spans="2:10" x14ac:dyDescent="0.25">
      <c r="B139" s="151"/>
      <c r="C139" s="150"/>
      <c r="D139" s="150"/>
      <c r="E139" s="150"/>
      <c r="F139" s="150"/>
      <c r="G139" s="150"/>
      <c r="H139" s="150"/>
      <c r="I139" s="150"/>
      <c r="J139" s="150"/>
    </row>
    <row r="140" spans="2:10" x14ac:dyDescent="0.25">
      <c r="B140" s="151"/>
      <c r="C140" s="150"/>
      <c r="D140" s="150"/>
      <c r="E140" s="150"/>
      <c r="F140" s="150"/>
      <c r="G140" s="150"/>
      <c r="H140" s="150"/>
      <c r="I140" s="150"/>
      <c r="J140" s="150"/>
    </row>
    <row r="141" spans="2:10" x14ac:dyDescent="0.25">
      <c r="B141" s="151"/>
      <c r="C141" s="150"/>
      <c r="D141" s="150"/>
      <c r="E141" s="150"/>
      <c r="F141" s="150"/>
      <c r="G141" s="150"/>
      <c r="H141" s="150"/>
      <c r="I141" s="150"/>
      <c r="J141" s="150"/>
    </row>
    <row r="142" spans="2:10" x14ac:dyDescent="0.25">
      <c r="B142" s="151"/>
      <c r="C142" s="150"/>
      <c r="D142" s="150"/>
      <c r="E142" s="150"/>
      <c r="F142" s="150"/>
      <c r="G142" s="150"/>
      <c r="H142" s="150"/>
      <c r="I142" s="150"/>
      <c r="J142" s="150"/>
    </row>
    <row r="143" spans="2:10" x14ac:dyDescent="0.25">
      <c r="B143" s="151"/>
      <c r="C143" s="150"/>
      <c r="D143" s="150"/>
      <c r="E143" s="150"/>
      <c r="F143" s="150"/>
      <c r="G143" s="150"/>
      <c r="H143" s="150"/>
      <c r="I143" s="150"/>
      <c r="J143" s="150"/>
    </row>
    <row r="144" spans="2:10" x14ac:dyDescent="0.25">
      <c r="B144" s="151"/>
      <c r="C144" s="150"/>
      <c r="D144" s="150"/>
      <c r="E144" s="150"/>
      <c r="F144" s="150"/>
      <c r="G144" s="150"/>
      <c r="H144" s="150"/>
      <c r="I144" s="150"/>
      <c r="J144" s="150"/>
    </row>
    <row r="145" spans="2:10" x14ac:dyDescent="0.25">
      <c r="B145" s="151"/>
      <c r="C145" s="150"/>
      <c r="D145" s="150"/>
      <c r="E145" s="150"/>
      <c r="F145" s="150"/>
      <c r="G145" s="150"/>
      <c r="H145" s="150"/>
      <c r="I145" s="150"/>
      <c r="J145" s="150"/>
    </row>
    <row r="146" spans="2:10" x14ac:dyDescent="0.25">
      <c r="B146" s="151"/>
      <c r="C146" s="150"/>
      <c r="D146" s="150"/>
      <c r="E146" s="150"/>
      <c r="F146" s="150"/>
      <c r="G146" s="150"/>
      <c r="H146" s="150"/>
      <c r="I146" s="150"/>
      <c r="J146" s="150"/>
    </row>
    <row r="147" spans="2:10" x14ac:dyDescent="0.25">
      <c r="B147" s="151"/>
      <c r="C147" s="150"/>
      <c r="D147" s="150"/>
      <c r="E147" s="150"/>
      <c r="F147" s="150"/>
      <c r="G147" s="150"/>
      <c r="H147" s="150"/>
      <c r="I147" s="150"/>
      <c r="J147" s="150"/>
    </row>
    <row r="148" spans="2:10" x14ac:dyDescent="0.25">
      <c r="B148" s="151"/>
      <c r="C148" s="150"/>
      <c r="D148" s="150"/>
      <c r="E148" s="150"/>
      <c r="F148" s="150"/>
      <c r="G148" s="150"/>
      <c r="H148" s="150"/>
      <c r="I148" s="150"/>
      <c r="J148" s="150"/>
    </row>
    <row r="149" spans="2:10" x14ac:dyDescent="0.25">
      <c r="B149" s="151"/>
      <c r="C149" s="150"/>
      <c r="D149" s="150"/>
      <c r="E149" s="150"/>
      <c r="F149" s="150"/>
      <c r="G149" s="150"/>
      <c r="H149" s="150"/>
      <c r="I149" s="150"/>
      <c r="J149" s="150"/>
    </row>
    <row r="150" spans="2:10" x14ac:dyDescent="0.25">
      <c r="B150" s="151"/>
      <c r="C150" s="150"/>
      <c r="D150" s="150"/>
      <c r="E150" s="150"/>
      <c r="F150" s="150"/>
      <c r="G150" s="150"/>
      <c r="H150" s="150"/>
      <c r="I150" s="150"/>
      <c r="J150" s="150"/>
    </row>
    <row r="151" spans="2:10" x14ac:dyDescent="0.25">
      <c r="B151" s="151"/>
      <c r="C151" s="150"/>
      <c r="D151" s="150"/>
      <c r="E151" s="150"/>
      <c r="F151" s="150"/>
      <c r="G151" s="150"/>
      <c r="H151" s="150"/>
      <c r="I151" s="150"/>
      <c r="J151" s="150"/>
    </row>
    <row r="152" spans="2:10" x14ac:dyDescent="0.25">
      <c r="B152" s="151"/>
      <c r="C152" s="150"/>
      <c r="D152" s="150"/>
      <c r="E152" s="150"/>
      <c r="F152" s="150"/>
      <c r="G152" s="150"/>
      <c r="H152" s="150"/>
      <c r="I152" s="150"/>
      <c r="J152" s="150"/>
    </row>
    <row r="153" spans="2:10" x14ac:dyDescent="0.25">
      <c r="B153" s="151"/>
      <c r="C153" s="150"/>
      <c r="D153" s="150"/>
      <c r="E153" s="150"/>
      <c r="F153" s="150"/>
      <c r="G153" s="150"/>
      <c r="H153" s="150"/>
      <c r="I153" s="150"/>
      <c r="J153" s="150"/>
    </row>
    <row r="154" spans="2:10" x14ac:dyDescent="0.25">
      <c r="B154" s="151"/>
      <c r="C154" s="150"/>
      <c r="D154" s="150"/>
      <c r="E154" s="150"/>
      <c r="F154" s="150"/>
      <c r="G154" s="150"/>
      <c r="H154" s="150"/>
      <c r="I154" s="150"/>
      <c r="J154" s="150"/>
    </row>
    <row r="155" spans="2:10" x14ac:dyDescent="0.25">
      <c r="B155" s="151"/>
      <c r="C155" s="150"/>
      <c r="D155" s="150"/>
      <c r="E155" s="150"/>
      <c r="F155" s="150"/>
      <c r="G155" s="150"/>
      <c r="H155" s="150"/>
      <c r="I155" s="150"/>
      <c r="J155" s="150"/>
    </row>
    <row r="156" spans="2:10" x14ac:dyDescent="0.25">
      <c r="B156" s="151"/>
      <c r="C156" s="150"/>
      <c r="D156" s="150"/>
      <c r="E156" s="150"/>
      <c r="F156" s="150"/>
      <c r="G156" s="150"/>
      <c r="H156" s="150"/>
      <c r="I156" s="150"/>
      <c r="J156" s="150"/>
    </row>
    <row r="157" spans="2:10" x14ac:dyDescent="0.25">
      <c r="B157" s="151"/>
      <c r="C157" s="150"/>
      <c r="D157" s="150"/>
      <c r="E157" s="150"/>
      <c r="F157" s="150"/>
      <c r="G157" s="150"/>
      <c r="H157" s="150"/>
      <c r="I157" s="150"/>
      <c r="J157" s="150"/>
    </row>
    <row r="158" spans="2:10" x14ac:dyDescent="0.25">
      <c r="B158" s="151"/>
      <c r="C158" s="150"/>
      <c r="D158" s="150"/>
      <c r="E158" s="150"/>
      <c r="F158" s="150"/>
      <c r="G158" s="150"/>
      <c r="H158" s="150"/>
      <c r="I158" s="150"/>
      <c r="J158" s="150"/>
    </row>
    <row r="159" spans="2:10" x14ac:dyDescent="0.25">
      <c r="B159" s="151"/>
      <c r="C159" s="150"/>
      <c r="D159" s="150"/>
      <c r="E159" s="150"/>
      <c r="F159" s="150"/>
      <c r="G159" s="150"/>
      <c r="H159" s="150"/>
      <c r="I159" s="150"/>
      <c r="J159" s="150"/>
    </row>
    <row r="160" spans="2:10" x14ac:dyDescent="0.25">
      <c r="B160" s="151"/>
      <c r="C160" s="150"/>
      <c r="D160" s="150"/>
      <c r="E160" s="150"/>
      <c r="F160" s="150"/>
      <c r="G160" s="150"/>
      <c r="H160" s="150"/>
      <c r="I160" s="150"/>
      <c r="J160" s="150"/>
    </row>
    <row r="161" spans="2:10" x14ac:dyDescent="0.25">
      <c r="B161" s="151"/>
      <c r="C161" s="150"/>
      <c r="D161" s="150"/>
      <c r="E161" s="150"/>
      <c r="F161" s="150"/>
      <c r="G161" s="150"/>
      <c r="H161" s="150"/>
      <c r="I161" s="150"/>
      <c r="J161" s="150"/>
    </row>
    <row r="162" spans="2:10" x14ac:dyDescent="0.25">
      <c r="B162" s="151"/>
      <c r="C162" s="150"/>
      <c r="D162" s="150"/>
      <c r="E162" s="150"/>
      <c r="F162" s="150"/>
      <c r="G162" s="150"/>
      <c r="H162" s="150"/>
      <c r="I162" s="150"/>
      <c r="J162" s="150"/>
    </row>
    <row r="163" spans="2:10" x14ac:dyDescent="0.25">
      <c r="B163" s="151"/>
      <c r="C163" s="150"/>
      <c r="D163" s="150"/>
      <c r="E163" s="150"/>
      <c r="F163" s="150"/>
      <c r="G163" s="150"/>
      <c r="H163" s="150"/>
      <c r="I163" s="150"/>
      <c r="J163" s="150"/>
    </row>
    <row r="164" spans="2:10" x14ac:dyDescent="0.25">
      <c r="B164" s="151"/>
      <c r="C164" s="150"/>
      <c r="D164" s="150"/>
      <c r="E164" s="150"/>
      <c r="F164" s="150"/>
      <c r="G164" s="150"/>
      <c r="H164" s="150"/>
      <c r="I164" s="150"/>
      <c r="J164" s="150"/>
    </row>
    <row r="165" spans="2:10" x14ac:dyDescent="0.25">
      <c r="B165" s="151"/>
      <c r="C165" s="150"/>
      <c r="D165" s="150"/>
      <c r="E165" s="150"/>
      <c r="F165" s="150"/>
      <c r="G165" s="150"/>
      <c r="H165" s="150"/>
      <c r="I165" s="150"/>
      <c r="J165" s="150"/>
    </row>
    <row r="166" spans="2:10" x14ac:dyDescent="0.25">
      <c r="B166" s="151"/>
      <c r="C166" s="150"/>
      <c r="D166" s="150"/>
      <c r="E166" s="150"/>
      <c r="F166" s="150"/>
      <c r="G166" s="150"/>
      <c r="H166" s="150"/>
      <c r="I166" s="150"/>
      <c r="J166" s="150"/>
    </row>
    <row r="167" spans="2:10" x14ac:dyDescent="0.25">
      <c r="B167" s="151"/>
      <c r="C167" s="150"/>
      <c r="D167" s="150"/>
      <c r="E167" s="150"/>
      <c r="F167" s="150"/>
      <c r="G167" s="150"/>
      <c r="H167" s="150"/>
      <c r="I167" s="150"/>
      <c r="J167" s="150"/>
    </row>
    <row r="168" spans="2:10" x14ac:dyDescent="0.25">
      <c r="B168" s="151"/>
      <c r="C168" s="150"/>
      <c r="D168" s="150"/>
      <c r="E168" s="150"/>
      <c r="F168" s="150"/>
      <c r="G168" s="150"/>
      <c r="H168" s="150"/>
      <c r="I168" s="150"/>
      <c r="J168" s="150"/>
    </row>
    <row r="169" spans="2:10" x14ac:dyDescent="0.25">
      <c r="B169" s="151"/>
      <c r="C169" s="150"/>
      <c r="D169" s="150"/>
      <c r="E169" s="150"/>
      <c r="F169" s="150"/>
      <c r="G169" s="150"/>
      <c r="H169" s="150"/>
      <c r="I169" s="150"/>
      <c r="J169" s="150"/>
    </row>
    <row r="170" spans="2:10" x14ac:dyDescent="0.25">
      <c r="B170" s="151"/>
      <c r="C170" s="150"/>
      <c r="D170" s="150"/>
      <c r="E170" s="150"/>
      <c r="F170" s="150"/>
      <c r="G170" s="150"/>
      <c r="H170" s="150"/>
      <c r="I170" s="150"/>
      <c r="J170" s="150"/>
    </row>
    <row r="171" spans="2:10" x14ac:dyDescent="0.25">
      <c r="B171" s="151"/>
      <c r="C171" s="150"/>
      <c r="D171" s="150"/>
      <c r="E171" s="150"/>
      <c r="F171" s="150"/>
      <c r="G171" s="150"/>
      <c r="H171" s="150"/>
      <c r="I171" s="150"/>
      <c r="J171" s="150"/>
    </row>
    <row r="172" spans="2:10" x14ac:dyDescent="0.25">
      <c r="B172" s="151"/>
      <c r="C172" s="150"/>
      <c r="D172" s="150"/>
      <c r="E172" s="150"/>
      <c r="F172" s="150"/>
      <c r="G172" s="150"/>
      <c r="H172" s="150"/>
      <c r="I172" s="150"/>
      <c r="J172" s="150"/>
    </row>
    <row r="173" spans="2:10" x14ac:dyDescent="0.25">
      <c r="B173" s="151"/>
      <c r="C173" s="150"/>
      <c r="D173" s="150"/>
      <c r="E173" s="150"/>
      <c r="F173" s="150"/>
      <c r="G173" s="150"/>
      <c r="H173" s="150"/>
      <c r="I173" s="150"/>
      <c r="J173" s="150"/>
    </row>
    <row r="174" spans="2:10" x14ac:dyDescent="0.25">
      <c r="B174" s="151"/>
      <c r="C174" s="150"/>
      <c r="D174" s="150"/>
      <c r="E174" s="150"/>
      <c r="F174" s="150"/>
      <c r="G174" s="150"/>
      <c r="H174" s="150"/>
      <c r="I174" s="150"/>
      <c r="J174" s="150"/>
    </row>
    <row r="175" spans="2:10" x14ac:dyDescent="0.25">
      <c r="B175" s="151"/>
      <c r="C175" s="150"/>
      <c r="D175" s="151"/>
      <c r="E175" s="151"/>
      <c r="F175" s="151"/>
      <c r="G175" s="151"/>
      <c r="H175" s="151"/>
      <c r="I175" s="151"/>
      <c r="J175" s="150"/>
    </row>
    <row r="176" spans="2:10" x14ac:dyDescent="0.25">
      <c r="B176" s="151"/>
      <c r="C176" s="151"/>
      <c r="D176" s="151"/>
      <c r="E176" s="151"/>
      <c r="F176" s="151"/>
      <c r="G176" s="151"/>
      <c r="H176" s="151"/>
      <c r="I176" s="151"/>
      <c r="J176" s="150"/>
    </row>
    <row r="177" spans="2:10" x14ac:dyDescent="0.25">
      <c r="B177" s="151"/>
      <c r="C177" s="151"/>
      <c r="D177" s="151"/>
      <c r="E177" s="151"/>
      <c r="F177" s="151"/>
      <c r="G177" s="151"/>
      <c r="H177" s="151"/>
      <c r="I177" s="151"/>
      <c r="J177" s="150"/>
    </row>
    <row r="178" spans="2:10" x14ac:dyDescent="0.25">
      <c r="B178" s="151"/>
      <c r="C178" s="151"/>
      <c r="D178" s="151"/>
      <c r="E178" s="151"/>
      <c r="F178" s="151"/>
      <c r="G178" s="151"/>
      <c r="H178" s="151"/>
      <c r="I178" s="151"/>
      <c r="J178" s="150"/>
    </row>
    <row r="179" spans="2:10" x14ac:dyDescent="0.25">
      <c r="B179" s="151"/>
      <c r="C179" s="151"/>
      <c r="D179" s="151"/>
      <c r="E179" s="151"/>
      <c r="F179" s="151"/>
      <c r="G179" s="151"/>
      <c r="H179" s="151"/>
      <c r="I179" s="151"/>
      <c r="J179" s="150"/>
    </row>
    <row r="180" spans="2:10" x14ac:dyDescent="0.25">
      <c r="B180" s="151"/>
      <c r="C180" s="151"/>
      <c r="D180" s="151"/>
      <c r="E180" s="151"/>
      <c r="F180" s="151"/>
      <c r="G180" s="151"/>
      <c r="H180" s="151"/>
      <c r="I180" s="151"/>
      <c r="J180" s="150"/>
    </row>
    <row r="181" spans="2:10" x14ac:dyDescent="0.25">
      <c r="B181" s="151"/>
      <c r="C181" s="151"/>
      <c r="D181" s="151"/>
      <c r="E181" s="151"/>
      <c r="F181" s="151"/>
      <c r="G181" s="151"/>
      <c r="H181" s="151"/>
      <c r="I181" s="151"/>
      <c r="J181" s="150"/>
    </row>
    <row r="182" spans="2:10" x14ac:dyDescent="0.25">
      <c r="B182" s="151"/>
      <c r="C182" s="151"/>
      <c r="D182" s="151"/>
      <c r="E182" s="151"/>
      <c r="F182" s="151"/>
      <c r="G182" s="151"/>
      <c r="H182" s="151"/>
      <c r="I182" s="151"/>
      <c r="J182" s="150"/>
    </row>
    <row r="183" spans="2:10" x14ac:dyDescent="0.25">
      <c r="B183" s="151"/>
      <c r="C183" s="151"/>
      <c r="D183" s="151"/>
      <c r="E183" s="151"/>
      <c r="F183" s="151"/>
      <c r="G183" s="151"/>
      <c r="H183" s="151"/>
      <c r="I183" s="151"/>
      <c r="J183" s="150"/>
    </row>
    <row r="184" spans="2:10" x14ac:dyDescent="0.25">
      <c r="B184" s="151"/>
      <c r="C184" s="151"/>
      <c r="D184" s="151"/>
      <c r="E184" s="151"/>
      <c r="F184" s="151"/>
      <c r="G184" s="151"/>
      <c r="H184" s="151"/>
      <c r="I184" s="151"/>
      <c r="J184" s="150"/>
    </row>
    <row r="185" spans="2:10" x14ac:dyDescent="0.25">
      <c r="B185" s="151"/>
      <c r="C185" s="151"/>
      <c r="D185" s="151"/>
      <c r="E185" s="151"/>
      <c r="F185" s="151"/>
      <c r="G185" s="151"/>
      <c r="H185" s="151"/>
      <c r="I185" s="151"/>
      <c r="J185" s="150"/>
    </row>
    <row r="186" spans="2:10" x14ac:dyDescent="0.25">
      <c r="B186" s="151"/>
      <c r="C186" s="151"/>
      <c r="D186" s="151"/>
      <c r="E186" s="151"/>
      <c r="F186" s="151"/>
      <c r="G186" s="151"/>
      <c r="H186" s="151"/>
      <c r="I186" s="151"/>
      <c r="J186" s="150"/>
    </row>
    <row r="187" spans="2:10" x14ac:dyDescent="0.25">
      <c r="B187" s="151"/>
      <c r="C187" s="151"/>
      <c r="D187" s="151"/>
      <c r="E187" s="151"/>
      <c r="F187" s="151"/>
      <c r="G187" s="151"/>
      <c r="H187" s="151"/>
      <c r="I187" s="151"/>
      <c r="J187" s="150"/>
    </row>
    <row r="188" spans="2:10" x14ac:dyDescent="0.25">
      <c r="B188" s="151"/>
      <c r="C188" s="151"/>
      <c r="D188" s="151"/>
      <c r="E188" s="151"/>
      <c r="F188" s="151"/>
      <c r="G188" s="151"/>
      <c r="H188" s="151"/>
      <c r="I188" s="151"/>
      <c r="J188" s="150"/>
    </row>
    <row r="189" spans="2:10" x14ac:dyDescent="0.25">
      <c r="B189" s="151"/>
      <c r="C189" s="151"/>
      <c r="D189" s="151"/>
      <c r="E189" s="151"/>
      <c r="F189" s="151"/>
      <c r="G189" s="151"/>
      <c r="H189" s="151"/>
      <c r="I189" s="151"/>
      <c r="J189" s="150"/>
    </row>
  </sheetData>
  <mergeCells count="13">
    <mergeCell ref="B66:J66"/>
    <mergeCell ref="D3:D4"/>
    <mergeCell ref="E3:E4"/>
    <mergeCell ref="F3:F4"/>
    <mergeCell ref="G3:G4"/>
    <mergeCell ref="H3:H4"/>
    <mergeCell ref="I3:I4"/>
    <mergeCell ref="B64:H64"/>
    <mergeCell ref="B2:J2"/>
    <mergeCell ref="B3:B4"/>
    <mergeCell ref="C3:C4"/>
    <mergeCell ref="J3:J4"/>
    <mergeCell ref="B61:C61"/>
  </mergeCells>
  <printOptions horizontalCentered="1"/>
  <pageMargins left="0.7" right="0.7" top="0.75" bottom="0.75" header="0.3" footer="0.3"/>
  <pageSetup paperSize="9" scale="38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  <pageSetUpPr fitToPage="1"/>
  </sheetPr>
  <dimension ref="B1:K69"/>
  <sheetViews>
    <sheetView zoomScale="80" zoomScaleNormal="80" workbookViewId="0">
      <selection activeCell="D6" sqref="D6:J62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0" width="13.7109375" style="143" customWidth="1"/>
    <col min="11" max="11" width="9.140625" style="463"/>
    <col min="12" max="16384" width="9.140625" style="143"/>
  </cols>
  <sheetData>
    <row r="1" spans="2:11" ht="15.75" thickBot="1" x14ac:dyDescent="0.3"/>
    <row r="2" spans="2:11" ht="25.15" customHeight="1" thickTop="1" thickBot="1" x14ac:dyDescent="0.3">
      <c r="B2" s="479" t="s">
        <v>564</v>
      </c>
      <c r="C2" s="480"/>
      <c r="D2" s="480"/>
      <c r="E2" s="480"/>
      <c r="F2" s="480"/>
      <c r="G2" s="480"/>
      <c r="H2" s="480"/>
      <c r="I2" s="480"/>
      <c r="J2" s="502"/>
    </row>
    <row r="3" spans="2:11" ht="25.15" customHeight="1" thickTop="1" x14ac:dyDescent="0.25">
      <c r="B3" s="492" t="s">
        <v>54</v>
      </c>
      <c r="C3" s="485" t="s">
        <v>266</v>
      </c>
      <c r="D3" s="492" t="s">
        <v>453</v>
      </c>
      <c r="E3" s="484" t="s">
        <v>454</v>
      </c>
      <c r="F3" s="526" t="s">
        <v>455</v>
      </c>
      <c r="G3" s="484" t="s">
        <v>456</v>
      </c>
      <c r="H3" s="526" t="s">
        <v>457</v>
      </c>
      <c r="I3" s="484" t="s">
        <v>458</v>
      </c>
      <c r="J3" s="516" t="s">
        <v>52</v>
      </c>
    </row>
    <row r="4" spans="2:11" ht="25.15" customHeight="1" x14ac:dyDescent="0.25">
      <c r="B4" s="493"/>
      <c r="C4" s="495"/>
      <c r="D4" s="493"/>
      <c r="E4" s="529"/>
      <c r="F4" s="527"/>
      <c r="G4" s="529"/>
      <c r="H4" s="527"/>
      <c r="I4" s="529"/>
      <c r="J4" s="517"/>
    </row>
    <row r="5" spans="2:11" ht="25.15" customHeight="1" thickBot="1" x14ac:dyDescent="0.3">
      <c r="B5" s="494"/>
      <c r="C5" s="496"/>
      <c r="D5" s="494"/>
      <c r="E5" s="530"/>
      <c r="F5" s="528"/>
      <c r="G5" s="530"/>
      <c r="H5" s="528"/>
      <c r="I5" s="530"/>
      <c r="J5" s="518"/>
    </row>
    <row r="6" spans="2:11" ht="21.95" customHeight="1" thickTop="1" thickBot="1" x14ac:dyDescent="0.3">
      <c r="B6" s="364">
        <v>1</v>
      </c>
      <c r="C6" s="365" t="s">
        <v>211</v>
      </c>
      <c r="D6" s="314">
        <v>1.9607843137254902E-2</v>
      </c>
      <c r="E6" s="160">
        <v>5.9782608695652176E-3</v>
      </c>
      <c r="F6" s="308">
        <v>1.0269576379974325E-2</v>
      </c>
      <c r="G6" s="160">
        <v>4.2527339003645198E-3</v>
      </c>
      <c r="H6" s="308">
        <v>2.3255813953488372E-2</v>
      </c>
      <c r="I6" s="160">
        <v>6.9348127600554789E-3</v>
      </c>
      <c r="J6" s="294">
        <v>6.6449879824685438E-3</v>
      </c>
    </row>
    <row r="7" spans="2:11" ht="21.95" customHeight="1" thickTop="1" x14ac:dyDescent="0.25">
      <c r="B7" s="354">
        <v>10</v>
      </c>
      <c r="C7" s="163" t="s">
        <v>212</v>
      </c>
      <c r="D7" s="270">
        <v>0</v>
      </c>
      <c r="E7" s="272">
        <v>0</v>
      </c>
      <c r="F7" s="271">
        <v>0</v>
      </c>
      <c r="G7" s="272">
        <v>0</v>
      </c>
      <c r="H7" s="271">
        <v>0</v>
      </c>
      <c r="I7" s="272">
        <v>0</v>
      </c>
      <c r="J7" s="273">
        <v>0</v>
      </c>
      <c r="K7" s="463" t="s">
        <v>393</v>
      </c>
    </row>
    <row r="8" spans="2:11" ht="21.95" customHeight="1" x14ac:dyDescent="0.25">
      <c r="B8" s="354">
        <v>11</v>
      </c>
      <c r="C8" s="163" t="s">
        <v>213</v>
      </c>
      <c r="D8" s="270">
        <v>0</v>
      </c>
      <c r="E8" s="272">
        <v>2.7173913043478261E-4</v>
      </c>
      <c r="F8" s="271">
        <v>0</v>
      </c>
      <c r="G8" s="272">
        <v>0</v>
      </c>
      <c r="H8" s="271">
        <v>0</v>
      </c>
      <c r="I8" s="272">
        <v>0</v>
      </c>
      <c r="J8" s="273">
        <v>1.4138272303124559E-4</v>
      </c>
      <c r="K8" s="463" t="s">
        <v>394</v>
      </c>
    </row>
    <row r="9" spans="2:11" ht="21.95" customHeight="1" x14ac:dyDescent="0.25">
      <c r="B9" s="354">
        <v>12</v>
      </c>
      <c r="C9" s="163" t="s">
        <v>214</v>
      </c>
      <c r="D9" s="270">
        <v>0</v>
      </c>
      <c r="E9" s="272">
        <v>0</v>
      </c>
      <c r="F9" s="271">
        <v>0</v>
      </c>
      <c r="G9" s="272">
        <v>0</v>
      </c>
      <c r="H9" s="271">
        <v>0</v>
      </c>
      <c r="I9" s="272">
        <v>0</v>
      </c>
      <c r="J9" s="273">
        <v>0</v>
      </c>
      <c r="K9" s="463" t="s">
        <v>395</v>
      </c>
    </row>
    <row r="10" spans="2:11" ht="21.95" customHeight="1" x14ac:dyDescent="0.25">
      <c r="B10" s="354">
        <v>13</v>
      </c>
      <c r="C10" s="163" t="s">
        <v>215</v>
      </c>
      <c r="D10" s="270">
        <v>0</v>
      </c>
      <c r="E10" s="272">
        <v>5.4347826086956522E-4</v>
      </c>
      <c r="F10" s="271">
        <v>0</v>
      </c>
      <c r="G10" s="272">
        <v>0</v>
      </c>
      <c r="H10" s="271">
        <v>0</v>
      </c>
      <c r="I10" s="272">
        <v>1.3869625520110957E-3</v>
      </c>
      <c r="J10" s="273">
        <v>4.2414816909373674E-4</v>
      </c>
      <c r="K10" s="463" t="s">
        <v>396</v>
      </c>
    </row>
    <row r="11" spans="2:11" ht="21.95" customHeight="1" x14ac:dyDescent="0.25">
      <c r="B11" s="354">
        <v>14</v>
      </c>
      <c r="C11" s="163" t="s">
        <v>216</v>
      </c>
      <c r="D11" s="270">
        <v>9.8039215686274508E-3</v>
      </c>
      <c r="E11" s="272">
        <v>4.6195652173913046E-3</v>
      </c>
      <c r="F11" s="271">
        <v>5.1347881899871627E-3</v>
      </c>
      <c r="G11" s="272">
        <v>3.6452004860267314E-3</v>
      </c>
      <c r="H11" s="271">
        <v>0</v>
      </c>
      <c r="I11" s="272">
        <v>5.5478502080443829E-3</v>
      </c>
      <c r="J11" s="273">
        <v>4.6656298600311046E-3</v>
      </c>
      <c r="K11" s="463" t="s">
        <v>397</v>
      </c>
    </row>
    <row r="12" spans="2:11" ht="21.95" customHeight="1" x14ac:dyDescent="0.25">
      <c r="B12" s="354">
        <v>15</v>
      </c>
      <c r="C12" s="163" t="s">
        <v>217</v>
      </c>
      <c r="D12" s="270">
        <v>0</v>
      </c>
      <c r="E12" s="272">
        <v>0</v>
      </c>
      <c r="F12" s="271">
        <v>0</v>
      </c>
      <c r="G12" s="272">
        <v>0</v>
      </c>
      <c r="H12" s="271">
        <v>0</v>
      </c>
      <c r="I12" s="272">
        <v>0</v>
      </c>
      <c r="J12" s="273">
        <v>0</v>
      </c>
      <c r="K12" s="463" t="s">
        <v>398</v>
      </c>
    </row>
    <row r="13" spans="2:11" ht="21.95" customHeight="1" x14ac:dyDescent="0.25">
      <c r="B13" s="354">
        <v>16</v>
      </c>
      <c r="C13" s="163" t="s">
        <v>218</v>
      </c>
      <c r="D13" s="270">
        <v>0</v>
      </c>
      <c r="E13" s="272">
        <v>0</v>
      </c>
      <c r="F13" s="271">
        <v>0</v>
      </c>
      <c r="G13" s="272">
        <v>6.0753341433778852E-4</v>
      </c>
      <c r="H13" s="271">
        <v>2.3255813953488372E-2</v>
      </c>
      <c r="I13" s="272">
        <v>0</v>
      </c>
      <c r="J13" s="273">
        <v>2.8276544606249118E-4</v>
      </c>
      <c r="K13" s="463" t="s">
        <v>399</v>
      </c>
    </row>
    <row r="14" spans="2:11" ht="21.95" customHeight="1" x14ac:dyDescent="0.25">
      <c r="B14" s="354">
        <v>17</v>
      </c>
      <c r="C14" s="163" t="s">
        <v>219</v>
      </c>
      <c r="D14" s="270">
        <v>0</v>
      </c>
      <c r="E14" s="272">
        <v>0</v>
      </c>
      <c r="F14" s="271">
        <v>1.2836970474967907E-3</v>
      </c>
      <c r="G14" s="272">
        <v>0</v>
      </c>
      <c r="H14" s="271">
        <v>0</v>
      </c>
      <c r="I14" s="272">
        <v>0</v>
      </c>
      <c r="J14" s="273">
        <v>1.4138272303124559E-4</v>
      </c>
      <c r="K14" s="463" t="s">
        <v>400</v>
      </c>
    </row>
    <row r="15" spans="2:11" ht="21.95" customHeight="1" thickBot="1" x14ac:dyDescent="0.3">
      <c r="B15" s="354">
        <v>19</v>
      </c>
      <c r="C15" s="163" t="s">
        <v>220</v>
      </c>
      <c r="D15" s="270">
        <v>9.8039215686274508E-3</v>
      </c>
      <c r="E15" s="272">
        <v>5.4347826086956522E-4</v>
      </c>
      <c r="F15" s="271">
        <v>3.8510911424903724E-3</v>
      </c>
      <c r="G15" s="272">
        <v>0</v>
      </c>
      <c r="H15" s="271">
        <v>0</v>
      </c>
      <c r="I15" s="272">
        <v>0</v>
      </c>
      <c r="J15" s="273">
        <v>9.8967906121871915E-4</v>
      </c>
      <c r="K15" s="463" t="s">
        <v>401</v>
      </c>
    </row>
    <row r="16" spans="2:11" ht="21.95" customHeight="1" thickTop="1" thickBot="1" x14ac:dyDescent="0.3">
      <c r="B16" s="352">
        <v>2</v>
      </c>
      <c r="C16" s="353" t="s">
        <v>221</v>
      </c>
      <c r="D16" s="314">
        <v>0</v>
      </c>
      <c r="E16" s="160">
        <v>5.4347826086956522E-4</v>
      </c>
      <c r="F16" s="308">
        <v>0</v>
      </c>
      <c r="G16" s="160">
        <v>6.0753341433778852E-4</v>
      </c>
      <c r="H16" s="308">
        <v>0</v>
      </c>
      <c r="I16" s="160">
        <v>1.3869625520110957E-3</v>
      </c>
      <c r="J16" s="294">
        <v>5.6553089212498236E-4</v>
      </c>
    </row>
    <row r="17" spans="2:11" ht="21.95" customHeight="1" thickTop="1" x14ac:dyDescent="0.25">
      <c r="B17" s="354">
        <v>20</v>
      </c>
      <c r="C17" s="163" t="s">
        <v>222</v>
      </c>
      <c r="D17" s="270">
        <v>0</v>
      </c>
      <c r="E17" s="272">
        <v>0</v>
      </c>
      <c r="F17" s="271">
        <v>0</v>
      </c>
      <c r="G17" s="272">
        <v>0</v>
      </c>
      <c r="H17" s="271">
        <v>0</v>
      </c>
      <c r="I17" s="272">
        <v>1.3869625520110957E-3</v>
      </c>
      <c r="J17" s="273">
        <v>1.4138272303124559E-4</v>
      </c>
      <c r="K17" s="463" t="s">
        <v>402</v>
      </c>
    </row>
    <row r="18" spans="2:11" ht="21.95" customHeight="1" x14ac:dyDescent="0.25">
      <c r="B18" s="354">
        <v>21</v>
      </c>
      <c r="C18" s="163" t="s">
        <v>223</v>
      </c>
      <c r="D18" s="270">
        <v>0</v>
      </c>
      <c r="E18" s="272">
        <v>2.7173913043478261E-4</v>
      </c>
      <c r="F18" s="271">
        <v>0</v>
      </c>
      <c r="G18" s="272">
        <v>0</v>
      </c>
      <c r="H18" s="271">
        <v>0</v>
      </c>
      <c r="I18" s="272">
        <v>0</v>
      </c>
      <c r="J18" s="273">
        <v>1.4138272303124559E-4</v>
      </c>
      <c r="K18" s="463" t="s">
        <v>403</v>
      </c>
    </row>
    <row r="19" spans="2:11" ht="21.95" customHeight="1" x14ac:dyDescent="0.25">
      <c r="B19" s="354">
        <v>22</v>
      </c>
      <c r="C19" s="163" t="s">
        <v>224</v>
      </c>
      <c r="D19" s="270">
        <v>0</v>
      </c>
      <c r="E19" s="272">
        <v>0</v>
      </c>
      <c r="F19" s="271">
        <v>0</v>
      </c>
      <c r="G19" s="272">
        <v>0</v>
      </c>
      <c r="H19" s="271">
        <v>0</v>
      </c>
      <c r="I19" s="272">
        <v>0</v>
      </c>
      <c r="J19" s="273">
        <v>0</v>
      </c>
      <c r="K19" s="463" t="s">
        <v>404</v>
      </c>
    </row>
    <row r="20" spans="2:11" ht="21.95" customHeight="1" x14ac:dyDescent="0.25">
      <c r="B20" s="354">
        <v>23</v>
      </c>
      <c r="C20" s="163" t="s">
        <v>225</v>
      </c>
      <c r="D20" s="270">
        <v>0</v>
      </c>
      <c r="E20" s="272">
        <v>0</v>
      </c>
      <c r="F20" s="271">
        <v>0</v>
      </c>
      <c r="G20" s="272">
        <v>0</v>
      </c>
      <c r="H20" s="271">
        <v>0</v>
      </c>
      <c r="I20" s="272">
        <v>0</v>
      </c>
      <c r="J20" s="273">
        <v>0</v>
      </c>
      <c r="K20" s="463" t="s">
        <v>405</v>
      </c>
    </row>
    <row r="21" spans="2:11" ht="21.95" customHeight="1" thickBot="1" x14ac:dyDescent="0.3">
      <c r="B21" s="354">
        <v>29</v>
      </c>
      <c r="C21" s="163" t="s">
        <v>226</v>
      </c>
      <c r="D21" s="270">
        <v>0</v>
      </c>
      <c r="E21" s="272">
        <v>2.7173913043478261E-4</v>
      </c>
      <c r="F21" s="271">
        <v>0</v>
      </c>
      <c r="G21" s="272">
        <v>6.0753341433778852E-4</v>
      </c>
      <c r="H21" s="271">
        <v>0</v>
      </c>
      <c r="I21" s="272">
        <v>0</v>
      </c>
      <c r="J21" s="273">
        <v>2.8276544606249118E-4</v>
      </c>
      <c r="K21" s="463" t="s">
        <v>406</v>
      </c>
    </row>
    <row r="22" spans="2:11" ht="35.1" customHeight="1" thickTop="1" thickBot="1" x14ac:dyDescent="0.3">
      <c r="B22" s="352">
        <v>3</v>
      </c>
      <c r="C22" s="353" t="s">
        <v>227</v>
      </c>
      <c r="D22" s="314">
        <v>0.28431372549019607</v>
      </c>
      <c r="E22" s="160">
        <v>0.44239130434782609</v>
      </c>
      <c r="F22" s="308">
        <v>0.40308087291399225</v>
      </c>
      <c r="G22" s="160">
        <v>0.37910085054678011</v>
      </c>
      <c r="H22" s="308">
        <v>0.44186046511627902</v>
      </c>
      <c r="I22" s="160">
        <v>0.38280166435506235</v>
      </c>
      <c r="J22" s="294">
        <v>0.41269616852820584</v>
      </c>
    </row>
    <row r="23" spans="2:11" ht="35.1" customHeight="1" thickTop="1" x14ac:dyDescent="0.25">
      <c r="B23" s="354">
        <v>30</v>
      </c>
      <c r="C23" s="163" t="s">
        <v>228</v>
      </c>
      <c r="D23" s="270">
        <v>9.8039215686274508E-3</v>
      </c>
      <c r="E23" s="272">
        <v>5.0271739130434784E-2</v>
      </c>
      <c r="F23" s="271">
        <v>2.8241335044929396E-2</v>
      </c>
      <c r="G23" s="272">
        <v>3.4021871202916158E-2</v>
      </c>
      <c r="H23" s="271">
        <v>4.6511627906976744E-2</v>
      </c>
      <c r="I23" s="272">
        <v>2.7739251040221916E-2</v>
      </c>
      <c r="J23" s="273">
        <v>4.057684150996748E-2</v>
      </c>
      <c r="K23" s="463" t="s">
        <v>407</v>
      </c>
    </row>
    <row r="24" spans="2:11" ht="21.95" customHeight="1" x14ac:dyDescent="0.25">
      <c r="B24" s="354">
        <v>31</v>
      </c>
      <c r="C24" s="163" t="s">
        <v>229</v>
      </c>
      <c r="D24" s="270">
        <v>0.22549019607843138</v>
      </c>
      <c r="E24" s="272">
        <v>0.34945652173913044</v>
      </c>
      <c r="F24" s="271">
        <v>0.28626444159178432</v>
      </c>
      <c r="G24" s="272">
        <v>0.28493317132442286</v>
      </c>
      <c r="H24" s="271">
        <v>0.32558139534883723</v>
      </c>
      <c r="I24" s="272">
        <v>0.30374479889042993</v>
      </c>
      <c r="J24" s="273">
        <v>0.31910080588152129</v>
      </c>
      <c r="K24" s="463" t="s">
        <v>408</v>
      </c>
    </row>
    <row r="25" spans="2:11" ht="21.95" customHeight="1" x14ac:dyDescent="0.25">
      <c r="B25" s="354">
        <v>32</v>
      </c>
      <c r="C25" s="163" t="s">
        <v>230</v>
      </c>
      <c r="D25" s="270">
        <v>4.4117647058823532E-2</v>
      </c>
      <c r="E25" s="272">
        <v>3.7499999999999999E-2</v>
      </c>
      <c r="F25" s="271">
        <v>7.8305519897304235E-2</v>
      </c>
      <c r="G25" s="272">
        <v>4.8602673147023087E-2</v>
      </c>
      <c r="H25" s="271">
        <v>4.6511627906976744E-2</v>
      </c>
      <c r="I25" s="272">
        <v>4.2995839112343968E-2</v>
      </c>
      <c r="J25" s="273">
        <v>4.5383854093029835E-2</v>
      </c>
      <c r="K25" s="463" t="s">
        <v>409</v>
      </c>
    </row>
    <row r="26" spans="2:11" ht="21.95" customHeight="1" thickBot="1" x14ac:dyDescent="0.3">
      <c r="B26" s="354">
        <v>39</v>
      </c>
      <c r="C26" s="163" t="s">
        <v>231</v>
      </c>
      <c r="D26" s="270">
        <v>4.9019607843137254E-3</v>
      </c>
      <c r="E26" s="272">
        <v>5.1630434782608692E-3</v>
      </c>
      <c r="F26" s="271">
        <v>1.0269576379974325E-2</v>
      </c>
      <c r="G26" s="272">
        <v>1.1543134872417983E-2</v>
      </c>
      <c r="H26" s="271">
        <v>2.3255813953488372E-2</v>
      </c>
      <c r="I26" s="272">
        <v>8.321775312066574E-3</v>
      </c>
      <c r="J26" s="273">
        <v>7.6346670436872616E-3</v>
      </c>
      <c r="K26" s="463" t="s">
        <v>410</v>
      </c>
    </row>
    <row r="27" spans="2:11" ht="21.95" customHeight="1" thickTop="1" thickBot="1" x14ac:dyDescent="0.3">
      <c r="B27" s="352">
        <v>4</v>
      </c>
      <c r="C27" s="353" t="s">
        <v>232</v>
      </c>
      <c r="D27" s="314">
        <v>0.18137254901960784</v>
      </c>
      <c r="E27" s="160">
        <v>0.2885869565217391</v>
      </c>
      <c r="F27" s="308">
        <v>0.24775353016688062</v>
      </c>
      <c r="G27" s="160">
        <v>0.32685297691373022</v>
      </c>
      <c r="H27" s="308">
        <v>0.34883720930232559</v>
      </c>
      <c r="I27" s="160">
        <v>0.30513176144244103</v>
      </c>
      <c r="J27" s="294">
        <v>0.29195532305952215</v>
      </c>
    </row>
    <row r="28" spans="2:11" ht="21.95" customHeight="1" thickTop="1" x14ac:dyDescent="0.25">
      <c r="B28" s="354">
        <v>40</v>
      </c>
      <c r="C28" s="163" t="s">
        <v>233</v>
      </c>
      <c r="D28" s="270">
        <v>9.8039215686274508E-3</v>
      </c>
      <c r="E28" s="272">
        <v>2.9076086956521738E-2</v>
      </c>
      <c r="F28" s="271">
        <v>1.4120667522464698E-2</v>
      </c>
      <c r="G28" s="272">
        <v>2.7339003645200487E-2</v>
      </c>
      <c r="H28" s="271">
        <v>2.3255813953488372E-2</v>
      </c>
      <c r="I28" s="272">
        <v>3.7447988904299581E-2</v>
      </c>
      <c r="J28" s="273">
        <v>2.7286865545030396E-2</v>
      </c>
      <c r="K28" s="463" t="s">
        <v>411</v>
      </c>
    </row>
    <row r="29" spans="2:11" ht="21.95" customHeight="1" x14ac:dyDescent="0.25">
      <c r="B29" s="354">
        <v>41</v>
      </c>
      <c r="C29" s="163" t="s">
        <v>234</v>
      </c>
      <c r="D29" s="270">
        <v>0</v>
      </c>
      <c r="E29" s="272">
        <v>3.8043478260869567E-3</v>
      </c>
      <c r="F29" s="271">
        <v>0</v>
      </c>
      <c r="G29" s="272">
        <v>2.4301336573511541E-3</v>
      </c>
      <c r="H29" s="271">
        <v>0</v>
      </c>
      <c r="I29" s="272">
        <v>2.7739251040221915E-3</v>
      </c>
      <c r="J29" s="273">
        <v>2.8276544606249117E-3</v>
      </c>
      <c r="K29" s="463" t="s">
        <v>412</v>
      </c>
    </row>
    <row r="30" spans="2:11" ht="21.95" customHeight="1" x14ac:dyDescent="0.25">
      <c r="B30" s="354">
        <v>42</v>
      </c>
      <c r="C30" s="163" t="s">
        <v>235</v>
      </c>
      <c r="D30" s="270">
        <v>1.4705882352941176E-2</v>
      </c>
      <c r="E30" s="272">
        <v>8.6956521739130436E-3</v>
      </c>
      <c r="F30" s="271">
        <v>3.8510911424903724E-3</v>
      </c>
      <c r="G30" s="272">
        <v>4.2527339003645198E-3</v>
      </c>
      <c r="H30" s="271">
        <v>0</v>
      </c>
      <c r="I30" s="272">
        <v>2.7739251040221915E-3</v>
      </c>
      <c r="J30" s="273">
        <v>6.6449879824685421E-3</v>
      </c>
      <c r="K30" s="463" t="s">
        <v>413</v>
      </c>
    </row>
    <row r="31" spans="2:11" ht="21.95" customHeight="1" x14ac:dyDescent="0.25">
      <c r="B31" s="354">
        <v>43</v>
      </c>
      <c r="C31" s="163" t="s">
        <v>236</v>
      </c>
      <c r="D31" s="270">
        <v>0</v>
      </c>
      <c r="E31" s="272">
        <v>1.6304347826086956E-3</v>
      </c>
      <c r="F31" s="271">
        <v>0</v>
      </c>
      <c r="G31" s="272">
        <v>1.215066828675577E-3</v>
      </c>
      <c r="H31" s="271">
        <v>0</v>
      </c>
      <c r="I31" s="272">
        <v>2.7739251040221915E-3</v>
      </c>
      <c r="J31" s="273">
        <v>1.4138272303124558E-3</v>
      </c>
      <c r="K31" s="463" t="s">
        <v>414</v>
      </c>
    </row>
    <row r="32" spans="2:11" ht="21.95" customHeight="1" x14ac:dyDescent="0.25">
      <c r="B32" s="354">
        <v>44</v>
      </c>
      <c r="C32" s="163" t="s">
        <v>237</v>
      </c>
      <c r="D32" s="270">
        <v>5.3921568627450983E-2</v>
      </c>
      <c r="E32" s="272">
        <v>6.5489130434782605E-2</v>
      </c>
      <c r="F32" s="271">
        <v>5.1347881899871634E-2</v>
      </c>
      <c r="G32" s="272">
        <v>8.0194410692588092E-2</v>
      </c>
      <c r="H32" s="271">
        <v>0.11627906976744186</v>
      </c>
      <c r="I32" s="272">
        <v>7.9056865464632461E-2</v>
      </c>
      <c r="J32" s="273">
        <v>6.8712003393185353E-2</v>
      </c>
      <c r="K32" s="463" t="s">
        <v>415</v>
      </c>
    </row>
    <row r="33" spans="2:11" ht="35.1" customHeight="1" x14ac:dyDescent="0.25">
      <c r="B33" s="354">
        <v>45</v>
      </c>
      <c r="C33" s="163" t="s">
        <v>238</v>
      </c>
      <c r="D33" s="270">
        <v>0.10294117647058823</v>
      </c>
      <c r="E33" s="272">
        <v>0.17391304347826086</v>
      </c>
      <c r="F33" s="271">
        <v>0.17201540436456997</v>
      </c>
      <c r="G33" s="272">
        <v>0.2023086269744836</v>
      </c>
      <c r="H33" s="271">
        <v>0.20930232558139536</v>
      </c>
      <c r="I33" s="272">
        <v>0.17198335644937587</v>
      </c>
      <c r="J33" s="273">
        <v>0.17828361374240068</v>
      </c>
      <c r="K33" s="463" t="s">
        <v>416</v>
      </c>
    </row>
    <row r="34" spans="2:11" ht="21.95" customHeight="1" thickBot="1" x14ac:dyDescent="0.3">
      <c r="B34" s="354">
        <v>49</v>
      </c>
      <c r="C34" s="163" t="s">
        <v>239</v>
      </c>
      <c r="D34" s="270">
        <v>0</v>
      </c>
      <c r="E34" s="272">
        <v>5.9782608695652176E-3</v>
      </c>
      <c r="F34" s="271">
        <v>6.4184852374839542E-3</v>
      </c>
      <c r="G34" s="272">
        <v>9.113001215066828E-3</v>
      </c>
      <c r="H34" s="271">
        <v>0</v>
      </c>
      <c r="I34" s="272">
        <v>8.321775312066574E-3</v>
      </c>
      <c r="J34" s="273">
        <v>6.7863707054997878E-3</v>
      </c>
      <c r="K34" s="463" t="s">
        <v>417</v>
      </c>
    </row>
    <row r="35" spans="2:11" ht="21.95" customHeight="1" thickTop="1" thickBot="1" x14ac:dyDescent="0.3">
      <c r="B35" s="352">
        <v>5</v>
      </c>
      <c r="C35" s="353" t="s">
        <v>240</v>
      </c>
      <c r="D35" s="314">
        <v>5.3921568627450983E-2</v>
      </c>
      <c r="E35" s="160">
        <v>8.5869565217391308E-2</v>
      </c>
      <c r="F35" s="308">
        <v>0.12965340179717585</v>
      </c>
      <c r="G35" s="160">
        <v>0.13061968408262456</v>
      </c>
      <c r="H35" s="308">
        <v>6.9767441860465115E-2</v>
      </c>
      <c r="I35" s="160">
        <v>0.10679611650485436</v>
      </c>
      <c r="J35" s="294">
        <v>0.10221970875159056</v>
      </c>
    </row>
    <row r="36" spans="2:11" ht="21.95" customHeight="1" thickTop="1" x14ac:dyDescent="0.25">
      <c r="B36" s="354">
        <v>50</v>
      </c>
      <c r="C36" s="163" t="s">
        <v>241</v>
      </c>
      <c r="D36" s="270">
        <v>0</v>
      </c>
      <c r="E36" s="272">
        <v>3.8043478260869567E-3</v>
      </c>
      <c r="F36" s="271">
        <v>5.1347881899871627E-3</v>
      </c>
      <c r="G36" s="272">
        <v>1.8226002430133657E-3</v>
      </c>
      <c r="H36" s="271">
        <v>0</v>
      </c>
      <c r="I36" s="272">
        <v>5.5478502080443829E-3</v>
      </c>
      <c r="J36" s="273">
        <v>3.5345680757811397E-3</v>
      </c>
      <c r="K36" s="463" t="s">
        <v>418</v>
      </c>
    </row>
    <row r="37" spans="2:11" ht="21.95" customHeight="1" x14ac:dyDescent="0.25">
      <c r="B37" s="354">
        <v>51</v>
      </c>
      <c r="C37" s="163" t="s">
        <v>242</v>
      </c>
      <c r="D37" s="270">
        <v>0</v>
      </c>
      <c r="E37" s="272">
        <v>2.7173913043478261E-4</v>
      </c>
      <c r="F37" s="271">
        <v>0</v>
      </c>
      <c r="G37" s="272">
        <v>1.215066828675577E-3</v>
      </c>
      <c r="H37" s="271">
        <v>0</v>
      </c>
      <c r="I37" s="272">
        <v>0</v>
      </c>
      <c r="J37" s="273">
        <v>4.2414816909373674E-4</v>
      </c>
      <c r="K37" s="463" t="s">
        <v>419</v>
      </c>
    </row>
    <row r="38" spans="2:11" ht="21.95" customHeight="1" x14ac:dyDescent="0.25">
      <c r="B38" s="354">
        <v>52</v>
      </c>
      <c r="C38" s="163" t="s">
        <v>243</v>
      </c>
      <c r="D38" s="270">
        <v>0</v>
      </c>
      <c r="E38" s="272">
        <v>1.6304347826086956E-3</v>
      </c>
      <c r="F38" s="271">
        <v>1.2836970474967907E-3</v>
      </c>
      <c r="G38" s="272">
        <v>6.0753341433778852E-4</v>
      </c>
      <c r="H38" s="271">
        <v>0</v>
      </c>
      <c r="I38" s="272">
        <v>1.3869625520110957E-3</v>
      </c>
      <c r="J38" s="273">
        <v>1.2724445072812103E-3</v>
      </c>
      <c r="K38" s="463" t="s">
        <v>420</v>
      </c>
    </row>
    <row r="39" spans="2:11" ht="21.95" customHeight="1" x14ac:dyDescent="0.25">
      <c r="B39" s="354">
        <v>53</v>
      </c>
      <c r="C39" s="163" t="s">
        <v>244</v>
      </c>
      <c r="D39" s="270">
        <v>5.3921568627450983E-2</v>
      </c>
      <c r="E39" s="272">
        <v>7.6086956521739135E-2</v>
      </c>
      <c r="F39" s="271">
        <v>0.11681643132220795</v>
      </c>
      <c r="G39" s="272">
        <v>0.12515188335358446</v>
      </c>
      <c r="H39" s="271">
        <v>6.9767441860465115E-2</v>
      </c>
      <c r="I39" s="272">
        <v>9.5700416088765602E-2</v>
      </c>
      <c r="J39" s="273">
        <v>9.3312597200622086E-2</v>
      </c>
      <c r="K39" s="463" t="s">
        <v>421</v>
      </c>
    </row>
    <row r="40" spans="2:11" ht="21.95" customHeight="1" thickBot="1" x14ac:dyDescent="0.3">
      <c r="B40" s="354">
        <v>59</v>
      </c>
      <c r="C40" s="163" t="s">
        <v>245</v>
      </c>
      <c r="D40" s="270">
        <v>0</v>
      </c>
      <c r="E40" s="272">
        <v>4.076086956521739E-3</v>
      </c>
      <c r="F40" s="271">
        <v>6.4184852374839542E-3</v>
      </c>
      <c r="G40" s="272">
        <v>1.8226002430133657E-3</v>
      </c>
      <c r="H40" s="271">
        <v>0</v>
      </c>
      <c r="I40" s="272">
        <v>4.160887656033287E-3</v>
      </c>
      <c r="J40" s="273">
        <v>3.675950798812385E-3</v>
      </c>
      <c r="K40" s="463" t="s">
        <v>422</v>
      </c>
    </row>
    <row r="41" spans="2:11" ht="21.95" customHeight="1" thickTop="1" thickBot="1" x14ac:dyDescent="0.3">
      <c r="B41" s="352">
        <v>6</v>
      </c>
      <c r="C41" s="353" t="s">
        <v>246</v>
      </c>
      <c r="D41" s="314">
        <v>9.8039215686274508E-3</v>
      </c>
      <c r="E41" s="160">
        <v>8.9673913043478264E-3</v>
      </c>
      <c r="F41" s="308">
        <v>5.1347881899871627E-3</v>
      </c>
      <c r="G41" s="160">
        <v>1.0935601458080193E-2</v>
      </c>
      <c r="H41" s="308">
        <v>2.3255813953488372E-2</v>
      </c>
      <c r="I41" s="160">
        <v>1.1095700416088766E-2</v>
      </c>
      <c r="J41" s="294">
        <v>9.3312597200622092E-3</v>
      </c>
    </row>
    <row r="42" spans="2:11" ht="21.95" customHeight="1" thickTop="1" x14ac:dyDescent="0.25">
      <c r="B42" s="354">
        <v>60</v>
      </c>
      <c r="C42" s="163" t="s">
        <v>247</v>
      </c>
      <c r="D42" s="270">
        <v>0</v>
      </c>
      <c r="E42" s="272">
        <v>2.4456521739130437E-3</v>
      </c>
      <c r="F42" s="271">
        <v>0</v>
      </c>
      <c r="G42" s="272">
        <v>1.8226002430133657E-3</v>
      </c>
      <c r="H42" s="271">
        <v>0</v>
      </c>
      <c r="I42" s="272">
        <v>5.5478502080443829E-3</v>
      </c>
      <c r="J42" s="273">
        <v>2.2621235684999294E-3</v>
      </c>
      <c r="K42" s="463" t="s">
        <v>423</v>
      </c>
    </row>
    <row r="43" spans="2:11" ht="21.95" customHeight="1" x14ac:dyDescent="0.25">
      <c r="B43" s="354">
        <v>61</v>
      </c>
      <c r="C43" s="163" t="s">
        <v>248</v>
      </c>
      <c r="D43" s="270">
        <v>0</v>
      </c>
      <c r="E43" s="272">
        <v>8.1521739130434778E-4</v>
      </c>
      <c r="F43" s="271">
        <v>0</v>
      </c>
      <c r="G43" s="272">
        <v>1.215066828675577E-3</v>
      </c>
      <c r="H43" s="271">
        <v>0</v>
      </c>
      <c r="I43" s="272">
        <v>2.7739251040221915E-3</v>
      </c>
      <c r="J43" s="273">
        <v>9.8967906121871915E-4</v>
      </c>
      <c r="K43" s="463" t="s">
        <v>424</v>
      </c>
    </row>
    <row r="44" spans="2:11" ht="21.95" customHeight="1" x14ac:dyDescent="0.25">
      <c r="B44" s="354">
        <v>62</v>
      </c>
      <c r="C44" s="163" t="s">
        <v>249</v>
      </c>
      <c r="D44" s="270">
        <v>0</v>
      </c>
      <c r="E44" s="272">
        <v>1.358695652173913E-3</v>
      </c>
      <c r="F44" s="271">
        <v>1.2836970474967907E-3</v>
      </c>
      <c r="G44" s="272">
        <v>1.215066828675577E-3</v>
      </c>
      <c r="H44" s="271">
        <v>0</v>
      </c>
      <c r="I44" s="272">
        <v>0</v>
      </c>
      <c r="J44" s="273">
        <v>1.1310617842499647E-3</v>
      </c>
      <c r="K44" s="463" t="s">
        <v>425</v>
      </c>
    </row>
    <row r="45" spans="2:11" ht="21.95" customHeight="1" x14ac:dyDescent="0.25">
      <c r="B45" s="354">
        <v>63</v>
      </c>
      <c r="C45" s="163" t="s">
        <v>250</v>
      </c>
      <c r="D45" s="270">
        <v>9.8039215686274508E-3</v>
      </c>
      <c r="E45" s="272">
        <v>3.2608695652173911E-3</v>
      </c>
      <c r="F45" s="271">
        <v>2.5673940949935813E-3</v>
      </c>
      <c r="G45" s="272">
        <v>6.0753341433778859E-3</v>
      </c>
      <c r="H45" s="271">
        <v>0</v>
      </c>
      <c r="I45" s="272">
        <v>2.7739251040221915E-3</v>
      </c>
      <c r="J45" s="273">
        <v>3.9587162448748766E-3</v>
      </c>
      <c r="K45" s="463" t="s">
        <v>426</v>
      </c>
    </row>
    <row r="46" spans="2:11" ht="21.95" customHeight="1" x14ac:dyDescent="0.25">
      <c r="B46" s="354">
        <v>64</v>
      </c>
      <c r="C46" s="163" t="s">
        <v>251</v>
      </c>
      <c r="D46" s="270">
        <v>0</v>
      </c>
      <c r="E46" s="272">
        <v>0</v>
      </c>
      <c r="F46" s="271">
        <v>0</v>
      </c>
      <c r="G46" s="272">
        <v>0</v>
      </c>
      <c r="H46" s="271">
        <v>0</v>
      </c>
      <c r="I46" s="272">
        <v>0</v>
      </c>
      <c r="J46" s="273">
        <v>0</v>
      </c>
      <c r="K46" s="463" t="s">
        <v>427</v>
      </c>
    </row>
    <row r="47" spans="2:11" ht="21.95" customHeight="1" thickBot="1" x14ac:dyDescent="0.3">
      <c r="B47" s="354">
        <v>69</v>
      </c>
      <c r="C47" s="163" t="s">
        <v>252</v>
      </c>
      <c r="D47" s="270">
        <v>0</v>
      </c>
      <c r="E47" s="272">
        <v>1.0869565217391304E-3</v>
      </c>
      <c r="F47" s="271">
        <v>1.2836970474967907E-3</v>
      </c>
      <c r="G47" s="272">
        <v>6.0753341433778852E-4</v>
      </c>
      <c r="H47" s="271">
        <v>2.3255813953488372E-2</v>
      </c>
      <c r="I47" s="272">
        <v>0</v>
      </c>
      <c r="J47" s="273">
        <v>9.8967906121871915E-4</v>
      </c>
      <c r="K47" s="463" t="s">
        <v>428</v>
      </c>
    </row>
    <row r="48" spans="2:11" ht="21.95" customHeight="1" thickTop="1" thickBot="1" x14ac:dyDescent="0.3">
      <c r="B48" s="352">
        <v>7</v>
      </c>
      <c r="C48" s="353" t="s">
        <v>253</v>
      </c>
      <c r="D48" s="314">
        <v>0.13235294117647059</v>
      </c>
      <c r="E48" s="160">
        <v>8.8315217391304324E-2</v>
      </c>
      <c r="F48" s="308">
        <v>9.2426187419768935E-2</v>
      </c>
      <c r="G48" s="160">
        <v>7.3511543134872431E-2</v>
      </c>
      <c r="H48" s="308">
        <v>4.6511627906976744E-2</v>
      </c>
      <c r="I48" s="160">
        <v>0.11234396671289876</v>
      </c>
      <c r="J48" s="294">
        <v>8.8788350063622221E-2</v>
      </c>
    </row>
    <row r="49" spans="2:11" ht="21.95" customHeight="1" thickTop="1" x14ac:dyDescent="0.25">
      <c r="B49" s="354">
        <v>70</v>
      </c>
      <c r="C49" s="163" t="s">
        <v>254</v>
      </c>
      <c r="D49" s="270">
        <v>0</v>
      </c>
      <c r="E49" s="272">
        <v>1.4402173913043478E-2</v>
      </c>
      <c r="F49" s="271">
        <v>1.7971758664955071E-2</v>
      </c>
      <c r="G49" s="272">
        <v>1.1543134872417983E-2</v>
      </c>
      <c r="H49" s="271">
        <v>2.3255813953488372E-2</v>
      </c>
      <c r="I49" s="272">
        <v>1.3869625520110958E-2</v>
      </c>
      <c r="J49" s="273">
        <v>1.3714124134030821E-2</v>
      </c>
      <c r="K49" s="463" t="s">
        <v>429</v>
      </c>
    </row>
    <row r="50" spans="2:11" ht="21.95" customHeight="1" x14ac:dyDescent="0.25">
      <c r="B50" s="354">
        <v>71</v>
      </c>
      <c r="C50" s="163" t="s">
        <v>255</v>
      </c>
      <c r="D50" s="270">
        <v>0.10294117647058823</v>
      </c>
      <c r="E50" s="272">
        <v>6.8478260869565211E-2</v>
      </c>
      <c r="F50" s="271">
        <v>6.6752246469833118E-2</v>
      </c>
      <c r="G50" s="272">
        <v>5.8930741190765495E-2</v>
      </c>
      <c r="H50" s="271">
        <v>2.3255813953488372E-2</v>
      </c>
      <c r="I50" s="272">
        <v>9.4313453536754507E-2</v>
      </c>
      <c r="J50" s="273">
        <v>6.9418917008341574E-2</v>
      </c>
      <c r="K50" s="463" t="s">
        <v>430</v>
      </c>
    </row>
    <row r="51" spans="2:11" ht="21.95" customHeight="1" x14ac:dyDescent="0.25">
      <c r="B51" s="354">
        <v>72</v>
      </c>
      <c r="C51" s="163" t="s">
        <v>256</v>
      </c>
      <c r="D51" s="270">
        <v>4.9019607843137254E-3</v>
      </c>
      <c r="E51" s="272">
        <v>1.0869565217391304E-3</v>
      </c>
      <c r="F51" s="271">
        <v>0</v>
      </c>
      <c r="G51" s="272">
        <v>6.0753341433778852E-4</v>
      </c>
      <c r="H51" s="271">
        <v>0</v>
      </c>
      <c r="I51" s="272">
        <v>0</v>
      </c>
      <c r="J51" s="273">
        <v>8.4829633818747348E-4</v>
      </c>
      <c r="K51" s="463" t="s">
        <v>431</v>
      </c>
    </row>
    <row r="52" spans="2:11" ht="21.95" customHeight="1" x14ac:dyDescent="0.25">
      <c r="B52" s="354">
        <v>73</v>
      </c>
      <c r="C52" s="163" t="s">
        <v>257</v>
      </c>
      <c r="D52" s="270">
        <v>1.9607843137254902E-2</v>
      </c>
      <c r="E52" s="272">
        <v>3.5326086956521739E-3</v>
      </c>
      <c r="F52" s="271">
        <v>7.7021822849807449E-3</v>
      </c>
      <c r="G52" s="272">
        <v>2.4301336573511541E-3</v>
      </c>
      <c r="H52" s="271">
        <v>0</v>
      </c>
      <c r="I52" s="272">
        <v>2.7739251040221915E-3</v>
      </c>
      <c r="J52" s="273">
        <v>4.1000989679061215E-3</v>
      </c>
      <c r="K52" s="463" t="s">
        <v>432</v>
      </c>
    </row>
    <row r="53" spans="2:11" ht="21.95" customHeight="1" thickBot="1" x14ac:dyDescent="0.3">
      <c r="B53" s="354">
        <v>79</v>
      </c>
      <c r="C53" s="163" t="s">
        <v>258</v>
      </c>
      <c r="D53" s="270">
        <v>4.9019607843137254E-3</v>
      </c>
      <c r="E53" s="272">
        <v>8.1521739130434778E-4</v>
      </c>
      <c r="F53" s="271">
        <v>0</v>
      </c>
      <c r="G53" s="272">
        <v>0</v>
      </c>
      <c r="H53" s="271">
        <v>0</v>
      </c>
      <c r="I53" s="272">
        <v>1.3869625520110957E-3</v>
      </c>
      <c r="J53" s="273">
        <v>7.0691361515622792E-4</v>
      </c>
      <c r="K53" s="463" t="s">
        <v>433</v>
      </c>
    </row>
    <row r="54" spans="2:11" ht="21.95" customHeight="1" thickTop="1" thickBot="1" x14ac:dyDescent="0.3">
      <c r="B54" s="352">
        <v>8</v>
      </c>
      <c r="C54" s="353" t="s">
        <v>259</v>
      </c>
      <c r="D54" s="314">
        <v>2.4509803921568627E-2</v>
      </c>
      <c r="E54" s="160">
        <v>1.4402173913043478E-2</v>
      </c>
      <c r="F54" s="308">
        <v>2.5673940949935813E-2</v>
      </c>
      <c r="G54" s="160">
        <v>7.8979343863912511E-3</v>
      </c>
      <c r="H54" s="308">
        <v>0</v>
      </c>
      <c r="I54" s="160">
        <v>6.9348127600554789E-3</v>
      </c>
      <c r="J54" s="294">
        <v>1.3572741410999577E-2</v>
      </c>
    </row>
    <row r="55" spans="2:11" ht="21.95" customHeight="1" thickTop="1" x14ac:dyDescent="0.25">
      <c r="B55" s="354">
        <v>80</v>
      </c>
      <c r="C55" s="163" t="s">
        <v>260</v>
      </c>
      <c r="D55" s="270">
        <v>0</v>
      </c>
      <c r="E55" s="272">
        <v>1.358695652173913E-3</v>
      </c>
      <c r="F55" s="271">
        <v>0</v>
      </c>
      <c r="G55" s="272">
        <v>1.215066828675577E-3</v>
      </c>
      <c r="H55" s="271">
        <v>0</v>
      </c>
      <c r="I55" s="272">
        <v>1.3869625520110957E-3</v>
      </c>
      <c r="J55" s="273">
        <v>1.1310617842499647E-3</v>
      </c>
      <c r="K55" s="463" t="s">
        <v>434</v>
      </c>
    </row>
    <row r="56" spans="2:11" ht="21.95" customHeight="1" x14ac:dyDescent="0.25">
      <c r="B56" s="354">
        <v>81</v>
      </c>
      <c r="C56" s="163" t="s">
        <v>261</v>
      </c>
      <c r="D56" s="270">
        <v>0</v>
      </c>
      <c r="E56" s="272">
        <v>8.1521739130434778E-4</v>
      </c>
      <c r="F56" s="271">
        <v>2.5673940949935813E-3</v>
      </c>
      <c r="G56" s="272">
        <v>2.4301336573511541E-3</v>
      </c>
      <c r="H56" s="271">
        <v>0</v>
      </c>
      <c r="I56" s="272">
        <v>1.3869625520110957E-3</v>
      </c>
      <c r="J56" s="273">
        <v>1.4138272303124558E-3</v>
      </c>
      <c r="K56" s="463" t="s">
        <v>435</v>
      </c>
    </row>
    <row r="57" spans="2:11" ht="21.95" customHeight="1" x14ac:dyDescent="0.25">
      <c r="B57" s="354">
        <v>82</v>
      </c>
      <c r="C57" s="163" t="s">
        <v>262</v>
      </c>
      <c r="D57" s="270">
        <v>0</v>
      </c>
      <c r="E57" s="272">
        <v>2.717391304347826E-3</v>
      </c>
      <c r="F57" s="271">
        <v>6.4184852374839542E-3</v>
      </c>
      <c r="G57" s="272">
        <v>0</v>
      </c>
      <c r="H57" s="271">
        <v>0</v>
      </c>
      <c r="I57" s="272">
        <v>0</v>
      </c>
      <c r="J57" s="273">
        <v>2.1207408454686836E-3</v>
      </c>
      <c r="K57" s="463" t="s">
        <v>436</v>
      </c>
    </row>
    <row r="58" spans="2:11" ht="21.95" customHeight="1" x14ac:dyDescent="0.25">
      <c r="B58" s="354">
        <v>83</v>
      </c>
      <c r="C58" s="163" t="s">
        <v>263</v>
      </c>
      <c r="D58" s="270">
        <v>1.4705882352941176E-2</v>
      </c>
      <c r="E58" s="272">
        <v>8.152173913043478E-3</v>
      </c>
      <c r="F58" s="271">
        <v>1.1553273427471117E-2</v>
      </c>
      <c r="G58" s="272">
        <v>3.0376670716889429E-3</v>
      </c>
      <c r="H58" s="271">
        <v>0</v>
      </c>
      <c r="I58" s="272">
        <v>2.7739251040221915E-3</v>
      </c>
      <c r="J58" s="273">
        <v>6.9277534285310336E-3</v>
      </c>
      <c r="K58" s="463" t="s">
        <v>437</v>
      </c>
    </row>
    <row r="59" spans="2:11" ht="21.95" customHeight="1" thickBot="1" x14ac:dyDescent="0.3">
      <c r="B59" s="354">
        <v>89</v>
      </c>
      <c r="C59" s="163" t="s">
        <v>264</v>
      </c>
      <c r="D59" s="270">
        <v>9.8039215686274508E-3</v>
      </c>
      <c r="E59" s="272">
        <v>1.358695652173913E-3</v>
      </c>
      <c r="F59" s="271">
        <v>5.1347881899871627E-3</v>
      </c>
      <c r="G59" s="272">
        <v>1.215066828675577E-3</v>
      </c>
      <c r="H59" s="271">
        <v>0</v>
      </c>
      <c r="I59" s="272">
        <v>1.3869625520110957E-3</v>
      </c>
      <c r="J59" s="273">
        <v>1.9793581224374383E-3</v>
      </c>
      <c r="K59" s="463" t="s">
        <v>438</v>
      </c>
    </row>
    <row r="60" spans="2:11" ht="21.95" customHeight="1" thickTop="1" thickBot="1" x14ac:dyDescent="0.3">
      <c r="B60" s="352">
        <v>99</v>
      </c>
      <c r="C60" s="353" t="s">
        <v>265</v>
      </c>
      <c r="D60" s="314">
        <v>0.13235294117647059</v>
      </c>
      <c r="E60" s="160">
        <v>2.8260869565217391E-2</v>
      </c>
      <c r="F60" s="308">
        <v>3.3376123234916559E-2</v>
      </c>
      <c r="G60" s="160">
        <v>2.6123936816524911E-2</v>
      </c>
      <c r="H60" s="308">
        <v>2.3255813953488372E-2</v>
      </c>
      <c r="I60" s="160">
        <v>2.2191400832177532E-2</v>
      </c>
      <c r="J60" s="294">
        <v>3.0680050897780291E-2</v>
      </c>
      <c r="K60" s="463" t="s">
        <v>439</v>
      </c>
    </row>
    <row r="61" spans="2:11" ht="21.95" customHeight="1" thickTop="1" thickBot="1" x14ac:dyDescent="0.3">
      <c r="B61" s="369" t="s">
        <v>50</v>
      </c>
      <c r="C61" s="370" t="s">
        <v>452</v>
      </c>
      <c r="D61" s="314">
        <v>0.16176470588235295</v>
      </c>
      <c r="E61" s="160">
        <v>3.6684782608695655E-2</v>
      </c>
      <c r="F61" s="308">
        <v>5.2631578947368418E-2</v>
      </c>
      <c r="G61" s="160">
        <v>4.0097205346294046E-2</v>
      </c>
      <c r="H61" s="308">
        <v>2.3255813953488372E-2</v>
      </c>
      <c r="I61" s="160">
        <v>4.4382801664355064E-2</v>
      </c>
      <c r="J61" s="294">
        <v>4.3545878693623641E-2</v>
      </c>
      <c r="K61" s="464" t="s">
        <v>440</v>
      </c>
    </row>
    <row r="62" spans="2:11" ht="21.95" customHeight="1" thickTop="1" thickBot="1" x14ac:dyDescent="0.3">
      <c r="B62" s="635" t="s">
        <v>52</v>
      </c>
      <c r="C62" s="488"/>
      <c r="D62" s="274">
        <v>0.99999999999999989</v>
      </c>
      <c r="E62" s="276">
        <v>1</v>
      </c>
      <c r="F62" s="275">
        <v>1</v>
      </c>
      <c r="G62" s="276">
        <v>1</v>
      </c>
      <c r="H62" s="275">
        <v>1</v>
      </c>
      <c r="I62" s="276">
        <v>0.99999999999999978</v>
      </c>
      <c r="J62" s="277">
        <v>1</v>
      </c>
      <c r="K62" s="463" t="s">
        <v>79</v>
      </c>
    </row>
    <row r="63" spans="2:11" ht="15.75" thickTop="1" x14ac:dyDescent="0.25"/>
    <row r="64" spans="2:11" x14ac:dyDescent="0.25">
      <c r="D64" s="240"/>
      <c r="J64" s="240"/>
    </row>
    <row r="65" spans="2:5" x14ac:dyDescent="0.25">
      <c r="B65" s="146"/>
      <c r="C65" s="146"/>
      <c r="D65" s="251"/>
      <c r="E65" s="251"/>
    </row>
    <row r="66" spans="2:5" x14ac:dyDescent="0.25">
      <c r="B66" s="246"/>
      <c r="C66" s="237"/>
      <c r="D66" s="238"/>
      <c r="E66" s="239"/>
    </row>
    <row r="67" spans="2:5" ht="32.450000000000003" customHeight="1" x14ac:dyDescent="0.25">
      <c r="B67" s="638"/>
      <c r="C67" s="524"/>
      <c r="D67" s="524"/>
      <c r="E67" s="524"/>
    </row>
    <row r="68" spans="2:5" ht="15" customHeight="1" x14ac:dyDescent="0.25">
      <c r="B68" s="638"/>
      <c r="C68" s="524"/>
      <c r="D68" s="524"/>
      <c r="E68" s="524"/>
    </row>
    <row r="69" spans="2:5" x14ac:dyDescent="0.25">
      <c r="B69" s="151"/>
      <c r="C69" s="151"/>
      <c r="D69" s="265"/>
      <c r="E69" s="265"/>
    </row>
  </sheetData>
  <mergeCells count="13">
    <mergeCell ref="H3:H5"/>
    <mergeCell ref="B62:C62"/>
    <mergeCell ref="B67:E67"/>
    <mergeCell ref="I3:I5"/>
    <mergeCell ref="B2:J2"/>
    <mergeCell ref="B3:B5"/>
    <mergeCell ref="C3:C5"/>
    <mergeCell ref="J3:J5"/>
    <mergeCell ref="B68:E68"/>
    <mergeCell ref="D3:D5"/>
    <mergeCell ref="E3:E5"/>
    <mergeCell ref="F3:F5"/>
    <mergeCell ref="G3:G5"/>
  </mergeCells>
  <printOptions horizontalCentered="1"/>
  <pageMargins left="0.7" right="0.7" top="0.75" bottom="0.75" header="0.3" footer="0.3"/>
  <pageSetup paperSize="9" scale="46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  <pageSetUpPr fitToPage="1"/>
  </sheetPr>
  <dimension ref="B1:V64"/>
  <sheetViews>
    <sheetView topLeftCell="D1" zoomScale="80" zoomScaleNormal="80" workbookViewId="0">
      <selection activeCell="X4" sqref="X4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21" width="10.7109375" style="143" customWidth="1"/>
    <col min="22" max="22" width="9.140625" style="463"/>
    <col min="23" max="16384" width="9.140625" style="143"/>
  </cols>
  <sheetData>
    <row r="1" spans="2:22" ht="15.75" thickBot="1" x14ac:dyDescent="0.3"/>
    <row r="2" spans="2:22" ht="25.15" customHeight="1" thickTop="1" thickBot="1" x14ac:dyDescent="0.3">
      <c r="B2" s="479" t="s">
        <v>565</v>
      </c>
      <c r="C2" s="480"/>
      <c r="D2" s="639"/>
      <c r="E2" s="639"/>
      <c r="F2" s="639"/>
      <c r="G2" s="639"/>
      <c r="H2" s="639"/>
      <c r="I2" s="639"/>
      <c r="J2" s="639"/>
      <c r="K2" s="639"/>
      <c r="L2" s="639"/>
      <c r="M2" s="639"/>
      <c r="N2" s="639"/>
      <c r="O2" s="639"/>
      <c r="P2" s="639"/>
      <c r="Q2" s="639"/>
      <c r="R2" s="639"/>
      <c r="S2" s="639"/>
      <c r="T2" s="639"/>
      <c r="U2" s="640"/>
    </row>
    <row r="3" spans="2:22" ht="25.15" customHeight="1" thickTop="1" thickBot="1" x14ac:dyDescent="0.3">
      <c r="B3" s="492" t="s">
        <v>54</v>
      </c>
      <c r="C3" s="485" t="s">
        <v>266</v>
      </c>
      <c r="D3" s="503" t="s">
        <v>70</v>
      </c>
      <c r="E3" s="613"/>
      <c r="F3" s="613"/>
      <c r="G3" s="613"/>
      <c r="H3" s="613"/>
      <c r="I3" s="613"/>
      <c r="J3" s="613"/>
      <c r="K3" s="613"/>
      <c r="L3" s="613"/>
      <c r="M3" s="613"/>
      <c r="N3" s="613"/>
      <c r="O3" s="613"/>
      <c r="P3" s="613"/>
      <c r="Q3" s="613"/>
      <c r="R3" s="613"/>
      <c r="S3" s="613"/>
      <c r="T3" s="613"/>
      <c r="U3" s="614"/>
    </row>
    <row r="4" spans="2:22" ht="25.15" customHeight="1" thickTop="1" x14ac:dyDescent="0.25">
      <c r="B4" s="580"/>
      <c r="C4" s="582"/>
      <c r="D4" s="486" t="s">
        <v>203</v>
      </c>
      <c r="E4" s="610"/>
      <c r="F4" s="482" t="s">
        <v>204</v>
      </c>
      <c r="G4" s="610"/>
      <c r="H4" s="482" t="s">
        <v>205</v>
      </c>
      <c r="I4" s="610"/>
      <c r="J4" s="482" t="s">
        <v>206</v>
      </c>
      <c r="K4" s="610"/>
      <c r="L4" s="482" t="s">
        <v>207</v>
      </c>
      <c r="M4" s="610"/>
      <c r="N4" s="482" t="s">
        <v>208</v>
      </c>
      <c r="O4" s="610"/>
      <c r="P4" s="482" t="s">
        <v>209</v>
      </c>
      <c r="Q4" s="610"/>
      <c r="R4" s="482" t="s">
        <v>210</v>
      </c>
      <c r="S4" s="615"/>
      <c r="T4" s="505" t="s">
        <v>79</v>
      </c>
      <c r="U4" s="616"/>
    </row>
    <row r="5" spans="2:22" ht="25.15" customHeight="1" thickBot="1" x14ac:dyDescent="0.3">
      <c r="B5" s="581"/>
      <c r="C5" s="583"/>
      <c r="D5" s="435" t="s">
        <v>6</v>
      </c>
      <c r="E5" s="444" t="s">
        <v>7</v>
      </c>
      <c r="F5" s="437" t="s">
        <v>6</v>
      </c>
      <c r="G5" s="444" t="s">
        <v>7</v>
      </c>
      <c r="H5" s="437" t="s">
        <v>6</v>
      </c>
      <c r="I5" s="444" t="s">
        <v>7</v>
      </c>
      <c r="J5" s="437" t="s">
        <v>6</v>
      </c>
      <c r="K5" s="444" t="s">
        <v>7</v>
      </c>
      <c r="L5" s="437" t="s">
        <v>6</v>
      </c>
      <c r="M5" s="444" t="s">
        <v>7</v>
      </c>
      <c r="N5" s="437" t="s">
        <v>6</v>
      </c>
      <c r="O5" s="444" t="s">
        <v>7</v>
      </c>
      <c r="P5" s="438" t="s">
        <v>6</v>
      </c>
      <c r="Q5" s="444" t="s">
        <v>7</v>
      </c>
      <c r="R5" s="437" t="s">
        <v>6</v>
      </c>
      <c r="S5" s="445" t="s">
        <v>7</v>
      </c>
      <c r="T5" s="435" t="s">
        <v>6</v>
      </c>
      <c r="U5" s="446" t="s">
        <v>7</v>
      </c>
    </row>
    <row r="6" spans="2:22" ht="21.95" customHeight="1" thickTop="1" thickBot="1" x14ac:dyDescent="0.3">
      <c r="B6" s="364">
        <v>1</v>
      </c>
      <c r="C6" s="365" t="s">
        <v>211</v>
      </c>
      <c r="D6" s="183">
        <v>9</v>
      </c>
      <c r="E6" s="158">
        <v>4.4356826022671266E-3</v>
      </c>
      <c r="F6" s="159">
        <v>9</v>
      </c>
      <c r="G6" s="158">
        <v>8.0935251798561151E-3</v>
      </c>
      <c r="H6" s="159">
        <v>7</v>
      </c>
      <c r="I6" s="158">
        <v>7.3839662447257384E-3</v>
      </c>
      <c r="J6" s="159">
        <v>5</v>
      </c>
      <c r="K6" s="158">
        <v>5.6053811659192822E-3</v>
      </c>
      <c r="L6" s="159">
        <v>3</v>
      </c>
      <c r="M6" s="158">
        <v>4.8780487804878049E-3</v>
      </c>
      <c r="N6" s="159">
        <v>7</v>
      </c>
      <c r="O6" s="158">
        <v>8.2063305978898014E-3</v>
      </c>
      <c r="P6" s="159">
        <v>4</v>
      </c>
      <c r="Q6" s="158">
        <v>1.2232415902140673E-2</v>
      </c>
      <c r="R6" s="159">
        <v>3</v>
      </c>
      <c r="S6" s="160">
        <v>1.01010101010101E-2</v>
      </c>
      <c r="T6" s="183">
        <v>47</v>
      </c>
      <c r="U6" s="161">
        <v>6.6449879824685438E-3</v>
      </c>
    </row>
    <row r="7" spans="2:22" ht="21.95" customHeight="1" thickTop="1" x14ac:dyDescent="0.25">
      <c r="B7" s="354">
        <v>10</v>
      </c>
      <c r="C7" s="163" t="s">
        <v>212</v>
      </c>
      <c r="D7" s="184">
        <v>0</v>
      </c>
      <c r="E7" s="185">
        <v>0</v>
      </c>
      <c r="F7" s="166">
        <v>0</v>
      </c>
      <c r="G7" s="185">
        <v>0</v>
      </c>
      <c r="H7" s="372">
        <v>0</v>
      </c>
      <c r="I7" s="185">
        <v>0</v>
      </c>
      <c r="J7" s="166">
        <v>0</v>
      </c>
      <c r="K7" s="185">
        <v>0</v>
      </c>
      <c r="L7" s="166">
        <v>0</v>
      </c>
      <c r="M7" s="185">
        <v>0</v>
      </c>
      <c r="N7" s="312">
        <v>0</v>
      </c>
      <c r="O7" s="165">
        <v>0</v>
      </c>
      <c r="P7" s="312">
        <v>0</v>
      </c>
      <c r="Q7" s="165">
        <v>0</v>
      </c>
      <c r="R7" s="312">
        <v>0</v>
      </c>
      <c r="S7" s="168">
        <v>0</v>
      </c>
      <c r="T7" s="330">
        <v>0</v>
      </c>
      <c r="U7" s="169">
        <v>0</v>
      </c>
      <c r="V7" s="463" t="s">
        <v>393</v>
      </c>
    </row>
    <row r="8" spans="2:22" ht="21.95" customHeight="1" x14ac:dyDescent="0.25">
      <c r="B8" s="354">
        <v>11</v>
      </c>
      <c r="C8" s="163" t="s">
        <v>213</v>
      </c>
      <c r="D8" s="184">
        <v>0</v>
      </c>
      <c r="E8" s="185">
        <v>0</v>
      </c>
      <c r="F8" s="166">
        <v>1</v>
      </c>
      <c r="G8" s="185">
        <v>8.9928057553956839E-4</v>
      </c>
      <c r="H8" s="372">
        <v>0</v>
      </c>
      <c r="I8" s="185">
        <v>0</v>
      </c>
      <c r="J8" s="166">
        <v>0</v>
      </c>
      <c r="K8" s="185">
        <v>0</v>
      </c>
      <c r="L8" s="166">
        <v>0</v>
      </c>
      <c r="M8" s="185">
        <v>0</v>
      </c>
      <c r="N8" s="312">
        <v>0</v>
      </c>
      <c r="O8" s="165">
        <v>0</v>
      </c>
      <c r="P8" s="312">
        <v>0</v>
      </c>
      <c r="Q8" s="165">
        <v>0</v>
      </c>
      <c r="R8" s="312">
        <v>0</v>
      </c>
      <c r="S8" s="168">
        <v>0</v>
      </c>
      <c r="T8" s="330">
        <v>1</v>
      </c>
      <c r="U8" s="169">
        <v>1.4138272303124559E-4</v>
      </c>
      <c r="V8" s="463" t="s">
        <v>394</v>
      </c>
    </row>
    <row r="9" spans="2:22" ht="21.95" customHeight="1" x14ac:dyDescent="0.25">
      <c r="B9" s="354">
        <v>12</v>
      </c>
      <c r="C9" s="163" t="s">
        <v>214</v>
      </c>
      <c r="D9" s="184">
        <v>0</v>
      </c>
      <c r="E9" s="185">
        <v>0</v>
      </c>
      <c r="F9" s="166">
        <v>0</v>
      </c>
      <c r="G9" s="185">
        <v>0</v>
      </c>
      <c r="H9" s="372">
        <v>0</v>
      </c>
      <c r="I9" s="185">
        <v>0</v>
      </c>
      <c r="J9" s="166">
        <v>0</v>
      </c>
      <c r="K9" s="185">
        <v>0</v>
      </c>
      <c r="L9" s="166">
        <v>0</v>
      </c>
      <c r="M9" s="185">
        <v>0</v>
      </c>
      <c r="N9" s="312">
        <v>0</v>
      </c>
      <c r="O9" s="165">
        <v>0</v>
      </c>
      <c r="P9" s="312">
        <v>0</v>
      </c>
      <c r="Q9" s="165">
        <v>0</v>
      </c>
      <c r="R9" s="312">
        <v>0</v>
      </c>
      <c r="S9" s="168">
        <v>0</v>
      </c>
      <c r="T9" s="330">
        <v>0</v>
      </c>
      <c r="U9" s="169">
        <v>0</v>
      </c>
      <c r="V9" s="463" t="s">
        <v>395</v>
      </c>
    </row>
    <row r="10" spans="2:22" ht="21.95" customHeight="1" x14ac:dyDescent="0.25">
      <c r="B10" s="354">
        <v>13</v>
      </c>
      <c r="C10" s="163" t="s">
        <v>215</v>
      </c>
      <c r="D10" s="184">
        <v>0</v>
      </c>
      <c r="E10" s="185">
        <v>0</v>
      </c>
      <c r="F10" s="166">
        <v>0</v>
      </c>
      <c r="G10" s="185">
        <v>0</v>
      </c>
      <c r="H10" s="372">
        <v>1</v>
      </c>
      <c r="I10" s="185">
        <v>1.0548523206751054E-3</v>
      </c>
      <c r="J10" s="166">
        <v>0</v>
      </c>
      <c r="K10" s="185">
        <v>0</v>
      </c>
      <c r="L10" s="166">
        <v>0</v>
      </c>
      <c r="M10" s="185">
        <v>0</v>
      </c>
      <c r="N10" s="312">
        <v>2</v>
      </c>
      <c r="O10" s="165">
        <v>2.3446658851113715E-3</v>
      </c>
      <c r="P10" s="312">
        <v>0</v>
      </c>
      <c r="Q10" s="165">
        <v>0</v>
      </c>
      <c r="R10" s="312">
        <v>0</v>
      </c>
      <c r="S10" s="168">
        <v>0</v>
      </c>
      <c r="T10" s="330">
        <v>3</v>
      </c>
      <c r="U10" s="169">
        <v>4.2414816909373674E-4</v>
      </c>
      <c r="V10" s="463" t="s">
        <v>396</v>
      </c>
    </row>
    <row r="11" spans="2:22" ht="21.95" customHeight="1" x14ac:dyDescent="0.25">
      <c r="B11" s="354">
        <v>14</v>
      </c>
      <c r="C11" s="163" t="s">
        <v>216</v>
      </c>
      <c r="D11" s="184">
        <v>7</v>
      </c>
      <c r="E11" s="185">
        <v>3.4499753573188764E-3</v>
      </c>
      <c r="F11" s="166">
        <v>8</v>
      </c>
      <c r="G11" s="185">
        <v>7.1942446043165471E-3</v>
      </c>
      <c r="H11" s="372">
        <v>4</v>
      </c>
      <c r="I11" s="185">
        <v>4.2194092827004216E-3</v>
      </c>
      <c r="J11" s="166">
        <v>4</v>
      </c>
      <c r="K11" s="185">
        <v>4.4843049327354259E-3</v>
      </c>
      <c r="L11" s="166">
        <v>2</v>
      </c>
      <c r="M11" s="185">
        <v>3.2520325203252032E-3</v>
      </c>
      <c r="N11" s="312">
        <v>3</v>
      </c>
      <c r="O11" s="165">
        <v>3.5169988276670576E-3</v>
      </c>
      <c r="P11" s="312">
        <v>3</v>
      </c>
      <c r="Q11" s="165">
        <v>9.1743119266055051E-3</v>
      </c>
      <c r="R11" s="312">
        <v>2</v>
      </c>
      <c r="S11" s="168">
        <v>6.7340067340067337E-3</v>
      </c>
      <c r="T11" s="330">
        <v>33</v>
      </c>
      <c r="U11" s="169">
        <v>4.6656298600311046E-3</v>
      </c>
      <c r="V11" s="463" t="s">
        <v>397</v>
      </c>
    </row>
    <row r="12" spans="2:22" ht="21.95" customHeight="1" x14ac:dyDescent="0.25">
      <c r="B12" s="354">
        <v>15</v>
      </c>
      <c r="C12" s="163" t="s">
        <v>217</v>
      </c>
      <c r="D12" s="184">
        <v>0</v>
      </c>
      <c r="E12" s="185">
        <v>0</v>
      </c>
      <c r="F12" s="166">
        <v>0</v>
      </c>
      <c r="G12" s="185">
        <v>0</v>
      </c>
      <c r="H12" s="372">
        <v>0</v>
      </c>
      <c r="I12" s="185">
        <v>0</v>
      </c>
      <c r="J12" s="166">
        <v>0</v>
      </c>
      <c r="K12" s="185">
        <v>0</v>
      </c>
      <c r="L12" s="166">
        <v>0</v>
      </c>
      <c r="M12" s="185">
        <v>0</v>
      </c>
      <c r="N12" s="312">
        <v>0</v>
      </c>
      <c r="O12" s="165">
        <v>0</v>
      </c>
      <c r="P12" s="312">
        <v>0</v>
      </c>
      <c r="Q12" s="165">
        <v>0</v>
      </c>
      <c r="R12" s="312">
        <v>0</v>
      </c>
      <c r="S12" s="168">
        <v>0</v>
      </c>
      <c r="T12" s="330">
        <v>0</v>
      </c>
      <c r="U12" s="169">
        <v>0</v>
      </c>
      <c r="V12" s="463" t="s">
        <v>398</v>
      </c>
    </row>
    <row r="13" spans="2:22" ht="21.95" customHeight="1" x14ac:dyDescent="0.25">
      <c r="B13" s="354">
        <v>16</v>
      </c>
      <c r="C13" s="163" t="s">
        <v>218</v>
      </c>
      <c r="D13" s="184">
        <v>2</v>
      </c>
      <c r="E13" s="185">
        <v>9.8570724494825043E-4</v>
      </c>
      <c r="F13" s="166">
        <v>0</v>
      </c>
      <c r="G13" s="185">
        <v>0</v>
      </c>
      <c r="H13" s="372">
        <v>0</v>
      </c>
      <c r="I13" s="185">
        <v>0</v>
      </c>
      <c r="J13" s="166">
        <v>0</v>
      </c>
      <c r="K13" s="185">
        <v>0</v>
      </c>
      <c r="L13" s="166">
        <v>0</v>
      </c>
      <c r="M13" s="185">
        <v>0</v>
      </c>
      <c r="N13" s="312">
        <v>0</v>
      </c>
      <c r="O13" s="165">
        <v>0</v>
      </c>
      <c r="P13" s="312">
        <v>0</v>
      </c>
      <c r="Q13" s="165">
        <v>0</v>
      </c>
      <c r="R13" s="312">
        <v>0</v>
      </c>
      <c r="S13" s="168">
        <v>0</v>
      </c>
      <c r="T13" s="330">
        <v>2</v>
      </c>
      <c r="U13" s="169">
        <v>2.8276544606249118E-4</v>
      </c>
      <c r="V13" s="463" t="s">
        <v>399</v>
      </c>
    </row>
    <row r="14" spans="2:22" ht="21.95" customHeight="1" x14ac:dyDescent="0.25">
      <c r="B14" s="354">
        <v>17</v>
      </c>
      <c r="C14" s="163" t="s">
        <v>219</v>
      </c>
      <c r="D14" s="184">
        <v>0</v>
      </c>
      <c r="E14" s="185">
        <v>0</v>
      </c>
      <c r="F14" s="166">
        <v>0</v>
      </c>
      <c r="G14" s="185">
        <v>0</v>
      </c>
      <c r="H14" s="372">
        <v>1</v>
      </c>
      <c r="I14" s="185">
        <v>1.0548523206751054E-3</v>
      </c>
      <c r="J14" s="166">
        <v>0</v>
      </c>
      <c r="K14" s="185">
        <v>0</v>
      </c>
      <c r="L14" s="166">
        <v>0</v>
      </c>
      <c r="M14" s="185">
        <v>0</v>
      </c>
      <c r="N14" s="312">
        <v>0</v>
      </c>
      <c r="O14" s="165">
        <v>0</v>
      </c>
      <c r="P14" s="312">
        <v>0</v>
      </c>
      <c r="Q14" s="165">
        <v>0</v>
      </c>
      <c r="R14" s="312">
        <v>0</v>
      </c>
      <c r="S14" s="168">
        <v>0</v>
      </c>
      <c r="T14" s="330">
        <v>1</v>
      </c>
      <c r="U14" s="169">
        <v>1.4138272303124559E-4</v>
      </c>
      <c r="V14" s="463" t="s">
        <v>400</v>
      </c>
    </row>
    <row r="15" spans="2:22" ht="21.95" customHeight="1" thickBot="1" x14ac:dyDescent="0.3">
      <c r="B15" s="354">
        <v>19</v>
      </c>
      <c r="C15" s="163" t="s">
        <v>220</v>
      </c>
      <c r="D15" s="184">
        <v>0</v>
      </c>
      <c r="E15" s="185">
        <v>0</v>
      </c>
      <c r="F15" s="166">
        <v>0</v>
      </c>
      <c r="G15" s="185">
        <v>0</v>
      </c>
      <c r="H15" s="372">
        <v>1</v>
      </c>
      <c r="I15" s="185">
        <v>1.0548523206751054E-3</v>
      </c>
      <c r="J15" s="166">
        <v>1</v>
      </c>
      <c r="K15" s="185">
        <v>1.1210762331838565E-3</v>
      </c>
      <c r="L15" s="166">
        <v>1</v>
      </c>
      <c r="M15" s="185">
        <v>1.6260162601626016E-3</v>
      </c>
      <c r="N15" s="312">
        <v>2</v>
      </c>
      <c r="O15" s="165">
        <v>2.3446658851113715E-3</v>
      </c>
      <c r="P15" s="312">
        <v>1</v>
      </c>
      <c r="Q15" s="165">
        <v>3.0581039755351682E-3</v>
      </c>
      <c r="R15" s="312">
        <v>1</v>
      </c>
      <c r="S15" s="168">
        <v>3.3670033670033669E-3</v>
      </c>
      <c r="T15" s="330">
        <v>7</v>
      </c>
      <c r="U15" s="169">
        <v>9.8967906121871915E-4</v>
      </c>
      <c r="V15" s="463" t="s">
        <v>401</v>
      </c>
    </row>
    <row r="16" spans="2:22" ht="21.95" customHeight="1" thickTop="1" thickBot="1" x14ac:dyDescent="0.3">
      <c r="B16" s="352">
        <v>2</v>
      </c>
      <c r="C16" s="353" t="s">
        <v>221</v>
      </c>
      <c r="D16" s="183">
        <v>0</v>
      </c>
      <c r="E16" s="158">
        <v>0</v>
      </c>
      <c r="F16" s="159">
        <v>1</v>
      </c>
      <c r="G16" s="158">
        <v>8.9928057553956839E-4</v>
      </c>
      <c r="H16" s="159">
        <v>1</v>
      </c>
      <c r="I16" s="158">
        <v>1.0548523206751054E-3</v>
      </c>
      <c r="J16" s="159">
        <v>1</v>
      </c>
      <c r="K16" s="158">
        <v>1.1210762331838565E-3</v>
      </c>
      <c r="L16" s="159">
        <v>0</v>
      </c>
      <c r="M16" s="158">
        <v>0</v>
      </c>
      <c r="N16" s="159">
        <v>1</v>
      </c>
      <c r="O16" s="158">
        <v>1.1723329425556857E-3</v>
      </c>
      <c r="P16" s="159">
        <v>0</v>
      </c>
      <c r="Q16" s="158">
        <v>0</v>
      </c>
      <c r="R16" s="159">
        <v>0</v>
      </c>
      <c r="S16" s="160">
        <v>0</v>
      </c>
      <c r="T16" s="183">
        <v>4</v>
      </c>
      <c r="U16" s="161">
        <v>5.6553089212498236E-4</v>
      </c>
    </row>
    <row r="17" spans="2:22" ht="21.95" customHeight="1" thickTop="1" x14ac:dyDescent="0.25">
      <c r="B17" s="354">
        <v>20</v>
      </c>
      <c r="C17" s="163" t="s">
        <v>222</v>
      </c>
      <c r="D17" s="184">
        <v>0</v>
      </c>
      <c r="E17" s="185">
        <v>0</v>
      </c>
      <c r="F17" s="166">
        <v>0</v>
      </c>
      <c r="G17" s="185">
        <v>0</v>
      </c>
      <c r="H17" s="372">
        <v>1</v>
      </c>
      <c r="I17" s="185">
        <v>1.0548523206751054E-3</v>
      </c>
      <c r="J17" s="166">
        <v>0</v>
      </c>
      <c r="K17" s="185">
        <v>0</v>
      </c>
      <c r="L17" s="166">
        <v>0</v>
      </c>
      <c r="M17" s="185">
        <v>0</v>
      </c>
      <c r="N17" s="312">
        <v>0</v>
      </c>
      <c r="O17" s="165">
        <v>0</v>
      </c>
      <c r="P17" s="312">
        <v>0</v>
      </c>
      <c r="Q17" s="165">
        <v>0</v>
      </c>
      <c r="R17" s="312">
        <v>0</v>
      </c>
      <c r="S17" s="168">
        <v>0</v>
      </c>
      <c r="T17" s="330">
        <v>1</v>
      </c>
      <c r="U17" s="169">
        <v>1.4138272303124559E-4</v>
      </c>
      <c r="V17" s="463" t="s">
        <v>402</v>
      </c>
    </row>
    <row r="18" spans="2:22" ht="21.95" customHeight="1" x14ac:dyDescent="0.25">
      <c r="B18" s="354">
        <v>21</v>
      </c>
      <c r="C18" s="163" t="s">
        <v>223</v>
      </c>
      <c r="D18" s="184">
        <v>0</v>
      </c>
      <c r="E18" s="185">
        <v>0</v>
      </c>
      <c r="F18" s="166">
        <v>0</v>
      </c>
      <c r="G18" s="185">
        <v>0</v>
      </c>
      <c r="H18" s="372">
        <v>0</v>
      </c>
      <c r="I18" s="185">
        <v>0</v>
      </c>
      <c r="J18" s="166">
        <v>1</v>
      </c>
      <c r="K18" s="185">
        <v>1.1210762331838565E-3</v>
      </c>
      <c r="L18" s="166">
        <v>0</v>
      </c>
      <c r="M18" s="185">
        <v>0</v>
      </c>
      <c r="N18" s="312">
        <v>0</v>
      </c>
      <c r="O18" s="165">
        <v>0</v>
      </c>
      <c r="P18" s="312">
        <v>0</v>
      </c>
      <c r="Q18" s="165">
        <v>0</v>
      </c>
      <c r="R18" s="312">
        <v>0</v>
      </c>
      <c r="S18" s="168">
        <v>0</v>
      </c>
      <c r="T18" s="330">
        <v>1</v>
      </c>
      <c r="U18" s="169">
        <v>1.4138272303124559E-4</v>
      </c>
      <c r="V18" s="463" t="s">
        <v>403</v>
      </c>
    </row>
    <row r="19" spans="2:22" ht="21.95" customHeight="1" x14ac:dyDescent="0.25">
      <c r="B19" s="354">
        <v>22</v>
      </c>
      <c r="C19" s="163" t="s">
        <v>224</v>
      </c>
      <c r="D19" s="184">
        <v>0</v>
      </c>
      <c r="E19" s="185">
        <v>0</v>
      </c>
      <c r="F19" s="166">
        <v>0</v>
      </c>
      <c r="G19" s="185">
        <v>0</v>
      </c>
      <c r="H19" s="372">
        <v>0</v>
      </c>
      <c r="I19" s="185">
        <v>0</v>
      </c>
      <c r="J19" s="166">
        <v>0</v>
      </c>
      <c r="K19" s="185">
        <v>0</v>
      </c>
      <c r="L19" s="166">
        <v>0</v>
      </c>
      <c r="M19" s="185">
        <v>0</v>
      </c>
      <c r="N19" s="312">
        <v>0</v>
      </c>
      <c r="O19" s="165">
        <v>0</v>
      </c>
      <c r="P19" s="312">
        <v>0</v>
      </c>
      <c r="Q19" s="165">
        <v>0</v>
      </c>
      <c r="R19" s="312">
        <v>0</v>
      </c>
      <c r="S19" s="168">
        <v>0</v>
      </c>
      <c r="T19" s="330">
        <v>0</v>
      </c>
      <c r="U19" s="169">
        <v>0</v>
      </c>
      <c r="V19" s="463" t="s">
        <v>404</v>
      </c>
    </row>
    <row r="20" spans="2:22" ht="21.95" customHeight="1" x14ac:dyDescent="0.25">
      <c r="B20" s="354">
        <v>23</v>
      </c>
      <c r="C20" s="163" t="s">
        <v>225</v>
      </c>
      <c r="D20" s="184">
        <v>0</v>
      </c>
      <c r="E20" s="185">
        <v>0</v>
      </c>
      <c r="F20" s="166">
        <v>0</v>
      </c>
      <c r="G20" s="185">
        <v>0</v>
      </c>
      <c r="H20" s="372">
        <v>0</v>
      </c>
      <c r="I20" s="185">
        <v>0</v>
      </c>
      <c r="J20" s="166">
        <v>0</v>
      </c>
      <c r="K20" s="185">
        <v>0</v>
      </c>
      <c r="L20" s="166">
        <v>0</v>
      </c>
      <c r="M20" s="185">
        <v>0</v>
      </c>
      <c r="N20" s="312">
        <v>0</v>
      </c>
      <c r="O20" s="165">
        <v>0</v>
      </c>
      <c r="P20" s="312">
        <v>0</v>
      </c>
      <c r="Q20" s="165">
        <v>0</v>
      </c>
      <c r="R20" s="312">
        <v>0</v>
      </c>
      <c r="S20" s="168">
        <v>0</v>
      </c>
      <c r="T20" s="330">
        <v>0</v>
      </c>
      <c r="U20" s="169">
        <v>0</v>
      </c>
      <c r="V20" s="463" t="s">
        <v>405</v>
      </c>
    </row>
    <row r="21" spans="2:22" ht="21.95" customHeight="1" thickBot="1" x14ac:dyDescent="0.3">
      <c r="B21" s="354">
        <v>29</v>
      </c>
      <c r="C21" s="163" t="s">
        <v>226</v>
      </c>
      <c r="D21" s="184">
        <v>0</v>
      </c>
      <c r="E21" s="185">
        <v>0</v>
      </c>
      <c r="F21" s="166">
        <v>1</v>
      </c>
      <c r="G21" s="185">
        <v>8.9928057553956839E-4</v>
      </c>
      <c r="H21" s="372">
        <v>0</v>
      </c>
      <c r="I21" s="185">
        <v>0</v>
      </c>
      <c r="J21" s="166">
        <v>0</v>
      </c>
      <c r="K21" s="185">
        <v>0</v>
      </c>
      <c r="L21" s="166">
        <v>0</v>
      </c>
      <c r="M21" s="185">
        <v>0</v>
      </c>
      <c r="N21" s="312">
        <v>1</v>
      </c>
      <c r="O21" s="165">
        <v>1.1723329425556857E-3</v>
      </c>
      <c r="P21" s="312">
        <v>0</v>
      </c>
      <c r="Q21" s="165">
        <v>0</v>
      </c>
      <c r="R21" s="312">
        <v>0</v>
      </c>
      <c r="S21" s="168">
        <v>0</v>
      </c>
      <c r="T21" s="330">
        <v>2</v>
      </c>
      <c r="U21" s="169">
        <v>2.8276544606249118E-4</v>
      </c>
      <c r="V21" s="463" t="s">
        <v>406</v>
      </c>
    </row>
    <row r="22" spans="2:22" ht="35.1" customHeight="1" thickTop="1" thickBot="1" x14ac:dyDescent="0.3">
      <c r="B22" s="352">
        <v>3</v>
      </c>
      <c r="C22" s="353" t="s">
        <v>227</v>
      </c>
      <c r="D22" s="183">
        <v>931</v>
      </c>
      <c r="E22" s="158">
        <v>0.45884672252341052</v>
      </c>
      <c r="F22" s="159">
        <v>415</v>
      </c>
      <c r="G22" s="158">
        <v>0.37320143884892087</v>
      </c>
      <c r="H22" s="159">
        <v>370</v>
      </c>
      <c r="I22" s="158">
        <v>0.39029535864978904</v>
      </c>
      <c r="J22" s="159">
        <v>362</v>
      </c>
      <c r="K22" s="158">
        <v>0.40582959641255606</v>
      </c>
      <c r="L22" s="159">
        <v>219</v>
      </c>
      <c r="M22" s="158">
        <v>0.35609756097560979</v>
      </c>
      <c r="N22" s="159">
        <v>364</v>
      </c>
      <c r="O22" s="158">
        <v>0.42672919109026963</v>
      </c>
      <c r="P22" s="159">
        <v>137</v>
      </c>
      <c r="Q22" s="158">
        <v>0.41896024464831805</v>
      </c>
      <c r="R22" s="159">
        <v>121</v>
      </c>
      <c r="S22" s="160">
        <v>0.40740740740740738</v>
      </c>
      <c r="T22" s="183">
        <v>2919</v>
      </c>
      <c r="U22" s="161">
        <v>0.41269616852820584</v>
      </c>
    </row>
    <row r="23" spans="2:22" ht="35.1" customHeight="1" thickTop="1" x14ac:dyDescent="0.25">
      <c r="B23" s="354">
        <v>30</v>
      </c>
      <c r="C23" s="163" t="s">
        <v>228</v>
      </c>
      <c r="D23" s="184">
        <v>102</v>
      </c>
      <c r="E23" s="185">
        <v>5.0271069492360772E-2</v>
      </c>
      <c r="F23" s="166">
        <v>35</v>
      </c>
      <c r="G23" s="185">
        <v>3.1474820143884891E-2</v>
      </c>
      <c r="H23" s="372">
        <v>25</v>
      </c>
      <c r="I23" s="185">
        <v>2.6371308016877638E-2</v>
      </c>
      <c r="J23" s="166">
        <v>45</v>
      </c>
      <c r="K23" s="185">
        <v>5.0448430493273543E-2</v>
      </c>
      <c r="L23" s="166">
        <v>19</v>
      </c>
      <c r="M23" s="185">
        <v>3.0894308943089432E-2</v>
      </c>
      <c r="N23" s="312">
        <v>35</v>
      </c>
      <c r="O23" s="165">
        <v>4.1031652989449004E-2</v>
      </c>
      <c r="P23" s="312">
        <v>10</v>
      </c>
      <c r="Q23" s="165">
        <v>3.0581039755351681E-2</v>
      </c>
      <c r="R23" s="312">
        <v>16</v>
      </c>
      <c r="S23" s="168">
        <v>5.387205387205387E-2</v>
      </c>
      <c r="T23" s="330">
        <v>287</v>
      </c>
      <c r="U23" s="169">
        <v>4.057684150996748E-2</v>
      </c>
      <c r="V23" s="463" t="s">
        <v>407</v>
      </c>
    </row>
    <row r="24" spans="2:22" ht="21.95" customHeight="1" x14ac:dyDescent="0.25">
      <c r="B24" s="354">
        <v>31</v>
      </c>
      <c r="C24" s="163" t="s">
        <v>229</v>
      </c>
      <c r="D24" s="184">
        <v>731</v>
      </c>
      <c r="E24" s="185">
        <v>0.36027599802858551</v>
      </c>
      <c r="F24" s="166">
        <v>328</v>
      </c>
      <c r="G24" s="185">
        <v>0.29496402877697842</v>
      </c>
      <c r="H24" s="372">
        <v>290</v>
      </c>
      <c r="I24" s="185">
        <v>0.30590717299578057</v>
      </c>
      <c r="J24" s="166">
        <v>257</v>
      </c>
      <c r="K24" s="185">
        <v>0.28811659192825112</v>
      </c>
      <c r="L24" s="166">
        <v>171</v>
      </c>
      <c r="M24" s="185">
        <v>0.2780487804878049</v>
      </c>
      <c r="N24" s="312">
        <v>281</v>
      </c>
      <c r="O24" s="165">
        <v>0.32942555685814773</v>
      </c>
      <c r="P24" s="312">
        <v>112</v>
      </c>
      <c r="Q24" s="165">
        <v>0.34250764525993882</v>
      </c>
      <c r="R24" s="312">
        <v>87</v>
      </c>
      <c r="S24" s="168">
        <v>0.29292929292929293</v>
      </c>
      <c r="T24" s="330">
        <v>2257</v>
      </c>
      <c r="U24" s="169">
        <v>0.31910080588152129</v>
      </c>
      <c r="V24" s="463" t="s">
        <v>408</v>
      </c>
    </row>
    <row r="25" spans="2:22" ht="21.95" customHeight="1" x14ac:dyDescent="0.25">
      <c r="B25" s="354">
        <v>32</v>
      </c>
      <c r="C25" s="163" t="s">
        <v>230</v>
      </c>
      <c r="D25" s="184">
        <v>84</v>
      </c>
      <c r="E25" s="185">
        <v>4.1399704287826515E-2</v>
      </c>
      <c r="F25" s="166">
        <v>46</v>
      </c>
      <c r="G25" s="185">
        <v>4.1366906474820143E-2</v>
      </c>
      <c r="H25" s="372">
        <v>47</v>
      </c>
      <c r="I25" s="185">
        <v>4.9578059071729956E-2</v>
      </c>
      <c r="J25" s="166">
        <v>53</v>
      </c>
      <c r="K25" s="185">
        <v>5.9417040358744393E-2</v>
      </c>
      <c r="L25" s="166">
        <v>21</v>
      </c>
      <c r="M25" s="185">
        <v>3.4146341463414637E-2</v>
      </c>
      <c r="N25" s="312">
        <v>41</v>
      </c>
      <c r="O25" s="165">
        <v>4.8065650644783117E-2</v>
      </c>
      <c r="P25" s="312">
        <v>13</v>
      </c>
      <c r="Q25" s="165">
        <v>3.9755351681957186E-2</v>
      </c>
      <c r="R25" s="312">
        <v>16</v>
      </c>
      <c r="S25" s="168">
        <v>5.387205387205387E-2</v>
      </c>
      <c r="T25" s="330">
        <v>321</v>
      </c>
      <c r="U25" s="169">
        <v>4.5383854093029835E-2</v>
      </c>
      <c r="V25" s="463" t="s">
        <v>409</v>
      </c>
    </row>
    <row r="26" spans="2:22" ht="21.95" customHeight="1" thickBot="1" x14ac:dyDescent="0.3">
      <c r="B26" s="354">
        <v>39</v>
      </c>
      <c r="C26" s="163" t="s">
        <v>231</v>
      </c>
      <c r="D26" s="184">
        <v>14</v>
      </c>
      <c r="E26" s="185">
        <v>6.8999507146377528E-3</v>
      </c>
      <c r="F26" s="166">
        <v>6</v>
      </c>
      <c r="G26" s="185">
        <v>5.3956834532374104E-3</v>
      </c>
      <c r="H26" s="372">
        <v>8</v>
      </c>
      <c r="I26" s="185">
        <v>8.4388185654008432E-3</v>
      </c>
      <c r="J26" s="166">
        <v>7</v>
      </c>
      <c r="K26" s="185">
        <v>7.8475336322869956E-3</v>
      </c>
      <c r="L26" s="166">
        <v>8</v>
      </c>
      <c r="M26" s="185">
        <v>1.3008130081300813E-2</v>
      </c>
      <c r="N26" s="312">
        <v>7</v>
      </c>
      <c r="O26" s="165">
        <v>8.2063305978898014E-3</v>
      </c>
      <c r="P26" s="312">
        <v>2</v>
      </c>
      <c r="Q26" s="165">
        <v>6.1162079510703364E-3</v>
      </c>
      <c r="R26" s="312">
        <v>2</v>
      </c>
      <c r="S26" s="168">
        <v>6.7340067340067337E-3</v>
      </c>
      <c r="T26" s="330">
        <v>54</v>
      </c>
      <c r="U26" s="169">
        <v>7.6346670436872616E-3</v>
      </c>
      <c r="V26" s="463" t="s">
        <v>410</v>
      </c>
    </row>
    <row r="27" spans="2:22" ht="21.95" customHeight="1" thickTop="1" thickBot="1" x14ac:dyDescent="0.3">
      <c r="B27" s="352">
        <v>4</v>
      </c>
      <c r="C27" s="353" t="s">
        <v>232</v>
      </c>
      <c r="D27" s="183">
        <v>547</v>
      </c>
      <c r="E27" s="158">
        <v>0.26959093149334645</v>
      </c>
      <c r="F27" s="159">
        <v>407</v>
      </c>
      <c r="G27" s="158">
        <v>0.36600719424460432</v>
      </c>
      <c r="H27" s="159">
        <v>283</v>
      </c>
      <c r="I27" s="158">
        <v>0.29852320675105487</v>
      </c>
      <c r="J27" s="159">
        <v>259</v>
      </c>
      <c r="K27" s="158">
        <v>0.29035874439461884</v>
      </c>
      <c r="L27" s="159">
        <v>171</v>
      </c>
      <c r="M27" s="158">
        <v>0.27804878048780485</v>
      </c>
      <c r="N27" s="159">
        <v>225</v>
      </c>
      <c r="O27" s="158">
        <v>0.26377491207502929</v>
      </c>
      <c r="P27" s="159">
        <v>80</v>
      </c>
      <c r="Q27" s="158">
        <v>0.24464831804281342</v>
      </c>
      <c r="R27" s="159">
        <v>93</v>
      </c>
      <c r="S27" s="160">
        <v>0.31313131313131309</v>
      </c>
      <c r="T27" s="183">
        <v>2065</v>
      </c>
      <c r="U27" s="161">
        <v>0.29195532305952215</v>
      </c>
    </row>
    <row r="28" spans="2:22" ht="21.95" customHeight="1" thickTop="1" x14ac:dyDescent="0.25">
      <c r="B28" s="354">
        <v>40</v>
      </c>
      <c r="C28" s="163" t="s">
        <v>233</v>
      </c>
      <c r="D28" s="184">
        <v>52</v>
      </c>
      <c r="E28" s="185">
        <v>2.5628388368654508E-2</v>
      </c>
      <c r="F28" s="166">
        <v>35</v>
      </c>
      <c r="G28" s="185">
        <v>3.1474820143884891E-2</v>
      </c>
      <c r="H28" s="372">
        <v>32</v>
      </c>
      <c r="I28" s="185">
        <v>3.3755274261603373E-2</v>
      </c>
      <c r="J28" s="166">
        <v>30</v>
      </c>
      <c r="K28" s="185">
        <v>3.3632286995515695E-2</v>
      </c>
      <c r="L28" s="166">
        <v>16</v>
      </c>
      <c r="M28" s="185">
        <v>2.6016260162601626E-2</v>
      </c>
      <c r="N28" s="312">
        <v>14</v>
      </c>
      <c r="O28" s="165">
        <v>1.6412661195779603E-2</v>
      </c>
      <c r="P28" s="312">
        <v>5</v>
      </c>
      <c r="Q28" s="165">
        <v>1.5290519877675841E-2</v>
      </c>
      <c r="R28" s="312">
        <v>9</v>
      </c>
      <c r="S28" s="168">
        <v>3.0303030303030304E-2</v>
      </c>
      <c r="T28" s="330">
        <v>193</v>
      </c>
      <c r="U28" s="169">
        <v>2.7286865545030396E-2</v>
      </c>
      <c r="V28" s="463" t="s">
        <v>411</v>
      </c>
    </row>
    <row r="29" spans="2:22" ht="21.95" customHeight="1" x14ac:dyDescent="0.25">
      <c r="B29" s="354">
        <v>41</v>
      </c>
      <c r="C29" s="163" t="s">
        <v>234</v>
      </c>
      <c r="D29" s="184">
        <v>6</v>
      </c>
      <c r="E29" s="185">
        <v>2.9571217348447511E-3</v>
      </c>
      <c r="F29" s="166">
        <v>1</v>
      </c>
      <c r="G29" s="185">
        <v>8.9928057553956839E-4</v>
      </c>
      <c r="H29" s="372">
        <v>2</v>
      </c>
      <c r="I29" s="185">
        <v>2.1097046413502108E-3</v>
      </c>
      <c r="J29" s="166">
        <v>3</v>
      </c>
      <c r="K29" s="185">
        <v>3.3632286995515697E-3</v>
      </c>
      <c r="L29" s="166">
        <v>4</v>
      </c>
      <c r="M29" s="185">
        <v>6.5040650406504065E-3</v>
      </c>
      <c r="N29" s="312">
        <v>1</v>
      </c>
      <c r="O29" s="165">
        <v>1.1723329425556857E-3</v>
      </c>
      <c r="P29" s="312">
        <v>1</v>
      </c>
      <c r="Q29" s="165">
        <v>3.0581039755351682E-3</v>
      </c>
      <c r="R29" s="312">
        <v>2</v>
      </c>
      <c r="S29" s="168">
        <v>6.7340067340067337E-3</v>
      </c>
      <c r="T29" s="330">
        <v>20</v>
      </c>
      <c r="U29" s="169">
        <v>2.8276544606249117E-3</v>
      </c>
      <c r="V29" s="463" t="s">
        <v>412</v>
      </c>
    </row>
    <row r="30" spans="2:22" ht="21.95" customHeight="1" x14ac:dyDescent="0.25">
      <c r="B30" s="354">
        <v>42</v>
      </c>
      <c r="C30" s="163" t="s">
        <v>235</v>
      </c>
      <c r="D30" s="184">
        <v>21</v>
      </c>
      <c r="E30" s="185">
        <v>1.0349926071956629E-2</v>
      </c>
      <c r="F30" s="166">
        <v>7</v>
      </c>
      <c r="G30" s="185">
        <v>6.2949640287769783E-3</v>
      </c>
      <c r="H30" s="372">
        <v>3</v>
      </c>
      <c r="I30" s="185">
        <v>3.1645569620253164E-3</v>
      </c>
      <c r="J30" s="166">
        <v>3</v>
      </c>
      <c r="K30" s="185">
        <v>3.3632286995515697E-3</v>
      </c>
      <c r="L30" s="166">
        <v>2</v>
      </c>
      <c r="M30" s="185">
        <v>3.2520325203252032E-3</v>
      </c>
      <c r="N30" s="312">
        <v>5</v>
      </c>
      <c r="O30" s="165">
        <v>5.8616647127784291E-3</v>
      </c>
      <c r="P30" s="312">
        <v>3</v>
      </c>
      <c r="Q30" s="165">
        <v>9.1743119266055051E-3</v>
      </c>
      <c r="R30" s="312">
        <v>3</v>
      </c>
      <c r="S30" s="168">
        <v>1.0101010101010102E-2</v>
      </c>
      <c r="T30" s="330">
        <v>47</v>
      </c>
      <c r="U30" s="169">
        <v>6.6449879824685421E-3</v>
      </c>
      <c r="V30" s="463" t="s">
        <v>413</v>
      </c>
    </row>
    <row r="31" spans="2:22" ht="21.95" customHeight="1" x14ac:dyDescent="0.25">
      <c r="B31" s="354">
        <v>43</v>
      </c>
      <c r="C31" s="163" t="s">
        <v>236</v>
      </c>
      <c r="D31" s="184">
        <v>2</v>
      </c>
      <c r="E31" s="185">
        <v>9.8570724494825043E-4</v>
      </c>
      <c r="F31" s="166">
        <v>2</v>
      </c>
      <c r="G31" s="185">
        <v>1.7985611510791368E-3</v>
      </c>
      <c r="H31" s="372">
        <v>0</v>
      </c>
      <c r="I31" s="185">
        <v>0</v>
      </c>
      <c r="J31" s="166">
        <v>1</v>
      </c>
      <c r="K31" s="185">
        <v>1.1210762331838565E-3</v>
      </c>
      <c r="L31" s="166">
        <v>2</v>
      </c>
      <c r="M31" s="185">
        <v>3.2520325203252032E-3</v>
      </c>
      <c r="N31" s="312">
        <v>2</v>
      </c>
      <c r="O31" s="165">
        <v>2.3446658851113715E-3</v>
      </c>
      <c r="P31" s="312">
        <v>0</v>
      </c>
      <c r="Q31" s="165">
        <v>0</v>
      </c>
      <c r="R31" s="312">
        <v>1</v>
      </c>
      <c r="S31" s="168">
        <v>3.3670033670033669E-3</v>
      </c>
      <c r="T31" s="330">
        <v>10</v>
      </c>
      <c r="U31" s="169">
        <v>1.4138272303124558E-3</v>
      </c>
      <c r="V31" s="463" t="s">
        <v>414</v>
      </c>
    </row>
    <row r="32" spans="2:22" ht="21.95" customHeight="1" x14ac:dyDescent="0.25">
      <c r="B32" s="354">
        <v>44</v>
      </c>
      <c r="C32" s="163" t="s">
        <v>237</v>
      </c>
      <c r="D32" s="184">
        <v>117</v>
      </c>
      <c r="E32" s="185">
        <v>5.7663873829472648E-2</v>
      </c>
      <c r="F32" s="166">
        <v>98</v>
      </c>
      <c r="G32" s="185">
        <v>8.8129496402877691E-2</v>
      </c>
      <c r="H32" s="372">
        <v>70</v>
      </c>
      <c r="I32" s="185">
        <v>7.3839662447257384E-2</v>
      </c>
      <c r="J32" s="166">
        <v>63</v>
      </c>
      <c r="K32" s="185">
        <v>7.0627802690582955E-2</v>
      </c>
      <c r="L32" s="166">
        <v>45</v>
      </c>
      <c r="M32" s="185">
        <v>7.3170731707317069E-2</v>
      </c>
      <c r="N32" s="312">
        <v>54</v>
      </c>
      <c r="O32" s="165">
        <v>6.3305978898007029E-2</v>
      </c>
      <c r="P32" s="312">
        <v>17</v>
      </c>
      <c r="Q32" s="165">
        <v>5.1987767584097858E-2</v>
      </c>
      <c r="R32" s="312">
        <v>22</v>
      </c>
      <c r="S32" s="168">
        <v>7.407407407407407E-2</v>
      </c>
      <c r="T32" s="330">
        <v>486</v>
      </c>
      <c r="U32" s="169">
        <v>6.8712003393185353E-2</v>
      </c>
      <c r="V32" s="463" t="s">
        <v>415</v>
      </c>
    </row>
    <row r="33" spans="2:22" ht="35.1" customHeight="1" x14ac:dyDescent="0.25">
      <c r="B33" s="354">
        <v>45</v>
      </c>
      <c r="C33" s="163" t="s">
        <v>238</v>
      </c>
      <c r="D33" s="184">
        <v>335</v>
      </c>
      <c r="E33" s="185">
        <v>0.16510596352883194</v>
      </c>
      <c r="F33" s="166">
        <v>256</v>
      </c>
      <c r="G33" s="185">
        <v>0.23021582733812951</v>
      </c>
      <c r="H33" s="372">
        <v>167</v>
      </c>
      <c r="I33" s="185">
        <v>0.17616033755274263</v>
      </c>
      <c r="J33" s="166">
        <v>156</v>
      </c>
      <c r="K33" s="185">
        <v>0.17488789237668162</v>
      </c>
      <c r="L33" s="166">
        <v>100</v>
      </c>
      <c r="M33" s="185">
        <v>0.16260162601626016</v>
      </c>
      <c r="N33" s="312">
        <v>141</v>
      </c>
      <c r="O33" s="165">
        <v>0.16529894490035171</v>
      </c>
      <c r="P33" s="312">
        <v>53</v>
      </c>
      <c r="Q33" s="165">
        <v>0.1620795107033639</v>
      </c>
      <c r="R33" s="312">
        <v>53</v>
      </c>
      <c r="S33" s="168">
        <v>0.17845117845117844</v>
      </c>
      <c r="T33" s="330">
        <v>1261</v>
      </c>
      <c r="U33" s="169">
        <v>0.17828361374240068</v>
      </c>
      <c r="V33" s="463" t="s">
        <v>416</v>
      </c>
    </row>
    <row r="34" spans="2:22" ht="21.95" customHeight="1" thickBot="1" x14ac:dyDescent="0.3">
      <c r="B34" s="354">
        <v>49</v>
      </c>
      <c r="C34" s="163" t="s">
        <v>239</v>
      </c>
      <c r="D34" s="184">
        <v>14</v>
      </c>
      <c r="E34" s="185">
        <v>6.8999507146377528E-3</v>
      </c>
      <c r="F34" s="166">
        <v>8</v>
      </c>
      <c r="G34" s="185">
        <v>7.1942446043165471E-3</v>
      </c>
      <c r="H34" s="372">
        <v>9</v>
      </c>
      <c r="I34" s="185">
        <v>9.4936708860759497E-3</v>
      </c>
      <c r="J34" s="166">
        <v>3</v>
      </c>
      <c r="K34" s="185">
        <v>3.3632286995515697E-3</v>
      </c>
      <c r="L34" s="166">
        <v>2</v>
      </c>
      <c r="M34" s="185">
        <v>3.2520325203252032E-3</v>
      </c>
      <c r="N34" s="312">
        <v>8</v>
      </c>
      <c r="O34" s="165">
        <v>9.3786635404454859E-3</v>
      </c>
      <c r="P34" s="312">
        <v>1</v>
      </c>
      <c r="Q34" s="165">
        <v>3.0581039755351682E-3</v>
      </c>
      <c r="R34" s="312">
        <v>3</v>
      </c>
      <c r="S34" s="168">
        <v>1.0101010101010102E-2</v>
      </c>
      <c r="T34" s="330">
        <v>48</v>
      </c>
      <c r="U34" s="169">
        <v>6.7863707054997878E-3</v>
      </c>
      <c r="V34" s="463" t="s">
        <v>417</v>
      </c>
    </row>
    <row r="35" spans="2:22" ht="21.95" customHeight="1" thickTop="1" thickBot="1" x14ac:dyDescent="0.3">
      <c r="B35" s="352">
        <v>5</v>
      </c>
      <c r="C35" s="353" t="s">
        <v>240</v>
      </c>
      <c r="D35" s="183">
        <v>196</v>
      </c>
      <c r="E35" s="158">
        <v>9.6599310004928537E-2</v>
      </c>
      <c r="F35" s="159">
        <v>112</v>
      </c>
      <c r="G35" s="158">
        <v>0.10071942446043164</v>
      </c>
      <c r="H35" s="159">
        <v>101</v>
      </c>
      <c r="I35" s="158">
        <v>0.10654008438818566</v>
      </c>
      <c r="J35" s="159">
        <v>83</v>
      </c>
      <c r="K35" s="158">
        <v>9.3049327354260095E-2</v>
      </c>
      <c r="L35" s="159">
        <v>79</v>
      </c>
      <c r="M35" s="158">
        <v>0.12845528455284552</v>
      </c>
      <c r="N35" s="159">
        <v>84</v>
      </c>
      <c r="O35" s="158">
        <v>9.8475967174677603E-2</v>
      </c>
      <c r="P35" s="159">
        <v>37</v>
      </c>
      <c r="Q35" s="158">
        <v>0.11314984709480123</v>
      </c>
      <c r="R35" s="159">
        <v>31</v>
      </c>
      <c r="S35" s="160">
        <v>0.10437710437710437</v>
      </c>
      <c r="T35" s="183">
        <v>723</v>
      </c>
      <c r="U35" s="161">
        <v>0.10221970875159056</v>
      </c>
    </row>
    <row r="36" spans="2:22" ht="21.95" customHeight="1" thickTop="1" x14ac:dyDescent="0.25">
      <c r="B36" s="354">
        <v>50</v>
      </c>
      <c r="C36" s="163" t="s">
        <v>241</v>
      </c>
      <c r="D36" s="184">
        <v>7</v>
      </c>
      <c r="E36" s="185">
        <v>3.4499753573188764E-3</v>
      </c>
      <c r="F36" s="166">
        <v>5</v>
      </c>
      <c r="G36" s="185">
        <v>4.4964028776978415E-3</v>
      </c>
      <c r="H36" s="372">
        <v>4</v>
      </c>
      <c r="I36" s="185">
        <v>4.2194092827004216E-3</v>
      </c>
      <c r="J36" s="166">
        <v>3</v>
      </c>
      <c r="K36" s="185">
        <v>3.3632286995515697E-3</v>
      </c>
      <c r="L36" s="166">
        <v>4</v>
      </c>
      <c r="M36" s="185">
        <v>6.5040650406504065E-3</v>
      </c>
      <c r="N36" s="312">
        <v>1</v>
      </c>
      <c r="O36" s="165">
        <v>1.1723329425556857E-3</v>
      </c>
      <c r="P36" s="312">
        <v>1</v>
      </c>
      <c r="Q36" s="165">
        <v>3.0581039755351682E-3</v>
      </c>
      <c r="R36" s="312">
        <v>0</v>
      </c>
      <c r="S36" s="168">
        <v>0</v>
      </c>
      <c r="T36" s="330">
        <v>25</v>
      </c>
      <c r="U36" s="169">
        <v>3.5345680757811397E-3</v>
      </c>
      <c r="V36" s="463" t="s">
        <v>418</v>
      </c>
    </row>
    <row r="37" spans="2:22" ht="21.95" customHeight="1" x14ac:dyDescent="0.25">
      <c r="B37" s="354">
        <v>51</v>
      </c>
      <c r="C37" s="163" t="s">
        <v>242</v>
      </c>
      <c r="D37" s="184">
        <v>1</v>
      </c>
      <c r="E37" s="185">
        <v>4.9285362247412522E-4</v>
      </c>
      <c r="F37" s="166">
        <v>0</v>
      </c>
      <c r="G37" s="185">
        <v>0</v>
      </c>
      <c r="H37" s="372">
        <v>0</v>
      </c>
      <c r="I37" s="185">
        <v>0</v>
      </c>
      <c r="J37" s="166">
        <v>0</v>
      </c>
      <c r="K37" s="185">
        <v>0</v>
      </c>
      <c r="L37" s="166">
        <v>1</v>
      </c>
      <c r="M37" s="185">
        <v>1.6260162601626016E-3</v>
      </c>
      <c r="N37" s="312">
        <v>1</v>
      </c>
      <c r="O37" s="165">
        <v>1.1723329425556857E-3</v>
      </c>
      <c r="P37" s="312">
        <v>0</v>
      </c>
      <c r="Q37" s="165">
        <v>0</v>
      </c>
      <c r="R37" s="312">
        <v>0</v>
      </c>
      <c r="S37" s="168">
        <v>0</v>
      </c>
      <c r="T37" s="330">
        <v>3</v>
      </c>
      <c r="U37" s="169">
        <v>4.2414816909373674E-4</v>
      </c>
      <c r="V37" s="463" t="s">
        <v>419</v>
      </c>
    </row>
    <row r="38" spans="2:22" ht="21.95" customHeight="1" x14ac:dyDescent="0.25">
      <c r="B38" s="354">
        <v>52</v>
      </c>
      <c r="C38" s="163" t="s">
        <v>243</v>
      </c>
      <c r="D38" s="184">
        <v>5</v>
      </c>
      <c r="E38" s="185">
        <v>2.4642681123706258E-3</v>
      </c>
      <c r="F38" s="166">
        <v>1</v>
      </c>
      <c r="G38" s="185">
        <v>8.9928057553956839E-4</v>
      </c>
      <c r="H38" s="372">
        <v>1</v>
      </c>
      <c r="I38" s="185">
        <v>1.0548523206751054E-3</v>
      </c>
      <c r="J38" s="166">
        <v>0</v>
      </c>
      <c r="K38" s="185">
        <v>0</v>
      </c>
      <c r="L38" s="166">
        <v>0</v>
      </c>
      <c r="M38" s="185">
        <v>0</v>
      </c>
      <c r="N38" s="312">
        <v>2</v>
      </c>
      <c r="O38" s="165">
        <v>2.3446658851113715E-3</v>
      </c>
      <c r="P38" s="312">
        <v>0</v>
      </c>
      <c r="Q38" s="165">
        <v>0</v>
      </c>
      <c r="R38" s="312">
        <v>0</v>
      </c>
      <c r="S38" s="168">
        <v>0</v>
      </c>
      <c r="T38" s="330">
        <v>9</v>
      </c>
      <c r="U38" s="169">
        <v>1.2724445072812103E-3</v>
      </c>
      <c r="V38" s="463" t="s">
        <v>420</v>
      </c>
    </row>
    <row r="39" spans="2:22" ht="21.95" customHeight="1" x14ac:dyDescent="0.25">
      <c r="B39" s="354">
        <v>53</v>
      </c>
      <c r="C39" s="163" t="s">
        <v>244</v>
      </c>
      <c r="D39" s="184">
        <v>169</v>
      </c>
      <c r="E39" s="185">
        <v>8.3292262198127159E-2</v>
      </c>
      <c r="F39" s="166">
        <v>105</v>
      </c>
      <c r="G39" s="185">
        <v>9.4424460431654672E-2</v>
      </c>
      <c r="H39" s="372">
        <v>93</v>
      </c>
      <c r="I39" s="185">
        <v>9.8101265822784806E-2</v>
      </c>
      <c r="J39" s="166">
        <v>78</v>
      </c>
      <c r="K39" s="185">
        <v>8.744394618834081E-2</v>
      </c>
      <c r="L39" s="166">
        <v>71</v>
      </c>
      <c r="M39" s="185">
        <v>0.11544715447154472</v>
      </c>
      <c r="N39" s="312">
        <v>79</v>
      </c>
      <c r="O39" s="165">
        <v>9.2614302461899181E-2</v>
      </c>
      <c r="P39" s="312">
        <v>36</v>
      </c>
      <c r="Q39" s="165">
        <v>0.11009174311926606</v>
      </c>
      <c r="R39" s="312">
        <v>29</v>
      </c>
      <c r="S39" s="168">
        <v>9.7643097643097643E-2</v>
      </c>
      <c r="T39" s="330">
        <v>660</v>
      </c>
      <c r="U39" s="169">
        <v>9.3312597200622086E-2</v>
      </c>
      <c r="V39" s="463" t="s">
        <v>421</v>
      </c>
    </row>
    <row r="40" spans="2:22" ht="21.95" customHeight="1" thickBot="1" x14ac:dyDescent="0.3">
      <c r="B40" s="354">
        <v>59</v>
      </c>
      <c r="C40" s="163" t="s">
        <v>245</v>
      </c>
      <c r="D40" s="184">
        <v>14</v>
      </c>
      <c r="E40" s="185">
        <v>6.8999507146377528E-3</v>
      </c>
      <c r="F40" s="166">
        <v>1</v>
      </c>
      <c r="G40" s="185">
        <v>8.9928057553956839E-4</v>
      </c>
      <c r="H40" s="372">
        <v>3</v>
      </c>
      <c r="I40" s="185">
        <v>3.1645569620253164E-3</v>
      </c>
      <c r="J40" s="166">
        <v>2</v>
      </c>
      <c r="K40" s="185">
        <v>2.242152466367713E-3</v>
      </c>
      <c r="L40" s="166">
        <v>3</v>
      </c>
      <c r="M40" s="185">
        <v>4.8780487804878049E-3</v>
      </c>
      <c r="N40" s="312">
        <v>1</v>
      </c>
      <c r="O40" s="165">
        <v>1.1723329425556857E-3</v>
      </c>
      <c r="P40" s="312">
        <v>0</v>
      </c>
      <c r="Q40" s="165">
        <v>0</v>
      </c>
      <c r="R40" s="312">
        <v>2</v>
      </c>
      <c r="S40" s="168">
        <v>6.7340067340067337E-3</v>
      </c>
      <c r="T40" s="330">
        <v>26</v>
      </c>
      <c r="U40" s="169">
        <v>3.675950798812385E-3</v>
      </c>
      <c r="V40" s="463" t="s">
        <v>422</v>
      </c>
    </row>
    <row r="41" spans="2:22" ht="21.95" customHeight="1" thickTop="1" thickBot="1" x14ac:dyDescent="0.3">
      <c r="B41" s="352">
        <v>6</v>
      </c>
      <c r="C41" s="353" t="s">
        <v>246</v>
      </c>
      <c r="D41" s="183">
        <v>15</v>
      </c>
      <c r="E41" s="158">
        <v>7.3928043371118768E-3</v>
      </c>
      <c r="F41" s="159">
        <v>4</v>
      </c>
      <c r="G41" s="158">
        <v>3.5971223021582736E-3</v>
      </c>
      <c r="H41" s="159">
        <v>10</v>
      </c>
      <c r="I41" s="158">
        <v>1.0548523206751054E-2</v>
      </c>
      <c r="J41" s="159">
        <v>9</v>
      </c>
      <c r="K41" s="158">
        <v>1.0089686098654708E-2</v>
      </c>
      <c r="L41" s="159">
        <v>13</v>
      </c>
      <c r="M41" s="158">
        <v>2.113821138211382E-2</v>
      </c>
      <c r="N41" s="159">
        <v>9</v>
      </c>
      <c r="O41" s="158">
        <v>1.0550996483001174E-2</v>
      </c>
      <c r="P41" s="159">
        <v>5</v>
      </c>
      <c r="Q41" s="158">
        <v>1.5290519877675841E-2</v>
      </c>
      <c r="R41" s="159">
        <v>1</v>
      </c>
      <c r="S41" s="160">
        <v>3.3670033670033669E-3</v>
      </c>
      <c r="T41" s="183">
        <v>66</v>
      </c>
      <c r="U41" s="161">
        <v>9.3312597200622092E-3</v>
      </c>
    </row>
    <row r="42" spans="2:22" ht="21.95" customHeight="1" thickTop="1" x14ac:dyDescent="0.25">
      <c r="B42" s="354">
        <v>60</v>
      </c>
      <c r="C42" s="163" t="s">
        <v>247</v>
      </c>
      <c r="D42" s="184">
        <v>5</v>
      </c>
      <c r="E42" s="185">
        <v>2.4642681123706258E-3</v>
      </c>
      <c r="F42" s="166">
        <v>0</v>
      </c>
      <c r="G42" s="185">
        <v>0</v>
      </c>
      <c r="H42" s="372">
        <v>2</v>
      </c>
      <c r="I42" s="185">
        <v>2.1097046413502108E-3</v>
      </c>
      <c r="J42" s="166">
        <v>0</v>
      </c>
      <c r="K42" s="185">
        <v>0</v>
      </c>
      <c r="L42" s="166">
        <v>4</v>
      </c>
      <c r="M42" s="185">
        <v>6.5040650406504065E-3</v>
      </c>
      <c r="N42" s="312">
        <v>5</v>
      </c>
      <c r="O42" s="165">
        <v>5.8616647127784291E-3</v>
      </c>
      <c r="P42" s="312">
        <v>0</v>
      </c>
      <c r="Q42" s="165">
        <v>0</v>
      </c>
      <c r="R42" s="312">
        <v>0</v>
      </c>
      <c r="S42" s="168">
        <v>0</v>
      </c>
      <c r="T42" s="330">
        <v>16</v>
      </c>
      <c r="U42" s="169">
        <v>2.2621235684999294E-3</v>
      </c>
      <c r="V42" s="463" t="s">
        <v>423</v>
      </c>
    </row>
    <row r="43" spans="2:22" ht="21.95" customHeight="1" x14ac:dyDescent="0.25">
      <c r="B43" s="354">
        <v>61</v>
      </c>
      <c r="C43" s="163" t="s">
        <v>248</v>
      </c>
      <c r="D43" s="184">
        <v>4</v>
      </c>
      <c r="E43" s="185">
        <v>1.9714144898965009E-3</v>
      </c>
      <c r="F43" s="166">
        <v>0</v>
      </c>
      <c r="G43" s="185">
        <v>0</v>
      </c>
      <c r="H43" s="372">
        <v>0</v>
      </c>
      <c r="I43" s="185">
        <v>0</v>
      </c>
      <c r="J43" s="166">
        <v>2</v>
      </c>
      <c r="K43" s="185">
        <v>2.242152466367713E-3</v>
      </c>
      <c r="L43" s="166">
        <v>0</v>
      </c>
      <c r="M43" s="185">
        <v>0</v>
      </c>
      <c r="N43" s="312">
        <v>0</v>
      </c>
      <c r="O43" s="165">
        <v>0</v>
      </c>
      <c r="P43" s="312">
        <v>1</v>
      </c>
      <c r="Q43" s="165">
        <v>3.0581039755351682E-3</v>
      </c>
      <c r="R43" s="312">
        <v>0</v>
      </c>
      <c r="S43" s="168">
        <v>0</v>
      </c>
      <c r="T43" s="330">
        <v>7</v>
      </c>
      <c r="U43" s="169">
        <v>9.8967906121871915E-4</v>
      </c>
      <c r="V43" s="463" t="s">
        <v>424</v>
      </c>
    </row>
    <row r="44" spans="2:22" ht="21.95" customHeight="1" x14ac:dyDescent="0.25">
      <c r="B44" s="354">
        <v>62</v>
      </c>
      <c r="C44" s="163" t="s">
        <v>249</v>
      </c>
      <c r="D44" s="184">
        <v>0</v>
      </c>
      <c r="E44" s="185">
        <v>0</v>
      </c>
      <c r="F44" s="166">
        <v>0</v>
      </c>
      <c r="G44" s="185">
        <v>0</v>
      </c>
      <c r="H44" s="372">
        <v>0</v>
      </c>
      <c r="I44" s="185">
        <v>0</v>
      </c>
      <c r="J44" s="166">
        <v>2</v>
      </c>
      <c r="K44" s="185">
        <v>2.242152466367713E-3</v>
      </c>
      <c r="L44" s="166">
        <v>2</v>
      </c>
      <c r="M44" s="185">
        <v>3.2520325203252032E-3</v>
      </c>
      <c r="N44" s="312">
        <v>2</v>
      </c>
      <c r="O44" s="165">
        <v>2.3446658851113715E-3</v>
      </c>
      <c r="P44" s="312">
        <v>2</v>
      </c>
      <c r="Q44" s="165">
        <v>6.1162079510703364E-3</v>
      </c>
      <c r="R44" s="312">
        <v>0</v>
      </c>
      <c r="S44" s="168">
        <v>0</v>
      </c>
      <c r="T44" s="330">
        <v>8</v>
      </c>
      <c r="U44" s="169">
        <v>1.1310617842499647E-3</v>
      </c>
      <c r="V44" s="463" t="s">
        <v>425</v>
      </c>
    </row>
    <row r="45" spans="2:22" ht="21.95" customHeight="1" x14ac:dyDescent="0.25">
      <c r="B45" s="354">
        <v>63</v>
      </c>
      <c r="C45" s="163" t="s">
        <v>250</v>
      </c>
      <c r="D45" s="184">
        <v>5</v>
      </c>
      <c r="E45" s="185">
        <v>2.4642681123706258E-3</v>
      </c>
      <c r="F45" s="166">
        <v>3</v>
      </c>
      <c r="G45" s="185">
        <v>2.6978417266187052E-3</v>
      </c>
      <c r="H45" s="372">
        <v>8</v>
      </c>
      <c r="I45" s="185">
        <v>8.4388185654008432E-3</v>
      </c>
      <c r="J45" s="166">
        <v>4</v>
      </c>
      <c r="K45" s="185">
        <v>4.4843049327354259E-3</v>
      </c>
      <c r="L45" s="166">
        <v>6</v>
      </c>
      <c r="M45" s="185">
        <v>9.7560975609756097E-3</v>
      </c>
      <c r="N45" s="312">
        <v>1</v>
      </c>
      <c r="O45" s="165">
        <v>1.1723329425556857E-3</v>
      </c>
      <c r="P45" s="312">
        <v>1</v>
      </c>
      <c r="Q45" s="165">
        <v>3.0581039755351682E-3</v>
      </c>
      <c r="R45" s="312">
        <v>0</v>
      </c>
      <c r="S45" s="168">
        <v>0</v>
      </c>
      <c r="T45" s="330">
        <v>28</v>
      </c>
      <c r="U45" s="169">
        <v>3.9587162448748766E-3</v>
      </c>
      <c r="V45" s="463" t="s">
        <v>426</v>
      </c>
    </row>
    <row r="46" spans="2:22" ht="21.95" customHeight="1" x14ac:dyDescent="0.25">
      <c r="B46" s="354">
        <v>64</v>
      </c>
      <c r="C46" s="163" t="s">
        <v>251</v>
      </c>
      <c r="D46" s="184">
        <v>0</v>
      </c>
      <c r="E46" s="185">
        <v>0</v>
      </c>
      <c r="F46" s="166">
        <v>0</v>
      </c>
      <c r="G46" s="185">
        <v>0</v>
      </c>
      <c r="H46" s="372">
        <v>0</v>
      </c>
      <c r="I46" s="185">
        <v>0</v>
      </c>
      <c r="J46" s="166">
        <v>0</v>
      </c>
      <c r="K46" s="185">
        <v>0</v>
      </c>
      <c r="L46" s="166">
        <v>0</v>
      </c>
      <c r="M46" s="185">
        <v>0</v>
      </c>
      <c r="N46" s="312">
        <v>0</v>
      </c>
      <c r="O46" s="165">
        <v>0</v>
      </c>
      <c r="P46" s="312">
        <v>0</v>
      </c>
      <c r="Q46" s="165">
        <v>0</v>
      </c>
      <c r="R46" s="312">
        <v>0</v>
      </c>
      <c r="S46" s="168">
        <v>0</v>
      </c>
      <c r="T46" s="330">
        <v>0</v>
      </c>
      <c r="U46" s="169">
        <v>0</v>
      </c>
      <c r="V46" s="463" t="s">
        <v>427</v>
      </c>
    </row>
    <row r="47" spans="2:22" ht="21.95" customHeight="1" thickBot="1" x14ac:dyDescent="0.3">
      <c r="B47" s="354">
        <v>69</v>
      </c>
      <c r="C47" s="163" t="s">
        <v>252</v>
      </c>
      <c r="D47" s="184">
        <v>1</v>
      </c>
      <c r="E47" s="185">
        <v>4.9285362247412522E-4</v>
      </c>
      <c r="F47" s="166">
        <v>1</v>
      </c>
      <c r="G47" s="185">
        <v>8.9928057553956839E-4</v>
      </c>
      <c r="H47" s="372">
        <v>0</v>
      </c>
      <c r="I47" s="185">
        <v>0</v>
      </c>
      <c r="J47" s="166">
        <v>1</v>
      </c>
      <c r="K47" s="185">
        <v>1.1210762331838565E-3</v>
      </c>
      <c r="L47" s="166">
        <v>1</v>
      </c>
      <c r="M47" s="185">
        <v>1.6260162601626016E-3</v>
      </c>
      <c r="N47" s="312">
        <v>1</v>
      </c>
      <c r="O47" s="165">
        <v>1.1723329425556857E-3</v>
      </c>
      <c r="P47" s="312">
        <v>1</v>
      </c>
      <c r="Q47" s="165">
        <v>3.0581039755351682E-3</v>
      </c>
      <c r="R47" s="312">
        <v>1</v>
      </c>
      <c r="S47" s="168">
        <v>3.3670033670033669E-3</v>
      </c>
      <c r="T47" s="330">
        <v>7</v>
      </c>
      <c r="U47" s="169">
        <v>9.8967906121871915E-4</v>
      </c>
      <c r="V47" s="463" t="s">
        <v>428</v>
      </c>
    </row>
    <row r="48" spans="2:22" ht="21.95" customHeight="1" thickTop="1" thickBot="1" x14ac:dyDescent="0.3">
      <c r="B48" s="352">
        <v>7</v>
      </c>
      <c r="C48" s="353" t="s">
        <v>253</v>
      </c>
      <c r="D48" s="183">
        <v>156</v>
      </c>
      <c r="E48" s="158">
        <v>7.6885165105963521E-2</v>
      </c>
      <c r="F48" s="159">
        <v>72</v>
      </c>
      <c r="G48" s="158">
        <v>6.4748201438848921E-2</v>
      </c>
      <c r="H48" s="159">
        <v>98</v>
      </c>
      <c r="I48" s="158">
        <v>0.10337552742616032</v>
      </c>
      <c r="J48" s="159">
        <v>81</v>
      </c>
      <c r="K48" s="158">
        <v>9.0807174887892389E-2</v>
      </c>
      <c r="L48" s="159">
        <v>67</v>
      </c>
      <c r="M48" s="158">
        <v>0.10894308943089431</v>
      </c>
      <c r="N48" s="159">
        <v>96</v>
      </c>
      <c r="O48" s="158">
        <v>0.11254396248534583</v>
      </c>
      <c r="P48" s="159">
        <v>33</v>
      </c>
      <c r="Q48" s="158">
        <v>0.10091743119266056</v>
      </c>
      <c r="R48" s="159">
        <v>25</v>
      </c>
      <c r="S48" s="160">
        <v>8.4175084175084181E-2</v>
      </c>
      <c r="T48" s="183">
        <v>628</v>
      </c>
      <c r="U48" s="161">
        <v>8.8788350063622221E-2</v>
      </c>
    </row>
    <row r="49" spans="2:22" ht="21.95" customHeight="1" thickTop="1" x14ac:dyDescent="0.25">
      <c r="B49" s="354">
        <v>70</v>
      </c>
      <c r="C49" s="163" t="s">
        <v>254</v>
      </c>
      <c r="D49" s="184">
        <v>23</v>
      </c>
      <c r="E49" s="185">
        <v>1.1335633316904879E-2</v>
      </c>
      <c r="F49" s="166">
        <v>14</v>
      </c>
      <c r="G49" s="185">
        <v>1.2589928057553957E-2</v>
      </c>
      <c r="H49" s="372">
        <v>12</v>
      </c>
      <c r="I49" s="185">
        <v>1.2658227848101266E-2</v>
      </c>
      <c r="J49" s="166">
        <v>13</v>
      </c>
      <c r="K49" s="185">
        <v>1.4573991031390135E-2</v>
      </c>
      <c r="L49" s="166">
        <v>9</v>
      </c>
      <c r="M49" s="185">
        <v>1.4634146341463415E-2</v>
      </c>
      <c r="N49" s="312">
        <v>13</v>
      </c>
      <c r="O49" s="165">
        <v>1.5240328253223915E-2</v>
      </c>
      <c r="P49" s="312">
        <v>8</v>
      </c>
      <c r="Q49" s="165">
        <v>2.4464831804281346E-2</v>
      </c>
      <c r="R49" s="312">
        <v>5</v>
      </c>
      <c r="S49" s="168">
        <v>1.6835016835016835E-2</v>
      </c>
      <c r="T49" s="330">
        <v>97</v>
      </c>
      <c r="U49" s="169">
        <v>1.3714124134030821E-2</v>
      </c>
      <c r="V49" s="463" t="s">
        <v>429</v>
      </c>
    </row>
    <row r="50" spans="2:22" ht="21.95" customHeight="1" x14ac:dyDescent="0.25">
      <c r="B50" s="354">
        <v>71</v>
      </c>
      <c r="C50" s="163" t="s">
        <v>255</v>
      </c>
      <c r="D50" s="184">
        <v>120</v>
      </c>
      <c r="E50" s="185">
        <v>5.9142434696895022E-2</v>
      </c>
      <c r="F50" s="166">
        <v>54</v>
      </c>
      <c r="G50" s="185">
        <v>4.8561151079136694E-2</v>
      </c>
      <c r="H50" s="372">
        <v>77</v>
      </c>
      <c r="I50" s="185">
        <v>8.1223628691983116E-2</v>
      </c>
      <c r="J50" s="166">
        <v>65</v>
      </c>
      <c r="K50" s="185">
        <v>7.2869955156950675E-2</v>
      </c>
      <c r="L50" s="166">
        <v>56</v>
      </c>
      <c r="M50" s="185">
        <v>9.1056910569105698E-2</v>
      </c>
      <c r="N50" s="312">
        <v>78</v>
      </c>
      <c r="O50" s="165">
        <v>9.1441969519343497E-2</v>
      </c>
      <c r="P50" s="312">
        <v>21</v>
      </c>
      <c r="Q50" s="165">
        <v>6.4220183486238536E-2</v>
      </c>
      <c r="R50" s="312">
        <v>20</v>
      </c>
      <c r="S50" s="168">
        <v>6.7340067340067339E-2</v>
      </c>
      <c r="T50" s="330">
        <v>491</v>
      </c>
      <c r="U50" s="169">
        <v>6.9418917008341574E-2</v>
      </c>
      <c r="V50" s="463" t="s">
        <v>430</v>
      </c>
    </row>
    <row r="51" spans="2:22" ht="21.95" customHeight="1" x14ac:dyDescent="0.25">
      <c r="B51" s="354">
        <v>72</v>
      </c>
      <c r="C51" s="163" t="s">
        <v>256</v>
      </c>
      <c r="D51" s="184">
        <v>4</v>
      </c>
      <c r="E51" s="185">
        <v>1.9714144898965009E-3</v>
      </c>
      <c r="F51" s="166">
        <v>0</v>
      </c>
      <c r="G51" s="185">
        <v>0</v>
      </c>
      <c r="H51" s="372">
        <v>0</v>
      </c>
      <c r="I51" s="185">
        <v>0</v>
      </c>
      <c r="J51" s="166">
        <v>1</v>
      </c>
      <c r="K51" s="185">
        <v>1.1210762331838565E-3</v>
      </c>
      <c r="L51" s="166">
        <v>0</v>
      </c>
      <c r="M51" s="185">
        <v>0</v>
      </c>
      <c r="N51" s="312">
        <v>1</v>
      </c>
      <c r="O51" s="165">
        <v>1.1723329425556857E-3</v>
      </c>
      <c r="P51" s="312">
        <v>0</v>
      </c>
      <c r="Q51" s="165">
        <v>0</v>
      </c>
      <c r="R51" s="312">
        <v>0</v>
      </c>
      <c r="S51" s="168">
        <v>0</v>
      </c>
      <c r="T51" s="330">
        <v>6</v>
      </c>
      <c r="U51" s="169">
        <v>8.4829633818747348E-4</v>
      </c>
      <c r="V51" s="463" t="s">
        <v>431</v>
      </c>
    </row>
    <row r="52" spans="2:22" ht="21.95" customHeight="1" x14ac:dyDescent="0.25">
      <c r="B52" s="354">
        <v>73</v>
      </c>
      <c r="C52" s="163" t="s">
        <v>257</v>
      </c>
      <c r="D52" s="184">
        <v>7</v>
      </c>
      <c r="E52" s="185">
        <v>3.4499753573188764E-3</v>
      </c>
      <c r="F52" s="166">
        <v>3</v>
      </c>
      <c r="G52" s="185">
        <v>2.6978417266187052E-3</v>
      </c>
      <c r="H52" s="372">
        <v>8</v>
      </c>
      <c r="I52" s="185">
        <v>8.4388185654008432E-3</v>
      </c>
      <c r="J52" s="166">
        <v>2</v>
      </c>
      <c r="K52" s="185">
        <v>2.242152466367713E-3</v>
      </c>
      <c r="L52" s="166">
        <v>2</v>
      </c>
      <c r="M52" s="185">
        <v>3.2520325203252032E-3</v>
      </c>
      <c r="N52" s="312">
        <v>4</v>
      </c>
      <c r="O52" s="165">
        <v>4.6893317702227429E-3</v>
      </c>
      <c r="P52" s="312">
        <v>3</v>
      </c>
      <c r="Q52" s="165">
        <v>9.1743119266055051E-3</v>
      </c>
      <c r="R52" s="312">
        <v>0</v>
      </c>
      <c r="S52" s="168">
        <v>0</v>
      </c>
      <c r="T52" s="330">
        <v>29</v>
      </c>
      <c r="U52" s="169">
        <v>4.1000989679061215E-3</v>
      </c>
      <c r="V52" s="463" t="s">
        <v>432</v>
      </c>
    </row>
    <row r="53" spans="2:22" ht="21.95" customHeight="1" thickBot="1" x14ac:dyDescent="0.3">
      <c r="B53" s="354">
        <v>79</v>
      </c>
      <c r="C53" s="163" t="s">
        <v>258</v>
      </c>
      <c r="D53" s="184">
        <v>2</v>
      </c>
      <c r="E53" s="185">
        <v>9.8570724494825043E-4</v>
      </c>
      <c r="F53" s="166">
        <v>1</v>
      </c>
      <c r="G53" s="185">
        <v>8.9928057553956839E-4</v>
      </c>
      <c r="H53" s="372">
        <v>1</v>
      </c>
      <c r="I53" s="185">
        <v>1.0548523206751054E-3</v>
      </c>
      <c r="J53" s="166">
        <v>0</v>
      </c>
      <c r="K53" s="185">
        <v>0</v>
      </c>
      <c r="L53" s="166">
        <v>0</v>
      </c>
      <c r="M53" s="185">
        <v>0</v>
      </c>
      <c r="N53" s="312">
        <v>0</v>
      </c>
      <c r="O53" s="165">
        <v>0</v>
      </c>
      <c r="P53" s="312">
        <v>1</v>
      </c>
      <c r="Q53" s="165">
        <v>3.0581039755351682E-3</v>
      </c>
      <c r="R53" s="312">
        <v>0</v>
      </c>
      <c r="S53" s="168">
        <v>0</v>
      </c>
      <c r="T53" s="330">
        <v>5</v>
      </c>
      <c r="U53" s="169">
        <v>7.0691361515622792E-4</v>
      </c>
      <c r="V53" s="463" t="s">
        <v>433</v>
      </c>
    </row>
    <row r="54" spans="2:22" ht="21.95" customHeight="1" thickTop="1" thickBot="1" x14ac:dyDescent="0.3">
      <c r="B54" s="352">
        <v>8</v>
      </c>
      <c r="C54" s="353" t="s">
        <v>259</v>
      </c>
      <c r="D54" s="183">
        <v>29</v>
      </c>
      <c r="E54" s="158">
        <v>1.4292755051749631E-2</v>
      </c>
      <c r="F54" s="159">
        <v>21</v>
      </c>
      <c r="G54" s="158">
        <v>1.8884892086330936E-2</v>
      </c>
      <c r="H54" s="159">
        <v>9</v>
      </c>
      <c r="I54" s="158">
        <v>9.4936708860759497E-3</v>
      </c>
      <c r="J54" s="159">
        <v>12</v>
      </c>
      <c r="K54" s="158">
        <v>1.3452914798206277E-2</v>
      </c>
      <c r="L54" s="159">
        <v>14</v>
      </c>
      <c r="M54" s="158">
        <v>2.2764227642276424E-2</v>
      </c>
      <c r="N54" s="159">
        <v>6</v>
      </c>
      <c r="O54" s="158">
        <v>7.0339976553341144E-3</v>
      </c>
      <c r="P54" s="159">
        <v>3</v>
      </c>
      <c r="Q54" s="158">
        <v>9.1743119266055051E-3</v>
      </c>
      <c r="R54" s="159">
        <v>2</v>
      </c>
      <c r="S54" s="160">
        <v>6.7340067340067337E-3</v>
      </c>
      <c r="T54" s="183">
        <v>96</v>
      </c>
      <c r="U54" s="161">
        <v>1.3572741410999577E-2</v>
      </c>
    </row>
    <row r="55" spans="2:22" ht="21.95" customHeight="1" thickTop="1" x14ac:dyDescent="0.25">
      <c r="B55" s="354">
        <v>80</v>
      </c>
      <c r="C55" s="163" t="s">
        <v>260</v>
      </c>
      <c r="D55" s="184">
        <v>5</v>
      </c>
      <c r="E55" s="185">
        <v>2.4642681123706258E-3</v>
      </c>
      <c r="F55" s="166">
        <v>0</v>
      </c>
      <c r="G55" s="185">
        <v>0</v>
      </c>
      <c r="H55" s="372">
        <v>1</v>
      </c>
      <c r="I55" s="185">
        <v>1.0548523206751054E-3</v>
      </c>
      <c r="J55" s="166">
        <v>0</v>
      </c>
      <c r="K55" s="185">
        <v>0</v>
      </c>
      <c r="L55" s="166">
        <v>1</v>
      </c>
      <c r="M55" s="185">
        <v>1.6260162601626016E-3</v>
      </c>
      <c r="N55" s="312">
        <v>1</v>
      </c>
      <c r="O55" s="165">
        <v>1.1723329425556857E-3</v>
      </c>
      <c r="P55" s="312">
        <v>0</v>
      </c>
      <c r="Q55" s="165">
        <v>0</v>
      </c>
      <c r="R55" s="312">
        <v>0</v>
      </c>
      <c r="S55" s="168">
        <v>0</v>
      </c>
      <c r="T55" s="330">
        <v>8</v>
      </c>
      <c r="U55" s="169">
        <v>1.1310617842499647E-3</v>
      </c>
      <c r="V55" s="463" t="s">
        <v>434</v>
      </c>
    </row>
    <row r="56" spans="2:22" ht="21.95" customHeight="1" x14ac:dyDescent="0.25">
      <c r="B56" s="354">
        <v>81</v>
      </c>
      <c r="C56" s="163" t="s">
        <v>261</v>
      </c>
      <c r="D56" s="184">
        <v>4</v>
      </c>
      <c r="E56" s="185">
        <v>1.9714144898965009E-3</v>
      </c>
      <c r="F56" s="166">
        <v>3</v>
      </c>
      <c r="G56" s="185">
        <v>2.6978417266187052E-3</v>
      </c>
      <c r="H56" s="372">
        <v>0</v>
      </c>
      <c r="I56" s="185">
        <v>0</v>
      </c>
      <c r="J56" s="166">
        <v>1</v>
      </c>
      <c r="K56" s="185">
        <v>1.1210762331838565E-3</v>
      </c>
      <c r="L56" s="166">
        <v>1</v>
      </c>
      <c r="M56" s="185">
        <v>1.6260162601626016E-3</v>
      </c>
      <c r="N56" s="312">
        <v>1</v>
      </c>
      <c r="O56" s="165">
        <v>1.1723329425556857E-3</v>
      </c>
      <c r="P56" s="312">
        <v>0</v>
      </c>
      <c r="Q56" s="165">
        <v>0</v>
      </c>
      <c r="R56" s="312">
        <v>0</v>
      </c>
      <c r="S56" s="168">
        <v>0</v>
      </c>
      <c r="T56" s="330">
        <v>10</v>
      </c>
      <c r="U56" s="169">
        <v>1.4138272303124558E-3</v>
      </c>
      <c r="V56" s="463" t="s">
        <v>435</v>
      </c>
    </row>
    <row r="57" spans="2:22" ht="21.95" customHeight="1" x14ac:dyDescent="0.25">
      <c r="B57" s="354">
        <v>82</v>
      </c>
      <c r="C57" s="163" t="s">
        <v>262</v>
      </c>
      <c r="D57" s="184">
        <v>6</v>
      </c>
      <c r="E57" s="185">
        <v>2.9571217348447511E-3</v>
      </c>
      <c r="F57" s="166">
        <v>8</v>
      </c>
      <c r="G57" s="185">
        <v>7.1942446043165471E-3</v>
      </c>
      <c r="H57" s="372">
        <v>1</v>
      </c>
      <c r="I57" s="185">
        <v>1.0548523206751054E-3</v>
      </c>
      <c r="J57" s="166">
        <v>0</v>
      </c>
      <c r="K57" s="185">
        <v>0</v>
      </c>
      <c r="L57" s="166">
        <v>0</v>
      </c>
      <c r="M57" s="185">
        <v>0</v>
      </c>
      <c r="N57" s="312">
        <v>0</v>
      </c>
      <c r="O57" s="165">
        <v>0</v>
      </c>
      <c r="P57" s="312">
        <v>0</v>
      </c>
      <c r="Q57" s="165">
        <v>0</v>
      </c>
      <c r="R57" s="312">
        <v>0</v>
      </c>
      <c r="S57" s="168">
        <v>0</v>
      </c>
      <c r="T57" s="330">
        <v>15</v>
      </c>
      <c r="U57" s="169">
        <v>2.1207408454686836E-3</v>
      </c>
      <c r="V57" s="463" t="s">
        <v>436</v>
      </c>
    </row>
    <row r="58" spans="2:22" ht="21.95" customHeight="1" x14ac:dyDescent="0.25">
      <c r="B58" s="354">
        <v>83</v>
      </c>
      <c r="C58" s="163" t="s">
        <v>263</v>
      </c>
      <c r="D58" s="184">
        <v>11</v>
      </c>
      <c r="E58" s="185">
        <v>5.4213898472153773E-3</v>
      </c>
      <c r="F58" s="166">
        <v>7</v>
      </c>
      <c r="G58" s="185">
        <v>6.2949640287769783E-3</v>
      </c>
      <c r="H58" s="372">
        <v>5</v>
      </c>
      <c r="I58" s="185">
        <v>5.2742616033755272E-3</v>
      </c>
      <c r="J58" s="166">
        <v>9</v>
      </c>
      <c r="K58" s="185">
        <v>1.0089686098654708E-2</v>
      </c>
      <c r="L58" s="166">
        <v>9</v>
      </c>
      <c r="M58" s="185">
        <v>1.4634146341463415E-2</v>
      </c>
      <c r="N58" s="312">
        <v>4</v>
      </c>
      <c r="O58" s="165">
        <v>4.6893317702227429E-3</v>
      </c>
      <c r="P58" s="312">
        <v>2</v>
      </c>
      <c r="Q58" s="165">
        <v>6.1162079510703364E-3</v>
      </c>
      <c r="R58" s="312">
        <v>2</v>
      </c>
      <c r="S58" s="168">
        <v>6.7340067340067337E-3</v>
      </c>
      <c r="T58" s="330">
        <v>49</v>
      </c>
      <c r="U58" s="169">
        <v>6.9277534285310336E-3</v>
      </c>
      <c r="V58" s="463" t="s">
        <v>437</v>
      </c>
    </row>
    <row r="59" spans="2:22" ht="21.95" customHeight="1" thickBot="1" x14ac:dyDescent="0.3">
      <c r="B59" s="354">
        <v>89</v>
      </c>
      <c r="C59" s="163" t="s">
        <v>264</v>
      </c>
      <c r="D59" s="184">
        <v>3</v>
      </c>
      <c r="E59" s="185">
        <v>1.4785608674223755E-3</v>
      </c>
      <c r="F59" s="166">
        <v>3</v>
      </c>
      <c r="G59" s="185">
        <v>2.6978417266187052E-3</v>
      </c>
      <c r="H59" s="372">
        <v>2</v>
      </c>
      <c r="I59" s="185">
        <v>2.1097046413502108E-3</v>
      </c>
      <c r="J59" s="166">
        <v>2</v>
      </c>
      <c r="K59" s="185">
        <v>2.242152466367713E-3</v>
      </c>
      <c r="L59" s="166">
        <v>3</v>
      </c>
      <c r="M59" s="185">
        <v>4.8780487804878049E-3</v>
      </c>
      <c r="N59" s="312">
        <v>0</v>
      </c>
      <c r="O59" s="165">
        <v>0</v>
      </c>
      <c r="P59" s="312">
        <v>1</v>
      </c>
      <c r="Q59" s="165">
        <v>3.0581039755351682E-3</v>
      </c>
      <c r="R59" s="312">
        <v>0</v>
      </c>
      <c r="S59" s="168">
        <v>0</v>
      </c>
      <c r="T59" s="330">
        <v>14</v>
      </c>
      <c r="U59" s="169">
        <v>1.9793581224374383E-3</v>
      </c>
      <c r="V59" s="463" t="s">
        <v>438</v>
      </c>
    </row>
    <row r="60" spans="2:22" ht="21.95" customHeight="1" thickTop="1" thickBot="1" x14ac:dyDescent="0.3">
      <c r="B60" s="352">
        <v>99</v>
      </c>
      <c r="C60" s="353" t="s">
        <v>265</v>
      </c>
      <c r="D60" s="183">
        <v>56</v>
      </c>
      <c r="E60" s="158">
        <v>2.7599802858551011E-2</v>
      </c>
      <c r="F60" s="159">
        <v>28</v>
      </c>
      <c r="G60" s="158">
        <v>2.5179856115107913E-2</v>
      </c>
      <c r="H60" s="159">
        <v>26</v>
      </c>
      <c r="I60" s="158">
        <v>2.7426160337552744E-2</v>
      </c>
      <c r="J60" s="159">
        <v>40</v>
      </c>
      <c r="K60" s="158">
        <v>4.4843049327354258E-2</v>
      </c>
      <c r="L60" s="159">
        <v>20</v>
      </c>
      <c r="M60" s="158">
        <v>3.2520325203252036E-2</v>
      </c>
      <c r="N60" s="159">
        <v>24</v>
      </c>
      <c r="O60" s="158">
        <v>2.8135990621336461E-2</v>
      </c>
      <c r="P60" s="159">
        <v>16</v>
      </c>
      <c r="Q60" s="158">
        <v>4.8929663608562692E-2</v>
      </c>
      <c r="R60" s="159">
        <v>7</v>
      </c>
      <c r="S60" s="160">
        <v>2.3569023569023569E-2</v>
      </c>
      <c r="T60" s="183">
        <v>217</v>
      </c>
      <c r="U60" s="161">
        <v>3.0680050897780291E-2</v>
      </c>
      <c r="V60" s="463" t="s">
        <v>439</v>
      </c>
    </row>
    <row r="61" spans="2:22" ht="21.95" customHeight="1" thickTop="1" thickBot="1" x14ac:dyDescent="0.3">
      <c r="B61" s="369" t="s">
        <v>50</v>
      </c>
      <c r="C61" s="370" t="s">
        <v>446</v>
      </c>
      <c r="D61" s="183">
        <v>90</v>
      </c>
      <c r="E61" s="158">
        <v>4.435682602267127E-2</v>
      </c>
      <c r="F61" s="159">
        <v>43</v>
      </c>
      <c r="G61" s="158">
        <v>3.8669064748201441E-2</v>
      </c>
      <c r="H61" s="159">
        <v>43</v>
      </c>
      <c r="I61" s="158">
        <v>4.5358649789029537E-2</v>
      </c>
      <c r="J61" s="159">
        <v>40</v>
      </c>
      <c r="K61" s="158">
        <v>4.4843049327354258E-2</v>
      </c>
      <c r="L61" s="159">
        <v>29</v>
      </c>
      <c r="M61" s="158">
        <v>4.715447154471545E-2</v>
      </c>
      <c r="N61" s="159">
        <v>37</v>
      </c>
      <c r="O61" s="158">
        <v>4.3376318874560373E-2</v>
      </c>
      <c r="P61" s="159">
        <v>12</v>
      </c>
      <c r="Q61" s="158">
        <v>3.669724770642202E-2</v>
      </c>
      <c r="R61" s="159">
        <v>14</v>
      </c>
      <c r="S61" s="160">
        <v>4.7138047138047139E-2</v>
      </c>
      <c r="T61" s="183">
        <v>308</v>
      </c>
      <c r="U61" s="161">
        <v>4.3545878693623641E-2</v>
      </c>
      <c r="V61" s="464" t="s">
        <v>440</v>
      </c>
    </row>
    <row r="62" spans="2:22" ht="21.95" customHeight="1" thickTop="1" thickBot="1" x14ac:dyDescent="0.3">
      <c r="B62" s="635" t="s">
        <v>52</v>
      </c>
      <c r="C62" s="488"/>
      <c r="D62" s="227">
        <v>2029</v>
      </c>
      <c r="E62" s="193">
        <v>1</v>
      </c>
      <c r="F62" s="228">
        <v>1112</v>
      </c>
      <c r="G62" s="193">
        <v>1</v>
      </c>
      <c r="H62" s="228">
        <v>948</v>
      </c>
      <c r="I62" s="193">
        <v>1</v>
      </c>
      <c r="J62" s="228">
        <v>892</v>
      </c>
      <c r="K62" s="193">
        <v>1</v>
      </c>
      <c r="L62" s="228">
        <v>615</v>
      </c>
      <c r="M62" s="193">
        <v>0.99999999999999978</v>
      </c>
      <c r="N62" s="228">
        <v>853</v>
      </c>
      <c r="O62" s="193">
        <v>0.99999999999999978</v>
      </c>
      <c r="P62" s="228">
        <v>327</v>
      </c>
      <c r="Q62" s="193">
        <v>0.99999999999999989</v>
      </c>
      <c r="R62" s="228">
        <v>297</v>
      </c>
      <c r="S62" s="194">
        <v>0.99999999999999978</v>
      </c>
      <c r="T62" s="227">
        <v>7073</v>
      </c>
      <c r="U62" s="195">
        <v>1</v>
      </c>
      <c r="V62" s="463" t="s">
        <v>79</v>
      </c>
    </row>
    <row r="63" spans="2:22" ht="15.75" thickTop="1" x14ac:dyDescent="0.25">
      <c r="T63" s="154"/>
    </row>
    <row r="64" spans="2:22" x14ac:dyDescent="0.25">
      <c r="D64" s="154"/>
      <c r="T64" s="154"/>
    </row>
  </sheetData>
  <mergeCells count="14">
    <mergeCell ref="B62:C62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  <mergeCell ref="T4:U4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00B050"/>
    <pageSetUpPr fitToPage="1"/>
  </sheetPr>
  <dimension ref="A1:W64"/>
  <sheetViews>
    <sheetView zoomScaleNormal="100" workbookViewId="0">
      <selection activeCell="L80" sqref="L80"/>
    </sheetView>
  </sheetViews>
  <sheetFormatPr defaultColWidth="9.140625" defaultRowHeight="15" x14ac:dyDescent="0.25"/>
  <cols>
    <col min="1" max="1" width="10.28515625" style="101" customWidth="1"/>
    <col min="2" max="2" width="81.140625" style="101" customWidth="1"/>
    <col min="3" max="22" width="10.85546875" style="101" customWidth="1"/>
    <col min="23" max="16384" width="9.140625" style="101"/>
  </cols>
  <sheetData>
    <row r="1" spans="1:23" ht="25.15" customHeight="1" thickTop="1" thickBot="1" x14ac:dyDescent="0.3">
      <c r="A1" s="547" t="s">
        <v>444</v>
      </c>
      <c r="B1" s="548"/>
      <c r="C1" s="548"/>
      <c r="D1" s="548"/>
      <c r="E1" s="548"/>
      <c r="F1" s="548"/>
      <c r="G1" s="548"/>
      <c r="H1" s="548"/>
      <c r="I1" s="548"/>
      <c r="J1" s="548"/>
      <c r="K1" s="548"/>
      <c r="L1" s="548"/>
      <c r="M1" s="549"/>
      <c r="N1" s="549"/>
      <c r="O1" s="549"/>
      <c r="P1" s="549"/>
      <c r="Q1" s="549"/>
      <c r="R1" s="549"/>
      <c r="S1" s="549"/>
      <c r="T1" s="549"/>
      <c r="U1" s="643"/>
      <c r="V1" s="644"/>
    </row>
    <row r="2" spans="1:23" ht="19.899999999999999" customHeight="1" thickTop="1" thickBot="1" x14ac:dyDescent="0.3">
      <c r="A2" s="621" t="s">
        <v>54</v>
      </c>
      <c r="B2" s="624" t="s">
        <v>3</v>
      </c>
      <c r="C2" s="594" t="s">
        <v>80</v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645" t="s">
        <v>79</v>
      </c>
      <c r="V2" s="646"/>
    </row>
    <row r="3" spans="1:23" ht="19.899999999999999" customHeight="1" x14ac:dyDescent="0.25">
      <c r="A3" s="622"/>
      <c r="B3" s="624"/>
      <c r="C3" s="631">
        <v>0</v>
      </c>
      <c r="D3" s="601"/>
      <c r="E3" s="600" t="s">
        <v>81</v>
      </c>
      <c r="F3" s="600"/>
      <c r="G3" s="598" t="s">
        <v>82</v>
      </c>
      <c r="H3" s="601"/>
      <c r="I3" s="600" t="s">
        <v>83</v>
      </c>
      <c r="J3" s="600"/>
      <c r="K3" s="598" t="s">
        <v>84</v>
      </c>
      <c r="L3" s="601"/>
      <c r="M3" s="600" t="s">
        <v>85</v>
      </c>
      <c r="N3" s="600"/>
      <c r="O3" s="598" t="s">
        <v>86</v>
      </c>
      <c r="P3" s="601"/>
      <c r="Q3" s="600" t="s">
        <v>87</v>
      </c>
      <c r="R3" s="600"/>
      <c r="S3" s="598" t="s">
        <v>58</v>
      </c>
      <c r="T3" s="601"/>
      <c r="U3" s="647"/>
      <c r="V3" s="646"/>
    </row>
    <row r="4" spans="1:23" ht="19.899999999999999" customHeight="1" thickBot="1" x14ac:dyDescent="0.3">
      <c r="A4" s="622"/>
      <c r="B4" s="624"/>
      <c r="C4" s="15" t="s">
        <v>6</v>
      </c>
      <c r="D4" s="25" t="s">
        <v>7</v>
      </c>
      <c r="E4" s="4" t="s">
        <v>6</v>
      </c>
      <c r="F4" s="24" t="s">
        <v>7</v>
      </c>
      <c r="G4" s="78" t="s">
        <v>6</v>
      </c>
      <c r="H4" s="25" t="s">
        <v>7</v>
      </c>
      <c r="I4" s="4" t="s">
        <v>6</v>
      </c>
      <c r="J4" s="24" t="s">
        <v>7</v>
      </c>
      <c r="K4" s="15" t="s">
        <v>6</v>
      </c>
      <c r="L4" s="25" t="s">
        <v>7</v>
      </c>
      <c r="M4" s="4" t="s">
        <v>6</v>
      </c>
      <c r="N4" s="24" t="s">
        <v>7</v>
      </c>
      <c r="O4" s="15" t="s">
        <v>6</v>
      </c>
      <c r="P4" s="25" t="s">
        <v>7</v>
      </c>
      <c r="Q4" s="4" t="s">
        <v>6</v>
      </c>
      <c r="R4" s="24" t="s">
        <v>7</v>
      </c>
      <c r="S4" s="15" t="s">
        <v>6</v>
      </c>
      <c r="T4" s="87" t="s">
        <v>7</v>
      </c>
      <c r="U4" s="2" t="s">
        <v>6</v>
      </c>
      <c r="V4" s="3" t="s">
        <v>7</v>
      </c>
    </row>
    <row r="5" spans="1:23" ht="29.25" thickBot="1" x14ac:dyDescent="0.3">
      <c r="A5" s="93">
        <v>1</v>
      </c>
      <c r="B5" s="6" t="s">
        <v>211</v>
      </c>
      <c r="C5" s="109">
        <f>SUM(C6:C14)</f>
        <v>6933</v>
      </c>
      <c r="D5" s="110">
        <f>C5/$C$60</f>
        <v>7.3350331679344891E-2</v>
      </c>
      <c r="E5" s="111">
        <f>SUM(E6:E14)</f>
        <v>160</v>
      </c>
      <c r="F5" s="112">
        <f>E5/$E$60</f>
        <v>2.7624309392265192E-2</v>
      </c>
      <c r="G5" s="109">
        <f>SUM(G6:G14)</f>
        <v>92</v>
      </c>
      <c r="H5" s="110">
        <f>G5/$G$60</f>
        <v>2.4925494445949607E-2</v>
      </c>
      <c r="I5" s="111">
        <f>SUM(I6:I14)</f>
        <v>30</v>
      </c>
      <c r="J5" s="112">
        <f>I5/$I$60</f>
        <v>3.0333670374115267E-2</v>
      </c>
      <c r="K5" s="109">
        <f>SUM(K6:K14)</f>
        <v>8</v>
      </c>
      <c r="L5" s="110">
        <f>K5/$K$60</f>
        <v>0.11940298507462686</v>
      </c>
      <c r="M5" s="113">
        <f>SUM(M6:M14)</f>
        <v>7</v>
      </c>
      <c r="N5" s="114">
        <f>M5/$M$60</f>
        <v>5.2238805970149252E-2</v>
      </c>
      <c r="O5" s="115">
        <f>SUM(O6:O14)</f>
        <v>3</v>
      </c>
      <c r="P5" s="116">
        <f>O5/$O$60</f>
        <v>0.11538461538461539</v>
      </c>
      <c r="Q5" s="113">
        <f>SUM(Q6:Q14)</f>
        <v>0</v>
      </c>
      <c r="R5" s="114">
        <f>Q5/$Q$60</f>
        <v>0</v>
      </c>
      <c r="S5" s="115">
        <f>SUM(S6:S14)</f>
        <v>0</v>
      </c>
      <c r="T5" s="116">
        <f>S5/$S$60</f>
        <v>0</v>
      </c>
      <c r="U5" s="68">
        <f>SUM(U6:U14)</f>
        <v>7233</v>
      </c>
      <c r="V5" s="8">
        <f>U5/$U$60</f>
        <v>6.8688806374108513E-2</v>
      </c>
    </row>
    <row r="6" spans="1:23" ht="28.5" x14ac:dyDescent="0.25">
      <c r="A6" s="94">
        <v>10</v>
      </c>
      <c r="B6" s="71" t="s">
        <v>212</v>
      </c>
      <c r="C6" s="26">
        <v>123</v>
      </c>
      <c r="D6" s="117">
        <f>C6/$C$60</f>
        <v>1.3013256593912335E-3</v>
      </c>
      <c r="E6" s="29">
        <v>5</v>
      </c>
      <c r="F6" s="118">
        <f>E6/$E$60</f>
        <v>8.6325966850828726E-4</v>
      </c>
      <c r="G6" s="26">
        <v>3</v>
      </c>
      <c r="H6" s="117">
        <f>G6/$G$60</f>
        <v>8.1278786236792201E-4</v>
      </c>
      <c r="I6" s="29">
        <v>1</v>
      </c>
      <c r="J6" s="118">
        <f>I6/$I$60</f>
        <v>1.0111223458038423E-3</v>
      </c>
      <c r="K6" s="26">
        <v>0</v>
      </c>
      <c r="L6" s="117">
        <f>K6/$K$60</f>
        <v>0</v>
      </c>
      <c r="M6" s="85">
        <v>0</v>
      </c>
      <c r="N6" s="119">
        <f>M6/$M$60</f>
        <v>0</v>
      </c>
      <c r="O6" s="81">
        <v>0</v>
      </c>
      <c r="P6" s="120">
        <f>O6/$O$60</f>
        <v>0</v>
      </c>
      <c r="Q6" s="85">
        <v>0</v>
      </c>
      <c r="R6" s="119">
        <f>Q6/$Q$60</f>
        <v>0</v>
      </c>
      <c r="S6" s="81">
        <v>0</v>
      </c>
      <c r="T6" s="120">
        <f>S6/$S$60</f>
        <v>0</v>
      </c>
      <c r="U6" s="81">
        <v>132</v>
      </c>
      <c r="V6" s="64">
        <f t="shared" ref="V6:V61" si="0">U6/$U$60</f>
        <v>1.2535493490090312E-3</v>
      </c>
      <c r="W6" s="101" t="s">
        <v>393</v>
      </c>
    </row>
    <row r="7" spans="1:23" x14ac:dyDescent="0.25">
      <c r="A7" s="94">
        <v>11</v>
      </c>
      <c r="B7" s="71" t="s">
        <v>213</v>
      </c>
      <c r="C7" s="26">
        <v>144</v>
      </c>
      <c r="D7" s="117">
        <f t="shared" ref="D7:D14" si="1">C7/$C$60</f>
        <v>1.5235032109946148E-3</v>
      </c>
      <c r="E7" s="29">
        <v>8</v>
      </c>
      <c r="F7" s="118">
        <f t="shared" ref="F7:F14" si="2">E7/$E$60</f>
        <v>1.3812154696132596E-3</v>
      </c>
      <c r="G7" s="26">
        <v>1</v>
      </c>
      <c r="H7" s="117">
        <f t="shared" ref="H7:H14" si="3">G7/$G$60</f>
        <v>2.70929287455974E-4</v>
      </c>
      <c r="I7" s="29">
        <v>2</v>
      </c>
      <c r="J7" s="118">
        <f t="shared" ref="J7:J14" si="4">I7/$I$60</f>
        <v>2.0222446916076846E-3</v>
      </c>
      <c r="K7" s="26">
        <v>0</v>
      </c>
      <c r="L7" s="117">
        <f t="shared" ref="L7:L14" si="5">K7/$K$60</f>
        <v>0</v>
      </c>
      <c r="M7" s="85">
        <v>0</v>
      </c>
      <c r="N7" s="119">
        <f t="shared" ref="N7:N14" si="6">M7/$M$60</f>
        <v>0</v>
      </c>
      <c r="O7" s="81">
        <v>0</v>
      </c>
      <c r="P7" s="120">
        <f t="shared" ref="P7:P14" si="7">O7/$O$60</f>
        <v>0</v>
      </c>
      <c r="Q7" s="85">
        <v>0</v>
      </c>
      <c r="R7" s="119">
        <f t="shared" ref="R7:R14" si="8">Q7/$Q$60</f>
        <v>0</v>
      </c>
      <c r="S7" s="81">
        <v>0</v>
      </c>
      <c r="T7" s="120">
        <f t="shared" ref="T7:T14" si="9">S7/$S$60</f>
        <v>0</v>
      </c>
      <c r="U7" s="81">
        <v>155</v>
      </c>
      <c r="V7" s="64">
        <f t="shared" si="0"/>
        <v>1.4719708264878777E-3</v>
      </c>
      <c r="W7" s="101" t="s">
        <v>394</v>
      </c>
    </row>
    <row r="8" spans="1:23" ht="28.5" x14ac:dyDescent="0.25">
      <c r="A8" s="94">
        <v>12</v>
      </c>
      <c r="B8" s="71" t="s">
        <v>214</v>
      </c>
      <c r="C8" s="26">
        <v>140</v>
      </c>
      <c r="D8" s="117">
        <f t="shared" si="1"/>
        <v>1.4811836773558754E-3</v>
      </c>
      <c r="E8" s="29">
        <v>4</v>
      </c>
      <c r="F8" s="118">
        <f t="shared" si="2"/>
        <v>6.9060773480662981E-4</v>
      </c>
      <c r="G8" s="26">
        <v>7</v>
      </c>
      <c r="H8" s="117">
        <f t="shared" si="3"/>
        <v>1.896505012191818E-3</v>
      </c>
      <c r="I8" s="29">
        <v>0</v>
      </c>
      <c r="J8" s="118">
        <f t="shared" si="4"/>
        <v>0</v>
      </c>
      <c r="K8" s="26">
        <v>0</v>
      </c>
      <c r="L8" s="117">
        <f t="shared" si="5"/>
        <v>0</v>
      </c>
      <c r="M8" s="85">
        <v>0</v>
      </c>
      <c r="N8" s="119">
        <f t="shared" si="6"/>
        <v>0</v>
      </c>
      <c r="O8" s="81">
        <v>0</v>
      </c>
      <c r="P8" s="120">
        <f t="shared" si="7"/>
        <v>0</v>
      </c>
      <c r="Q8" s="85">
        <v>0</v>
      </c>
      <c r="R8" s="119">
        <f t="shared" si="8"/>
        <v>0</v>
      </c>
      <c r="S8" s="81">
        <v>0</v>
      </c>
      <c r="T8" s="120">
        <f t="shared" si="9"/>
        <v>0</v>
      </c>
      <c r="U8" s="81">
        <v>151</v>
      </c>
      <c r="V8" s="64">
        <f t="shared" si="0"/>
        <v>1.4339844825785131E-3</v>
      </c>
      <c r="W8" s="101" t="s">
        <v>395</v>
      </c>
    </row>
    <row r="9" spans="1:23" x14ac:dyDescent="0.25">
      <c r="A9" s="94">
        <v>13</v>
      </c>
      <c r="B9" s="71" t="s">
        <v>215</v>
      </c>
      <c r="C9" s="26">
        <v>1293</v>
      </c>
      <c r="D9" s="117">
        <f t="shared" si="1"/>
        <v>1.367978924872248E-2</v>
      </c>
      <c r="E9" s="29">
        <v>30</v>
      </c>
      <c r="F9" s="118">
        <f t="shared" si="2"/>
        <v>5.1795580110497235E-3</v>
      </c>
      <c r="G9" s="26">
        <v>10</v>
      </c>
      <c r="H9" s="117">
        <f t="shared" si="3"/>
        <v>2.70929287455974E-3</v>
      </c>
      <c r="I9" s="29">
        <v>6</v>
      </c>
      <c r="J9" s="118">
        <f t="shared" si="4"/>
        <v>6.0667340748230538E-3</v>
      </c>
      <c r="K9" s="26">
        <v>0</v>
      </c>
      <c r="L9" s="117">
        <f t="shared" si="5"/>
        <v>0</v>
      </c>
      <c r="M9" s="85">
        <v>0</v>
      </c>
      <c r="N9" s="119">
        <f t="shared" si="6"/>
        <v>0</v>
      </c>
      <c r="O9" s="81">
        <v>1</v>
      </c>
      <c r="P9" s="120">
        <f t="shared" si="7"/>
        <v>3.8461538461538464E-2</v>
      </c>
      <c r="Q9" s="85">
        <v>0</v>
      </c>
      <c r="R9" s="119">
        <f t="shared" si="8"/>
        <v>0</v>
      </c>
      <c r="S9" s="81">
        <v>0</v>
      </c>
      <c r="T9" s="120">
        <f t="shared" si="9"/>
        <v>0</v>
      </c>
      <c r="U9" s="81">
        <v>1340</v>
      </c>
      <c r="V9" s="64">
        <f t="shared" si="0"/>
        <v>1.2725425209637136E-2</v>
      </c>
      <c r="W9" s="101" t="s">
        <v>396</v>
      </c>
    </row>
    <row r="10" spans="1:23" x14ac:dyDescent="0.25">
      <c r="A10" s="94">
        <v>14</v>
      </c>
      <c r="B10" s="71" t="s">
        <v>216</v>
      </c>
      <c r="C10" s="26">
        <v>627</v>
      </c>
      <c r="D10" s="117">
        <f t="shared" si="1"/>
        <v>6.6335868978723853E-3</v>
      </c>
      <c r="E10" s="29">
        <v>29</v>
      </c>
      <c r="F10" s="118">
        <f t="shared" si="2"/>
        <v>5.0069060773480665E-3</v>
      </c>
      <c r="G10" s="26">
        <v>18</v>
      </c>
      <c r="H10" s="117">
        <f t="shared" si="3"/>
        <v>4.8767271742075321E-3</v>
      </c>
      <c r="I10" s="29">
        <v>5</v>
      </c>
      <c r="J10" s="118">
        <f t="shared" si="4"/>
        <v>5.0556117290192111E-3</v>
      </c>
      <c r="K10" s="26">
        <v>0</v>
      </c>
      <c r="L10" s="117">
        <f t="shared" si="5"/>
        <v>0</v>
      </c>
      <c r="M10" s="85">
        <v>1</v>
      </c>
      <c r="N10" s="119">
        <f t="shared" si="6"/>
        <v>7.462686567164179E-3</v>
      </c>
      <c r="O10" s="81">
        <v>0</v>
      </c>
      <c r="P10" s="120">
        <f t="shared" si="7"/>
        <v>0</v>
      </c>
      <c r="Q10" s="85">
        <v>0</v>
      </c>
      <c r="R10" s="119">
        <f t="shared" si="8"/>
        <v>0</v>
      </c>
      <c r="S10" s="81">
        <v>0</v>
      </c>
      <c r="T10" s="120">
        <f t="shared" si="9"/>
        <v>0</v>
      </c>
      <c r="U10" s="81">
        <v>680</v>
      </c>
      <c r="V10" s="64">
        <f t="shared" si="0"/>
        <v>6.4576784645919792E-3</v>
      </c>
      <c r="W10" s="101" t="s">
        <v>397</v>
      </c>
    </row>
    <row r="11" spans="1:23" ht="28.5" x14ac:dyDescent="0.25">
      <c r="A11" s="94">
        <v>15</v>
      </c>
      <c r="B11" s="71" t="s">
        <v>217</v>
      </c>
      <c r="C11" s="26">
        <v>511</v>
      </c>
      <c r="D11" s="117">
        <f t="shared" si="1"/>
        <v>5.4063204223489458E-3</v>
      </c>
      <c r="E11" s="29">
        <v>3</v>
      </c>
      <c r="F11" s="118">
        <f t="shared" si="2"/>
        <v>5.1795580110497235E-4</v>
      </c>
      <c r="G11" s="26">
        <v>4</v>
      </c>
      <c r="H11" s="117">
        <f t="shared" si="3"/>
        <v>1.083717149823896E-3</v>
      </c>
      <c r="I11" s="29">
        <v>0</v>
      </c>
      <c r="J11" s="118">
        <f t="shared" si="4"/>
        <v>0</v>
      </c>
      <c r="K11" s="26">
        <v>0</v>
      </c>
      <c r="L11" s="117">
        <f t="shared" si="5"/>
        <v>0</v>
      </c>
      <c r="M11" s="85">
        <v>0</v>
      </c>
      <c r="N11" s="119">
        <f t="shared" si="6"/>
        <v>0</v>
      </c>
      <c r="O11" s="81">
        <v>0</v>
      </c>
      <c r="P11" s="120">
        <f t="shared" si="7"/>
        <v>0</v>
      </c>
      <c r="Q11" s="85">
        <v>0</v>
      </c>
      <c r="R11" s="119">
        <f t="shared" si="8"/>
        <v>0</v>
      </c>
      <c r="S11" s="81">
        <v>0</v>
      </c>
      <c r="T11" s="120">
        <f t="shared" si="9"/>
        <v>0</v>
      </c>
      <c r="U11" s="81">
        <v>518</v>
      </c>
      <c r="V11" s="64">
        <f t="shared" si="0"/>
        <v>4.9192315362627135E-3</v>
      </c>
      <c r="W11" s="101" t="s">
        <v>398</v>
      </c>
    </row>
    <row r="12" spans="1:23" ht="28.5" x14ac:dyDescent="0.25">
      <c r="A12" s="94">
        <v>16</v>
      </c>
      <c r="B12" s="71" t="s">
        <v>218</v>
      </c>
      <c r="C12" s="26">
        <v>3434</v>
      </c>
      <c r="D12" s="117">
        <f t="shared" si="1"/>
        <v>3.6331319628857689E-2</v>
      </c>
      <c r="E12" s="29">
        <v>26</v>
      </c>
      <c r="F12" s="118">
        <f t="shared" si="2"/>
        <v>4.4889502762430937E-3</v>
      </c>
      <c r="G12" s="26">
        <v>19</v>
      </c>
      <c r="H12" s="117">
        <f t="shared" si="3"/>
        <v>5.1476564616635056E-3</v>
      </c>
      <c r="I12" s="29">
        <v>11</v>
      </c>
      <c r="J12" s="118">
        <f t="shared" si="4"/>
        <v>1.1122345803842264E-2</v>
      </c>
      <c r="K12" s="26">
        <v>3</v>
      </c>
      <c r="L12" s="117">
        <f t="shared" si="5"/>
        <v>4.4776119402985072E-2</v>
      </c>
      <c r="M12" s="85">
        <v>4</v>
      </c>
      <c r="N12" s="119">
        <f t="shared" si="6"/>
        <v>2.9850746268656716E-2</v>
      </c>
      <c r="O12" s="81">
        <v>1</v>
      </c>
      <c r="P12" s="120">
        <f t="shared" si="7"/>
        <v>3.8461538461538464E-2</v>
      </c>
      <c r="Q12" s="85">
        <v>0</v>
      </c>
      <c r="R12" s="119">
        <f t="shared" si="8"/>
        <v>0</v>
      </c>
      <c r="S12" s="81">
        <v>0</v>
      </c>
      <c r="T12" s="120">
        <f t="shared" si="9"/>
        <v>0</v>
      </c>
      <c r="U12" s="81">
        <v>3498</v>
      </c>
      <c r="V12" s="64">
        <f t="shared" si="0"/>
        <v>3.3219057748739331E-2</v>
      </c>
      <c r="W12" s="101" t="s">
        <v>399</v>
      </c>
    </row>
    <row r="13" spans="1:23" ht="28.5" x14ac:dyDescent="0.25">
      <c r="A13" s="94">
        <v>17</v>
      </c>
      <c r="B13" s="71" t="s">
        <v>219</v>
      </c>
      <c r="C13" s="26">
        <v>42</v>
      </c>
      <c r="D13" s="117">
        <f t="shared" si="1"/>
        <v>4.4435510320676265E-4</v>
      </c>
      <c r="E13" s="29">
        <v>0</v>
      </c>
      <c r="F13" s="118">
        <f t="shared" si="2"/>
        <v>0</v>
      </c>
      <c r="G13" s="26">
        <v>1</v>
      </c>
      <c r="H13" s="117">
        <f t="shared" si="3"/>
        <v>2.70929287455974E-4</v>
      </c>
      <c r="I13" s="29">
        <v>0</v>
      </c>
      <c r="J13" s="118">
        <f t="shared" si="4"/>
        <v>0</v>
      </c>
      <c r="K13" s="26">
        <v>0</v>
      </c>
      <c r="L13" s="117">
        <f t="shared" si="5"/>
        <v>0</v>
      </c>
      <c r="M13" s="85">
        <v>0</v>
      </c>
      <c r="N13" s="119">
        <f t="shared" si="6"/>
        <v>0</v>
      </c>
      <c r="O13" s="81">
        <v>0</v>
      </c>
      <c r="P13" s="120">
        <f t="shared" si="7"/>
        <v>0</v>
      </c>
      <c r="Q13" s="85">
        <v>0</v>
      </c>
      <c r="R13" s="119">
        <f t="shared" si="8"/>
        <v>0</v>
      </c>
      <c r="S13" s="81">
        <v>0</v>
      </c>
      <c r="T13" s="120">
        <f t="shared" si="9"/>
        <v>0</v>
      </c>
      <c r="U13" s="81">
        <v>43</v>
      </c>
      <c r="V13" s="64">
        <f t="shared" si="0"/>
        <v>4.083531970256693E-4</v>
      </c>
      <c r="W13" s="101" t="s">
        <v>400</v>
      </c>
    </row>
    <row r="14" spans="1:23" ht="29.25" thickBot="1" x14ac:dyDescent="0.3">
      <c r="A14" s="95">
        <v>19</v>
      </c>
      <c r="B14" s="96" t="s">
        <v>220</v>
      </c>
      <c r="C14" s="30">
        <v>619</v>
      </c>
      <c r="D14" s="121">
        <f t="shared" si="1"/>
        <v>6.5489478305949065E-3</v>
      </c>
      <c r="E14" s="33">
        <v>55</v>
      </c>
      <c r="F14" s="122">
        <f t="shared" si="2"/>
        <v>9.4958563535911603E-3</v>
      </c>
      <c r="G14" s="30">
        <v>29</v>
      </c>
      <c r="H14" s="121">
        <f t="shared" si="3"/>
        <v>7.8569493362232457E-3</v>
      </c>
      <c r="I14" s="33">
        <v>5</v>
      </c>
      <c r="J14" s="122">
        <f t="shared" si="4"/>
        <v>5.0556117290192111E-3</v>
      </c>
      <c r="K14" s="30">
        <v>5</v>
      </c>
      <c r="L14" s="121">
        <f t="shared" si="5"/>
        <v>7.4626865671641784E-2</v>
      </c>
      <c r="M14" s="123">
        <v>2</v>
      </c>
      <c r="N14" s="124">
        <f t="shared" si="6"/>
        <v>1.4925373134328358E-2</v>
      </c>
      <c r="O14" s="125">
        <v>1</v>
      </c>
      <c r="P14" s="126">
        <f t="shared" si="7"/>
        <v>3.8461538461538464E-2</v>
      </c>
      <c r="Q14" s="123">
        <v>0</v>
      </c>
      <c r="R14" s="124">
        <f t="shared" si="8"/>
        <v>0</v>
      </c>
      <c r="S14" s="125">
        <v>0</v>
      </c>
      <c r="T14" s="126">
        <f t="shared" si="9"/>
        <v>0</v>
      </c>
      <c r="U14" s="125">
        <v>716</v>
      </c>
      <c r="V14" s="66">
        <f t="shared" si="0"/>
        <v>6.7995555597762606E-3</v>
      </c>
      <c r="W14" s="101" t="s">
        <v>401</v>
      </c>
    </row>
    <row r="15" spans="1:23" ht="15.75" thickBot="1" x14ac:dyDescent="0.3">
      <c r="A15" s="93">
        <v>2</v>
      </c>
      <c r="B15" s="6" t="s">
        <v>221</v>
      </c>
      <c r="C15" s="109">
        <f>SUM(C16:C20)</f>
        <v>238</v>
      </c>
      <c r="D15" s="110">
        <f t="shared" ref="D15:D60" si="10">C15/$C$60</f>
        <v>2.5180122515049883E-3</v>
      </c>
      <c r="E15" s="111">
        <f>SUM(E16:E20)</f>
        <v>3</v>
      </c>
      <c r="F15" s="112">
        <f t="shared" ref="F15:F60" si="11">E15/$E$60</f>
        <v>5.1795580110497235E-4</v>
      </c>
      <c r="G15" s="109">
        <f>SUM(G16:G20)</f>
        <v>3</v>
      </c>
      <c r="H15" s="110">
        <f t="shared" ref="H15:H60" si="12">G15/$G$60</f>
        <v>8.1278786236792201E-4</v>
      </c>
      <c r="I15" s="111">
        <f>SUM(I16:I20)</f>
        <v>2</v>
      </c>
      <c r="J15" s="112">
        <f t="shared" ref="J15:J60" si="13">I15/$I$60</f>
        <v>2.0222446916076846E-3</v>
      </c>
      <c r="K15" s="109">
        <f>SUM(K16:K20)</f>
        <v>1</v>
      </c>
      <c r="L15" s="110">
        <f t="shared" ref="L15:L60" si="14">K15/$K$60</f>
        <v>1.4925373134328358E-2</v>
      </c>
      <c r="M15" s="113">
        <f>SUM(M16:M20)</f>
        <v>0</v>
      </c>
      <c r="N15" s="114">
        <f t="shared" ref="N15:N60" si="15">M15/$M$60</f>
        <v>0</v>
      </c>
      <c r="O15" s="115">
        <f>SUM(O16:O20)</f>
        <v>0</v>
      </c>
      <c r="P15" s="116">
        <f t="shared" ref="P15:P60" si="16">O15/$O$60</f>
        <v>0</v>
      </c>
      <c r="Q15" s="113">
        <f>SUM(Q16:Q20)</f>
        <v>0</v>
      </c>
      <c r="R15" s="114">
        <f t="shared" ref="R15:R60" si="17">Q15/$Q$60</f>
        <v>0</v>
      </c>
      <c r="S15" s="115">
        <f>SUM(S16:S20)</f>
        <v>4</v>
      </c>
      <c r="T15" s="116">
        <f t="shared" ref="T15:T21" si="18">S15/$S$60</f>
        <v>6.0606060606060608E-2</v>
      </c>
      <c r="U15" s="68">
        <f>SUM(U16:U20)</f>
        <v>251</v>
      </c>
      <c r="V15" s="8">
        <f t="shared" si="0"/>
        <v>2.3836430803126276E-3</v>
      </c>
    </row>
    <row r="16" spans="1:23" x14ac:dyDescent="0.25">
      <c r="A16" s="99">
        <v>20</v>
      </c>
      <c r="B16" s="100" t="s">
        <v>222</v>
      </c>
      <c r="C16" s="26">
        <v>9</v>
      </c>
      <c r="D16" s="117">
        <f t="shared" si="10"/>
        <v>9.5218950687163428E-5</v>
      </c>
      <c r="E16" s="29">
        <v>0</v>
      </c>
      <c r="F16" s="118">
        <f t="shared" si="11"/>
        <v>0</v>
      </c>
      <c r="G16" s="26">
        <v>0</v>
      </c>
      <c r="H16" s="117">
        <f t="shared" si="12"/>
        <v>0</v>
      </c>
      <c r="I16" s="29">
        <v>0</v>
      </c>
      <c r="J16" s="118">
        <f t="shared" si="13"/>
        <v>0</v>
      </c>
      <c r="K16" s="26">
        <v>0</v>
      </c>
      <c r="L16" s="117">
        <f t="shared" si="14"/>
        <v>0</v>
      </c>
      <c r="M16" s="85">
        <v>0</v>
      </c>
      <c r="N16" s="119">
        <f t="shared" si="15"/>
        <v>0</v>
      </c>
      <c r="O16" s="81">
        <v>0</v>
      </c>
      <c r="P16" s="120">
        <f t="shared" si="16"/>
        <v>0</v>
      </c>
      <c r="Q16" s="85">
        <v>0</v>
      </c>
      <c r="R16" s="119">
        <f t="shared" si="17"/>
        <v>0</v>
      </c>
      <c r="S16" s="81">
        <v>0</v>
      </c>
      <c r="T16" s="120">
        <f t="shared" si="18"/>
        <v>0</v>
      </c>
      <c r="U16" s="81">
        <v>9</v>
      </c>
      <c r="V16" s="64">
        <f t="shared" si="0"/>
        <v>8.5469273796070307E-5</v>
      </c>
      <c r="W16" s="101" t="s">
        <v>402</v>
      </c>
    </row>
    <row r="17" spans="1:23" x14ac:dyDescent="0.25">
      <c r="A17" s="94">
        <v>21</v>
      </c>
      <c r="B17" s="71" t="s">
        <v>223</v>
      </c>
      <c r="C17" s="26">
        <v>2</v>
      </c>
      <c r="D17" s="117">
        <f t="shared" si="10"/>
        <v>2.1159766819369651E-5</v>
      </c>
      <c r="E17" s="29">
        <v>0</v>
      </c>
      <c r="F17" s="118">
        <f t="shared" si="11"/>
        <v>0</v>
      </c>
      <c r="G17" s="26">
        <v>0</v>
      </c>
      <c r="H17" s="117">
        <f t="shared" si="12"/>
        <v>0</v>
      </c>
      <c r="I17" s="29">
        <v>0</v>
      </c>
      <c r="J17" s="118">
        <f t="shared" si="13"/>
        <v>0</v>
      </c>
      <c r="K17" s="26">
        <v>0</v>
      </c>
      <c r="L17" s="117">
        <f t="shared" si="14"/>
        <v>0</v>
      </c>
      <c r="M17" s="85">
        <v>0</v>
      </c>
      <c r="N17" s="119">
        <f t="shared" si="15"/>
        <v>0</v>
      </c>
      <c r="O17" s="81">
        <v>0</v>
      </c>
      <c r="P17" s="120">
        <f t="shared" si="16"/>
        <v>0</v>
      </c>
      <c r="Q17" s="85">
        <v>0</v>
      </c>
      <c r="R17" s="119">
        <f t="shared" si="17"/>
        <v>0</v>
      </c>
      <c r="S17" s="81">
        <v>2</v>
      </c>
      <c r="T17" s="120">
        <f t="shared" si="18"/>
        <v>3.0303030303030304E-2</v>
      </c>
      <c r="U17" s="81">
        <v>4</v>
      </c>
      <c r="V17" s="64">
        <f t="shared" si="0"/>
        <v>3.7986343909364581E-5</v>
      </c>
      <c r="W17" s="101" t="s">
        <v>403</v>
      </c>
    </row>
    <row r="18" spans="1:23" x14ac:dyDescent="0.25">
      <c r="A18" s="94">
        <v>22</v>
      </c>
      <c r="B18" s="71" t="s">
        <v>224</v>
      </c>
      <c r="C18" s="26">
        <v>12</v>
      </c>
      <c r="D18" s="117">
        <f t="shared" si="10"/>
        <v>1.2695860091621789E-4</v>
      </c>
      <c r="E18" s="29">
        <v>1</v>
      </c>
      <c r="F18" s="118">
        <f t="shared" si="11"/>
        <v>1.7265193370165745E-4</v>
      </c>
      <c r="G18" s="26">
        <v>0</v>
      </c>
      <c r="H18" s="117">
        <f t="shared" si="12"/>
        <v>0</v>
      </c>
      <c r="I18" s="29">
        <v>0</v>
      </c>
      <c r="J18" s="118">
        <f t="shared" si="13"/>
        <v>0</v>
      </c>
      <c r="K18" s="26">
        <v>0</v>
      </c>
      <c r="L18" s="117">
        <f t="shared" si="14"/>
        <v>0</v>
      </c>
      <c r="M18" s="85">
        <v>0</v>
      </c>
      <c r="N18" s="119">
        <f t="shared" si="15"/>
        <v>0</v>
      </c>
      <c r="O18" s="81">
        <v>0</v>
      </c>
      <c r="P18" s="120">
        <f t="shared" si="16"/>
        <v>0</v>
      </c>
      <c r="Q18" s="85">
        <v>0</v>
      </c>
      <c r="R18" s="119">
        <f t="shared" si="17"/>
        <v>0</v>
      </c>
      <c r="S18" s="81">
        <v>2</v>
      </c>
      <c r="T18" s="120">
        <f t="shared" si="18"/>
        <v>3.0303030303030304E-2</v>
      </c>
      <c r="U18" s="81">
        <v>15</v>
      </c>
      <c r="V18" s="64">
        <f t="shared" si="0"/>
        <v>1.4244878966011718E-4</v>
      </c>
      <c r="W18" s="101" t="s">
        <v>404</v>
      </c>
    </row>
    <row r="19" spans="1:23" x14ac:dyDescent="0.25">
      <c r="A19" s="94">
        <v>23</v>
      </c>
      <c r="B19" s="71" t="s">
        <v>225</v>
      </c>
      <c r="C19" s="26">
        <v>116</v>
      </c>
      <c r="D19" s="117">
        <f t="shared" si="10"/>
        <v>1.2272664755234397E-3</v>
      </c>
      <c r="E19" s="29">
        <v>0</v>
      </c>
      <c r="F19" s="118">
        <f t="shared" si="11"/>
        <v>0</v>
      </c>
      <c r="G19" s="26">
        <v>1</v>
      </c>
      <c r="H19" s="117">
        <f t="shared" si="12"/>
        <v>2.70929287455974E-4</v>
      </c>
      <c r="I19" s="29">
        <v>1</v>
      </c>
      <c r="J19" s="118">
        <f t="shared" si="13"/>
        <v>1.0111223458038423E-3</v>
      </c>
      <c r="K19" s="26">
        <v>0</v>
      </c>
      <c r="L19" s="117">
        <f t="shared" si="14"/>
        <v>0</v>
      </c>
      <c r="M19" s="85">
        <v>0</v>
      </c>
      <c r="N19" s="119">
        <f t="shared" si="15"/>
        <v>0</v>
      </c>
      <c r="O19" s="81">
        <v>0</v>
      </c>
      <c r="P19" s="120">
        <f t="shared" si="16"/>
        <v>0</v>
      </c>
      <c r="Q19" s="85">
        <v>0</v>
      </c>
      <c r="R19" s="119">
        <f t="shared" si="17"/>
        <v>0</v>
      </c>
      <c r="S19" s="81">
        <v>0</v>
      </c>
      <c r="T19" s="120">
        <f t="shared" si="18"/>
        <v>0</v>
      </c>
      <c r="U19" s="81">
        <v>118</v>
      </c>
      <c r="V19" s="64">
        <f t="shared" si="0"/>
        <v>1.1205971453262552E-3</v>
      </c>
      <c r="W19" s="101" t="s">
        <v>405</v>
      </c>
    </row>
    <row r="20" spans="1:23" ht="29.25" thickBot="1" x14ac:dyDescent="0.3">
      <c r="A20" s="95">
        <v>29</v>
      </c>
      <c r="B20" s="96" t="s">
        <v>226</v>
      </c>
      <c r="C20" s="30">
        <v>99</v>
      </c>
      <c r="D20" s="121">
        <f t="shared" si="10"/>
        <v>1.0474084575587976E-3</v>
      </c>
      <c r="E20" s="33">
        <v>2</v>
      </c>
      <c r="F20" s="122">
        <f t="shared" si="11"/>
        <v>3.453038674033149E-4</v>
      </c>
      <c r="G20" s="30">
        <v>2</v>
      </c>
      <c r="H20" s="121">
        <f t="shared" si="12"/>
        <v>5.4185857491194801E-4</v>
      </c>
      <c r="I20" s="33">
        <v>1</v>
      </c>
      <c r="J20" s="122">
        <f t="shared" si="13"/>
        <v>1.0111223458038423E-3</v>
      </c>
      <c r="K20" s="30">
        <v>1</v>
      </c>
      <c r="L20" s="121">
        <f t="shared" si="14"/>
        <v>1.4925373134328358E-2</v>
      </c>
      <c r="M20" s="123">
        <v>0</v>
      </c>
      <c r="N20" s="124">
        <f t="shared" si="15"/>
        <v>0</v>
      </c>
      <c r="O20" s="125">
        <v>0</v>
      </c>
      <c r="P20" s="126">
        <f t="shared" si="16"/>
        <v>0</v>
      </c>
      <c r="Q20" s="123">
        <v>0</v>
      </c>
      <c r="R20" s="124">
        <f t="shared" si="17"/>
        <v>0</v>
      </c>
      <c r="S20" s="125">
        <v>0</v>
      </c>
      <c r="T20" s="126">
        <f t="shared" si="18"/>
        <v>0</v>
      </c>
      <c r="U20" s="125">
        <v>105</v>
      </c>
      <c r="V20" s="66">
        <f t="shared" si="0"/>
        <v>9.971415276208203E-4</v>
      </c>
      <c r="W20" s="101" t="s">
        <v>406</v>
      </c>
    </row>
    <row r="21" spans="1:23" ht="29.25" thickBot="1" x14ac:dyDescent="0.3">
      <c r="A21" s="93">
        <v>3</v>
      </c>
      <c r="B21" s="6" t="s">
        <v>227</v>
      </c>
      <c r="C21" s="109">
        <f>SUM(C22:C25)</f>
        <v>17070</v>
      </c>
      <c r="D21" s="110">
        <f t="shared" si="10"/>
        <v>0.18059860980331996</v>
      </c>
      <c r="E21" s="111">
        <f>SUM(E22:E25)</f>
        <v>1546</v>
      </c>
      <c r="F21" s="112">
        <f t="shared" si="11"/>
        <v>0.26691988950276241</v>
      </c>
      <c r="G21" s="109">
        <f>SUM(G22:G25)</f>
        <v>1193</v>
      </c>
      <c r="H21" s="110">
        <f t="shared" si="12"/>
        <v>0.32321863993497696</v>
      </c>
      <c r="I21" s="111">
        <f>SUM(I22:I25)</f>
        <v>430</v>
      </c>
      <c r="J21" s="112">
        <f t="shared" si="13"/>
        <v>0.43478260869565216</v>
      </c>
      <c r="K21" s="109">
        <f>SUM(K22:K25)</f>
        <v>28</v>
      </c>
      <c r="L21" s="110">
        <f t="shared" si="14"/>
        <v>0.41791044776119401</v>
      </c>
      <c r="M21" s="113">
        <f>SUM(M22:M25)</f>
        <v>52</v>
      </c>
      <c r="N21" s="114">
        <f t="shared" si="15"/>
        <v>0.38805970149253732</v>
      </c>
      <c r="O21" s="115">
        <f>SUM(O22:O25)</f>
        <v>9</v>
      </c>
      <c r="P21" s="116">
        <f t="shared" si="16"/>
        <v>0.34615384615384615</v>
      </c>
      <c r="Q21" s="113">
        <f>SUM(Q22:Q25)</f>
        <v>4</v>
      </c>
      <c r="R21" s="114">
        <f t="shared" si="17"/>
        <v>0.23529411764705882</v>
      </c>
      <c r="S21" s="115">
        <f>SUM(S22:S25)</f>
        <v>16</v>
      </c>
      <c r="T21" s="116">
        <f t="shared" si="18"/>
        <v>0.24242424242424243</v>
      </c>
      <c r="U21" s="68">
        <f>SUM(U22:U25)</f>
        <v>20348</v>
      </c>
      <c r="V21" s="8">
        <f t="shared" si="0"/>
        <v>0.19323653146693764</v>
      </c>
    </row>
    <row r="22" spans="1:23" ht="28.5" x14ac:dyDescent="0.25">
      <c r="A22" s="94">
        <v>30</v>
      </c>
      <c r="B22" s="71" t="s">
        <v>228</v>
      </c>
      <c r="C22" s="26">
        <v>1058</v>
      </c>
      <c r="D22" s="117">
        <f t="shared" si="10"/>
        <v>1.1193516647446545E-2</v>
      </c>
      <c r="E22" s="29">
        <v>86</v>
      </c>
      <c r="F22" s="118">
        <f t="shared" si="11"/>
        <v>1.4848066298342542E-2</v>
      </c>
      <c r="G22" s="26">
        <v>44</v>
      </c>
      <c r="H22" s="117">
        <f t="shared" si="12"/>
        <v>1.1920888648062856E-2</v>
      </c>
      <c r="I22" s="29">
        <v>18</v>
      </c>
      <c r="J22" s="118">
        <f t="shared" si="13"/>
        <v>1.8200202224469161E-2</v>
      </c>
      <c r="K22" s="26">
        <v>2</v>
      </c>
      <c r="L22" s="117">
        <f t="shared" si="14"/>
        <v>2.9850746268656716E-2</v>
      </c>
      <c r="M22" s="85">
        <v>5</v>
      </c>
      <c r="N22" s="119">
        <f t="shared" si="15"/>
        <v>3.7313432835820892E-2</v>
      </c>
      <c r="O22" s="81">
        <v>1</v>
      </c>
      <c r="P22" s="120">
        <f t="shared" si="16"/>
        <v>3.8461538461538464E-2</v>
      </c>
      <c r="Q22" s="85">
        <v>1</v>
      </c>
      <c r="R22" s="119">
        <f t="shared" si="17"/>
        <v>5.8823529411764705E-2</v>
      </c>
      <c r="S22" s="81">
        <v>1</v>
      </c>
      <c r="T22" s="120">
        <f t="shared" ref="T22:T33" si="19">S22/$S$60</f>
        <v>1.5151515151515152E-2</v>
      </c>
      <c r="U22" s="81">
        <v>1216</v>
      </c>
      <c r="V22" s="64">
        <f t="shared" si="0"/>
        <v>1.1547848548446833E-2</v>
      </c>
      <c r="W22" s="101" t="s">
        <v>407</v>
      </c>
    </row>
    <row r="23" spans="1:23" x14ac:dyDescent="0.25">
      <c r="A23" s="94">
        <v>31</v>
      </c>
      <c r="B23" s="71" t="s">
        <v>229</v>
      </c>
      <c r="C23" s="26">
        <v>12365</v>
      </c>
      <c r="D23" s="117">
        <f t="shared" si="10"/>
        <v>0.13082025836075287</v>
      </c>
      <c r="E23" s="29">
        <v>1164</v>
      </c>
      <c r="F23" s="118">
        <f t="shared" si="11"/>
        <v>0.20096685082872928</v>
      </c>
      <c r="G23" s="26">
        <v>955</v>
      </c>
      <c r="H23" s="117">
        <f t="shared" si="12"/>
        <v>0.25873746952045518</v>
      </c>
      <c r="I23" s="29">
        <v>366</v>
      </c>
      <c r="J23" s="118">
        <f t="shared" si="13"/>
        <v>0.37007077856420628</v>
      </c>
      <c r="K23" s="26">
        <v>25</v>
      </c>
      <c r="L23" s="117">
        <f t="shared" si="14"/>
        <v>0.37313432835820898</v>
      </c>
      <c r="M23" s="85">
        <v>41</v>
      </c>
      <c r="N23" s="119">
        <f t="shared" si="15"/>
        <v>0.30597014925373134</v>
      </c>
      <c r="O23" s="81">
        <v>8</v>
      </c>
      <c r="P23" s="120">
        <f t="shared" si="16"/>
        <v>0.30769230769230771</v>
      </c>
      <c r="Q23" s="85">
        <v>3</v>
      </c>
      <c r="R23" s="119">
        <f t="shared" si="17"/>
        <v>0.17647058823529413</v>
      </c>
      <c r="S23" s="81">
        <v>14</v>
      </c>
      <c r="T23" s="120">
        <f t="shared" si="19"/>
        <v>0.21212121212121213</v>
      </c>
      <c r="U23" s="81">
        <v>14941</v>
      </c>
      <c r="V23" s="64">
        <f t="shared" si="0"/>
        <v>0.14188849108745405</v>
      </c>
      <c r="W23" s="101" t="s">
        <v>408</v>
      </c>
    </row>
    <row r="24" spans="1:23" x14ac:dyDescent="0.25">
      <c r="A24" s="94">
        <v>32</v>
      </c>
      <c r="B24" s="71" t="s">
        <v>230</v>
      </c>
      <c r="C24" s="26">
        <v>3165</v>
      </c>
      <c r="D24" s="117">
        <f t="shared" si="10"/>
        <v>3.3485330991652469E-2</v>
      </c>
      <c r="E24" s="29">
        <v>251</v>
      </c>
      <c r="F24" s="118">
        <f t="shared" si="11"/>
        <v>4.3335635359116019E-2</v>
      </c>
      <c r="G24" s="26">
        <v>175</v>
      </c>
      <c r="H24" s="117">
        <f t="shared" si="12"/>
        <v>4.7412625304795446E-2</v>
      </c>
      <c r="I24" s="29">
        <v>42</v>
      </c>
      <c r="J24" s="118">
        <f t="shared" si="13"/>
        <v>4.2467138523761376E-2</v>
      </c>
      <c r="K24" s="26">
        <v>1</v>
      </c>
      <c r="L24" s="117">
        <f t="shared" si="14"/>
        <v>1.4925373134328358E-2</v>
      </c>
      <c r="M24" s="85">
        <v>6</v>
      </c>
      <c r="N24" s="119">
        <f t="shared" si="15"/>
        <v>4.4776119402985072E-2</v>
      </c>
      <c r="O24" s="81">
        <v>0</v>
      </c>
      <c r="P24" s="120">
        <f t="shared" si="16"/>
        <v>0</v>
      </c>
      <c r="Q24" s="85">
        <v>0</v>
      </c>
      <c r="R24" s="119">
        <f t="shared" si="17"/>
        <v>0</v>
      </c>
      <c r="S24" s="81">
        <v>1</v>
      </c>
      <c r="T24" s="120">
        <f t="shared" si="19"/>
        <v>1.5151515151515152E-2</v>
      </c>
      <c r="U24" s="81">
        <v>3641</v>
      </c>
      <c r="V24" s="64">
        <f t="shared" si="0"/>
        <v>3.4577069543499109E-2</v>
      </c>
      <c r="W24" s="101" t="s">
        <v>409</v>
      </c>
    </row>
    <row r="25" spans="1:23" ht="29.25" thickBot="1" x14ac:dyDescent="0.3">
      <c r="A25" s="95">
        <v>39</v>
      </c>
      <c r="B25" s="96" t="s">
        <v>231</v>
      </c>
      <c r="C25" s="30">
        <v>482</v>
      </c>
      <c r="D25" s="121">
        <f t="shared" si="10"/>
        <v>5.0995038034680855E-3</v>
      </c>
      <c r="E25" s="33">
        <v>45</v>
      </c>
      <c r="F25" s="122">
        <f t="shared" si="11"/>
        <v>7.7693370165745857E-3</v>
      </c>
      <c r="G25" s="30">
        <v>19</v>
      </c>
      <c r="H25" s="121">
        <f t="shared" si="12"/>
        <v>5.1476564616635056E-3</v>
      </c>
      <c r="I25" s="33">
        <v>4</v>
      </c>
      <c r="J25" s="122">
        <f t="shared" si="13"/>
        <v>4.0444893832153692E-3</v>
      </c>
      <c r="K25" s="30">
        <v>0</v>
      </c>
      <c r="L25" s="121">
        <f t="shared" si="14"/>
        <v>0</v>
      </c>
      <c r="M25" s="123">
        <v>0</v>
      </c>
      <c r="N25" s="124">
        <f t="shared" si="15"/>
        <v>0</v>
      </c>
      <c r="O25" s="125">
        <v>0</v>
      </c>
      <c r="P25" s="126">
        <f t="shared" si="16"/>
        <v>0</v>
      </c>
      <c r="Q25" s="123">
        <v>0</v>
      </c>
      <c r="R25" s="124">
        <f t="shared" si="17"/>
        <v>0</v>
      </c>
      <c r="S25" s="125">
        <v>0</v>
      </c>
      <c r="T25" s="126">
        <f t="shared" si="19"/>
        <v>0</v>
      </c>
      <c r="U25" s="125">
        <v>550</v>
      </c>
      <c r="V25" s="66">
        <f t="shared" si="0"/>
        <v>5.2231222875376302E-3</v>
      </c>
      <c r="W25" s="101" t="s">
        <v>410</v>
      </c>
    </row>
    <row r="26" spans="1:23" ht="15.75" thickBot="1" x14ac:dyDescent="0.3">
      <c r="A26" s="93">
        <v>4</v>
      </c>
      <c r="B26" s="6" t="s">
        <v>232</v>
      </c>
      <c r="C26" s="109">
        <f>SUM(C27:C33)</f>
        <v>15243</v>
      </c>
      <c r="D26" s="110">
        <f>C26/$C$60</f>
        <v>0.16126916281382578</v>
      </c>
      <c r="E26" s="111">
        <f>SUM(E27:E33)</f>
        <v>784</v>
      </c>
      <c r="F26" s="112">
        <f>E26/$E$60</f>
        <v>0.13535911602209943</v>
      </c>
      <c r="G26" s="109">
        <f>SUM(G27:G33)</f>
        <v>456</v>
      </c>
      <c r="H26" s="110">
        <f>G26/$G$60</f>
        <v>0.12354375507992414</v>
      </c>
      <c r="I26" s="111">
        <f>SUM(I27:I33)</f>
        <v>125</v>
      </c>
      <c r="J26" s="112">
        <f>I26/$I$60</f>
        <v>0.12639029322548029</v>
      </c>
      <c r="K26" s="109">
        <f>SUM(K27:K33)</f>
        <v>10</v>
      </c>
      <c r="L26" s="110">
        <f>K26/$K$60</f>
        <v>0.14925373134328357</v>
      </c>
      <c r="M26" s="113">
        <f>SUM(M27:M33)</f>
        <v>29</v>
      </c>
      <c r="N26" s="114">
        <f>M26/$M$60</f>
        <v>0.21641791044776118</v>
      </c>
      <c r="O26" s="115">
        <f>SUM(O27:O33)</f>
        <v>4</v>
      </c>
      <c r="P26" s="116">
        <f>O26/$O$60</f>
        <v>0.15384615384615385</v>
      </c>
      <c r="Q26" s="113">
        <f>SUM(Q27:Q33)</f>
        <v>8</v>
      </c>
      <c r="R26" s="114">
        <f>Q26/$Q$60</f>
        <v>0.47058823529411764</v>
      </c>
      <c r="S26" s="115">
        <f>SUM(S27:S33)</f>
        <v>23</v>
      </c>
      <c r="T26" s="116">
        <f>S26/$S$60</f>
        <v>0.34848484848484851</v>
      </c>
      <c r="U26" s="68">
        <f>SUM(U27:U33)</f>
        <v>16682</v>
      </c>
      <c r="V26" s="8">
        <f t="shared" si="0"/>
        <v>0.158422047274005</v>
      </c>
    </row>
    <row r="27" spans="1:23" x14ac:dyDescent="0.25">
      <c r="A27" s="94">
        <v>40</v>
      </c>
      <c r="B27" s="71" t="s">
        <v>233</v>
      </c>
      <c r="C27" s="26">
        <v>1537</v>
      </c>
      <c r="D27" s="117">
        <f t="shared" si="10"/>
        <v>1.6261280800685576E-2</v>
      </c>
      <c r="E27" s="29">
        <v>77</v>
      </c>
      <c r="F27" s="118">
        <f t="shared" si="11"/>
        <v>1.3294198895027625E-2</v>
      </c>
      <c r="G27" s="26">
        <v>42</v>
      </c>
      <c r="H27" s="117">
        <f t="shared" si="12"/>
        <v>1.1379030073150907E-2</v>
      </c>
      <c r="I27" s="29">
        <v>9</v>
      </c>
      <c r="J27" s="118">
        <f t="shared" si="13"/>
        <v>9.1001011122345803E-3</v>
      </c>
      <c r="K27" s="26">
        <v>0</v>
      </c>
      <c r="L27" s="117">
        <f t="shared" si="14"/>
        <v>0</v>
      </c>
      <c r="M27" s="85">
        <v>1</v>
      </c>
      <c r="N27" s="119">
        <f t="shared" si="15"/>
        <v>7.462686567164179E-3</v>
      </c>
      <c r="O27" s="81">
        <v>0</v>
      </c>
      <c r="P27" s="120">
        <f t="shared" si="16"/>
        <v>0</v>
      </c>
      <c r="Q27" s="85">
        <v>0</v>
      </c>
      <c r="R27" s="119">
        <f t="shared" si="17"/>
        <v>0</v>
      </c>
      <c r="S27" s="81">
        <v>1</v>
      </c>
      <c r="T27" s="120">
        <f t="shared" si="19"/>
        <v>1.5151515151515152E-2</v>
      </c>
      <c r="U27" s="81">
        <v>1667</v>
      </c>
      <c r="V27" s="64">
        <f t="shared" si="0"/>
        <v>1.5830808824227691E-2</v>
      </c>
      <c r="W27" s="101" t="s">
        <v>411</v>
      </c>
    </row>
    <row r="28" spans="1:23" x14ac:dyDescent="0.25">
      <c r="A28" s="94">
        <v>41</v>
      </c>
      <c r="B28" s="71" t="s">
        <v>234</v>
      </c>
      <c r="C28" s="26">
        <v>1863</v>
      </c>
      <c r="D28" s="117">
        <f t="shared" si="10"/>
        <v>1.9710322792242829E-2</v>
      </c>
      <c r="E28" s="29">
        <v>77</v>
      </c>
      <c r="F28" s="118">
        <f t="shared" si="11"/>
        <v>1.3294198895027625E-2</v>
      </c>
      <c r="G28" s="26">
        <v>43</v>
      </c>
      <c r="H28" s="117">
        <f t="shared" si="12"/>
        <v>1.1649959360606881E-2</v>
      </c>
      <c r="I28" s="29">
        <v>12</v>
      </c>
      <c r="J28" s="118">
        <f t="shared" si="13"/>
        <v>1.2133468149646108E-2</v>
      </c>
      <c r="K28" s="26">
        <v>1</v>
      </c>
      <c r="L28" s="117">
        <f t="shared" si="14"/>
        <v>1.4925373134328358E-2</v>
      </c>
      <c r="M28" s="85">
        <v>3</v>
      </c>
      <c r="N28" s="119">
        <f t="shared" si="15"/>
        <v>2.2388059701492536E-2</v>
      </c>
      <c r="O28" s="81">
        <v>0</v>
      </c>
      <c r="P28" s="120">
        <f t="shared" si="16"/>
        <v>0</v>
      </c>
      <c r="Q28" s="85">
        <v>0</v>
      </c>
      <c r="R28" s="119">
        <f t="shared" si="17"/>
        <v>0</v>
      </c>
      <c r="S28" s="81">
        <v>1</v>
      </c>
      <c r="T28" s="120">
        <f t="shared" si="19"/>
        <v>1.5151515151515152E-2</v>
      </c>
      <c r="U28" s="81">
        <v>2000</v>
      </c>
      <c r="V28" s="64">
        <f t="shared" si="0"/>
        <v>1.8993171954682291E-2</v>
      </c>
      <c r="W28" s="101" t="s">
        <v>412</v>
      </c>
    </row>
    <row r="29" spans="1:23" x14ac:dyDescent="0.25">
      <c r="A29" s="94">
        <v>42</v>
      </c>
      <c r="B29" s="71" t="s">
        <v>235</v>
      </c>
      <c r="C29" s="26">
        <v>6680</v>
      </c>
      <c r="D29" s="117">
        <f t="shared" si="10"/>
        <v>7.0673621176694637E-2</v>
      </c>
      <c r="E29" s="29">
        <v>366</v>
      </c>
      <c r="F29" s="118">
        <f t="shared" si="11"/>
        <v>6.3190607734806628E-2</v>
      </c>
      <c r="G29" s="26">
        <v>196</v>
      </c>
      <c r="H29" s="117">
        <f t="shared" si="12"/>
        <v>5.3102140341370903E-2</v>
      </c>
      <c r="I29" s="29">
        <v>57</v>
      </c>
      <c r="J29" s="118">
        <f t="shared" si="13"/>
        <v>5.7633973710819006E-2</v>
      </c>
      <c r="K29" s="26">
        <v>3</v>
      </c>
      <c r="L29" s="117">
        <f t="shared" si="14"/>
        <v>4.4776119402985072E-2</v>
      </c>
      <c r="M29" s="85">
        <v>14</v>
      </c>
      <c r="N29" s="119">
        <f t="shared" si="15"/>
        <v>0.1044776119402985</v>
      </c>
      <c r="O29" s="81">
        <v>0</v>
      </c>
      <c r="P29" s="120">
        <f t="shared" si="16"/>
        <v>0</v>
      </c>
      <c r="Q29" s="85">
        <v>0</v>
      </c>
      <c r="R29" s="119">
        <f t="shared" si="17"/>
        <v>0</v>
      </c>
      <c r="S29" s="81">
        <v>6</v>
      </c>
      <c r="T29" s="120">
        <f t="shared" si="19"/>
        <v>9.0909090909090912E-2</v>
      </c>
      <c r="U29" s="81">
        <v>7322</v>
      </c>
      <c r="V29" s="64">
        <f t="shared" si="0"/>
        <v>6.9534002526091876E-2</v>
      </c>
      <c r="W29" s="101" t="s">
        <v>413</v>
      </c>
    </row>
    <row r="30" spans="1:23" x14ac:dyDescent="0.25">
      <c r="A30" s="94">
        <v>43</v>
      </c>
      <c r="B30" s="71" t="s">
        <v>236</v>
      </c>
      <c r="C30" s="26">
        <v>1270</v>
      </c>
      <c r="D30" s="117">
        <f t="shared" si="10"/>
        <v>1.3436451930299728E-2</v>
      </c>
      <c r="E30" s="29">
        <v>56</v>
      </c>
      <c r="F30" s="118">
        <f t="shared" si="11"/>
        <v>9.6685082872928173E-3</v>
      </c>
      <c r="G30" s="26">
        <v>32</v>
      </c>
      <c r="H30" s="117">
        <f t="shared" si="12"/>
        <v>8.6697371985911681E-3</v>
      </c>
      <c r="I30" s="29">
        <v>13</v>
      </c>
      <c r="J30" s="118">
        <f t="shared" si="13"/>
        <v>1.314459049544995E-2</v>
      </c>
      <c r="K30" s="26">
        <v>1</v>
      </c>
      <c r="L30" s="117">
        <f t="shared" si="14"/>
        <v>1.4925373134328358E-2</v>
      </c>
      <c r="M30" s="85">
        <v>1</v>
      </c>
      <c r="N30" s="119">
        <f t="shared" si="15"/>
        <v>7.462686567164179E-3</v>
      </c>
      <c r="O30" s="81">
        <v>0</v>
      </c>
      <c r="P30" s="120">
        <f t="shared" si="16"/>
        <v>0</v>
      </c>
      <c r="Q30" s="85">
        <v>0</v>
      </c>
      <c r="R30" s="119">
        <f t="shared" si="17"/>
        <v>0</v>
      </c>
      <c r="S30" s="81">
        <v>0</v>
      </c>
      <c r="T30" s="120">
        <f t="shared" si="19"/>
        <v>0</v>
      </c>
      <c r="U30" s="81">
        <v>1373</v>
      </c>
      <c r="V30" s="64">
        <f t="shared" si="0"/>
        <v>1.3038812546889393E-2</v>
      </c>
      <c r="W30" s="101" t="s">
        <v>414</v>
      </c>
    </row>
    <row r="31" spans="1:23" ht="28.5" x14ac:dyDescent="0.25">
      <c r="A31" s="94">
        <v>44</v>
      </c>
      <c r="B31" s="71" t="s">
        <v>237</v>
      </c>
      <c r="C31" s="26">
        <v>1984</v>
      </c>
      <c r="D31" s="117">
        <f t="shared" si="10"/>
        <v>2.0990488684814693E-2</v>
      </c>
      <c r="E31" s="29">
        <v>120</v>
      </c>
      <c r="F31" s="118">
        <f t="shared" si="11"/>
        <v>2.0718232044198894E-2</v>
      </c>
      <c r="G31" s="26">
        <v>73</v>
      </c>
      <c r="H31" s="117">
        <f t="shared" si="12"/>
        <v>1.97778379842861E-2</v>
      </c>
      <c r="I31" s="29">
        <v>25</v>
      </c>
      <c r="J31" s="118">
        <f t="shared" si="13"/>
        <v>2.5278058645096056E-2</v>
      </c>
      <c r="K31" s="26">
        <v>2</v>
      </c>
      <c r="L31" s="117">
        <f t="shared" si="14"/>
        <v>2.9850746268656716E-2</v>
      </c>
      <c r="M31" s="85">
        <v>5</v>
      </c>
      <c r="N31" s="119">
        <f t="shared" si="15"/>
        <v>3.7313432835820892E-2</v>
      </c>
      <c r="O31" s="81">
        <v>2</v>
      </c>
      <c r="P31" s="120">
        <f t="shared" si="16"/>
        <v>7.6923076923076927E-2</v>
      </c>
      <c r="Q31" s="85">
        <v>6</v>
      </c>
      <c r="R31" s="119">
        <f t="shared" si="17"/>
        <v>0.35294117647058826</v>
      </c>
      <c r="S31" s="81">
        <v>3</v>
      </c>
      <c r="T31" s="120">
        <f t="shared" si="19"/>
        <v>4.5454545454545456E-2</v>
      </c>
      <c r="U31" s="81">
        <v>2220</v>
      </c>
      <c r="V31" s="64">
        <f t="shared" si="0"/>
        <v>2.1082420869697343E-2</v>
      </c>
      <c r="W31" s="101" t="s">
        <v>415</v>
      </c>
    </row>
    <row r="32" spans="1:23" ht="28.5" x14ac:dyDescent="0.25">
      <c r="A32" s="94">
        <v>45</v>
      </c>
      <c r="B32" s="71" t="s">
        <v>238</v>
      </c>
      <c r="C32" s="26">
        <v>1347</v>
      </c>
      <c r="D32" s="117">
        <f t="shared" si="10"/>
        <v>1.425110295284546E-2</v>
      </c>
      <c r="E32" s="29">
        <v>74</v>
      </c>
      <c r="F32" s="118">
        <f t="shared" si="11"/>
        <v>1.2776243093922652E-2</v>
      </c>
      <c r="G32" s="26">
        <v>53</v>
      </c>
      <c r="H32" s="117">
        <f t="shared" si="12"/>
        <v>1.4359252235166622E-2</v>
      </c>
      <c r="I32" s="29">
        <v>9</v>
      </c>
      <c r="J32" s="118">
        <f t="shared" si="13"/>
        <v>9.1001011122345803E-3</v>
      </c>
      <c r="K32" s="26">
        <v>2</v>
      </c>
      <c r="L32" s="117">
        <f t="shared" si="14"/>
        <v>2.9850746268656716E-2</v>
      </c>
      <c r="M32" s="85">
        <v>4</v>
      </c>
      <c r="N32" s="119">
        <f t="shared" si="15"/>
        <v>2.9850746268656716E-2</v>
      </c>
      <c r="O32" s="81">
        <v>2</v>
      </c>
      <c r="P32" s="120">
        <f t="shared" si="16"/>
        <v>7.6923076923076927E-2</v>
      </c>
      <c r="Q32" s="85">
        <v>2</v>
      </c>
      <c r="R32" s="119">
        <f t="shared" si="17"/>
        <v>0.11764705882352941</v>
      </c>
      <c r="S32" s="81">
        <v>12</v>
      </c>
      <c r="T32" s="120">
        <f t="shared" si="19"/>
        <v>0.18181818181818182</v>
      </c>
      <c r="U32" s="81">
        <v>1505</v>
      </c>
      <c r="V32" s="64">
        <f t="shared" si="0"/>
        <v>1.4292361895898425E-2</v>
      </c>
      <c r="W32" s="101" t="s">
        <v>416</v>
      </c>
    </row>
    <row r="33" spans="1:23" ht="29.25" thickBot="1" x14ac:dyDescent="0.3">
      <c r="A33" s="95">
        <v>49</v>
      </c>
      <c r="B33" s="96" t="s">
        <v>239</v>
      </c>
      <c r="C33" s="30">
        <v>562</v>
      </c>
      <c r="D33" s="121">
        <f t="shared" si="10"/>
        <v>5.9458944762428717E-3</v>
      </c>
      <c r="E33" s="33">
        <v>14</v>
      </c>
      <c r="F33" s="122">
        <f t="shared" si="11"/>
        <v>2.4171270718232043E-3</v>
      </c>
      <c r="G33" s="30">
        <v>17</v>
      </c>
      <c r="H33" s="121">
        <f t="shared" si="12"/>
        <v>4.6057978867515576E-3</v>
      </c>
      <c r="I33" s="33">
        <v>0</v>
      </c>
      <c r="J33" s="122">
        <f t="shared" si="13"/>
        <v>0</v>
      </c>
      <c r="K33" s="30">
        <v>1</v>
      </c>
      <c r="L33" s="121">
        <f t="shared" si="14"/>
        <v>1.4925373134328358E-2</v>
      </c>
      <c r="M33" s="123">
        <v>1</v>
      </c>
      <c r="N33" s="124">
        <f t="shared" si="15"/>
        <v>7.462686567164179E-3</v>
      </c>
      <c r="O33" s="125">
        <v>0</v>
      </c>
      <c r="P33" s="126">
        <f t="shared" si="16"/>
        <v>0</v>
      </c>
      <c r="Q33" s="123">
        <v>0</v>
      </c>
      <c r="R33" s="124">
        <f t="shared" si="17"/>
        <v>0</v>
      </c>
      <c r="S33" s="125">
        <v>0</v>
      </c>
      <c r="T33" s="126">
        <f t="shared" si="19"/>
        <v>0</v>
      </c>
      <c r="U33" s="125">
        <v>595</v>
      </c>
      <c r="V33" s="66">
        <f t="shared" si="0"/>
        <v>5.650468656517982E-3</v>
      </c>
      <c r="W33" s="101" t="s">
        <v>417</v>
      </c>
    </row>
    <row r="34" spans="1:23" ht="15.75" thickBot="1" x14ac:dyDescent="0.3">
      <c r="A34" s="93">
        <v>5</v>
      </c>
      <c r="B34" s="6" t="s">
        <v>240</v>
      </c>
      <c r="C34" s="109">
        <f>SUM(C35:C39)</f>
        <v>24236</v>
      </c>
      <c r="D34" s="110">
        <f t="shared" si="10"/>
        <v>0.25641405431712144</v>
      </c>
      <c r="E34" s="111">
        <f>SUM(E35:E39)</f>
        <v>802</v>
      </c>
      <c r="F34" s="112">
        <f t="shared" si="11"/>
        <v>0.13846685082872928</v>
      </c>
      <c r="G34" s="109">
        <f>SUM(G35:G39)</f>
        <v>443</v>
      </c>
      <c r="H34" s="110">
        <f t="shared" si="12"/>
        <v>0.12002167434299647</v>
      </c>
      <c r="I34" s="111">
        <f>SUM(I35:I39)</f>
        <v>98</v>
      </c>
      <c r="J34" s="112">
        <f t="shared" si="13"/>
        <v>9.9089989888776542E-2</v>
      </c>
      <c r="K34" s="109">
        <f>SUM(K35:K39)</f>
        <v>5</v>
      </c>
      <c r="L34" s="110">
        <f t="shared" si="14"/>
        <v>7.4626865671641784E-2</v>
      </c>
      <c r="M34" s="113">
        <f>SUM(M35:M39)</f>
        <v>15</v>
      </c>
      <c r="N34" s="114">
        <f t="shared" si="15"/>
        <v>0.11194029850746269</v>
      </c>
      <c r="O34" s="115">
        <f>SUM(O35:O39)</f>
        <v>2</v>
      </c>
      <c r="P34" s="116">
        <f t="shared" si="16"/>
        <v>7.6923076923076927E-2</v>
      </c>
      <c r="Q34" s="113">
        <f>SUM(Q35:Q39)</f>
        <v>1</v>
      </c>
      <c r="R34" s="114">
        <f t="shared" si="17"/>
        <v>5.8823529411764705E-2</v>
      </c>
      <c r="S34" s="115">
        <f>SUM(S35:S39)</f>
        <v>4</v>
      </c>
      <c r="T34" s="116">
        <f t="shared" ref="T34:T40" si="20">S34/$S$60</f>
        <v>6.0606060606060608E-2</v>
      </c>
      <c r="U34" s="68">
        <f>SUM(U35:U39)</f>
        <v>25606</v>
      </c>
      <c r="V34" s="8">
        <f t="shared" si="0"/>
        <v>0.24316958053579737</v>
      </c>
    </row>
    <row r="35" spans="1:23" x14ac:dyDescent="0.25">
      <c r="A35" s="94">
        <v>50</v>
      </c>
      <c r="B35" s="71" t="s">
        <v>241</v>
      </c>
      <c r="C35" s="26">
        <v>1879</v>
      </c>
      <c r="D35" s="117">
        <f t="shared" si="10"/>
        <v>1.9879600926797785E-2</v>
      </c>
      <c r="E35" s="29">
        <v>50</v>
      </c>
      <c r="F35" s="118">
        <f t="shared" si="11"/>
        <v>8.6325966850828734E-3</v>
      </c>
      <c r="G35" s="26">
        <v>20</v>
      </c>
      <c r="H35" s="117">
        <f t="shared" si="12"/>
        <v>5.4185857491194801E-3</v>
      </c>
      <c r="I35" s="29">
        <v>4</v>
      </c>
      <c r="J35" s="118">
        <f t="shared" si="13"/>
        <v>4.0444893832153692E-3</v>
      </c>
      <c r="K35" s="26">
        <v>0</v>
      </c>
      <c r="L35" s="117">
        <f t="shared" si="14"/>
        <v>0</v>
      </c>
      <c r="M35" s="85">
        <v>0</v>
      </c>
      <c r="N35" s="119">
        <f t="shared" si="15"/>
        <v>0</v>
      </c>
      <c r="O35" s="81">
        <v>0</v>
      </c>
      <c r="P35" s="120">
        <f t="shared" si="16"/>
        <v>0</v>
      </c>
      <c r="Q35" s="85">
        <v>0</v>
      </c>
      <c r="R35" s="119">
        <f t="shared" si="17"/>
        <v>0</v>
      </c>
      <c r="S35" s="81">
        <v>0</v>
      </c>
      <c r="T35" s="120">
        <f t="shared" si="20"/>
        <v>0</v>
      </c>
      <c r="U35" s="81">
        <v>1953</v>
      </c>
      <c r="V35" s="64">
        <f t="shared" si="0"/>
        <v>1.8546832413747258E-2</v>
      </c>
      <c r="W35" s="101" t="s">
        <v>418</v>
      </c>
    </row>
    <row r="36" spans="1:23" x14ac:dyDescent="0.25">
      <c r="A36" s="94">
        <v>51</v>
      </c>
      <c r="B36" s="71" t="s">
        <v>242</v>
      </c>
      <c r="C36" s="26">
        <v>9066</v>
      </c>
      <c r="D36" s="117">
        <f t="shared" si="10"/>
        <v>9.5917222992202622E-2</v>
      </c>
      <c r="E36" s="29">
        <v>270</v>
      </c>
      <c r="F36" s="118">
        <f t="shared" si="11"/>
        <v>4.6616022099447513E-2</v>
      </c>
      <c r="G36" s="26">
        <v>112</v>
      </c>
      <c r="H36" s="117">
        <f t="shared" si="12"/>
        <v>3.0344080195069088E-2</v>
      </c>
      <c r="I36" s="29">
        <v>25</v>
      </c>
      <c r="J36" s="118">
        <f t="shared" si="13"/>
        <v>2.5278058645096056E-2</v>
      </c>
      <c r="K36" s="26">
        <v>2</v>
      </c>
      <c r="L36" s="117">
        <f t="shared" si="14"/>
        <v>2.9850746268656716E-2</v>
      </c>
      <c r="M36" s="85">
        <v>5</v>
      </c>
      <c r="N36" s="119">
        <f t="shared" si="15"/>
        <v>3.7313432835820892E-2</v>
      </c>
      <c r="O36" s="81">
        <v>2</v>
      </c>
      <c r="P36" s="120">
        <f t="shared" si="16"/>
        <v>7.6923076923076927E-2</v>
      </c>
      <c r="Q36" s="85">
        <v>1</v>
      </c>
      <c r="R36" s="119">
        <f t="shared" si="17"/>
        <v>5.8823529411764705E-2</v>
      </c>
      <c r="S36" s="81">
        <v>0</v>
      </c>
      <c r="T36" s="120">
        <f t="shared" si="20"/>
        <v>0</v>
      </c>
      <c r="U36" s="81">
        <v>9483</v>
      </c>
      <c r="V36" s="64">
        <f t="shared" si="0"/>
        <v>9.0056124823126082E-2</v>
      </c>
      <c r="W36" s="101" t="s">
        <v>419</v>
      </c>
    </row>
    <row r="37" spans="1:23" x14ac:dyDescent="0.25">
      <c r="A37" s="94">
        <v>52</v>
      </c>
      <c r="B37" s="71" t="s">
        <v>243</v>
      </c>
      <c r="C37" s="26">
        <v>3302</v>
      </c>
      <c r="D37" s="117">
        <f t="shared" si="10"/>
        <v>3.4934775018779292E-2</v>
      </c>
      <c r="E37" s="29">
        <v>20</v>
      </c>
      <c r="F37" s="118">
        <f t="shared" si="11"/>
        <v>3.453038674033149E-3</v>
      </c>
      <c r="G37" s="26">
        <v>13</v>
      </c>
      <c r="H37" s="117">
        <f t="shared" si="12"/>
        <v>3.522080736927662E-3</v>
      </c>
      <c r="I37" s="29">
        <v>2</v>
      </c>
      <c r="J37" s="118">
        <f t="shared" si="13"/>
        <v>2.0222446916076846E-3</v>
      </c>
      <c r="K37" s="26">
        <v>0</v>
      </c>
      <c r="L37" s="117">
        <f t="shared" si="14"/>
        <v>0</v>
      </c>
      <c r="M37" s="85">
        <v>3</v>
      </c>
      <c r="N37" s="119">
        <f t="shared" si="15"/>
        <v>2.2388059701492536E-2</v>
      </c>
      <c r="O37" s="81">
        <v>0</v>
      </c>
      <c r="P37" s="120">
        <f t="shared" si="16"/>
        <v>0</v>
      </c>
      <c r="Q37" s="85">
        <v>0</v>
      </c>
      <c r="R37" s="119">
        <f t="shared" si="17"/>
        <v>0</v>
      </c>
      <c r="S37" s="81">
        <v>0</v>
      </c>
      <c r="T37" s="120">
        <f t="shared" si="20"/>
        <v>0</v>
      </c>
      <c r="U37" s="81">
        <v>3340</v>
      </c>
      <c r="V37" s="64">
        <f t="shared" si="0"/>
        <v>3.1718597164319427E-2</v>
      </c>
      <c r="W37" s="101" t="s">
        <v>420</v>
      </c>
    </row>
    <row r="38" spans="1:23" x14ac:dyDescent="0.25">
      <c r="A38" s="94">
        <v>53</v>
      </c>
      <c r="B38" s="71" t="s">
        <v>244</v>
      </c>
      <c r="C38" s="26">
        <v>9059</v>
      </c>
      <c r="D38" s="117">
        <f t="shared" si="10"/>
        <v>9.5843163808334839E-2</v>
      </c>
      <c r="E38" s="29">
        <v>440</v>
      </c>
      <c r="F38" s="118">
        <f t="shared" si="11"/>
        <v>7.5966850828729282E-2</v>
      </c>
      <c r="G38" s="26">
        <v>284</v>
      </c>
      <c r="H38" s="117">
        <f t="shared" si="12"/>
        <v>7.6943917637496612E-2</v>
      </c>
      <c r="I38" s="29">
        <v>63</v>
      </c>
      <c r="J38" s="118">
        <f t="shared" si="13"/>
        <v>6.3700707785642061E-2</v>
      </c>
      <c r="K38" s="26">
        <v>2</v>
      </c>
      <c r="L38" s="117">
        <f t="shared" si="14"/>
        <v>2.9850746268656716E-2</v>
      </c>
      <c r="M38" s="85">
        <v>6</v>
      </c>
      <c r="N38" s="119">
        <f t="shared" si="15"/>
        <v>4.4776119402985072E-2</v>
      </c>
      <c r="O38" s="81">
        <v>0</v>
      </c>
      <c r="P38" s="120">
        <f t="shared" si="16"/>
        <v>0</v>
      </c>
      <c r="Q38" s="85">
        <v>0</v>
      </c>
      <c r="R38" s="119">
        <f t="shared" si="17"/>
        <v>0</v>
      </c>
      <c r="S38" s="81">
        <v>3</v>
      </c>
      <c r="T38" s="120">
        <f t="shared" si="20"/>
        <v>4.5454545454545456E-2</v>
      </c>
      <c r="U38" s="81">
        <v>9857</v>
      </c>
      <c r="V38" s="64">
        <f t="shared" si="0"/>
        <v>9.3607847978651681E-2</v>
      </c>
      <c r="W38" s="101" t="s">
        <v>421</v>
      </c>
    </row>
    <row r="39" spans="1:23" ht="29.25" thickBot="1" x14ac:dyDescent="0.3">
      <c r="A39" s="95">
        <v>59</v>
      </c>
      <c r="B39" s="96" t="s">
        <v>245</v>
      </c>
      <c r="C39" s="30">
        <v>930</v>
      </c>
      <c r="D39" s="121">
        <f t="shared" si="10"/>
        <v>9.8392915710068876E-3</v>
      </c>
      <c r="E39" s="33">
        <v>22</v>
      </c>
      <c r="F39" s="122">
        <f t="shared" si="11"/>
        <v>3.7983425414364639E-3</v>
      </c>
      <c r="G39" s="30">
        <v>14</v>
      </c>
      <c r="H39" s="121">
        <f t="shared" si="12"/>
        <v>3.793010024383636E-3</v>
      </c>
      <c r="I39" s="33">
        <v>4</v>
      </c>
      <c r="J39" s="122">
        <f t="shared" si="13"/>
        <v>4.0444893832153692E-3</v>
      </c>
      <c r="K39" s="30">
        <v>1</v>
      </c>
      <c r="L39" s="121">
        <f t="shared" si="14"/>
        <v>1.4925373134328358E-2</v>
      </c>
      <c r="M39" s="123">
        <v>1</v>
      </c>
      <c r="N39" s="124">
        <f t="shared" si="15"/>
        <v>7.462686567164179E-3</v>
      </c>
      <c r="O39" s="125">
        <v>0</v>
      </c>
      <c r="P39" s="126">
        <f t="shared" si="16"/>
        <v>0</v>
      </c>
      <c r="Q39" s="123">
        <v>0</v>
      </c>
      <c r="R39" s="124">
        <f t="shared" si="17"/>
        <v>0</v>
      </c>
      <c r="S39" s="125">
        <v>1</v>
      </c>
      <c r="T39" s="126">
        <f t="shared" si="20"/>
        <v>1.5151515151515152E-2</v>
      </c>
      <c r="U39" s="125">
        <v>973</v>
      </c>
      <c r="V39" s="66">
        <f t="shared" si="0"/>
        <v>9.2401781559529345E-3</v>
      </c>
      <c r="W39" s="101" t="s">
        <v>422</v>
      </c>
    </row>
    <row r="40" spans="1:23" ht="15.75" thickBot="1" x14ac:dyDescent="0.3">
      <c r="A40" s="93">
        <v>6</v>
      </c>
      <c r="B40" s="6" t="s">
        <v>246</v>
      </c>
      <c r="C40" s="109">
        <f>SUM(C41:C46)</f>
        <v>7539</v>
      </c>
      <c r="D40" s="110">
        <f t="shared" si="10"/>
        <v>7.9761741025613897E-2</v>
      </c>
      <c r="E40" s="111">
        <f>SUM(E41:E46)</f>
        <v>738</v>
      </c>
      <c r="F40" s="112">
        <f t="shared" si="11"/>
        <v>0.12741712707182321</v>
      </c>
      <c r="G40" s="109">
        <f>SUM(G41:G46)</f>
        <v>267</v>
      </c>
      <c r="H40" s="110">
        <f t="shared" si="12"/>
        <v>7.2338119750745056E-2</v>
      </c>
      <c r="I40" s="111">
        <f>SUM(I41:I46)</f>
        <v>69</v>
      </c>
      <c r="J40" s="112">
        <f t="shared" si="13"/>
        <v>6.9767441860465115E-2</v>
      </c>
      <c r="K40" s="109">
        <f>SUM(K41:K46)</f>
        <v>8</v>
      </c>
      <c r="L40" s="110">
        <f t="shared" si="14"/>
        <v>0.11940298507462686</v>
      </c>
      <c r="M40" s="113">
        <f>SUM(M41:M46)</f>
        <v>19</v>
      </c>
      <c r="N40" s="114">
        <f t="shared" si="15"/>
        <v>0.1417910447761194</v>
      </c>
      <c r="O40" s="115">
        <f>SUM(O41:O46)</f>
        <v>6</v>
      </c>
      <c r="P40" s="116">
        <f t="shared" si="16"/>
        <v>0.23076923076923078</v>
      </c>
      <c r="Q40" s="113">
        <f>SUM(Q41:Q46)</f>
        <v>2</v>
      </c>
      <c r="R40" s="114">
        <f t="shared" si="17"/>
        <v>0.11764705882352941</v>
      </c>
      <c r="S40" s="115">
        <f>SUM(S41:S46)</f>
        <v>9</v>
      </c>
      <c r="T40" s="116">
        <f t="shared" si="20"/>
        <v>0.13636363636363635</v>
      </c>
      <c r="U40" s="68">
        <f>SUM(U41:U46)</f>
        <v>8657</v>
      </c>
      <c r="V40" s="8">
        <f t="shared" si="0"/>
        <v>8.2211944805842305E-2</v>
      </c>
    </row>
    <row r="41" spans="1:23" x14ac:dyDescent="0.25">
      <c r="A41" s="94">
        <v>60</v>
      </c>
      <c r="B41" s="71" t="s">
        <v>247</v>
      </c>
      <c r="C41" s="26">
        <v>442</v>
      </c>
      <c r="D41" s="117">
        <f t="shared" si="10"/>
        <v>4.6763084670806924E-3</v>
      </c>
      <c r="E41" s="29">
        <v>37</v>
      </c>
      <c r="F41" s="118">
        <f t="shared" si="11"/>
        <v>6.3881215469613261E-3</v>
      </c>
      <c r="G41" s="26">
        <v>18</v>
      </c>
      <c r="H41" s="117">
        <f t="shared" si="12"/>
        <v>4.8767271742075321E-3</v>
      </c>
      <c r="I41" s="29">
        <v>6</v>
      </c>
      <c r="J41" s="118">
        <f t="shared" si="13"/>
        <v>6.0667340748230538E-3</v>
      </c>
      <c r="K41" s="26">
        <v>0</v>
      </c>
      <c r="L41" s="117">
        <f t="shared" si="14"/>
        <v>0</v>
      </c>
      <c r="M41" s="85">
        <v>0</v>
      </c>
      <c r="N41" s="119">
        <f t="shared" si="15"/>
        <v>0</v>
      </c>
      <c r="O41" s="81">
        <v>0</v>
      </c>
      <c r="P41" s="120">
        <f t="shared" si="16"/>
        <v>0</v>
      </c>
      <c r="Q41" s="85">
        <v>1</v>
      </c>
      <c r="R41" s="119">
        <f t="shared" si="17"/>
        <v>5.8823529411764705E-2</v>
      </c>
      <c r="S41" s="81">
        <v>1</v>
      </c>
      <c r="T41" s="120">
        <f t="shared" ref="T41:T46" si="21">S41/$S$60</f>
        <v>1.5151515151515152E-2</v>
      </c>
      <c r="U41" s="81">
        <v>505</v>
      </c>
      <c r="V41" s="64">
        <f t="shared" si="0"/>
        <v>4.7957759185572784E-3</v>
      </c>
      <c r="W41" s="101" t="s">
        <v>423</v>
      </c>
    </row>
    <row r="42" spans="1:23" x14ac:dyDescent="0.25">
      <c r="A42" s="94">
        <v>61</v>
      </c>
      <c r="B42" s="71" t="s">
        <v>248</v>
      </c>
      <c r="C42" s="26">
        <v>394</v>
      </c>
      <c r="D42" s="117">
        <f t="shared" si="10"/>
        <v>4.1684740634158213E-3</v>
      </c>
      <c r="E42" s="29">
        <v>59</v>
      </c>
      <c r="F42" s="118">
        <f t="shared" si="11"/>
        <v>1.018646408839779E-2</v>
      </c>
      <c r="G42" s="26">
        <v>10</v>
      </c>
      <c r="H42" s="117">
        <f t="shared" si="12"/>
        <v>2.70929287455974E-3</v>
      </c>
      <c r="I42" s="29">
        <v>4</v>
      </c>
      <c r="J42" s="118">
        <f t="shared" si="13"/>
        <v>4.0444893832153692E-3</v>
      </c>
      <c r="K42" s="26">
        <v>1</v>
      </c>
      <c r="L42" s="117">
        <f t="shared" si="14"/>
        <v>1.4925373134328358E-2</v>
      </c>
      <c r="M42" s="85">
        <v>3</v>
      </c>
      <c r="N42" s="119">
        <f t="shared" si="15"/>
        <v>2.2388059701492536E-2</v>
      </c>
      <c r="O42" s="81">
        <v>0</v>
      </c>
      <c r="P42" s="120">
        <f t="shared" si="16"/>
        <v>0</v>
      </c>
      <c r="Q42" s="85">
        <v>1</v>
      </c>
      <c r="R42" s="119">
        <f t="shared" si="17"/>
        <v>5.8823529411764705E-2</v>
      </c>
      <c r="S42" s="81">
        <v>2</v>
      </c>
      <c r="T42" s="120">
        <f t="shared" si="21"/>
        <v>3.0303030303030304E-2</v>
      </c>
      <c r="U42" s="81">
        <v>474</v>
      </c>
      <c r="V42" s="64">
        <f t="shared" si="0"/>
        <v>4.5013817532597034E-3</v>
      </c>
      <c r="W42" s="101" t="s">
        <v>424</v>
      </c>
    </row>
    <row r="43" spans="1:23" x14ac:dyDescent="0.25">
      <c r="A43" s="94">
        <v>62</v>
      </c>
      <c r="B43" s="71" t="s">
        <v>249</v>
      </c>
      <c r="C43" s="26">
        <v>1243</v>
      </c>
      <c r="D43" s="117">
        <f t="shared" si="10"/>
        <v>1.3150795078238239E-2</v>
      </c>
      <c r="E43" s="29">
        <v>126</v>
      </c>
      <c r="F43" s="118">
        <f t="shared" si="11"/>
        <v>2.175414364640884E-2</v>
      </c>
      <c r="G43" s="26">
        <v>54</v>
      </c>
      <c r="H43" s="117">
        <f t="shared" si="12"/>
        <v>1.4630181522622595E-2</v>
      </c>
      <c r="I43" s="29">
        <v>16</v>
      </c>
      <c r="J43" s="118">
        <f t="shared" si="13"/>
        <v>1.6177957532861477E-2</v>
      </c>
      <c r="K43" s="26">
        <v>1</v>
      </c>
      <c r="L43" s="117">
        <f t="shared" si="14"/>
        <v>1.4925373134328358E-2</v>
      </c>
      <c r="M43" s="85">
        <v>1</v>
      </c>
      <c r="N43" s="119">
        <f t="shared" si="15"/>
        <v>7.462686567164179E-3</v>
      </c>
      <c r="O43" s="81">
        <v>2</v>
      </c>
      <c r="P43" s="120">
        <f t="shared" si="16"/>
        <v>7.6923076923076927E-2</v>
      </c>
      <c r="Q43" s="85">
        <v>0</v>
      </c>
      <c r="R43" s="119">
        <f t="shared" si="17"/>
        <v>0</v>
      </c>
      <c r="S43" s="81">
        <v>1</v>
      </c>
      <c r="T43" s="120">
        <f t="shared" si="21"/>
        <v>1.5151515151515152E-2</v>
      </c>
      <c r="U43" s="81">
        <v>1444</v>
      </c>
      <c r="V43" s="64">
        <f t="shared" si="0"/>
        <v>1.3713070151280614E-2</v>
      </c>
      <c r="W43" s="101" t="s">
        <v>425</v>
      </c>
    </row>
    <row r="44" spans="1:23" x14ac:dyDescent="0.25">
      <c r="A44" s="94">
        <v>63</v>
      </c>
      <c r="B44" s="71" t="s">
        <v>250</v>
      </c>
      <c r="C44" s="26">
        <v>5310</v>
      </c>
      <c r="D44" s="117">
        <f t="shared" si="10"/>
        <v>5.6179180905426424E-2</v>
      </c>
      <c r="E44" s="29">
        <v>490</v>
      </c>
      <c r="F44" s="118">
        <f t="shared" si="11"/>
        <v>8.4599447513812154E-2</v>
      </c>
      <c r="G44" s="26">
        <v>167</v>
      </c>
      <c r="H44" s="117">
        <f t="shared" si="12"/>
        <v>4.5245191005147657E-2</v>
      </c>
      <c r="I44" s="29">
        <v>40</v>
      </c>
      <c r="J44" s="118">
        <f t="shared" si="13"/>
        <v>4.0444893832153689E-2</v>
      </c>
      <c r="K44" s="26">
        <v>6</v>
      </c>
      <c r="L44" s="117">
        <f t="shared" si="14"/>
        <v>8.9552238805970144E-2</v>
      </c>
      <c r="M44" s="85">
        <v>9</v>
      </c>
      <c r="N44" s="119">
        <f t="shared" si="15"/>
        <v>6.7164179104477612E-2</v>
      </c>
      <c r="O44" s="81">
        <v>1</v>
      </c>
      <c r="P44" s="120">
        <f t="shared" si="16"/>
        <v>3.8461538461538464E-2</v>
      </c>
      <c r="Q44" s="85">
        <v>0</v>
      </c>
      <c r="R44" s="119">
        <f t="shared" si="17"/>
        <v>0</v>
      </c>
      <c r="S44" s="81">
        <v>5</v>
      </c>
      <c r="T44" s="120">
        <f t="shared" si="21"/>
        <v>7.575757575757576E-2</v>
      </c>
      <c r="U44" s="81">
        <v>6028</v>
      </c>
      <c r="V44" s="64">
        <f t="shared" si="0"/>
        <v>5.7245420271412426E-2</v>
      </c>
      <c r="W44" s="101" t="s">
        <v>426</v>
      </c>
    </row>
    <row r="45" spans="1:23" x14ac:dyDescent="0.25">
      <c r="A45" s="94">
        <v>64</v>
      </c>
      <c r="B45" s="71" t="s">
        <v>251</v>
      </c>
      <c r="C45" s="26">
        <v>20</v>
      </c>
      <c r="D45" s="117">
        <f t="shared" si="10"/>
        <v>2.115976681936965E-4</v>
      </c>
      <c r="E45" s="29">
        <v>9</v>
      </c>
      <c r="F45" s="118">
        <f t="shared" si="11"/>
        <v>1.5538674033149171E-3</v>
      </c>
      <c r="G45" s="26">
        <v>14</v>
      </c>
      <c r="H45" s="117">
        <f t="shared" si="12"/>
        <v>3.793010024383636E-3</v>
      </c>
      <c r="I45" s="29">
        <v>2</v>
      </c>
      <c r="J45" s="118">
        <f t="shared" si="13"/>
        <v>2.0222446916076846E-3</v>
      </c>
      <c r="K45" s="26">
        <v>0</v>
      </c>
      <c r="L45" s="117">
        <f t="shared" si="14"/>
        <v>0</v>
      </c>
      <c r="M45" s="85">
        <v>5</v>
      </c>
      <c r="N45" s="119">
        <f t="shared" si="15"/>
        <v>3.7313432835820892E-2</v>
      </c>
      <c r="O45" s="81">
        <v>3</v>
      </c>
      <c r="P45" s="120">
        <f t="shared" si="16"/>
        <v>0.11538461538461539</v>
      </c>
      <c r="Q45" s="85">
        <v>0</v>
      </c>
      <c r="R45" s="119">
        <f t="shared" si="17"/>
        <v>0</v>
      </c>
      <c r="S45" s="81">
        <v>0</v>
      </c>
      <c r="T45" s="120">
        <f t="shared" si="21"/>
        <v>0</v>
      </c>
      <c r="U45" s="81">
        <v>53</v>
      </c>
      <c r="V45" s="64">
        <f t="shared" si="0"/>
        <v>5.0331905679908075E-4</v>
      </c>
      <c r="W45" s="101" t="s">
        <v>427</v>
      </c>
    </row>
    <row r="46" spans="1:23" ht="29.25" thickBot="1" x14ac:dyDescent="0.3">
      <c r="A46" s="95">
        <v>69</v>
      </c>
      <c r="B46" s="96" t="s">
        <v>252</v>
      </c>
      <c r="C46" s="30">
        <v>130</v>
      </c>
      <c r="D46" s="121">
        <f t="shared" si="10"/>
        <v>1.3753848432590274E-3</v>
      </c>
      <c r="E46" s="33">
        <v>17</v>
      </c>
      <c r="F46" s="122">
        <f t="shared" si="11"/>
        <v>2.9350828729281767E-3</v>
      </c>
      <c r="G46" s="30">
        <v>4</v>
      </c>
      <c r="H46" s="121">
        <f t="shared" si="12"/>
        <v>1.083717149823896E-3</v>
      </c>
      <c r="I46" s="33">
        <v>1</v>
      </c>
      <c r="J46" s="122">
        <f t="shared" si="13"/>
        <v>1.0111223458038423E-3</v>
      </c>
      <c r="K46" s="30">
        <v>0</v>
      </c>
      <c r="L46" s="121">
        <f t="shared" si="14"/>
        <v>0</v>
      </c>
      <c r="M46" s="123">
        <v>1</v>
      </c>
      <c r="N46" s="124">
        <f t="shared" si="15"/>
        <v>7.462686567164179E-3</v>
      </c>
      <c r="O46" s="125">
        <v>0</v>
      </c>
      <c r="P46" s="126">
        <f t="shared" si="16"/>
        <v>0</v>
      </c>
      <c r="Q46" s="123">
        <v>0</v>
      </c>
      <c r="R46" s="124">
        <f t="shared" si="17"/>
        <v>0</v>
      </c>
      <c r="S46" s="125">
        <v>0</v>
      </c>
      <c r="T46" s="126">
        <f t="shared" si="21"/>
        <v>0</v>
      </c>
      <c r="U46" s="125">
        <v>153</v>
      </c>
      <c r="V46" s="66">
        <f t="shared" si="0"/>
        <v>1.4529776545331953E-3</v>
      </c>
      <c r="W46" s="101" t="s">
        <v>428</v>
      </c>
    </row>
    <row r="47" spans="1:23" ht="15.75" thickBot="1" x14ac:dyDescent="0.3">
      <c r="A47" s="93">
        <v>7</v>
      </c>
      <c r="B47" s="6" t="s">
        <v>253</v>
      </c>
      <c r="C47" s="109">
        <f>SUM(C48:C52)</f>
        <v>16825</v>
      </c>
      <c r="D47" s="110">
        <f t="shared" si="10"/>
        <v>0.17800653836794719</v>
      </c>
      <c r="E47" s="111">
        <f>SUM(E48:E52)</f>
        <v>1478</v>
      </c>
      <c r="F47" s="112">
        <f t="shared" si="11"/>
        <v>0.25517955801104975</v>
      </c>
      <c r="G47" s="109">
        <f>SUM(G48:G52)</f>
        <v>1033</v>
      </c>
      <c r="H47" s="110">
        <f t="shared" si="12"/>
        <v>0.27986995394202113</v>
      </c>
      <c r="I47" s="111">
        <f>SUM(I48:I52)</f>
        <v>191</v>
      </c>
      <c r="J47" s="112">
        <f t="shared" si="13"/>
        <v>0.19312436804853386</v>
      </c>
      <c r="K47" s="109">
        <f>SUM(K48:K52)</f>
        <v>4</v>
      </c>
      <c r="L47" s="110">
        <f t="shared" si="14"/>
        <v>5.9701492537313432E-2</v>
      </c>
      <c r="M47" s="113">
        <f>SUM(M48:M52)</f>
        <v>9</v>
      </c>
      <c r="N47" s="114">
        <f t="shared" si="15"/>
        <v>6.7164179104477612E-2</v>
      </c>
      <c r="O47" s="115">
        <f>SUM(O48:O52)</f>
        <v>0</v>
      </c>
      <c r="P47" s="116">
        <f t="shared" si="16"/>
        <v>0</v>
      </c>
      <c r="Q47" s="113">
        <f>SUM(Q48:Q52)</f>
        <v>1</v>
      </c>
      <c r="R47" s="114">
        <f t="shared" si="17"/>
        <v>5.8823529411764705E-2</v>
      </c>
      <c r="S47" s="115">
        <f>SUM(S48:S52)</f>
        <v>2</v>
      </c>
      <c r="T47" s="116">
        <f t="shared" ref="T47:T61" si="22">S47/$S$60</f>
        <v>3.0303030303030304E-2</v>
      </c>
      <c r="U47" s="68">
        <f>SUM(U48:U52)</f>
        <v>19543</v>
      </c>
      <c r="V47" s="8">
        <f t="shared" si="0"/>
        <v>0.18559177975517802</v>
      </c>
    </row>
    <row r="48" spans="1:23" x14ac:dyDescent="0.25">
      <c r="A48" s="94">
        <v>70</v>
      </c>
      <c r="B48" s="71" t="s">
        <v>254</v>
      </c>
      <c r="C48" s="26">
        <v>2378</v>
      </c>
      <c r="D48" s="117">
        <f t="shared" si="10"/>
        <v>2.5158962748230516E-2</v>
      </c>
      <c r="E48" s="29">
        <v>221</v>
      </c>
      <c r="F48" s="118">
        <f t="shared" si="11"/>
        <v>3.8156077348066302E-2</v>
      </c>
      <c r="G48" s="26">
        <v>134</v>
      </c>
      <c r="H48" s="117">
        <f t="shared" si="12"/>
        <v>3.6304524519100517E-2</v>
      </c>
      <c r="I48" s="29">
        <v>25</v>
      </c>
      <c r="J48" s="118">
        <f t="shared" si="13"/>
        <v>2.5278058645096056E-2</v>
      </c>
      <c r="K48" s="26">
        <v>1</v>
      </c>
      <c r="L48" s="117">
        <f t="shared" si="14"/>
        <v>1.4925373134328358E-2</v>
      </c>
      <c r="M48" s="85">
        <v>1</v>
      </c>
      <c r="N48" s="119">
        <f t="shared" si="15"/>
        <v>7.462686567164179E-3</v>
      </c>
      <c r="O48" s="81">
        <v>0</v>
      </c>
      <c r="P48" s="120">
        <f t="shared" si="16"/>
        <v>0</v>
      </c>
      <c r="Q48" s="85">
        <v>1</v>
      </c>
      <c r="R48" s="119">
        <f t="shared" si="17"/>
        <v>5.8823529411764705E-2</v>
      </c>
      <c r="S48" s="81">
        <v>0</v>
      </c>
      <c r="T48" s="120">
        <f t="shared" si="22"/>
        <v>0</v>
      </c>
      <c r="U48" s="81">
        <v>2761</v>
      </c>
      <c r="V48" s="64">
        <f t="shared" si="0"/>
        <v>2.6220073883438905E-2</v>
      </c>
      <c r="W48" s="101" t="s">
        <v>429</v>
      </c>
    </row>
    <row r="49" spans="1:23" x14ac:dyDescent="0.25">
      <c r="A49" s="94">
        <v>71</v>
      </c>
      <c r="B49" s="71" t="s">
        <v>255</v>
      </c>
      <c r="C49" s="26">
        <v>13323</v>
      </c>
      <c r="D49" s="117">
        <f t="shared" si="10"/>
        <v>0.14095578666723094</v>
      </c>
      <c r="E49" s="29">
        <v>1184</v>
      </c>
      <c r="F49" s="118">
        <f t="shared" si="11"/>
        <v>0.20441988950276244</v>
      </c>
      <c r="G49" s="26">
        <v>804</v>
      </c>
      <c r="H49" s="117">
        <f t="shared" si="12"/>
        <v>0.21782714711460308</v>
      </c>
      <c r="I49" s="29">
        <v>147</v>
      </c>
      <c r="J49" s="118">
        <f t="shared" si="13"/>
        <v>0.14863498483316481</v>
      </c>
      <c r="K49" s="26">
        <v>2</v>
      </c>
      <c r="L49" s="117">
        <f t="shared" si="14"/>
        <v>2.9850746268656716E-2</v>
      </c>
      <c r="M49" s="85">
        <v>7</v>
      </c>
      <c r="N49" s="119">
        <f t="shared" si="15"/>
        <v>5.2238805970149252E-2</v>
      </c>
      <c r="O49" s="81">
        <v>0</v>
      </c>
      <c r="P49" s="120">
        <f t="shared" si="16"/>
        <v>0</v>
      </c>
      <c r="Q49" s="85">
        <v>0</v>
      </c>
      <c r="R49" s="119">
        <f t="shared" si="17"/>
        <v>0</v>
      </c>
      <c r="S49" s="81">
        <v>2</v>
      </c>
      <c r="T49" s="120">
        <f t="shared" si="22"/>
        <v>3.0303030303030304E-2</v>
      </c>
      <c r="U49" s="81">
        <v>15469</v>
      </c>
      <c r="V49" s="64">
        <f t="shared" si="0"/>
        <v>0.1469026884834902</v>
      </c>
      <c r="W49" s="101" t="s">
        <v>430</v>
      </c>
    </row>
    <row r="50" spans="1:23" ht="28.5" x14ac:dyDescent="0.25">
      <c r="A50" s="94">
        <v>72</v>
      </c>
      <c r="B50" s="71" t="s">
        <v>256</v>
      </c>
      <c r="C50" s="26">
        <v>136</v>
      </c>
      <c r="D50" s="117">
        <f t="shared" si="10"/>
        <v>1.4388641437171363E-3</v>
      </c>
      <c r="E50" s="29">
        <v>8</v>
      </c>
      <c r="F50" s="118">
        <f t="shared" si="11"/>
        <v>1.3812154696132596E-3</v>
      </c>
      <c r="G50" s="26">
        <v>13</v>
      </c>
      <c r="H50" s="117">
        <f t="shared" si="12"/>
        <v>3.522080736927662E-3</v>
      </c>
      <c r="I50" s="29">
        <v>1</v>
      </c>
      <c r="J50" s="118">
        <f t="shared" si="13"/>
        <v>1.0111223458038423E-3</v>
      </c>
      <c r="K50" s="26">
        <v>0</v>
      </c>
      <c r="L50" s="117">
        <f t="shared" si="14"/>
        <v>0</v>
      </c>
      <c r="M50" s="85">
        <v>0</v>
      </c>
      <c r="N50" s="119">
        <f t="shared" si="15"/>
        <v>0</v>
      </c>
      <c r="O50" s="81">
        <v>0</v>
      </c>
      <c r="P50" s="120">
        <f t="shared" si="16"/>
        <v>0</v>
      </c>
      <c r="Q50" s="85">
        <v>0</v>
      </c>
      <c r="R50" s="119">
        <f t="shared" si="17"/>
        <v>0</v>
      </c>
      <c r="S50" s="81">
        <v>0</v>
      </c>
      <c r="T50" s="120">
        <f t="shared" si="22"/>
        <v>0</v>
      </c>
      <c r="U50" s="81">
        <v>158</v>
      </c>
      <c r="V50" s="64">
        <f t="shared" si="0"/>
        <v>1.500460584419901E-3</v>
      </c>
      <c r="W50" s="101" t="s">
        <v>431</v>
      </c>
    </row>
    <row r="51" spans="1:23" x14ac:dyDescent="0.25">
      <c r="A51" s="94">
        <v>73</v>
      </c>
      <c r="B51" s="71" t="s">
        <v>257</v>
      </c>
      <c r="C51" s="26">
        <v>452</v>
      </c>
      <c r="D51" s="117">
        <f t="shared" si="10"/>
        <v>4.7821073011775411E-3</v>
      </c>
      <c r="E51" s="29">
        <v>27</v>
      </c>
      <c r="F51" s="118">
        <f t="shared" si="11"/>
        <v>4.6616022099447516E-3</v>
      </c>
      <c r="G51" s="26">
        <v>59</v>
      </c>
      <c r="H51" s="117">
        <f t="shared" si="12"/>
        <v>1.5984827959902467E-2</v>
      </c>
      <c r="I51" s="29">
        <v>18</v>
      </c>
      <c r="J51" s="118">
        <f t="shared" si="13"/>
        <v>1.8200202224469161E-2</v>
      </c>
      <c r="K51" s="26">
        <v>1</v>
      </c>
      <c r="L51" s="117">
        <f t="shared" si="14"/>
        <v>1.4925373134328358E-2</v>
      </c>
      <c r="M51" s="85">
        <v>1</v>
      </c>
      <c r="N51" s="119">
        <f t="shared" si="15"/>
        <v>7.462686567164179E-3</v>
      </c>
      <c r="O51" s="81">
        <v>0</v>
      </c>
      <c r="P51" s="120">
        <f t="shared" si="16"/>
        <v>0</v>
      </c>
      <c r="Q51" s="85">
        <v>0</v>
      </c>
      <c r="R51" s="119">
        <f t="shared" si="17"/>
        <v>0</v>
      </c>
      <c r="S51" s="81">
        <v>0</v>
      </c>
      <c r="T51" s="120">
        <f t="shared" si="22"/>
        <v>0</v>
      </c>
      <c r="U51" s="81">
        <v>558</v>
      </c>
      <c r="V51" s="64">
        <f t="shared" si="0"/>
        <v>5.2990949753563598E-3</v>
      </c>
      <c r="W51" s="101" t="s">
        <v>432</v>
      </c>
    </row>
    <row r="52" spans="1:23" ht="29.25" thickBot="1" x14ac:dyDescent="0.3">
      <c r="A52" s="95">
        <v>79</v>
      </c>
      <c r="B52" s="96" t="s">
        <v>258</v>
      </c>
      <c r="C52" s="30">
        <v>536</v>
      </c>
      <c r="D52" s="121">
        <f t="shared" si="10"/>
        <v>5.6708175075910663E-3</v>
      </c>
      <c r="E52" s="33">
        <v>38</v>
      </c>
      <c r="F52" s="122">
        <f t="shared" si="11"/>
        <v>6.5607734806629832E-3</v>
      </c>
      <c r="G52" s="30">
        <v>23</v>
      </c>
      <c r="H52" s="121">
        <f t="shared" si="12"/>
        <v>6.2313736114874016E-3</v>
      </c>
      <c r="I52" s="33">
        <v>0</v>
      </c>
      <c r="J52" s="122">
        <f t="shared" si="13"/>
        <v>0</v>
      </c>
      <c r="K52" s="30">
        <v>0</v>
      </c>
      <c r="L52" s="121">
        <f t="shared" si="14"/>
        <v>0</v>
      </c>
      <c r="M52" s="123">
        <v>0</v>
      </c>
      <c r="N52" s="124">
        <f t="shared" si="15"/>
        <v>0</v>
      </c>
      <c r="O52" s="125">
        <v>0</v>
      </c>
      <c r="P52" s="126">
        <f t="shared" si="16"/>
        <v>0</v>
      </c>
      <c r="Q52" s="123">
        <v>0</v>
      </c>
      <c r="R52" s="124">
        <f t="shared" si="17"/>
        <v>0</v>
      </c>
      <c r="S52" s="125">
        <v>0</v>
      </c>
      <c r="T52" s="126">
        <f t="shared" si="22"/>
        <v>0</v>
      </c>
      <c r="U52" s="125">
        <v>597</v>
      </c>
      <c r="V52" s="66">
        <f t="shared" si="0"/>
        <v>5.6694618284726644E-3</v>
      </c>
      <c r="W52" s="101" t="s">
        <v>433</v>
      </c>
    </row>
    <row r="53" spans="1:23" ht="15.75" thickBot="1" x14ac:dyDescent="0.3">
      <c r="A53" s="93">
        <v>8</v>
      </c>
      <c r="B53" s="6" t="s">
        <v>259</v>
      </c>
      <c r="C53" s="109">
        <f>SUM(C54:C58)</f>
        <v>2706</v>
      </c>
      <c r="D53" s="110">
        <f t="shared" si="10"/>
        <v>2.8629164506607137E-2</v>
      </c>
      <c r="E53" s="111">
        <f>SUM(E54:E58)</f>
        <v>85</v>
      </c>
      <c r="F53" s="112">
        <f t="shared" si="11"/>
        <v>1.4675414364640885E-2</v>
      </c>
      <c r="G53" s="109">
        <f>SUM(G54:G58)</f>
        <v>58</v>
      </c>
      <c r="H53" s="110">
        <f t="shared" si="12"/>
        <v>1.5713898672446491E-2</v>
      </c>
      <c r="I53" s="111">
        <f>SUM(I54:I58)</f>
        <v>8</v>
      </c>
      <c r="J53" s="112">
        <f t="shared" si="13"/>
        <v>8.0889787664307385E-3</v>
      </c>
      <c r="K53" s="109">
        <f>SUM(K54:K58)</f>
        <v>1</v>
      </c>
      <c r="L53" s="110">
        <f t="shared" si="14"/>
        <v>1.4925373134328358E-2</v>
      </c>
      <c r="M53" s="113">
        <f>SUM(M54:M58)</f>
        <v>0</v>
      </c>
      <c r="N53" s="114">
        <f t="shared" si="15"/>
        <v>0</v>
      </c>
      <c r="O53" s="115">
        <f>SUM(O54:O58)</f>
        <v>0</v>
      </c>
      <c r="P53" s="116">
        <f t="shared" si="16"/>
        <v>0</v>
      </c>
      <c r="Q53" s="113">
        <f>SUM(Q54:Q58)</f>
        <v>0</v>
      </c>
      <c r="R53" s="114">
        <f t="shared" si="17"/>
        <v>0</v>
      </c>
      <c r="S53" s="115">
        <f>SUM(S54:S58)</f>
        <v>0</v>
      </c>
      <c r="T53" s="116">
        <f t="shared" si="22"/>
        <v>0</v>
      </c>
      <c r="U53" s="68">
        <f>SUM(U54:U58)</f>
        <v>2858</v>
      </c>
      <c r="V53" s="8">
        <f t="shared" si="0"/>
        <v>2.7141242723240994E-2</v>
      </c>
    </row>
    <row r="54" spans="1:23" x14ac:dyDescent="0.25">
      <c r="A54" s="94">
        <v>80</v>
      </c>
      <c r="B54" s="71" t="s">
        <v>260</v>
      </c>
      <c r="C54" s="26">
        <v>451</v>
      </c>
      <c r="D54" s="117">
        <f t="shared" si="10"/>
        <v>4.7715274177678561E-3</v>
      </c>
      <c r="E54" s="29">
        <v>16</v>
      </c>
      <c r="F54" s="118">
        <f t="shared" si="11"/>
        <v>2.7624309392265192E-3</v>
      </c>
      <c r="G54" s="26">
        <v>10</v>
      </c>
      <c r="H54" s="117">
        <f t="shared" si="12"/>
        <v>2.70929287455974E-3</v>
      </c>
      <c r="I54" s="29">
        <v>1</v>
      </c>
      <c r="J54" s="118">
        <f t="shared" si="13"/>
        <v>1.0111223458038423E-3</v>
      </c>
      <c r="K54" s="26">
        <v>1</v>
      </c>
      <c r="L54" s="117">
        <f t="shared" si="14"/>
        <v>1.4925373134328358E-2</v>
      </c>
      <c r="M54" s="85">
        <v>0</v>
      </c>
      <c r="N54" s="119">
        <f t="shared" si="15"/>
        <v>0</v>
      </c>
      <c r="O54" s="81">
        <v>0</v>
      </c>
      <c r="P54" s="120">
        <f t="shared" si="16"/>
        <v>0</v>
      </c>
      <c r="Q54" s="85">
        <v>0</v>
      </c>
      <c r="R54" s="119">
        <f t="shared" si="17"/>
        <v>0</v>
      </c>
      <c r="S54" s="81">
        <v>0</v>
      </c>
      <c r="T54" s="120">
        <f t="shared" si="22"/>
        <v>0</v>
      </c>
      <c r="U54" s="81">
        <v>479</v>
      </c>
      <c r="V54" s="64">
        <f t="shared" si="0"/>
        <v>4.5488646831464089E-3</v>
      </c>
      <c r="W54" s="101" t="s">
        <v>434</v>
      </c>
    </row>
    <row r="55" spans="1:23" x14ac:dyDescent="0.25">
      <c r="A55" s="94">
        <v>81</v>
      </c>
      <c r="B55" s="71" t="s">
        <v>261</v>
      </c>
      <c r="C55" s="26">
        <v>372</v>
      </c>
      <c r="D55" s="117">
        <f t="shared" si="10"/>
        <v>3.9357166284027549E-3</v>
      </c>
      <c r="E55" s="29">
        <v>3</v>
      </c>
      <c r="F55" s="118">
        <f t="shared" si="11"/>
        <v>5.1795580110497235E-4</v>
      </c>
      <c r="G55" s="26">
        <v>2</v>
      </c>
      <c r="H55" s="117">
        <f t="shared" si="12"/>
        <v>5.4185857491194801E-4</v>
      </c>
      <c r="I55" s="29">
        <v>0</v>
      </c>
      <c r="J55" s="118">
        <f t="shared" si="13"/>
        <v>0</v>
      </c>
      <c r="K55" s="26">
        <v>0</v>
      </c>
      <c r="L55" s="117">
        <f t="shared" si="14"/>
        <v>0</v>
      </c>
      <c r="M55" s="85">
        <v>0</v>
      </c>
      <c r="N55" s="119">
        <f t="shared" si="15"/>
        <v>0</v>
      </c>
      <c r="O55" s="81">
        <v>0</v>
      </c>
      <c r="P55" s="120">
        <f t="shared" si="16"/>
        <v>0</v>
      </c>
      <c r="Q55" s="85">
        <v>0</v>
      </c>
      <c r="R55" s="119">
        <f t="shared" si="17"/>
        <v>0</v>
      </c>
      <c r="S55" s="81">
        <v>0</v>
      </c>
      <c r="T55" s="120">
        <f t="shared" si="22"/>
        <v>0</v>
      </c>
      <c r="U55" s="81">
        <v>377</v>
      </c>
      <c r="V55" s="64">
        <f t="shared" si="0"/>
        <v>3.5802129134576118E-3</v>
      </c>
      <c r="W55" s="101" t="s">
        <v>435</v>
      </c>
    </row>
    <row r="56" spans="1:23" x14ac:dyDescent="0.25">
      <c r="A56" s="94">
        <v>82</v>
      </c>
      <c r="B56" s="71" t="s">
        <v>262</v>
      </c>
      <c r="C56" s="26">
        <v>131</v>
      </c>
      <c r="D56" s="117">
        <f t="shared" si="10"/>
        <v>1.3859647266687121E-3</v>
      </c>
      <c r="E56" s="29">
        <v>0</v>
      </c>
      <c r="F56" s="118">
        <f t="shared" si="11"/>
        <v>0</v>
      </c>
      <c r="G56" s="26">
        <v>0</v>
      </c>
      <c r="H56" s="117">
        <f t="shared" si="12"/>
        <v>0</v>
      </c>
      <c r="I56" s="29">
        <v>0</v>
      </c>
      <c r="J56" s="118">
        <f t="shared" si="13"/>
        <v>0</v>
      </c>
      <c r="K56" s="26">
        <v>0</v>
      </c>
      <c r="L56" s="117">
        <f t="shared" si="14"/>
        <v>0</v>
      </c>
      <c r="M56" s="85">
        <v>0</v>
      </c>
      <c r="N56" s="119">
        <f t="shared" si="15"/>
        <v>0</v>
      </c>
      <c r="O56" s="81">
        <v>0</v>
      </c>
      <c r="P56" s="120">
        <f t="shared" si="16"/>
        <v>0</v>
      </c>
      <c r="Q56" s="85">
        <v>0</v>
      </c>
      <c r="R56" s="119">
        <f t="shared" si="17"/>
        <v>0</v>
      </c>
      <c r="S56" s="81">
        <v>0</v>
      </c>
      <c r="T56" s="120">
        <f t="shared" si="22"/>
        <v>0</v>
      </c>
      <c r="U56" s="81">
        <v>131</v>
      </c>
      <c r="V56" s="64">
        <f t="shared" si="0"/>
        <v>1.2440527630316902E-3</v>
      </c>
      <c r="W56" s="101" t="s">
        <v>436</v>
      </c>
    </row>
    <row r="57" spans="1:23" x14ac:dyDescent="0.25">
      <c r="A57" s="94">
        <v>83</v>
      </c>
      <c r="B57" s="71" t="s">
        <v>263</v>
      </c>
      <c r="C57" s="26">
        <v>1497</v>
      </c>
      <c r="D57" s="117">
        <f t="shared" si="10"/>
        <v>1.5838085464298185E-2</v>
      </c>
      <c r="E57" s="29">
        <v>53</v>
      </c>
      <c r="F57" s="118">
        <f t="shared" si="11"/>
        <v>9.1505524861878445E-3</v>
      </c>
      <c r="G57" s="26">
        <v>39</v>
      </c>
      <c r="H57" s="117">
        <f t="shared" si="12"/>
        <v>1.0566242210782985E-2</v>
      </c>
      <c r="I57" s="29">
        <v>6</v>
      </c>
      <c r="J57" s="118">
        <f t="shared" si="13"/>
        <v>6.0667340748230538E-3</v>
      </c>
      <c r="K57" s="26">
        <v>0</v>
      </c>
      <c r="L57" s="117">
        <f t="shared" si="14"/>
        <v>0</v>
      </c>
      <c r="M57" s="85">
        <v>0</v>
      </c>
      <c r="N57" s="119">
        <f t="shared" si="15"/>
        <v>0</v>
      </c>
      <c r="O57" s="81">
        <v>0</v>
      </c>
      <c r="P57" s="120">
        <f t="shared" si="16"/>
        <v>0</v>
      </c>
      <c r="Q57" s="85">
        <v>0</v>
      </c>
      <c r="R57" s="119">
        <f t="shared" si="17"/>
        <v>0</v>
      </c>
      <c r="S57" s="81">
        <v>0</v>
      </c>
      <c r="T57" s="120">
        <f t="shared" si="22"/>
        <v>0</v>
      </c>
      <c r="U57" s="81">
        <v>1595</v>
      </c>
      <c r="V57" s="64">
        <f t="shared" si="0"/>
        <v>1.5147054633859128E-2</v>
      </c>
      <c r="W57" s="101" t="s">
        <v>437</v>
      </c>
    </row>
    <row r="58" spans="1:23" ht="29.25" thickBot="1" x14ac:dyDescent="0.3">
      <c r="A58" s="95">
        <v>89</v>
      </c>
      <c r="B58" s="96" t="s">
        <v>264</v>
      </c>
      <c r="C58" s="30">
        <v>255</v>
      </c>
      <c r="D58" s="121">
        <f t="shared" si="10"/>
        <v>2.6978702694696304E-3</v>
      </c>
      <c r="E58" s="33">
        <v>13</v>
      </c>
      <c r="F58" s="122">
        <f t="shared" si="11"/>
        <v>2.2444751381215469E-3</v>
      </c>
      <c r="G58" s="30">
        <v>7</v>
      </c>
      <c r="H58" s="121">
        <f t="shared" si="12"/>
        <v>1.896505012191818E-3</v>
      </c>
      <c r="I58" s="33">
        <v>1</v>
      </c>
      <c r="J58" s="122">
        <f t="shared" si="13"/>
        <v>1.0111223458038423E-3</v>
      </c>
      <c r="K58" s="30">
        <v>0</v>
      </c>
      <c r="L58" s="121">
        <f t="shared" si="14"/>
        <v>0</v>
      </c>
      <c r="M58" s="123">
        <v>0</v>
      </c>
      <c r="N58" s="124">
        <f t="shared" si="15"/>
        <v>0</v>
      </c>
      <c r="O58" s="125">
        <v>0</v>
      </c>
      <c r="P58" s="126">
        <f t="shared" si="16"/>
        <v>0</v>
      </c>
      <c r="Q58" s="123">
        <v>0</v>
      </c>
      <c r="R58" s="124">
        <f t="shared" si="17"/>
        <v>0</v>
      </c>
      <c r="S58" s="125">
        <v>0</v>
      </c>
      <c r="T58" s="126">
        <f t="shared" si="22"/>
        <v>0</v>
      </c>
      <c r="U58" s="125">
        <v>276</v>
      </c>
      <c r="V58" s="66">
        <f t="shared" si="0"/>
        <v>2.6210577297461563E-3</v>
      </c>
      <c r="W58" s="101" t="s">
        <v>438</v>
      </c>
    </row>
    <row r="59" spans="1:23" ht="29.25" thickBot="1" x14ac:dyDescent="0.3">
      <c r="A59" s="93">
        <v>99</v>
      </c>
      <c r="B59" s="6" t="s">
        <v>265</v>
      </c>
      <c r="C59" s="109">
        <v>3729</v>
      </c>
      <c r="D59" s="110">
        <f>C59/$C$60</f>
        <v>3.9452385234714712E-2</v>
      </c>
      <c r="E59" s="111">
        <v>196</v>
      </c>
      <c r="F59" s="112">
        <f>E59/$E$60</f>
        <v>3.3839779005524859E-2</v>
      </c>
      <c r="G59" s="109">
        <v>146</v>
      </c>
      <c r="H59" s="110">
        <f>G59/$G$60</f>
        <v>3.95556759685722E-2</v>
      </c>
      <c r="I59" s="111">
        <v>36</v>
      </c>
      <c r="J59" s="112">
        <f>I59/$I$60</f>
        <v>3.6400404448938321E-2</v>
      </c>
      <c r="K59" s="109">
        <v>2</v>
      </c>
      <c r="L59" s="110">
        <f>K59/$K$60</f>
        <v>2.9850746268656716E-2</v>
      </c>
      <c r="M59" s="113">
        <v>3</v>
      </c>
      <c r="N59" s="114">
        <f>M59/$M$60</f>
        <v>2.2388059701492536E-2</v>
      </c>
      <c r="O59" s="115">
        <v>2</v>
      </c>
      <c r="P59" s="116">
        <f>O59/$O$60</f>
        <v>7.6923076923076927E-2</v>
      </c>
      <c r="Q59" s="113">
        <v>1</v>
      </c>
      <c r="R59" s="114">
        <f>Q59/$Q$60</f>
        <v>5.8823529411764705E-2</v>
      </c>
      <c r="S59" s="115">
        <v>8</v>
      </c>
      <c r="T59" s="116">
        <f t="shared" si="22"/>
        <v>0.12121212121212122</v>
      </c>
      <c r="U59" s="68">
        <v>4123</v>
      </c>
      <c r="V59" s="8">
        <f t="shared" si="0"/>
        <v>3.9154423984577545E-2</v>
      </c>
      <c r="W59" s="101" t="s">
        <v>439</v>
      </c>
    </row>
    <row r="60" spans="1:23" ht="15.75" thickBot="1" x14ac:dyDescent="0.3">
      <c r="A60" s="97"/>
      <c r="B60" s="98" t="s">
        <v>49</v>
      </c>
      <c r="C60" s="34">
        <f>C59+C53+C47+C40+C34+C26+C21+C15+C5</f>
        <v>94519</v>
      </c>
      <c r="D60" s="127">
        <f t="shared" si="10"/>
        <v>1</v>
      </c>
      <c r="E60" s="37">
        <f>E59+E53+E47+E40+E34+E26+E21+E15+E5</f>
        <v>5792</v>
      </c>
      <c r="F60" s="128">
        <f t="shared" si="11"/>
        <v>1</v>
      </c>
      <c r="G60" s="34">
        <f>G59+G53+G47+G40+G34+G26+G21+G15+G5</f>
        <v>3691</v>
      </c>
      <c r="H60" s="127">
        <f t="shared" si="12"/>
        <v>1</v>
      </c>
      <c r="I60" s="37">
        <f>I59+I53+I47+I40+I34+I26+I21+I15+I5</f>
        <v>989</v>
      </c>
      <c r="J60" s="128">
        <f t="shared" si="13"/>
        <v>1</v>
      </c>
      <c r="K60" s="34">
        <f>K59+K53+K47+K40+K34+K26+K21+K15+K5</f>
        <v>67</v>
      </c>
      <c r="L60" s="127">
        <f t="shared" si="14"/>
        <v>1</v>
      </c>
      <c r="M60" s="129">
        <f>M59+M53+M47+M40+M34+M26+M21+M15+M5</f>
        <v>134</v>
      </c>
      <c r="N60" s="130">
        <f t="shared" si="15"/>
        <v>1</v>
      </c>
      <c r="O60" s="131">
        <f>O59+O53+O47+O40+O34+O26+O21+O15+O5</f>
        <v>26</v>
      </c>
      <c r="P60" s="132">
        <f t="shared" si="16"/>
        <v>1</v>
      </c>
      <c r="Q60" s="129">
        <f>Q59+Q53+Q47+Q40+Q34+Q26+Q21+Q15+Q5</f>
        <v>17</v>
      </c>
      <c r="R60" s="130">
        <f t="shared" si="17"/>
        <v>1</v>
      </c>
      <c r="S60" s="131">
        <f>S59+S53+S47+S40+S34+S26+S21+S15+S5</f>
        <v>66</v>
      </c>
      <c r="T60" s="132">
        <f t="shared" si="22"/>
        <v>1</v>
      </c>
      <c r="U60" s="131">
        <f>U59+U53+U47+U40+U34+U26+U21+U15+U5</f>
        <v>105301</v>
      </c>
      <c r="V60" s="20">
        <f t="shared" si="0"/>
        <v>1</v>
      </c>
    </row>
    <row r="61" spans="1:23" ht="15.75" thickBot="1" x14ac:dyDescent="0.3">
      <c r="A61" s="93" t="s">
        <v>50</v>
      </c>
      <c r="B61" s="6" t="s">
        <v>446</v>
      </c>
      <c r="C61" s="109">
        <v>14820</v>
      </c>
      <c r="D61" s="110">
        <f>C61/$C$60</f>
        <v>0.15679387213152912</v>
      </c>
      <c r="E61" s="111">
        <v>432</v>
      </c>
      <c r="F61" s="112">
        <f>E61/$E$60</f>
        <v>7.4585635359116026E-2</v>
      </c>
      <c r="G61" s="109">
        <v>281</v>
      </c>
      <c r="H61" s="110">
        <f>G61/$G$60</f>
        <v>7.6131129775128689E-2</v>
      </c>
      <c r="I61" s="111">
        <v>58</v>
      </c>
      <c r="J61" s="112">
        <f>I61/$I$60</f>
        <v>5.8645096056622853E-2</v>
      </c>
      <c r="K61" s="109">
        <v>2</v>
      </c>
      <c r="L61" s="110">
        <f>K61/$K$60</f>
        <v>2.9850746268656716E-2</v>
      </c>
      <c r="M61" s="113">
        <v>9</v>
      </c>
      <c r="N61" s="114">
        <f>M61/$M$60</f>
        <v>6.7164179104477612E-2</v>
      </c>
      <c r="O61" s="115">
        <v>3</v>
      </c>
      <c r="P61" s="116">
        <f>O61/$O$60</f>
        <v>0.11538461538461539</v>
      </c>
      <c r="Q61" s="113">
        <v>0</v>
      </c>
      <c r="R61" s="114">
        <f>Q61/$Q$60</f>
        <v>0</v>
      </c>
      <c r="S61" s="115">
        <v>5</v>
      </c>
      <c r="T61" s="116">
        <f t="shared" si="22"/>
        <v>7.575757575757576E-2</v>
      </c>
      <c r="U61" s="68">
        <v>15610</v>
      </c>
      <c r="V61" s="8">
        <f t="shared" si="0"/>
        <v>0.14824170710629528</v>
      </c>
      <c r="W61" s="140" t="s">
        <v>440</v>
      </c>
    </row>
    <row r="62" spans="1:23" ht="15.75" thickBot="1" x14ac:dyDescent="0.3">
      <c r="A62" s="641" t="s">
        <v>52</v>
      </c>
      <c r="B62" s="642"/>
      <c r="C62" s="17">
        <v>109339</v>
      </c>
      <c r="D62" s="20"/>
      <c r="E62" s="86">
        <v>6224</v>
      </c>
      <c r="F62" s="19"/>
      <c r="G62" s="17">
        <v>3972</v>
      </c>
      <c r="H62" s="20"/>
      <c r="I62" s="86">
        <v>1047</v>
      </c>
      <c r="J62" s="19"/>
      <c r="K62" s="17">
        <v>69</v>
      </c>
      <c r="L62" s="20"/>
      <c r="M62" s="86">
        <v>143</v>
      </c>
      <c r="N62" s="19"/>
      <c r="O62" s="17">
        <v>29</v>
      </c>
      <c r="P62" s="20"/>
      <c r="Q62" s="86">
        <v>17</v>
      </c>
      <c r="R62" s="19"/>
      <c r="S62" s="17">
        <v>71</v>
      </c>
      <c r="T62" s="20"/>
      <c r="U62" s="17">
        <v>120911</v>
      </c>
      <c r="V62" s="20"/>
      <c r="W62" s="101" t="s">
        <v>79</v>
      </c>
    </row>
    <row r="64" spans="1:23" x14ac:dyDescent="0.25">
      <c r="D64" s="141"/>
      <c r="U64" s="142"/>
    </row>
  </sheetData>
  <mergeCells count="15">
    <mergeCell ref="A62:B62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  <mergeCell ref="Q3:R3"/>
    <mergeCell ref="S3:T3"/>
  </mergeCells>
  <printOptions horizontalCentered="1"/>
  <pageMargins left="0.7" right="0.7" top="0.75" bottom="0.75" header="0.3" footer="0.3"/>
  <pageSetup paperSize="9" scale="3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  <pageSetUpPr fitToPage="1"/>
  </sheetPr>
  <dimension ref="B1:X55"/>
  <sheetViews>
    <sheetView topLeftCell="B1" zoomScale="60" zoomScaleNormal="60" workbookViewId="0">
      <selection activeCell="D7" sqref="D7:W49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21" width="13.7109375" style="143" customWidth="1"/>
    <col min="22" max="22" width="13.7109375" style="154" customWidth="1"/>
    <col min="23" max="23" width="13.7109375" style="143" customWidth="1"/>
    <col min="24" max="24" width="9.140625" style="463"/>
    <col min="25" max="16384" width="9.140625" style="143"/>
  </cols>
  <sheetData>
    <row r="1" spans="2:24" ht="15.75" thickBot="1" x14ac:dyDescent="0.3"/>
    <row r="2" spans="2:24" ht="24.95" customHeight="1" thickTop="1" thickBot="1" x14ac:dyDescent="0.3">
      <c r="B2" s="479" t="s">
        <v>538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480"/>
      <c r="T2" s="480"/>
      <c r="U2" s="480"/>
      <c r="V2" s="480"/>
      <c r="W2" s="502"/>
    </row>
    <row r="3" spans="2:24" ht="24.95" customHeight="1" thickTop="1" thickBot="1" x14ac:dyDescent="0.3">
      <c r="B3" s="492" t="s">
        <v>54</v>
      </c>
      <c r="C3" s="485" t="s">
        <v>55</v>
      </c>
      <c r="D3" s="503" t="s">
        <v>59</v>
      </c>
      <c r="E3" s="504"/>
      <c r="F3" s="504"/>
      <c r="G3" s="504"/>
      <c r="H3" s="504"/>
      <c r="I3" s="504"/>
      <c r="J3" s="504"/>
      <c r="K3" s="513"/>
      <c r="L3" s="514"/>
      <c r="M3" s="503" t="s">
        <v>60</v>
      </c>
      <c r="N3" s="504"/>
      <c r="O3" s="504"/>
      <c r="P3" s="504"/>
      <c r="Q3" s="504"/>
      <c r="R3" s="504"/>
      <c r="S3" s="504"/>
      <c r="T3" s="513"/>
      <c r="U3" s="513"/>
      <c r="V3" s="505" t="s">
        <v>52</v>
      </c>
      <c r="W3" s="506"/>
    </row>
    <row r="4" spans="2:24" ht="24.95" customHeight="1" thickTop="1" thickBot="1" x14ac:dyDescent="0.3">
      <c r="B4" s="493"/>
      <c r="C4" s="495"/>
      <c r="D4" s="503" t="s">
        <v>56</v>
      </c>
      <c r="E4" s="504"/>
      <c r="F4" s="504"/>
      <c r="G4" s="504"/>
      <c r="H4" s="504"/>
      <c r="I4" s="504"/>
      <c r="J4" s="512"/>
      <c r="K4" s="486" t="s">
        <v>62</v>
      </c>
      <c r="L4" s="509"/>
      <c r="M4" s="503" t="s">
        <v>56</v>
      </c>
      <c r="N4" s="504"/>
      <c r="O4" s="504"/>
      <c r="P4" s="504"/>
      <c r="Q4" s="504"/>
      <c r="R4" s="504"/>
      <c r="S4" s="512"/>
      <c r="T4" s="486" t="s">
        <v>63</v>
      </c>
      <c r="U4" s="509"/>
      <c r="V4" s="507"/>
      <c r="W4" s="508"/>
    </row>
    <row r="5" spans="2:24" ht="24.95" customHeight="1" thickTop="1" x14ac:dyDescent="0.25">
      <c r="B5" s="493"/>
      <c r="C5" s="495"/>
      <c r="D5" s="486" t="s">
        <v>57</v>
      </c>
      <c r="E5" s="483"/>
      <c r="F5" s="482" t="s">
        <v>450</v>
      </c>
      <c r="G5" s="483"/>
      <c r="H5" s="482" t="s">
        <v>78</v>
      </c>
      <c r="I5" s="483"/>
      <c r="J5" s="430" t="s">
        <v>58</v>
      </c>
      <c r="K5" s="510"/>
      <c r="L5" s="511"/>
      <c r="M5" s="486" t="s">
        <v>57</v>
      </c>
      <c r="N5" s="483"/>
      <c r="O5" s="482" t="s">
        <v>450</v>
      </c>
      <c r="P5" s="483"/>
      <c r="Q5" s="482" t="s">
        <v>78</v>
      </c>
      <c r="R5" s="483"/>
      <c r="S5" s="430" t="s">
        <v>58</v>
      </c>
      <c r="T5" s="510"/>
      <c r="U5" s="511"/>
      <c r="V5" s="507"/>
      <c r="W5" s="508"/>
      <c r="X5" s="464"/>
    </row>
    <row r="6" spans="2:24" ht="24.95" customHeight="1" thickBot="1" x14ac:dyDescent="0.3">
      <c r="B6" s="494"/>
      <c r="C6" s="496"/>
      <c r="D6" s="435" t="s">
        <v>6</v>
      </c>
      <c r="E6" s="444" t="s">
        <v>7</v>
      </c>
      <c r="F6" s="437" t="s">
        <v>6</v>
      </c>
      <c r="G6" s="444" t="s">
        <v>7</v>
      </c>
      <c r="H6" s="437" t="s">
        <v>6</v>
      </c>
      <c r="I6" s="444" t="s">
        <v>7</v>
      </c>
      <c r="J6" s="445" t="s">
        <v>6</v>
      </c>
      <c r="K6" s="435" t="s">
        <v>6</v>
      </c>
      <c r="L6" s="446" t="s">
        <v>7</v>
      </c>
      <c r="M6" s="435" t="s">
        <v>6</v>
      </c>
      <c r="N6" s="444" t="s">
        <v>7</v>
      </c>
      <c r="O6" s="437" t="s">
        <v>6</v>
      </c>
      <c r="P6" s="444" t="s">
        <v>7</v>
      </c>
      <c r="Q6" s="437" t="s">
        <v>6</v>
      </c>
      <c r="R6" s="444" t="s">
        <v>7</v>
      </c>
      <c r="S6" s="445" t="s">
        <v>6</v>
      </c>
      <c r="T6" s="435" t="s">
        <v>6</v>
      </c>
      <c r="U6" s="446" t="s">
        <v>7</v>
      </c>
      <c r="V6" s="443" t="s">
        <v>6</v>
      </c>
      <c r="W6" s="446" t="s">
        <v>7</v>
      </c>
      <c r="X6" s="464"/>
    </row>
    <row r="7" spans="2:24" ht="21.95" customHeight="1" thickTop="1" thickBot="1" x14ac:dyDescent="0.3">
      <c r="B7" s="155">
        <v>1</v>
      </c>
      <c r="C7" s="156" t="s">
        <v>8</v>
      </c>
      <c r="D7" s="205">
        <v>0</v>
      </c>
      <c r="E7" s="206">
        <v>0</v>
      </c>
      <c r="F7" s="207">
        <v>9</v>
      </c>
      <c r="G7" s="206">
        <v>3.1402651779483598E-3</v>
      </c>
      <c r="H7" s="207">
        <v>1</v>
      </c>
      <c r="I7" s="206">
        <v>5.7803468208092483E-3</v>
      </c>
      <c r="J7" s="208">
        <v>0</v>
      </c>
      <c r="K7" s="209">
        <v>10</v>
      </c>
      <c r="L7" s="210">
        <v>2.2680880018144702E-3</v>
      </c>
      <c r="M7" s="209">
        <v>0</v>
      </c>
      <c r="N7" s="206">
        <v>0</v>
      </c>
      <c r="O7" s="207">
        <v>10</v>
      </c>
      <c r="P7" s="206">
        <v>5.3050397877984082E-3</v>
      </c>
      <c r="Q7" s="207">
        <v>0</v>
      </c>
      <c r="R7" s="206">
        <v>0</v>
      </c>
      <c r="S7" s="208">
        <v>0</v>
      </c>
      <c r="T7" s="209">
        <v>10</v>
      </c>
      <c r="U7" s="210">
        <v>3.7537537537537537E-3</v>
      </c>
      <c r="V7" s="205">
        <v>20</v>
      </c>
      <c r="W7" s="210">
        <v>2.8276544606249117E-3</v>
      </c>
      <c r="X7" s="464"/>
    </row>
    <row r="8" spans="2:24" ht="35.1" customHeight="1" thickTop="1" x14ac:dyDescent="0.25">
      <c r="B8" s="162">
        <v>10</v>
      </c>
      <c r="C8" s="163" t="s">
        <v>270</v>
      </c>
      <c r="D8" s="184">
        <v>0</v>
      </c>
      <c r="E8" s="185">
        <v>0</v>
      </c>
      <c r="F8" s="166">
        <v>4</v>
      </c>
      <c r="G8" s="185">
        <v>1.3956734124214933E-3</v>
      </c>
      <c r="H8" s="166">
        <v>0</v>
      </c>
      <c r="I8" s="185">
        <v>0</v>
      </c>
      <c r="J8" s="211">
        <v>0</v>
      </c>
      <c r="K8" s="212">
        <v>4</v>
      </c>
      <c r="L8" s="187">
        <v>9.0723520072578815E-4</v>
      </c>
      <c r="M8" s="184">
        <v>0</v>
      </c>
      <c r="N8" s="185">
        <v>0</v>
      </c>
      <c r="O8" s="166">
        <v>3</v>
      </c>
      <c r="P8" s="185">
        <v>1.5915119363395225E-3</v>
      </c>
      <c r="Q8" s="166">
        <v>0</v>
      </c>
      <c r="R8" s="185">
        <v>0</v>
      </c>
      <c r="S8" s="211">
        <v>0</v>
      </c>
      <c r="T8" s="184">
        <v>3</v>
      </c>
      <c r="U8" s="187">
        <v>1.1261261261261261E-3</v>
      </c>
      <c r="V8" s="184">
        <v>7</v>
      </c>
      <c r="W8" s="187">
        <v>9.8967906121871915E-4</v>
      </c>
      <c r="X8" s="464" t="s">
        <v>284</v>
      </c>
    </row>
    <row r="9" spans="2:24" ht="21.95" customHeight="1" x14ac:dyDescent="0.25">
      <c r="B9" s="162">
        <v>11</v>
      </c>
      <c r="C9" s="163" t="s">
        <v>10</v>
      </c>
      <c r="D9" s="184">
        <v>0</v>
      </c>
      <c r="E9" s="185">
        <v>0</v>
      </c>
      <c r="F9" s="166">
        <v>2</v>
      </c>
      <c r="G9" s="185">
        <v>6.9783670621074664E-4</v>
      </c>
      <c r="H9" s="166">
        <v>0</v>
      </c>
      <c r="I9" s="185">
        <v>0</v>
      </c>
      <c r="J9" s="211">
        <v>0</v>
      </c>
      <c r="K9" s="212">
        <v>2</v>
      </c>
      <c r="L9" s="187">
        <v>4.5361760036289407E-4</v>
      </c>
      <c r="M9" s="184">
        <v>0</v>
      </c>
      <c r="N9" s="185">
        <v>0</v>
      </c>
      <c r="O9" s="166">
        <v>3</v>
      </c>
      <c r="P9" s="185">
        <v>1.5915119363395225E-3</v>
      </c>
      <c r="Q9" s="166">
        <v>0</v>
      </c>
      <c r="R9" s="185">
        <v>0</v>
      </c>
      <c r="S9" s="211">
        <v>0</v>
      </c>
      <c r="T9" s="184">
        <v>3</v>
      </c>
      <c r="U9" s="187">
        <v>1.1261261261261261E-3</v>
      </c>
      <c r="V9" s="184">
        <v>5</v>
      </c>
      <c r="W9" s="187">
        <v>7.0691361515622792E-4</v>
      </c>
      <c r="X9" s="463" t="s">
        <v>271</v>
      </c>
    </row>
    <row r="10" spans="2:24" ht="21.95" customHeight="1" x14ac:dyDescent="0.25">
      <c r="B10" s="162">
        <v>12</v>
      </c>
      <c r="C10" s="163" t="s">
        <v>11</v>
      </c>
      <c r="D10" s="184">
        <v>0</v>
      </c>
      <c r="E10" s="185">
        <v>0</v>
      </c>
      <c r="F10" s="166">
        <v>2</v>
      </c>
      <c r="G10" s="185">
        <v>6.9783670621074664E-4</v>
      </c>
      <c r="H10" s="166">
        <v>0</v>
      </c>
      <c r="I10" s="185">
        <v>0</v>
      </c>
      <c r="J10" s="211">
        <v>0</v>
      </c>
      <c r="K10" s="212">
        <v>2</v>
      </c>
      <c r="L10" s="187">
        <v>4.5361760036289407E-4</v>
      </c>
      <c r="M10" s="184">
        <v>0</v>
      </c>
      <c r="N10" s="185">
        <v>0</v>
      </c>
      <c r="O10" s="166">
        <v>2</v>
      </c>
      <c r="P10" s="185">
        <v>1.0610079575596816E-3</v>
      </c>
      <c r="Q10" s="166">
        <v>0</v>
      </c>
      <c r="R10" s="185">
        <v>0</v>
      </c>
      <c r="S10" s="211">
        <v>0</v>
      </c>
      <c r="T10" s="184">
        <v>2</v>
      </c>
      <c r="U10" s="187">
        <v>7.5075075075075074E-4</v>
      </c>
      <c r="V10" s="184">
        <v>4</v>
      </c>
      <c r="W10" s="187">
        <v>5.6553089212498236E-4</v>
      </c>
      <c r="X10" s="463" t="s">
        <v>448</v>
      </c>
    </row>
    <row r="11" spans="2:24" ht="21.95" customHeight="1" thickBot="1" x14ac:dyDescent="0.3">
      <c r="B11" s="162">
        <v>19</v>
      </c>
      <c r="C11" s="163" t="s">
        <v>12</v>
      </c>
      <c r="D11" s="184">
        <v>0</v>
      </c>
      <c r="E11" s="185">
        <v>0</v>
      </c>
      <c r="F11" s="166">
        <v>1</v>
      </c>
      <c r="G11" s="185">
        <v>3.4891835310537332E-4</v>
      </c>
      <c r="H11" s="166">
        <v>1</v>
      </c>
      <c r="I11" s="185">
        <v>5.7803468208092483E-3</v>
      </c>
      <c r="J11" s="211">
        <v>0</v>
      </c>
      <c r="K11" s="212">
        <v>2</v>
      </c>
      <c r="L11" s="187">
        <v>4.5361760036289407E-4</v>
      </c>
      <c r="M11" s="184">
        <v>0</v>
      </c>
      <c r="N11" s="185">
        <v>0</v>
      </c>
      <c r="O11" s="166">
        <v>2</v>
      </c>
      <c r="P11" s="185">
        <v>1.0610079575596816E-3</v>
      </c>
      <c r="Q11" s="166">
        <v>0</v>
      </c>
      <c r="R11" s="185">
        <v>0</v>
      </c>
      <c r="S11" s="211">
        <v>0</v>
      </c>
      <c r="T11" s="184">
        <v>2</v>
      </c>
      <c r="U11" s="187">
        <v>7.5075075075075074E-4</v>
      </c>
      <c r="V11" s="184">
        <v>4</v>
      </c>
      <c r="W11" s="187">
        <v>5.6553089212498236E-4</v>
      </c>
      <c r="X11" s="463" t="s">
        <v>286</v>
      </c>
    </row>
    <row r="12" spans="2:24" ht="21.95" customHeight="1" thickTop="1" thickBot="1" x14ac:dyDescent="0.3">
      <c r="B12" s="155">
        <v>2</v>
      </c>
      <c r="C12" s="156" t="s">
        <v>13</v>
      </c>
      <c r="D12" s="205">
        <v>0</v>
      </c>
      <c r="E12" s="206">
        <v>0</v>
      </c>
      <c r="F12" s="207">
        <v>1</v>
      </c>
      <c r="G12" s="206">
        <v>3.4891835310537332E-4</v>
      </c>
      <c r="H12" s="207">
        <v>0</v>
      </c>
      <c r="I12" s="206">
        <v>0</v>
      </c>
      <c r="J12" s="208">
        <v>0</v>
      </c>
      <c r="K12" s="209">
        <v>1</v>
      </c>
      <c r="L12" s="210">
        <v>2.2680880018144704E-4</v>
      </c>
      <c r="M12" s="209">
        <v>3</v>
      </c>
      <c r="N12" s="206">
        <v>4.601226993865031E-3</v>
      </c>
      <c r="O12" s="207">
        <v>16</v>
      </c>
      <c r="P12" s="206">
        <v>8.4880636604774528E-3</v>
      </c>
      <c r="Q12" s="207">
        <v>1</v>
      </c>
      <c r="R12" s="206">
        <v>8.0645161290322578E-3</v>
      </c>
      <c r="S12" s="208">
        <v>0</v>
      </c>
      <c r="T12" s="209">
        <v>20</v>
      </c>
      <c r="U12" s="210">
        <v>7.5075075075075083E-3</v>
      </c>
      <c r="V12" s="205">
        <v>21</v>
      </c>
      <c r="W12" s="210">
        <v>2.9690371836561574E-3</v>
      </c>
    </row>
    <row r="13" spans="2:24" ht="21.95" customHeight="1" thickTop="1" x14ac:dyDescent="0.25">
      <c r="B13" s="170">
        <v>20</v>
      </c>
      <c r="C13" s="163" t="s">
        <v>14</v>
      </c>
      <c r="D13" s="184">
        <v>0</v>
      </c>
      <c r="E13" s="185">
        <v>0</v>
      </c>
      <c r="F13" s="166">
        <v>0</v>
      </c>
      <c r="G13" s="185">
        <v>0</v>
      </c>
      <c r="H13" s="166">
        <v>0</v>
      </c>
      <c r="I13" s="185">
        <v>0</v>
      </c>
      <c r="J13" s="211">
        <v>0</v>
      </c>
      <c r="K13" s="212">
        <v>0</v>
      </c>
      <c r="L13" s="187">
        <v>0</v>
      </c>
      <c r="M13" s="184">
        <v>0</v>
      </c>
      <c r="N13" s="185">
        <v>0</v>
      </c>
      <c r="O13" s="166">
        <v>3</v>
      </c>
      <c r="P13" s="185">
        <v>1.5915119363395225E-3</v>
      </c>
      <c r="Q13" s="166">
        <v>1</v>
      </c>
      <c r="R13" s="185">
        <v>8.0645161290322578E-3</v>
      </c>
      <c r="S13" s="211">
        <v>0</v>
      </c>
      <c r="T13" s="184">
        <v>4</v>
      </c>
      <c r="U13" s="187">
        <v>1.5015015015015015E-3</v>
      </c>
      <c r="V13" s="184">
        <v>4</v>
      </c>
      <c r="W13" s="187">
        <v>5.6553089212498236E-4</v>
      </c>
      <c r="X13" s="463" t="s">
        <v>287</v>
      </c>
    </row>
    <row r="14" spans="2:24" ht="21.95" customHeight="1" x14ac:dyDescent="0.25">
      <c r="B14" s="162">
        <v>21</v>
      </c>
      <c r="C14" s="163" t="s">
        <v>15</v>
      </c>
      <c r="D14" s="184">
        <v>0</v>
      </c>
      <c r="E14" s="185">
        <v>0</v>
      </c>
      <c r="F14" s="166">
        <v>0</v>
      </c>
      <c r="G14" s="185">
        <v>0</v>
      </c>
      <c r="H14" s="166">
        <v>0</v>
      </c>
      <c r="I14" s="185">
        <v>0</v>
      </c>
      <c r="J14" s="211">
        <v>0</v>
      </c>
      <c r="K14" s="212">
        <v>0</v>
      </c>
      <c r="L14" s="187">
        <v>0</v>
      </c>
      <c r="M14" s="184">
        <v>0</v>
      </c>
      <c r="N14" s="185">
        <v>0</v>
      </c>
      <c r="O14" s="166">
        <v>1</v>
      </c>
      <c r="P14" s="185">
        <v>5.305039787798408E-4</v>
      </c>
      <c r="Q14" s="166">
        <v>0</v>
      </c>
      <c r="R14" s="185">
        <v>0</v>
      </c>
      <c r="S14" s="211">
        <v>0</v>
      </c>
      <c r="T14" s="184">
        <v>1</v>
      </c>
      <c r="U14" s="187">
        <v>3.7537537537537537E-4</v>
      </c>
      <c r="V14" s="184">
        <v>1</v>
      </c>
      <c r="W14" s="187">
        <v>1.4138272303124559E-4</v>
      </c>
      <c r="X14" s="463" t="s">
        <v>288</v>
      </c>
    </row>
    <row r="15" spans="2:24" ht="21.95" customHeight="1" x14ac:dyDescent="0.25">
      <c r="B15" s="162">
        <v>22</v>
      </c>
      <c r="C15" s="163" t="s">
        <v>16</v>
      </c>
      <c r="D15" s="184">
        <v>0</v>
      </c>
      <c r="E15" s="185">
        <v>0</v>
      </c>
      <c r="F15" s="166">
        <v>0</v>
      </c>
      <c r="G15" s="185">
        <v>0</v>
      </c>
      <c r="H15" s="166">
        <v>0</v>
      </c>
      <c r="I15" s="185">
        <v>0</v>
      </c>
      <c r="J15" s="211">
        <v>0</v>
      </c>
      <c r="K15" s="212">
        <v>0</v>
      </c>
      <c r="L15" s="187">
        <v>0</v>
      </c>
      <c r="M15" s="184">
        <v>0</v>
      </c>
      <c r="N15" s="185">
        <v>0</v>
      </c>
      <c r="O15" s="166">
        <v>0</v>
      </c>
      <c r="P15" s="185">
        <v>0</v>
      </c>
      <c r="Q15" s="166">
        <v>0</v>
      </c>
      <c r="R15" s="185">
        <v>0</v>
      </c>
      <c r="S15" s="211">
        <v>0</v>
      </c>
      <c r="T15" s="184">
        <v>0</v>
      </c>
      <c r="U15" s="187">
        <v>0</v>
      </c>
      <c r="V15" s="184">
        <v>0</v>
      </c>
      <c r="W15" s="187">
        <v>0</v>
      </c>
      <c r="X15" s="463" t="s">
        <v>289</v>
      </c>
    </row>
    <row r="16" spans="2:24" ht="35.1" customHeight="1" x14ac:dyDescent="0.25">
      <c r="B16" s="162">
        <v>23</v>
      </c>
      <c r="C16" s="163" t="s">
        <v>273</v>
      </c>
      <c r="D16" s="184">
        <v>0</v>
      </c>
      <c r="E16" s="185">
        <v>0</v>
      </c>
      <c r="F16" s="166">
        <v>0</v>
      </c>
      <c r="G16" s="185">
        <v>0</v>
      </c>
      <c r="H16" s="166">
        <v>0</v>
      </c>
      <c r="I16" s="185">
        <v>0</v>
      </c>
      <c r="J16" s="211">
        <v>0</v>
      </c>
      <c r="K16" s="212">
        <v>0</v>
      </c>
      <c r="L16" s="187">
        <v>0</v>
      </c>
      <c r="M16" s="184">
        <v>0</v>
      </c>
      <c r="N16" s="185">
        <v>0</v>
      </c>
      <c r="O16" s="166">
        <v>0</v>
      </c>
      <c r="P16" s="185">
        <v>0</v>
      </c>
      <c r="Q16" s="166">
        <v>0</v>
      </c>
      <c r="R16" s="185">
        <v>0</v>
      </c>
      <c r="S16" s="211">
        <v>0</v>
      </c>
      <c r="T16" s="184">
        <v>0</v>
      </c>
      <c r="U16" s="187">
        <v>0</v>
      </c>
      <c r="V16" s="184">
        <v>0</v>
      </c>
      <c r="W16" s="187">
        <v>0</v>
      </c>
      <c r="X16" s="463" t="s">
        <v>272</v>
      </c>
    </row>
    <row r="17" spans="2:24" ht="21.95" customHeight="1" x14ac:dyDescent="0.25">
      <c r="B17" s="162">
        <v>24</v>
      </c>
      <c r="C17" s="163" t="s">
        <v>18</v>
      </c>
      <c r="D17" s="184">
        <v>0</v>
      </c>
      <c r="E17" s="185">
        <v>0</v>
      </c>
      <c r="F17" s="166">
        <v>1</v>
      </c>
      <c r="G17" s="185">
        <v>3.4891835310537332E-4</v>
      </c>
      <c r="H17" s="166">
        <v>0</v>
      </c>
      <c r="I17" s="185">
        <v>0</v>
      </c>
      <c r="J17" s="211">
        <v>0</v>
      </c>
      <c r="K17" s="212">
        <v>1</v>
      </c>
      <c r="L17" s="187">
        <v>2.2680880018144704E-4</v>
      </c>
      <c r="M17" s="184">
        <v>2</v>
      </c>
      <c r="N17" s="185">
        <v>3.0674846625766872E-3</v>
      </c>
      <c r="O17" s="166">
        <v>12</v>
      </c>
      <c r="P17" s="185">
        <v>6.36604774535809E-3</v>
      </c>
      <c r="Q17" s="166">
        <v>0</v>
      </c>
      <c r="R17" s="185">
        <v>0</v>
      </c>
      <c r="S17" s="211">
        <v>0</v>
      </c>
      <c r="T17" s="184">
        <v>14</v>
      </c>
      <c r="U17" s="187">
        <v>5.2552552552552556E-3</v>
      </c>
      <c r="V17" s="184">
        <v>15</v>
      </c>
      <c r="W17" s="187">
        <v>2.1207408454686836E-3</v>
      </c>
      <c r="X17" s="463" t="s">
        <v>290</v>
      </c>
    </row>
    <row r="18" spans="2:24" ht="21.95" customHeight="1" x14ac:dyDescent="0.25">
      <c r="B18" s="162">
        <v>25</v>
      </c>
      <c r="C18" s="163" t="s">
        <v>19</v>
      </c>
      <c r="D18" s="184">
        <v>0</v>
      </c>
      <c r="E18" s="185">
        <v>0</v>
      </c>
      <c r="F18" s="166">
        <v>0</v>
      </c>
      <c r="G18" s="185">
        <v>0</v>
      </c>
      <c r="H18" s="166">
        <v>0</v>
      </c>
      <c r="I18" s="185">
        <v>0</v>
      </c>
      <c r="J18" s="211">
        <v>0</v>
      </c>
      <c r="K18" s="212">
        <v>0</v>
      </c>
      <c r="L18" s="187">
        <v>0</v>
      </c>
      <c r="M18" s="184">
        <v>0</v>
      </c>
      <c r="N18" s="185">
        <v>0</v>
      </c>
      <c r="O18" s="166">
        <v>0</v>
      </c>
      <c r="P18" s="185">
        <v>0</v>
      </c>
      <c r="Q18" s="166">
        <v>0</v>
      </c>
      <c r="R18" s="185">
        <v>0</v>
      </c>
      <c r="S18" s="211">
        <v>0</v>
      </c>
      <c r="T18" s="184">
        <v>0</v>
      </c>
      <c r="U18" s="187">
        <v>0</v>
      </c>
      <c r="V18" s="184">
        <v>0</v>
      </c>
      <c r="W18" s="187">
        <v>0</v>
      </c>
      <c r="X18" s="463" t="s">
        <v>291</v>
      </c>
    </row>
    <row r="19" spans="2:24" ht="21.95" customHeight="1" thickBot="1" x14ac:dyDescent="0.3">
      <c r="B19" s="171">
        <v>29</v>
      </c>
      <c r="C19" s="163" t="s">
        <v>279</v>
      </c>
      <c r="D19" s="184">
        <v>0</v>
      </c>
      <c r="E19" s="185">
        <v>0</v>
      </c>
      <c r="F19" s="166">
        <v>0</v>
      </c>
      <c r="G19" s="185">
        <v>0</v>
      </c>
      <c r="H19" s="166">
        <v>0</v>
      </c>
      <c r="I19" s="185">
        <v>0</v>
      </c>
      <c r="J19" s="211">
        <v>0</v>
      </c>
      <c r="K19" s="212">
        <v>0</v>
      </c>
      <c r="L19" s="187">
        <v>0</v>
      </c>
      <c r="M19" s="184">
        <v>1</v>
      </c>
      <c r="N19" s="185">
        <v>1.5337423312883436E-3</v>
      </c>
      <c r="O19" s="166">
        <v>0</v>
      </c>
      <c r="P19" s="185">
        <v>0</v>
      </c>
      <c r="Q19" s="166">
        <v>0</v>
      </c>
      <c r="R19" s="185">
        <v>0</v>
      </c>
      <c r="S19" s="211">
        <v>0</v>
      </c>
      <c r="T19" s="184">
        <v>1</v>
      </c>
      <c r="U19" s="187">
        <v>3.7537537537537537E-4</v>
      </c>
      <c r="V19" s="184">
        <v>1</v>
      </c>
      <c r="W19" s="187">
        <v>1.4138272303124559E-4</v>
      </c>
      <c r="X19" s="463" t="s">
        <v>292</v>
      </c>
    </row>
    <row r="20" spans="2:24" ht="35.1" customHeight="1" thickTop="1" thickBot="1" x14ac:dyDescent="0.3">
      <c r="B20" s="155">
        <v>3</v>
      </c>
      <c r="C20" s="156" t="s">
        <v>21</v>
      </c>
      <c r="D20" s="205">
        <v>0</v>
      </c>
      <c r="E20" s="206">
        <v>0</v>
      </c>
      <c r="F20" s="207">
        <v>0</v>
      </c>
      <c r="G20" s="206">
        <v>0</v>
      </c>
      <c r="H20" s="207">
        <v>0</v>
      </c>
      <c r="I20" s="206">
        <v>0</v>
      </c>
      <c r="J20" s="208">
        <v>0</v>
      </c>
      <c r="K20" s="209">
        <v>0</v>
      </c>
      <c r="L20" s="210">
        <v>0</v>
      </c>
      <c r="M20" s="209">
        <v>3</v>
      </c>
      <c r="N20" s="206">
        <v>4.601226993865031E-3</v>
      </c>
      <c r="O20" s="207">
        <v>19</v>
      </c>
      <c r="P20" s="206">
        <v>1.0079575596816976E-2</v>
      </c>
      <c r="Q20" s="207">
        <v>1</v>
      </c>
      <c r="R20" s="206">
        <v>8.0645161290322578E-3</v>
      </c>
      <c r="S20" s="208">
        <v>0</v>
      </c>
      <c r="T20" s="209">
        <v>23</v>
      </c>
      <c r="U20" s="210">
        <v>8.6336336336336333E-3</v>
      </c>
      <c r="V20" s="205">
        <v>23</v>
      </c>
      <c r="W20" s="210">
        <v>3.2518026297186486E-3</v>
      </c>
    </row>
    <row r="21" spans="2:24" ht="35.1" customHeight="1" thickTop="1" x14ac:dyDescent="0.25">
      <c r="B21" s="162">
        <v>30</v>
      </c>
      <c r="C21" s="163" t="s">
        <v>317</v>
      </c>
      <c r="D21" s="184">
        <v>0</v>
      </c>
      <c r="E21" s="185">
        <v>0</v>
      </c>
      <c r="F21" s="166">
        <v>0</v>
      </c>
      <c r="G21" s="185">
        <v>0</v>
      </c>
      <c r="H21" s="166">
        <v>0</v>
      </c>
      <c r="I21" s="185">
        <v>0</v>
      </c>
      <c r="J21" s="211">
        <v>0</v>
      </c>
      <c r="K21" s="212">
        <v>0</v>
      </c>
      <c r="L21" s="187">
        <v>0</v>
      </c>
      <c r="M21" s="184">
        <v>1</v>
      </c>
      <c r="N21" s="185">
        <v>1.5337423312883436E-3</v>
      </c>
      <c r="O21" s="166">
        <v>9</v>
      </c>
      <c r="P21" s="185">
        <v>4.7745358090185673E-3</v>
      </c>
      <c r="Q21" s="166">
        <v>1</v>
      </c>
      <c r="R21" s="185">
        <v>8.0645161290322578E-3</v>
      </c>
      <c r="S21" s="211">
        <v>0</v>
      </c>
      <c r="T21" s="184">
        <v>11</v>
      </c>
      <c r="U21" s="187">
        <v>4.1291291291291289E-3</v>
      </c>
      <c r="V21" s="184">
        <v>11</v>
      </c>
      <c r="W21" s="187">
        <v>1.5552099533437014E-3</v>
      </c>
      <c r="X21" s="463" t="s">
        <v>293</v>
      </c>
    </row>
    <row r="22" spans="2:24" ht="21.95" customHeight="1" x14ac:dyDescent="0.25">
      <c r="B22" s="162">
        <v>31</v>
      </c>
      <c r="C22" s="163" t="s">
        <v>23</v>
      </c>
      <c r="D22" s="184">
        <v>0</v>
      </c>
      <c r="E22" s="185">
        <v>0</v>
      </c>
      <c r="F22" s="166">
        <v>0</v>
      </c>
      <c r="G22" s="185">
        <v>0</v>
      </c>
      <c r="H22" s="166">
        <v>0</v>
      </c>
      <c r="I22" s="185">
        <v>0</v>
      </c>
      <c r="J22" s="211">
        <v>0</v>
      </c>
      <c r="K22" s="212">
        <v>0</v>
      </c>
      <c r="L22" s="187">
        <v>0</v>
      </c>
      <c r="M22" s="184">
        <v>1</v>
      </c>
      <c r="N22" s="185">
        <v>1.5337423312883436E-3</v>
      </c>
      <c r="O22" s="166">
        <v>0</v>
      </c>
      <c r="P22" s="185">
        <v>0</v>
      </c>
      <c r="Q22" s="166">
        <v>0</v>
      </c>
      <c r="R22" s="185">
        <v>0</v>
      </c>
      <c r="S22" s="211">
        <v>0</v>
      </c>
      <c r="T22" s="184">
        <v>1</v>
      </c>
      <c r="U22" s="187">
        <v>3.7537537537537537E-4</v>
      </c>
      <c r="V22" s="184">
        <v>1</v>
      </c>
      <c r="W22" s="187">
        <v>1.4138272303124559E-4</v>
      </c>
      <c r="X22" s="463" t="s">
        <v>294</v>
      </c>
    </row>
    <row r="23" spans="2:24" ht="21.95" customHeight="1" x14ac:dyDescent="0.25">
      <c r="B23" s="162">
        <v>32</v>
      </c>
      <c r="C23" s="163" t="s">
        <v>24</v>
      </c>
      <c r="D23" s="184">
        <v>0</v>
      </c>
      <c r="E23" s="185">
        <v>0</v>
      </c>
      <c r="F23" s="166">
        <v>0</v>
      </c>
      <c r="G23" s="185">
        <v>0</v>
      </c>
      <c r="H23" s="166">
        <v>0</v>
      </c>
      <c r="I23" s="185">
        <v>0</v>
      </c>
      <c r="J23" s="211">
        <v>0</v>
      </c>
      <c r="K23" s="212">
        <v>0</v>
      </c>
      <c r="L23" s="187">
        <v>0</v>
      </c>
      <c r="M23" s="184">
        <v>0</v>
      </c>
      <c r="N23" s="185">
        <v>0</v>
      </c>
      <c r="O23" s="166">
        <v>4</v>
      </c>
      <c r="P23" s="185">
        <v>2.1220159151193632E-3</v>
      </c>
      <c r="Q23" s="166">
        <v>0</v>
      </c>
      <c r="R23" s="185">
        <v>0</v>
      </c>
      <c r="S23" s="211">
        <v>0</v>
      </c>
      <c r="T23" s="184">
        <v>4</v>
      </c>
      <c r="U23" s="187">
        <v>1.5015015015015015E-3</v>
      </c>
      <c r="V23" s="184">
        <v>4</v>
      </c>
      <c r="W23" s="187">
        <v>5.6553089212498236E-4</v>
      </c>
      <c r="X23" s="463" t="s">
        <v>295</v>
      </c>
    </row>
    <row r="24" spans="2:24" ht="21.95" customHeight="1" x14ac:dyDescent="0.25">
      <c r="B24" s="162">
        <v>33</v>
      </c>
      <c r="C24" s="163" t="s">
        <v>25</v>
      </c>
      <c r="D24" s="184">
        <v>0</v>
      </c>
      <c r="E24" s="185">
        <v>0</v>
      </c>
      <c r="F24" s="166">
        <v>0</v>
      </c>
      <c r="G24" s="185">
        <v>0</v>
      </c>
      <c r="H24" s="166">
        <v>0</v>
      </c>
      <c r="I24" s="185">
        <v>0</v>
      </c>
      <c r="J24" s="211">
        <v>0</v>
      </c>
      <c r="K24" s="212">
        <v>0</v>
      </c>
      <c r="L24" s="187">
        <v>0</v>
      </c>
      <c r="M24" s="184">
        <v>0</v>
      </c>
      <c r="N24" s="185">
        <v>0</v>
      </c>
      <c r="O24" s="166">
        <v>1</v>
      </c>
      <c r="P24" s="185">
        <v>5.305039787798408E-4</v>
      </c>
      <c r="Q24" s="166">
        <v>0</v>
      </c>
      <c r="R24" s="185">
        <v>0</v>
      </c>
      <c r="S24" s="211">
        <v>0</v>
      </c>
      <c r="T24" s="184">
        <v>1</v>
      </c>
      <c r="U24" s="187">
        <v>3.7537537537537537E-4</v>
      </c>
      <c r="V24" s="184">
        <v>1</v>
      </c>
      <c r="W24" s="187">
        <v>1.4138272303124559E-4</v>
      </c>
      <c r="X24" s="463" t="s">
        <v>296</v>
      </c>
    </row>
    <row r="25" spans="2:24" ht="21.95" customHeight="1" x14ac:dyDescent="0.25">
      <c r="B25" s="162">
        <v>34</v>
      </c>
      <c r="C25" s="163" t="s">
        <v>26</v>
      </c>
      <c r="D25" s="184">
        <v>0</v>
      </c>
      <c r="E25" s="185">
        <v>0</v>
      </c>
      <c r="F25" s="166">
        <v>0</v>
      </c>
      <c r="G25" s="185">
        <v>0</v>
      </c>
      <c r="H25" s="166">
        <v>0</v>
      </c>
      <c r="I25" s="185">
        <v>0</v>
      </c>
      <c r="J25" s="211">
        <v>0</v>
      </c>
      <c r="K25" s="212">
        <v>0</v>
      </c>
      <c r="L25" s="187">
        <v>0</v>
      </c>
      <c r="M25" s="184">
        <v>1</v>
      </c>
      <c r="N25" s="185">
        <v>1.5337423312883436E-3</v>
      </c>
      <c r="O25" s="166">
        <v>3</v>
      </c>
      <c r="P25" s="185">
        <v>1.5915119363395225E-3</v>
      </c>
      <c r="Q25" s="166">
        <v>0</v>
      </c>
      <c r="R25" s="185">
        <v>0</v>
      </c>
      <c r="S25" s="211">
        <v>0</v>
      </c>
      <c r="T25" s="184">
        <v>4</v>
      </c>
      <c r="U25" s="187">
        <v>1.5015015015015015E-3</v>
      </c>
      <c r="V25" s="184">
        <v>4</v>
      </c>
      <c r="W25" s="187">
        <v>5.6553089212498236E-4</v>
      </c>
      <c r="X25" s="463" t="s">
        <v>297</v>
      </c>
    </row>
    <row r="26" spans="2:24" ht="21.95" customHeight="1" x14ac:dyDescent="0.25">
      <c r="B26" s="162">
        <v>35</v>
      </c>
      <c r="C26" s="163" t="s">
        <v>275</v>
      </c>
      <c r="D26" s="184">
        <v>0</v>
      </c>
      <c r="E26" s="185">
        <v>0</v>
      </c>
      <c r="F26" s="166">
        <v>0</v>
      </c>
      <c r="G26" s="185">
        <v>0</v>
      </c>
      <c r="H26" s="166">
        <v>0</v>
      </c>
      <c r="I26" s="185">
        <v>0</v>
      </c>
      <c r="J26" s="211">
        <v>0</v>
      </c>
      <c r="K26" s="212">
        <v>0</v>
      </c>
      <c r="L26" s="187">
        <v>0</v>
      </c>
      <c r="M26" s="184">
        <v>0</v>
      </c>
      <c r="N26" s="185">
        <v>0</v>
      </c>
      <c r="O26" s="166">
        <v>0</v>
      </c>
      <c r="P26" s="185">
        <v>0</v>
      </c>
      <c r="Q26" s="166">
        <v>0</v>
      </c>
      <c r="R26" s="185">
        <v>0</v>
      </c>
      <c r="S26" s="211">
        <v>0</v>
      </c>
      <c r="T26" s="184">
        <v>0</v>
      </c>
      <c r="U26" s="187">
        <v>0</v>
      </c>
      <c r="V26" s="184">
        <v>0</v>
      </c>
      <c r="W26" s="187">
        <v>0</v>
      </c>
      <c r="X26" s="463" t="s">
        <v>298</v>
      </c>
    </row>
    <row r="27" spans="2:24" ht="21.95" customHeight="1" thickBot="1" x14ac:dyDescent="0.3">
      <c r="B27" s="162">
        <v>39</v>
      </c>
      <c r="C27" s="163" t="s">
        <v>276</v>
      </c>
      <c r="D27" s="184">
        <v>0</v>
      </c>
      <c r="E27" s="185">
        <v>0</v>
      </c>
      <c r="F27" s="166">
        <v>0</v>
      </c>
      <c r="G27" s="185">
        <v>0</v>
      </c>
      <c r="H27" s="166">
        <v>0</v>
      </c>
      <c r="I27" s="185">
        <v>0</v>
      </c>
      <c r="J27" s="211">
        <v>0</v>
      </c>
      <c r="K27" s="212">
        <v>0</v>
      </c>
      <c r="L27" s="187">
        <v>0</v>
      </c>
      <c r="M27" s="184">
        <v>0</v>
      </c>
      <c r="N27" s="185">
        <v>0</v>
      </c>
      <c r="O27" s="166">
        <v>2</v>
      </c>
      <c r="P27" s="185">
        <v>1.0610079575596816E-3</v>
      </c>
      <c r="Q27" s="166">
        <v>0</v>
      </c>
      <c r="R27" s="185">
        <v>0</v>
      </c>
      <c r="S27" s="211">
        <v>0</v>
      </c>
      <c r="T27" s="184">
        <v>2</v>
      </c>
      <c r="U27" s="187">
        <v>7.5075075075075074E-4</v>
      </c>
      <c r="V27" s="184">
        <v>2</v>
      </c>
      <c r="W27" s="187">
        <v>2.8276544606249118E-4</v>
      </c>
      <c r="X27" s="463" t="s">
        <v>299</v>
      </c>
    </row>
    <row r="28" spans="2:24" ht="35.1" customHeight="1" thickTop="1" thickBot="1" x14ac:dyDescent="0.3">
      <c r="B28" s="155">
        <v>4</v>
      </c>
      <c r="C28" s="156" t="s">
        <v>29</v>
      </c>
      <c r="D28" s="205">
        <v>831</v>
      </c>
      <c r="E28" s="206">
        <v>0.60790051207022688</v>
      </c>
      <c r="F28" s="207">
        <v>1257</v>
      </c>
      <c r="G28" s="206">
        <v>0.43859036985345423</v>
      </c>
      <c r="H28" s="207">
        <v>83</v>
      </c>
      <c r="I28" s="206">
        <v>0.47976878612716761</v>
      </c>
      <c r="J28" s="208">
        <v>2</v>
      </c>
      <c r="K28" s="209">
        <v>2173</v>
      </c>
      <c r="L28" s="210">
        <v>0.49285552279428435</v>
      </c>
      <c r="M28" s="209">
        <v>298</v>
      </c>
      <c r="N28" s="206">
        <v>0.45705521472392641</v>
      </c>
      <c r="O28" s="207">
        <v>536</v>
      </c>
      <c r="P28" s="206">
        <v>0.28435013262599473</v>
      </c>
      <c r="Q28" s="207">
        <v>24</v>
      </c>
      <c r="R28" s="206">
        <v>0.19354838709677419</v>
      </c>
      <c r="S28" s="208">
        <v>0</v>
      </c>
      <c r="T28" s="209">
        <v>858</v>
      </c>
      <c r="U28" s="210">
        <v>0.32207207207207206</v>
      </c>
      <c r="V28" s="205">
        <v>3031</v>
      </c>
      <c r="W28" s="210">
        <v>0.42853103350770533</v>
      </c>
    </row>
    <row r="29" spans="2:24" ht="35.1" customHeight="1" thickTop="1" x14ac:dyDescent="0.25">
      <c r="B29" s="162">
        <v>40</v>
      </c>
      <c r="C29" s="163" t="s">
        <v>30</v>
      </c>
      <c r="D29" s="184">
        <v>10</v>
      </c>
      <c r="E29" s="185">
        <v>7.3152889539136795E-3</v>
      </c>
      <c r="F29" s="166">
        <v>40</v>
      </c>
      <c r="G29" s="185">
        <v>1.3956734124214934E-2</v>
      </c>
      <c r="H29" s="166">
        <v>3</v>
      </c>
      <c r="I29" s="185">
        <v>1.7341040462427744E-2</v>
      </c>
      <c r="J29" s="211">
        <v>0</v>
      </c>
      <c r="K29" s="212">
        <v>53</v>
      </c>
      <c r="L29" s="187">
        <v>1.2020866409616693E-2</v>
      </c>
      <c r="M29" s="184">
        <v>9</v>
      </c>
      <c r="N29" s="185">
        <v>1.3803680981595092E-2</v>
      </c>
      <c r="O29" s="166">
        <v>18</v>
      </c>
      <c r="P29" s="185">
        <v>9.5490716180371346E-3</v>
      </c>
      <c r="Q29" s="166">
        <v>0</v>
      </c>
      <c r="R29" s="185">
        <v>0</v>
      </c>
      <c r="S29" s="211">
        <v>0</v>
      </c>
      <c r="T29" s="184">
        <v>27</v>
      </c>
      <c r="U29" s="187">
        <v>1.0135135135135136E-2</v>
      </c>
      <c r="V29" s="184">
        <v>80</v>
      </c>
      <c r="W29" s="187">
        <v>1.1310617842499647E-2</v>
      </c>
      <c r="X29" s="463" t="s">
        <v>300</v>
      </c>
    </row>
    <row r="30" spans="2:24" ht="21.95" customHeight="1" x14ac:dyDescent="0.25">
      <c r="B30" s="162">
        <v>41</v>
      </c>
      <c r="C30" s="163" t="s">
        <v>280</v>
      </c>
      <c r="D30" s="184">
        <v>101</v>
      </c>
      <c r="E30" s="185">
        <v>7.3884418434528171E-2</v>
      </c>
      <c r="F30" s="166">
        <v>273</v>
      </c>
      <c r="G30" s="185">
        <v>9.5254710397766923E-2</v>
      </c>
      <c r="H30" s="166">
        <v>16</v>
      </c>
      <c r="I30" s="185">
        <v>9.2485549132947972E-2</v>
      </c>
      <c r="J30" s="211">
        <v>1</v>
      </c>
      <c r="K30" s="212">
        <v>391</v>
      </c>
      <c r="L30" s="187">
        <v>8.8682240870945797E-2</v>
      </c>
      <c r="M30" s="184">
        <v>53</v>
      </c>
      <c r="N30" s="185">
        <v>8.1288343558282211E-2</v>
      </c>
      <c r="O30" s="166">
        <v>135</v>
      </c>
      <c r="P30" s="185">
        <v>7.161803713527852E-2</v>
      </c>
      <c r="Q30" s="166">
        <v>9</v>
      </c>
      <c r="R30" s="185">
        <v>7.2580645161290328E-2</v>
      </c>
      <c r="S30" s="211">
        <v>0</v>
      </c>
      <c r="T30" s="184">
        <v>197</v>
      </c>
      <c r="U30" s="187">
        <v>7.3948948948948948E-2</v>
      </c>
      <c r="V30" s="184">
        <v>588</v>
      </c>
      <c r="W30" s="187">
        <v>8.3133041142372396E-2</v>
      </c>
      <c r="X30" s="463" t="s">
        <v>301</v>
      </c>
    </row>
    <row r="31" spans="2:24" ht="35.1" customHeight="1" x14ac:dyDescent="0.25">
      <c r="B31" s="162">
        <v>42</v>
      </c>
      <c r="C31" s="163" t="s">
        <v>32</v>
      </c>
      <c r="D31" s="184">
        <v>715</v>
      </c>
      <c r="E31" s="185">
        <v>0.52304316020482811</v>
      </c>
      <c r="F31" s="166">
        <v>924</v>
      </c>
      <c r="G31" s="185">
        <v>0.32240055826936498</v>
      </c>
      <c r="H31" s="166">
        <v>61</v>
      </c>
      <c r="I31" s="185">
        <v>0.35260115606936415</v>
      </c>
      <c r="J31" s="211">
        <v>1</v>
      </c>
      <c r="K31" s="212">
        <v>1701</v>
      </c>
      <c r="L31" s="187">
        <v>0.38580176910864139</v>
      </c>
      <c r="M31" s="184">
        <v>231</v>
      </c>
      <c r="N31" s="185">
        <v>0.35429447852760737</v>
      </c>
      <c r="O31" s="166">
        <v>370</v>
      </c>
      <c r="P31" s="185">
        <v>0.19628647214854111</v>
      </c>
      <c r="Q31" s="166">
        <v>13</v>
      </c>
      <c r="R31" s="185">
        <v>0.10483870967741936</v>
      </c>
      <c r="S31" s="211">
        <v>0</v>
      </c>
      <c r="T31" s="184">
        <v>614</v>
      </c>
      <c r="U31" s="187">
        <v>0.23048048048048048</v>
      </c>
      <c r="V31" s="184">
        <v>2315</v>
      </c>
      <c r="W31" s="187">
        <v>0.32730100381733351</v>
      </c>
      <c r="X31" s="463" t="s">
        <v>302</v>
      </c>
    </row>
    <row r="32" spans="2:24" ht="21.95" customHeight="1" x14ac:dyDescent="0.25">
      <c r="B32" s="162">
        <v>43</v>
      </c>
      <c r="C32" s="163" t="s">
        <v>33</v>
      </c>
      <c r="D32" s="184">
        <v>1</v>
      </c>
      <c r="E32" s="185">
        <v>7.3152889539136799E-4</v>
      </c>
      <c r="F32" s="166">
        <v>7</v>
      </c>
      <c r="G32" s="185">
        <v>2.4424284717376133E-3</v>
      </c>
      <c r="H32" s="166">
        <v>0</v>
      </c>
      <c r="I32" s="185">
        <v>0</v>
      </c>
      <c r="J32" s="211">
        <v>0</v>
      </c>
      <c r="K32" s="212">
        <v>8</v>
      </c>
      <c r="L32" s="187">
        <v>1.8144704014515763E-3</v>
      </c>
      <c r="M32" s="184">
        <v>0</v>
      </c>
      <c r="N32" s="185">
        <v>0</v>
      </c>
      <c r="O32" s="166">
        <v>5</v>
      </c>
      <c r="P32" s="185">
        <v>2.6525198938992041E-3</v>
      </c>
      <c r="Q32" s="166">
        <v>0</v>
      </c>
      <c r="R32" s="185">
        <v>0</v>
      </c>
      <c r="S32" s="211">
        <v>0</v>
      </c>
      <c r="T32" s="184">
        <v>5</v>
      </c>
      <c r="U32" s="187">
        <v>1.8768768768768769E-3</v>
      </c>
      <c r="V32" s="184">
        <v>13</v>
      </c>
      <c r="W32" s="187">
        <v>1.8379753994061925E-3</v>
      </c>
      <c r="X32" s="463" t="s">
        <v>303</v>
      </c>
    </row>
    <row r="33" spans="2:24" ht="21.95" customHeight="1" thickBot="1" x14ac:dyDescent="0.3">
      <c r="B33" s="162">
        <v>49</v>
      </c>
      <c r="C33" s="163" t="s">
        <v>277</v>
      </c>
      <c r="D33" s="184">
        <v>4</v>
      </c>
      <c r="E33" s="185">
        <v>2.926115581565472E-3</v>
      </c>
      <c r="F33" s="166">
        <v>13</v>
      </c>
      <c r="G33" s="185">
        <v>4.5359385903698535E-3</v>
      </c>
      <c r="H33" s="166">
        <v>3</v>
      </c>
      <c r="I33" s="185">
        <v>1.7341040462427744E-2</v>
      </c>
      <c r="J33" s="211">
        <v>0</v>
      </c>
      <c r="K33" s="212">
        <v>20</v>
      </c>
      <c r="L33" s="187">
        <v>4.5361760036289412E-3</v>
      </c>
      <c r="M33" s="184">
        <v>5</v>
      </c>
      <c r="N33" s="185">
        <v>7.6687116564417178E-3</v>
      </c>
      <c r="O33" s="166">
        <v>8</v>
      </c>
      <c r="P33" s="185">
        <v>4.2440318302387264E-3</v>
      </c>
      <c r="Q33" s="166">
        <v>2</v>
      </c>
      <c r="R33" s="185">
        <v>1.6129032258064516E-2</v>
      </c>
      <c r="S33" s="211">
        <v>0</v>
      </c>
      <c r="T33" s="184">
        <v>15</v>
      </c>
      <c r="U33" s="187">
        <v>5.6306306306306304E-3</v>
      </c>
      <c r="V33" s="184">
        <v>35</v>
      </c>
      <c r="W33" s="187">
        <v>4.9483953060935953E-3</v>
      </c>
      <c r="X33" s="463" t="s">
        <v>304</v>
      </c>
    </row>
    <row r="34" spans="2:24" ht="21.95" customHeight="1" thickTop="1" thickBot="1" x14ac:dyDescent="0.3">
      <c r="B34" s="155">
        <v>5</v>
      </c>
      <c r="C34" s="156" t="s">
        <v>35</v>
      </c>
      <c r="D34" s="205">
        <v>17</v>
      </c>
      <c r="E34" s="206">
        <v>1.2435991221653255E-2</v>
      </c>
      <c r="F34" s="207">
        <v>128</v>
      </c>
      <c r="G34" s="206">
        <v>4.4661549197487778E-2</v>
      </c>
      <c r="H34" s="207">
        <v>7</v>
      </c>
      <c r="I34" s="206">
        <v>4.046242774566474E-2</v>
      </c>
      <c r="J34" s="208">
        <v>0</v>
      </c>
      <c r="K34" s="209">
        <v>152</v>
      </c>
      <c r="L34" s="210">
        <v>3.447493762757995E-2</v>
      </c>
      <c r="M34" s="209">
        <v>20</v>
      </c>
      <c r="N34" s="206">
        <v>3.0674846625766871E-2</v>
      </c>
      <c r="O34" s="207">
        <v>95</v>
      </c>
      <c r="P34" s="206">
        <v>5.0397877984084877E-2</v>
      </c>
      <c r="Q34" s="207">
        <v>7</v>
      </c>
      <c r="R34" s="206">
        <v>5.6451612903225805E-2</v>
      </c>
      <c r="S34" s="208">
        <v>0</v>
      </c>
      <c r="T34" s="209">
        <v>122</v>
      </c>
      <c r="U34" s="210">
        <v>4.5795795795795798E-2</v>
      </c>
      <c r="V34" s="205">
        <v>274</v>
      </c>
      <c r="W34" s="210">
        <v>3.8738866110561293E-2</v>
      </c>
    </row>
    <row r="35" spans="2:24" ht="21.95" customHeight="1" thickTop="1" x14ac:dyDescent="0.25">
      <c r="B35" s="162">
        <v>50</v>
      </c>
      <c r="C35" s="163" t="s">
        <v>36</v>
      </c>
      <c r="D35" s="184">
        <v>0</v>
      </c>
      <c r="E35" s="185">
        <v>0</v>
      </c>
      <c r="F35" s="166">
        <v>4</v>
      </c>
      <c r="G35" s="185">
        <v>1.3956734124214933E-3</v>
      </c>
      <c r="H35" s="166">
        <v>1</v>
      </c>
      <c r="I35" s="185">
        <v>5.7803468208092483E-3</v>
      </c>
      <c r="J35" s="211">
        <v>0</v>
      </c>
      <c r="K35" s="212">
        <v>5</v>
      </c>
      <c r="L35" s="187">
        <v>1.1340440009072353E-3</v>
      </c>
      <c r="M35" s="184">
        <v>2</v>
      </c>
      <c r="N35" s="185">
        <v>3.0674846625766872E-3</v>
      </c>
      <c r="O35" s="166">
        <v>5</v>
      </c>
      <c r="P35" s="185">
        <v>2.6525198938992041E-3</v>
      </c>
      <c r="Q35" s="166">
        <v>1</v>
      </c>
      <c r="R35" s="185">
        <v>8.0645161290322578E-3</v>
      </c>
      <c r="S35" s="211">
        <v>0</v>
      </c>
      <c r="T35" s="184">
        <v>8</v>
      </c>
      <c r="U35" s="187">
        <v>3.003003003003003E-3</v>
      </c>
      <c r="V35" s="184">
        <v>13</v>
      </c>
      <c r="W35" s="187">
        <v>1.8379753994061925E-3</v>
      </c>
      <c r="X35" s="463" t="s">
        <v>305</v>
      </c>
    </row>
    <row r="36" spans="2:24" ht="35.1" customHeight="1" x14ac:dyDescent="0.25">
      <c r="B36" s="162">
        <v>51</v>
      </c>
      <c r="C36" s="163" t="s">
        <v>37</v>
      </c>
      <c r="D36" s="184">
        <v>0</v>
      </c>
      <c r="E36" s="185">
        <v>0</v>
      </c>
      <c r="F36" s="166">
        <v>1</v>
      </c>
      <c r="G36" s="185">
        <v>3.4891835310537332E-4</v>
      </c>
      <c r="H36" s="166">
        <v>1</v>
      </c>
      <c r="I36" s="185">
        <v>5.7803468208092483E-3</v>
      </c>
      <c r="J36" s="211">
        <v>0</v>
      </c>
      <c r="K36" s="212">
        <v>2</v>
      </c>
      <c r="L36" s="187">
        <v>4.5361760036289407E-4</v>
      </c>
      <c r="M36" s="184">
        <v>0</v>
      </c>
      <c r="N36" s="185">
        <v>0</v>
      </c>
      <c r="O36" s="166">
        <v>6</v>
      </c>
      <c r="P36" s="185">
        <v>3.183023872679045E-3</v>
      </c>
      <c r="Q36" s="166">
        <v>0</v>
      </c>
      <c r="R36" s="185">
        <v>0</v>
      </c>
      <c r="S36" s="211">
        <v>0</v>
      </c>
      <c r="T36" s="184">
        <v>6</v>
      </c>
      <c r="U36" s="187">
        <v>2.2522522522522522E-3</v>
      </c>
      <c r="V36" s="184">
        <v>8</v>
      </c>
      <c r="W36" s="187">
        <v>1.1310617842499647E-3</v>
      </c>
      <c r="X36" s="463" t="s">
        <v>306</v>
      </c>
    </row>
    <row r="37" spans="2:24" ht="21.95" customHeight="1" x14ac:dyDescent="0.25">
      <c r="B37" s="162">
        <v>52</v>
      </c>
      <c r="C37" s="163" t="s">
        <v>38</v>
      </c>
      <c r="D37" s="184">
        <v>3</v>
      </c>
      <c r="E37" s="185">
        <v>2.1945866861741038E-3</v>
      </c>
      <c r="F37" s="166">
        <v>14</v>
      </c>
      <c r="G37" s="185">
        <v>4.8848569434752267E-3</v>
      </c>
      <c r="H37" s="166">
        <v>0</v>
      </c>
      <c r="I37" s="185">
        <v>0</v>
      </c>
      <c r="J37" s="211">
        <v>0</v>
      </c>
      <c r="K37" s="212">
        <v>17</v>
      </c>
      <c r="L37" s="187">
        <v>3.8557496030845995E-3</v>
      </c>
      <c r="M37" s="184">
        <v>6</v>
      </c>
      <c r="N37" s="185">
        <v>9.202453987730062E-3</v>
      </c>
      <c r="O37" s="166">
        <v>23</v>
      </c>
      <c r="P37" s="185">
        <v>1.220159151193634E-2</v>
      </c>
      <c r="Q37" s="166">
        <v>3</v>
      </c>
      <c r="R37" s="185">
        <v>2.4193548387096774E-2</v>
      </c>
      <c r="S37" s="211">
        <v>0</v>
      </c>
      <c r="T37" s="184">
        <v>32</v>
      </c>
      <c r="U37" s="187">
        <v>1.2012012012012012E-2</v>
      </c>
      <c r="V37" s="184">
        <v>49</v>
      </c>
      <c r="W37" s="187">
        <v>6.9277534285310336E-3</v>
      </c>
      <c r="X37" s="463" t="s">
        <v>307</v>
      </c>
    </row>
    <row r="38" spans="2:24" ht="21.95" customHeight="1" x14ac:dyDescent="0.25">
      <c r="B38" s="162">
        <v>53</v>
      </c>
      <c r="C38" s="163" t="s">
        <v>39</v>
      </c>
      <c r="D38" s="184">
        <v>11</v>
      </c>
      <c r="E38" s="185">
        <v>8.0468178493050477E-3</v>
      </c>
      <c r="F38" s="166">
        <v>94</v>
      </c>
      <c r="G38" s="185">
        <v>3.2798325191905092E-2</v>
      </c>
      <c r="H38" s="166">
        <v>5</v>
      </c>
      <c r="I38" s="185">
        <v>2.8901734104046242E-2</v>
      </c>
      <c r="J38" s="211">
        <v>0</v>
      </c>
      <c r="K38" s="212">
        <v>110</v>
      </c>
      <c r="L38" s="187">
        <v>2.4948968019959175E-2</v>
      </c>
      <c r="M38" s="184">
        <v>1</v>
      </c>
      <c r="N38" s="185">
        <v>1.5337423312883436E-3</v>
      </c>
      <c r="O38" s="166">
        <v>11</v>
      </c>
      <c r="P38" s="185">
        <v>5.8355437665782491E-3</v>
      </c>
      <c r="Q38" s="166">
        <v>0</v>
      </c>
      <c r="R38" s="185">
        <v>0</v>
      </c>
      <c r="S38" s="211">
        <v>0</v>
      </c>
      <c r="T38" s="184">
        <v>12</v>
      </c>
      <c r="U38" s="187">
        <v>4.5045045045045045E-3</v>
      </c>
      <c r="V38" s="184">
        <v>122</v>
      </c>
      <c r="W38" s="187">
        <v>1.7248692209811962E-2</v>
      </c>
      <c r="X38" s="463" t="s">
        <v>308</v>
      </c>
    </row>
    <row r="39" spans="2:24" ht="21.95" customHeight="1" x14ac:dyDescent="0.25">
      <c r="B39" s="162">
        <v>54</v>
      </c>
      <c r="C39" s="163" t="s">
        <v>40</v>
      </c>
      <c r="D39" s="184">
        <v>0</v>
      </c>
      <c r="E39" s="185">
        <v>0</v>
      </c>
      <c r="F39" s="166">
        <v>4</v>
      </c>
      <c r="G39" s="185">
        <v>1.3956734124214933E-3</v>
      </c>
      <c r="H39" s="166">
        <v>0</v>
      </c>
      <c r="I39" s="185">
        <v>0</v>
      </c>
      <c r="J39" s="211">
        <v>0</v>
      </c>
      <c r="K39" s="212">
        <v>4</v>
      </c>
      <c r="L39" s="187">
        <v>9.0723520072578815E-4</v>
      </c>
      <c r="M39" s="184">
        <v>5</v>
      </c>
      <c r="N39" s="185">
        <v>7.6687116564417178E-3</v>
      </c>
      <c r="O39" s="166">
        <v>20</v>
      </c>
      <c r="P39" s="185">
        <v>1.0610079575596816E-2</v>
      </c>
      <c r="Q39" s="166">
        <v>3</v>
      </c>
      <c r="R39" s="185">
        <v>2.4193548387096774E-2</v>
      </c>
      <c r="S39" s="211">
        <v>0</v>
      </c>
      <c r="T39" s="184">
        <v>28</v>
      </c>
      <c r="U39" s="187">
        <v>1.0510510510510511E-2</v>
      </c>
      <c r="V39" s="184">
        <v>32</v>
      </c>
      <c r="W39" s="187">
        <v>4.5242471369998588E-3</v>
      </c>
      <c r="X39" s="463" t="s">
        <v>309</v>
      </c>
    </row>
    <row r="40" spans="2:24" ht="35.1" customHeight="1" x14ac:dyDescent="0.25">
      <c r="B40" s="162">
        <v>55</v>
      </c>
      <c r="C40" s="163" t="s">
        <v>41</v>
      </c>
      <c r="D40" s="184">
        <v>3</v>
      </c>
      <c r="E40" s="185">
        <v>2.1945866861741038E-3</v>
      </c>
      <c r="F40" s="166">
        <v>8</v>
      </c>
      <c r="G40" s="185">
        <v>2.7913468248429866E-3</v>
      </c>
      <c r="H40" s="166">
        <v>0</v>
      </c>
      <c r="I40" s="185">
        <v>0</v>
      </c>
      <c r="J40" s="211">
        <v>0</v>
      </c>
      <c r="K40" s="212">
        <v>11</v>
      </c>
      <c r="L40" s="187">
        <v>2.4948968019959175E-3</v>
      </c>
      <c r="M40" s="184">
        <v>4</v>
      </c>
      <c r="N40" s="185">
        <v>6.1349693251533744E-3</v>
      </c>
      <c r="O40" s="166">
        <v>21</v>
      </c>
      <c r="P40" s="185">
        <v>1.1140583554376658E-2</v>
      </c>
      <c r="Q40" s="166">
        <v>0</v>
      </c>
      <c r="R40" s="185">
        <v>0</v>
      </c>
      <c r="S40" s="211">
        <v>0</v>
      </c>
      <c r="T40" s="184">
        <v>25</v>
      </c>
      <c r="U40" s="187">
        <v>9.3843843843843845E-3</v>
      </c>
      <c r="V40" s="184">
        <v>36</v>
      </c>
      <c r="W40" s="187">
        <v>5.0897780291248411E-3</v>
      </c>
      <c r="X40" s="463" t="s">
        <v>310</v>
      </c>
    </row>
    <row r="41" spans="2:24" ht="21.95" customHeight="1" thickBot="1" x14ac:dyDescent="0.3">
      <c r="B41" s="162">
        <v>59</v>
      </c>
      <c r="C41" s="163" t="s">
        <v>278</v>
      </c>
      <c r="D41" s="184">
        <v>0</v>
      </c>
      <c r="E41" s="185">
        <v>0</v>
      </c>
      <c r="F41" s="166">
        <v>3</v>
      </c>
      <c r="G41" s="185">
        <v>1.0467550593161201E-3</v>
      </c>
      <c r="H41" s="166">
        <v>0</v>
      </c>
      <c r="I41" s="185">
        <v>0</v>
      </c>
      <c r="J41" s="211">
        <v>0</v>
      </c>
      <c r="K41" s="212">
        <v>3</v>
      </c>
      <c r="L41" s="187">
        <v>6.8042640054434111E-4</v>
      </c>
      <c r="M41" s="184">
        <v>2</v>
      </c>
      <c r="N41" s="185">
        <v>3.0674846625766872E-3</v>
      </c>
      <c r="O41" s="166">
        <v>9</v>
      </c>
      <c r="P41" s="185">
        <v>4.7745358090185673E-3</v>
      </c>
      <c r="Q41" s="166">
        <v>0</v>
      </c>
      <c r="R41" s="185">
        <v>0</v>
      </c>
      <c r="S41" s="211">
        <v>0</v>
      </c>
      <c r="T41" s="184">
        <v>11</v>
      </c>
      <c r="U41" s="187">
        <v>4.1291291291291289E-3</v>
      </c>
      <c r="V41" s="184">
        <v>14</v>
      </c>
      <c r="W41" s="187">
        <v>1.9793581224374383E-3</v>
      </c>
      <c r="X41" s="463" t="s">
        <v>311</v>
      </c>
    </row>
    <row r="42" spans="2:24" ht="21.95" customHeight="1" thickTop="1" thickBot="1" x14ac:dyDescent="0.3">
      <c r="B42" s="155">
        <v>6</v>
      </c>
      <c r="C42" s="156" t="s">
        <v>43</v>
      </c>
      <c r="D42" s="205">
        <v>439</v>
      </c>
      <c r="E42" s="206">
        <v>0.3211411850768105</v>
      </c>
      <c r="F42" s="207">
        <v>1301</v>
      </c>
      <c r="G42" s="206">
        <v>0.4539427773900907</v>
      </c>
      <c r="H42" s="207">
        <v>72</v>
      </c>
      <c r="I42" s="206">
        <v>0.41618497109826591</v>
      </c>
      <c r="J42" s="208">
        <v>1</v>
      </c>
      <c r="K42" s="209">
        <v>1813</v>
      </c>
      <c r="L42" s="210">
        <v>0.41120435472896344</v>
      </c>
      <c r="M42" s="209">
        <v>247</v>
      </c>
      <c r="N42" s="206">
        <v>0.37883435582822084</v>
      </c>
      <c r="O42" s="207">
        <v>965</v>
      </c>
      <c r="P42" s="206">
        <v>0.51193633952254636</v>
      </c>
      <c r="Q42" s="207">
        <v>76</v>
      </c>
      <c r="R42" s="206">
        <v>0.61290322580645162</v>
      </c>
      <c r="S42" s="208">
        <v>2</v>
      </c>
      <c r="T42" s="209">
        <v>1290</v>
      </c>
      <c r="U42" s="210">
        <v>0.48423423423423423</v>
      </c>
      <c r="V42" s="205">
        <v>3103</v>
      </c>
      <c r="W42" s="210">
        <v>0.43871058956595499</v>
      </c>
    </row>
    <row r="43" spans="2:24" ht="21.95" customHeight="1" thickTop="1" x14ac:dyDescent="0.25">
      <c r="B43" s="162">
        <v>60</v>
      </c>
      <c r="C43" s="163" t="s">
        <v>44</v>
      </c>
      <c r="D43" s="184">
        <v>16</v>
      </c>
      <c r="E43" s="185">
        <v>1.1704462326261888E-2</v>
      </c>
      <c r="F43" s="166">
        <v>24</v>
      </c>
      <c r="G43" s="185">
        <v>8.3740404745289605E-3</v>
      </c>
      <c r="H43" s="166">
        <v>4</v>
      </c>
      <c r="I43" s="185">
        <v>2.3121387283236993E-2</v>
      </c>
      <c r="J43" s="211">
        <v>0</v>
      </c>
      <c r="K43" s="212">
        <v>44</v>
      </c>
      <c r="L43" s="187">
        <v>9.97958720798367E-3</v>
      </c>
      <c r="M43" s="184">
        <v>7</v>
      </c>
      <c r="N43" s="185">
        <v>1.0736196319018405E-2</v>
      </c>
      <c r="O43" s="166">
        <v>18</v>
      </c>
      <c r="P43" s="185">
        <v>9.5490716180371346E-3</v>
      </c>
      <c r="Q43" s="166">
        <v>1</v>
      </c>
      <c r="R43" s="185">
        <v>8.0645161290322578E-3</v>
      </c>
      <c r="S43" s="211">
        <v>0</v>
      </c>
      <c r="T43" s="184">
        <v>26</v>
      </c>
      <c r="U43" s="187">
        <v>9.7597597597597601E-3</v>
      </c>
      <c r="V43" s="184">
        <v>70</v>
      </c>
      <c r="W43" s="187">
        <v>9.8967906121871906E-3</v>
      </c>
      <c r="X43" s="463" t="s">
        <v>312</v>
      </c>
    </row>
    <row r="44" spans="2:24" ht="21.95" customHeight="1" x14ac:dyDescent="0.25">
      <c r="B44" s="162">
        <v>61</v>
      </c>
      <c r="C44" s="163" t="s">
        <v>45</v>
      </c>
      <c r="D44" s="184">
        <v>423</v>
      </c>
      <c r="E44" s="185">
        <v>0.30943672275054862</v>
      </c>
      <c r="F44" s="166">
        <v>1274</v>
      </c>
      <c r="G44" s="185">
        <v>0.44452198185624564</v>
      </c>
      <c r="H44" s="166">
        <v>68</v>
      </c>
      <c r="I44" s="185">
        <v>0.39306358381502893</v>
      </c>
      <c r="J44" s="211">
        <v>1</v>
      </c>
      <c r="K44" s="212">
        <v>1766</v>
      </c>
      <c r="L44" s="187">
        <v>0.40054434112043547</v>
      </c>
      <c r="M44" s="184">
        <v>237</v>
      </c>
      <c r="N44" s="185">
        <v>0.36349693251533743</v>
      </c>
      <c r="O44" s="166">
        <v>944</v>
      </c>
      <c r="P44" s="185">
        <v>0.50079575596816972</v>
      </c>
      <c r="Q44" s="166">
        <v>74</v>
      </c>
      <c r="R44" s="185">
        <v>0.59677419354838712</v>
      </c>
      <c r="S44" s="211">
        <v>2</v>
      </c>
      <c r="T44" s="184">
        <v>1257</v>
      </c>
      <c r="U44" s="187">
        <v>0.47184684684684686</v>
      </c>
      <c r="V44" s="184">
        <v>3023</v>
      </c>
      <c r="W44" s="187">
        <v>0.4273999717234554</v>
      </c>
      <c r="X44" s="463" t="s">
        <v>313</v>
      </c>
    </row>
    <row r="45" spans="2:24" ht="21.95" customHeight="1" x14ac:dyDescent="0.25">
      <c r="B45" s="162">
        <v>62</v>
      </c>
      <c r="C45" s="163" t="s">
        <v>46</v>
      </c>
      <c r="D45" s="184">
        <v>0</v>
      </c>
      <c r="E45" s="185">
        <v>0</v>
      </c>
      <c r="F45" s="166">
        <v>0</v>
      </c>
      <c r="G45" s="185">
        <v>0</v>
      </c>
      <c r="H45" s="166">
        <v>0</v>
      </c>
      <c r="I45" s="185">
        <v>0</v>
      </c>
      <c r="J45" s="211">
        <v>0</v>
      </c>
      <c r="K45" s="212">
        <v>0</v>
      </c>
      <c r="L45" s="187">
        <v>0</v>
      </c>
      <c r="M45" s="184">
        <v>2</v>
      </c>
      <c r="N45" s="185">
        <v>3.0674846625766872E-3</v>
      </c>
      <c r="O45" s="166">
        <v>1</v>
      </c>
      <c r="P45" s="185">
        <v>5.305039787798408E-4</v>
      </c>
      <c r="Q45" s="166">
        <v>1</v>
      </c>
      <c r="R45" s="185">
        <v>8.0645161290322578E-3</v>
      </c>
      <c r="S45" s="211">
        <v>0</v>
      </c>
      <c r="T45" s="184">
        <v>4</v>
      </c>
      <c r="U45" s="187">
        <v>1.5015015015015015E-3</v>
      </c>
      <c r="V45" s="184">
        <v>4</v>
      </c>
      <c r="W45" s="187">
        <v>5.6553089212498236E-4</v>
      </c>
      <c r="X45" s="463" t="s">
        <v>314</v>
      </c>
    </row>
    <row r="46" spans="2:24" ht="21.95" customHeight="1" thickBot="1" x14ac:dyDescent="0.3">
      <c r="B46" s="162">
        <v>69</v>
      </c>
      <c r="C46" s="163" t="s">
        <v>281</v>
      </c>
      <c r="D46" s="184">
        <v>0</v>
      </c>
      <c r="E46" s="185">
        <v>0</v>
      </c>
      <c r="F46" s="166">
        <v>3</v>
      </c>
      <c r="G46" s="185">
        <v>1.0467550593161201E-3</v>
      </c>
      <c r="H46" s="166">
        <v>0</v>
      </c>
      <c r="I46" s="185">
        <v>0</v>
      </c>
      <c r="J46" s="211">
        <v>0</v>
      </c>
      <c r="K46" s="212">
        <v>3</v>
      </c>
      <c r="L46" s="187">
        <v>6.8042640054434111E-4</v>
      </c>
      <c r="M46" s="184">
        <v>1</v>
      </c>
      <c r="N46" s="185">
        <v>1.5337423312883436E-3</v>
      </c>
      <c r="O46" s="166">
        <v>2</v>
      </c>
      <c r="P46" s="185">
        <v>1.0610079575596816E-3</v>
      </c>
      <c r="Q46" s="166">
        <v>0</v>
      </c>
      <c r="R46" s="185">
        <v>0</v>
      </c>
      <c r="S46" s="211">
        <v>0</v>
      </c>
      <c r="T46" s="184">
        <v>3</v>
      </c>
      <c r="U46" s="187">
        <v>1.1261261261261261E-3</v>
      </c>
      <c r="V46" s="184">
        <v>6</v>
      </c>
      <c r="W46" s="187">
        <v>8.4829633818747348E-4</v>
      </c>
      <c r="X46" s="463" t="s">
        <v>315</v>
      </c>
    </row>
    <row r="47" spans="2:24" ht="21.95" customHeight="1" thickTop="1" thickBot="1" x14ac:dyDescent="0.3">
      <c r="B47" s="155">
        <v>99</v>
      </c>
      <c r="C47" s="156" t="s">
        <v>282</v>
      </c>
      <c r="D47" s="205">
        <v>30</v>
      </c>
      <c r="E47" s="206">
        <v>2.1945866861741038E-2</v>
      </c>
      <c r="F47" s="207">
        <v>76</v>
      </c>
      <c r="G47" s="206">
        <v>2.6517794836008374E-2</v>
      </c>
      <c r="H47" s="207">
        <v>6</v>
      </c>
      <c r="I47" s="206">
        <v>3.4682080924855488E-2</v>
      </c>
      <c r="J47" s="208">
        <v>0</v>
      </c>
      <c r="K47" s="209">
        <v>112</v>
      </c>
      <c r="L47" s="210">
        <v>2.540258562032207E-2</v>
      </c>
      <c r="M47" s="209">
        <v>25</v>
      </c>
      <c r="N47" s="206">
        <v>3.834355828220859E-2</v>
      </c>
      <c r="O47" s="207">
        <v>73</v>
      </c>
      <c r="P47" s="206">
        <v>3.8726790450928382E-2</v>
      </c>
      <c r="Q47" s="207">
        <v>4</v>
      </c>
      <c r="R47" s="206">
        <v>3.2258064516129031E-2</v>
      </c>
      <c r="S47" s="208">
        <v>1</v>
      </c>
      <c r="T47" s="209">
        <v>103</v>
      </c>
      <c r="U47" s="210">
        <v>3.8663663663663667E-2</v>
      </c>
      <c r="V47" s="205">
        <v>215</v>
      </c>
      <c r="W47" s="210">
        <v>3.0397285451717802E-2</v>
      </c>
      <c r="X47" s="463" t="s">
        <v>316</v>
      </c>
    </row>
    <row r="48" spans="2:24" ht="21.95" customHeight="1" thickTop="1" thickBot="1" x14ac:dyDescent="0.3">
      <c r="B48" s="155" t="s">
        <v>50</v>
      </c>
      <c r="C48" s="156" t="s">
        <v>51</v>
      </c>
      <c r="D48" s="188">
        <v>50</v>
      </c>
      <c r="E48" s="189">
        <v>3.6576444769568395E-2</v>
      </c>
      <c r="F48" s="190">
        <v>94</v>
      </c>
      <c r="G48" s="189">
        <v>3.2798325191905092E-2</v>
      </c>
      <c r="H48" s="190">
        <v>4</v>
      </c>
      <c r="I48" s="189">
        <v>2.3121387283236993E-2</v>
      </c>
      <c r="J48" s="213">
        <v>0</v>
      </c>
      <c r="K48" s="214">
        <v>148</v>
      </c>
      <c r="L48" s="192">
        <v>3.3567702426854161E-2</v>
      </c>
      <c r="M48" s="188">
        <v>56</v>
      </c>
      <c r="N48" s="189">
        <v>8.5889570552147243E-2</v>
      </c>
      <c r="O48" s="190">
        <v>171</v>
      </c>
      <c r="P48" s="189">
        <v>9.0716180371352789E-2</v>
      </c>
      <c r="Q48" s="190">
        <v>11</v>
      </c>
      <c r="R48" s="189">
        <v>8.8709677419354843E-2</v>
      </c>
      <c r="S48" s="213">
        <v>0</v>
      </c>
      <c r="T48" s="188">
        <v>238</v>
      </c>
      <c r="U48" s="192">
        <v>8.9339339339339338E-2</v>
      </c>
      <c r="V48" s="188">
        <v>386</v>
      </c>
      <c r="W48" s="192">
        <v>5.4573731090060792E-2</v>
      </c>
      <c r="X48" s="463" t="s">
        <v>283</v>
      </c>
    </row>
    <row r="49" spans="2:24" ht="21.95" customHeight="1" thickTop="1" thickBot="1" x14ac:dyDescent="0.3">
      <c r="B49" s="487" t="s">
        <v>52</v>
      </c>
      <c r="C49" s="488"/>
      <c r="D49" s="172">
        <v>1367</v>
      </c>
      <c r="E49" s="215">
        <v>1</v>
      </c>
      <c r="F49" s="174">
        <v>2866</v>
      </c>
      <c r="G49" s="215">
        <v>0.99999999999999989</v>
      </c>
      <c r="H49" s="174">
        <v>173</v>
      </c>
      <c r="I49" s="215">
        <v>1</v>
      </c>
      <c r="J49" s="216">
        <v>3</v>
      </c>
      <c r="K49" s="172">
        <v>4409</v>
      </c>
      <c r="L49" s="217">
        <v>0.99999999999999989</v>
      </c>
      <c r="M49" s="172">
        <v>652</v>
      </c>
      <c r="N49" s="215">
        <v>1</v>
      </c>
      <c r="O49" s="174">
        <v>1885</v>
      </c>
      <c r="P49" s="215">
        <v>1</v>
      </c>
      <c r="Q49" s="174">
        <v>124</v>
      </c>
      <c r="R49" s="215">
        <v>1</v>
      </c>
      <c r="S49" s="216">
        <v>3</v>
      </c>
      <c r="T49" s="172">
        <v>2664</v>
      </c>
      <c r="U49" s="217">
        <v>1</v>
      </c>
      <c r="V49" s="172">
        <v>7073</v>
      </c>
      <c r="W49" s="217">
        <v>1</v>
      </c>
      <c r="X49" s="463" t="s">
        <v>79</v>
      </c>
    </row>
    <row r="50" spans="2:24" ht="16.5" thickTop="1" thickBot="1" x14ac:dyDescent="0.3">
      <c r="B50" s="145"/>
      <c r="C50" s="145"/>
      <c r="D50" s="147"/>
      <c r="E50" s="198"/>
      <c r="F50" s="147"/>
      <c r="G50" s="198"/>
      <c r="H50" s="147"/>
      <c r="I50" s="198"/>
      <c r="J50" s="147"/>
      <c r="K50" s="147"/>
      <c r="L50" s="198"/>
      <c r="M50" s="147"/>
      <c r="N50" s="198"/>
      <c r="O50" s="147"/>
      <c r="P50" s="198"/>
      <c r="Q50" s="147"/>
      <c r="R50" s="198"/>
      <c r="S50" s="147"/>
      <c r="T50" s="147"/>
      <c r="U50" s="198"/>
      <c r="V50" s="147"/>
      <c r="W50" s="198"/>
    </row>
    <row r="51" spans="2:24" ht="15.75" thickTop="1" x14ac:dyDescent="0.25">
      <c r="B51" s="218" t="s">
        <v>497</v>
      </c>
      <c r="C51" s="219"/>
      <c r="D51" s="181"/>
      <c r="E51" s="180"/>
      <c r="F51" s="180"/>
      <c r="G51" s="180"/>
      <c r="H51" s="180"/>
      <c r="I51" s="180"/>
      <c r="J51" s="180"/>
      <c r="K51" s="180"/>
      <c r="L51" s="180"/>
      <c r="M51" s="150"/>
      <c r="N51" s="150"/>
      <c r="O51" s="150"/>
      <c r="P51" s="150"/>
      <c r="Q51" s="150"/>
      <c r="R51" s="150"/>
      <c r="S51" s="150"/>
      <c r="T51" s="150"/>
      <c r="U51" s="150"/>
      <c r="V51" s="153"/>
      <c r="W51" s="150"/>
    </row>
    <row r="52" spans="2:24" ht="15.75" thickBot="1" x14ac:dyDescent="0.3">
      <c r="B52" s="220" t="s">
        <v>499</v>
      </c>
      <c r="C52" s="221"/>
      <c r="D52" s="180"/>
      <c r="E52" s="180"/>
      <c r="F52" s="180"/>
      <c r="G52" s="180"/>
      <c r="H52" s="180"/>
      <c r="I52" s="180"/>
      <c r="J52" s="180"/>
      <c r="K52" s="180"/>
      <c r="L52" s="180"/>
      <c r="M52" s="150"/>
      <c r="N52" s="150"/>
      <c r="O52" s="150"/>
      <c r="P52" s="150"/>
      <c r="Q52" s="150"/>
      <c r="R52" s="150"/>
      <c r="S52" s="150"/>
      <c r="T52" s="150"/>
      <c r="U52" s="150"/>
      <c r="V52" s="153"/>
      <c r="W52" s="150"/>
    </row>
    <row r="53" spans="2:24" ht="15.75" thickTop="1" x14ac:dyDescent="0.25">
      <c r="B53" s="201"/>
      <c r="C53" s="151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0"/>
      <c r="S53" s="150"/>
      <c r="T53" s="150"/>
      <c r="U53" s="150"/>
      <c r="V53" s="153"/>
      <c r="W53" s="150"/>
    </row>
    <row r="54" spans="2:24" x14ac:dyDescent="0.25">
      <c r="B54" s="201"/>
      <c r="C54" s="151"/>
      <c r="D54" s="202"/>
      <c r="E54" s="202"/>
      <c r="F54" s="202"/>
      <c r="G54" s="202"/>
      <c r="H54" s="202"/>
      <c r="I54" s="202"/>
      <c r="J54" s="202"/>
      <c r="K54" s="202"/>
      <c r="L54" s="202"/>
      <c r="M54" s="150"/>
      <c r="N54" s="150"/>
      <c r="O54" s="150"/>
      <c r="P54" s="150"/>
      <c r="Q54" s="150"/>
      <c r="R54" s="150"/>
      <c r="S54" s="150"/>
      <c r="T54" s="150"/>
      <c r="U54" s="150"/>
      <c r="V54" s="153"/>
      <c r="W54" s="150"/>
    </row>
    <row r="55" spans="2:24" x14ac:dyDescent="0.25">
      <c r="B55" s="150"/>
      <c r="C55" s="151"/>
      <c r="D55" s="150"/>
      <c r="E55" s="150"/>
      <c r="F55" s="150"/>
      <c r="G55" s="150"/>
      <c r="H55" s="150"/>
      <c r="I55" s="150"/>
      <c r="J55" s="150"/>
      <c r="K55" s="150"/>
      <c r="L55" s="150"/>
      <c r="M55" s="150"/>
      <c r="N55" s="150"/>
      <c r="O55" s="150"/>
      <c r="P55" s="150"/>
      <c r="Q55" s="150"/>
      <c r="R55" s="150"/>
      <c r="S55" s="150"/>
      <c r="T55" s="150"/>
      <c r="U55" s="150"/>
      <c r="V55" s="153"/>
      <c r="W55" s="150"/>
    </row>
  </sheetData>
  <mergeCells count="17">
    <mergeCell ref="B2:W2"/>
    <mergeCell ref="B3:B6"/>
    <mergeCell ref="C3:C6"/>
    <mergeCell ref="D3:L3"/>
    <mergeCell ref="M3:U3"/>
    <mergeCell ref="V3:W5"/>
    <mergeCell ref="M4:S4"/>
    <mergeCell ref="T4:U5"/>
    <mergeCell ref="D5:E5"/>
    <mergeCell ref="F5:G5"/>
    <mergeCell ref="H5:I5"/>
    <mergeCell ref="M5:N5"/>
    <mergeCell ref="B49:C49"/>
    <mergeCell ref="K4:L5"/>
    <mergeCell ref="D4:J4"/>
    <mergeCell ref="Q5:R5"/>
    <mergeCell ref="O5:P5"/>
  </mergeCells>
  <printOptions horizontalCentered="1"/>
  <pageMargins left="0.7" right="0.7" top="0.75" bottom="0.75" header="0.3" footer="0.3"/>
  <pageSetup paperSize="9" scale="4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  <pageSetUpPr fitToPage="1"/>
  </sheetPr>
  <dimension ref="B1:T54"/>
  <sheetViews>
    <sheetView topLeftCell="D1" zoomScale="60" zoomScaleNormal="60" workbookViewId="0">
      <selection activeCell="Q42" sqref="Q42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100.42578125" style="143" customWidth="1"/>
    <col min="4" max="19" width="15.7109375" style="143" customWidth="1"/>
    <col min="20" max="20" width="9.140625" style="463"/>
    <col min="21" max="16384" width="9.140625" style="143"/>
  </cols>
  <sheetData>
    <row r="1" spans="2:20" ht="15.75" thickBot="1" x14ac:dyDescent="0.3"/>
    <row r="2" spans="2:20" ht="24.95" customHeight="1" thickTop="1" thickBot="1" x14ac:dyDescent="0.3">
      <c r="B2" s="479" t="s">
        <v>566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502"/>
    </row>
    <row r="3" spans="2:20" ht="24.95" customHeight="1" thickTop="1" thickBot="1" x14ac:dyDescent="0.3">
      <c r="B3" s="492" t="s">
        <v>54</v>
      </c>
      <c r="C3" s="485" t="s">
        <v>55</v>
      </c>
      <c r="D3" s="503" t="s">
        <v>64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12"/>
      <c r="S3" s="516" t="s">
        <v>52</v>
      </c>
    </row>
    <row r="4" spans="2:20" ht="24.95" customHeight="1" thickTop="1" thickBot="1" x14ac:dyDescent="0.3">
      <c r="B4" s="493"/>
      <c r="C4" s="495"/>
      <c r="D4" s="503" t="s">
        <v>65</v>
      </c>
      <c r="E4" s="504"/>
      <c r="F4" s="504"/>
      <c r="G4" s="504"/>
      <c r="H4" s="512"/>
      <c r="I4" s="503" t="s">
        <v>66</v>
      </c>
      <c r="J4" s="504"/>
      <c r="K4" s="504"/>
      <c r="L4" s="504"/>
      <c r="M4" s="512"/>
      <c r="N4" s="503" t="s">
        <v>67</v>
      </c>
      <c r="O4" s="504"/>
      <c r="P4" s="504"/>
      <c r="Q4" s="504"/>
      <c r="R4" s="512"/>
      <c r="S4" s="517"/>
    </row>
    <row r="5" spans="2:20" ht="24.95" customHeight="1" thickTop="1" x14ac:dyDescent="0.25">
      <c r="B5" s="493"/>
      <c r="C5" s="495"/>
      <c r="D5" s="519" t="s">
        <v>56</v>
      </c>
      <c r="E5" s="520"/>
      <c r="F5" s="520"/>
      <c r="G5" s="521"/>
      <c r="H5" s="522" t="s">
        <v>52</v>
      </c>
      <c r="I5" s="519" t="s">
        <v>56</v>
      </c>
      <c r="J5" s="520"/>
      <c r="K5" s="520"/>
      <c r="L5" s="521"/>
      <c r="M5" s="522" t="s">
        <v>52</v>
      </c>
      <c r="N5" s="519" t="s">
        <v>56</v>
      </c>
      <c r="O5" s="520"/>
      <c r="P5" s="520"/>
      <c r="Q5" s="521"/>
      <c r="R5" s="522" t="s">
        <v>52</v>
      </c>
      <c r="S5" s="517"/>
    </row>
    <row r="6" spans="2:20" ht="34.5" customHeight="1" thickBot="1" x14ac:dyDescent="0.3">
      <c r="B6" s="494"/>
      <c r="C6" s="495"/>
      <c r="D6" s="472" t="s">
        <v>57</v>
      </c>
      <c r="E6" s="473" t="s">
        <v>450</v>
      </c>
      <c r="F6" s="473" t="s">
        <v>78</v>
      </c>
      <c r="G6" s="474" t="s">
        <v>58</v>
      </c>
      <c r="H6" s="523"/>
      <c r="I6" s="472" t="s">
        <v>57</v>
      </c>
      <c r="J6" s="473" t="s">
        <v>450</v>
      </c>
      <c r="K6" s="473" t="s">
        <v>78</v>
      </c>
      <c r="L6" s="474" t="s">
        <v>58</v>
      </c>
      <c r="M6" s="523"/>
      <c r="N6" s="472" t="s">
        <v>57</v>
      </c>
      <c r="O6" s="473" t="s">
        <v>450</v>
      </c>
      <c r="P6" s="473" t="s">
        <v>78</v>
      </c>
      <c r="Q6" s="474" t="s">
        <v>58</v>
      </c>
      <c r="R6" s="523"/>
      <c r="S6" s="518"/>
    </row>
    <row r="7" spans="2:20" ht="21.95" customHeight="1" thickTop="1" thickBot="1" x14ac:dyDescent="0.3">
      <c r="B7" s="295">
        <v>1</v>
      </c>
      <c r="C7" s="156" t="s">
        <v>8</v>
      </c>
      <c r="D7" s="183">
        <f>SUM(D8:D11)</f>
        <v>0</v>
      </c>
      <c r="E7" s="159">
        <f t="shared" ref="E7:S7" si="0">SUM(E8:E11)</f>
        <v>3</v>
      </c>
      <c r="F7" s="159">
        <f t="shared" si="0"/>
        <v>0</v>
      </c>
      <c r="G7" s="307">
        <f t="shared" si="0"/>
        <v>0</v>
      </c>
      <c r="H7" s="311">
        <f t="shared" si="0"/>
        <v>3</v>
      </c>
      <c r="I7" s="183">
        <f t="shared" si="0"/>
        <v>0</v>
      </c>
      <c r="J7" s="159">
        <f t="shared" si="0"/>
        <v>12</v>
      </c>
      <c r="K7" s="159">
        <f t="shared" si="0"/>
        <v>0</v>
      </c>
      <c r="L7" s="307">
        <f t="shared" si="0"/>
        <v>0</v>
      </c>
      <c r="M7" s="311">
        <f t="shared" si="0"/>
        <v>12</v>
      </c>
      <c r="N7" s="183">
        <f t="shared" si="0"/>
        <v>0</v>
      </c>
      <c r="O7" s="159">
        <f t="shared" si="0"/>
        <v>4</v>
      </c>
      <c r="P7" s="159">
        <f t="shared" si="0"/>
        <v>1</v>
      </c>
      <c r="Q7" s="307">
        <v>0</v>
      </c>
      <c r="R7" s="311">
        <f t="shared" si="0"/>
        <v>5</v>
      </c>
      <c r="S7" s="311">
        <f t="shared" si="0"/>
        <v>20</v>
      </c>
    </row>
    <row r="8" spans="2:20" ht="24.75" customHeight="1" thickTop="1" x14ac:dyDescent="0.25">
      <c r="B8" s="471">
        <v>10</v>
      </c>
      <c r="C8" s="163" t="s">
        <v>9</v>
      </c>
      <c r="D8" s="184">
        <f>IFERROR(VLOOKUP($T8,[1]Sheet1!$A$110:$Q$144,2,FALSE),0)</f>
        <v>0</v>
      </c>
      <c r="E8" s="166">
        <f>IFERROR(VLOOKUP($T8,[1]Sheet1!$A$110:$Q$144,3,FALSE),0)</f>
        <v>2</v>
      </c>
      <c r="F8" s="312">
        <f>IFERROR(VLOOKUP($T8,[1]Sheet1!$A$110:$Q$144,4,FALSE),0)</f>
        <v>0</v>
      </c>
      <c r="G8" s="313">
        <v>0</v>
      </c>
      <c r="H8" s="226">
        <f>SUM(D8:G8)</f>
        <v>2</v>
      </c>
      <c r="I8" s="184">
        <f>IFERROR(VLOOKUP($T8,[1]Sheet1!$A$110:$Q$144,6,FALSE),0)</f>
        <v>0</v>
      </c>
      <c r="J8" s="166">
        <f>IFERROR(VLOOKUP($T8,[1]Sheet1!$A$110:$Q$144,7,FALSE),0)</f>
        <v>5</v>
      </c>
      <c r="K8" s="312">
        <f>IFERROR(VLOOKUP($T8,[1]Sheet1!$A$110:$Q$144,8,FALSE),0)</f>
        <v>0</v>
      </c>
      <c r="L8" s="313">
        <f>IFERROR(VLOOKUP($T8,[1]Sheet1!$A$110:$Q$144,9,FALSE),0)</f>
        <v>0</v>
      </c>
      <c r="M8" s="226">
        <f>SUM(I8:L8)</f>
        <v>5</v>
      </c>
      <c r="N8" s="184">
        <f>IFERROR(VLOOKUP($T8,[1]Sheet1!$A$110:$Q$144,11,FALSE),0)</f>
        <v>0</v>
      </c>
      <c r="O8" s="166">
        <f>IFERROR(VLOOKUP($T8,[1]Sheet1!$A$110:$Q$144,12,FALSE),0)</f>
        <v>0</v>
      </c>
      <c r="P8" s="312">
        <f>IFERROR(VLOOKUP($T8,[1]Sheet1!$A$110:$Q$144,13,FALSE),0)</f>
        <v>0</v>
      </c>
      <c r="Q8" s="313">
        <v>0</v>
      </c>
      <c r="R8" s="226">
        <f>SUM(N8:Q8)</f>
        <v>0</v>
      </c>
      <c r="S8" s="226">
        <f>SUM(H8,M8,R8)</f>
        <v>7</v>
      </c>
      <c r="T8" s="464" t="s">
        <v>284</v>
      </c>
    </row>
    <row r="9" spans="2:20" ht="24.75" customHeight="1" x14ac:dyDescent="0.25">
      <c r="B9" s="471">
        <v>11</v>
      </c>
      <c r="C9" s="163" t="s">
        <v>10</v>
      </c>
      <c r="D9" s="184">
        <f>IFERROR(VLOOKUP($T9,[1]Sheet1!$A$110:$Q$144,2,FALSE),0)</f>
        <v>0</v>
      </c>
      <c r="E9" s="166">
        <f>IFERROR(VLOOKUP($T9,[1]Sheet1!$A$110:$Q$144,3,FALSE),0)</f>
        <v>1</v>
      </c>
      <c r="F9" s="312">
        <f>IFERROR(VLOOKUP($T9,[1]Sheet1!$A$110:$Q$144,4,FALSE),0)</f>
        <v>0</v>
      </c>
      <c r="G9" s="313">
        <v>0</v>
      </c>
      <c r="H9" s="226">
        <f t="shared" ref="H9:H11" si="1">SUM(D9:G9)</f>
        <v>1</v>
      </c>
      <c r="I9" s="184">
        <f>IFERROR(VLOOKUP($T9,[1]Sheet1!$A$110:$Q$144,6,FALSE),0)</f>
        <v>0</v>
      </c>
      <c r="J9" s="166">
        <f>IFERROR(VLOOKUP($T9,[1]Sheet1!$A$110:$Q$144,7,FALSE),0)</f>
        <v>1</v>
      </c>
      <c r="K9" s="312">
        <f>IFERROR(VLOOKUP($T9,[1]Sheet1!$A$110:$Q$144,8,FALSE),0)</f>
        <v>0</v>
      </c>
      <c r="L9" s="313">
        <f>IFERROR(VLOOKUP($T9,[1]Sheet1!$A$110:$Q$144,9,FALSE),0)</f>
        <v>0</v>
      </c>
      <c r="M9" s="226">
        <f t="shared" ref="M9:M11" si="2">SUM(I9:L9)</f>
        <v>1</v>
      </c>
      <c r="N9" s="184">
        <f>IFERROR(VLOOKUP($T9,[1]Sheet1!$A$110:$Q$144,11,FALSE),0)</f>
        <v>0</v>
      </c>
      <c r="O9" s="166">
        <f>IFERROR(VLOOKUP($T9,[1]Sheet1!$A$110:$Q$144,12,FALSE),0)</f>
        <v>3</v>
      </c>
      <c r="P9" s="312">
        <f>IFERROR(VLOOKUP($T9,[1]Sheet1!$A$110:$Q$144,13,FALSE),0)</f>
        <v>0</v>
      </c>
      <c r="Q9" s="313">
        <v>0</v>
      </c>
      <c r="R9" s="226">
        <f t="shared" ref="R9:R11" si="3">SUM(N9:Q9)</f>
        <v>3</v>
      </c>
      <c r="S9" s="226">
        <f t="shared" ref="S9:S11" si="4">SUM(H9,M9,R9)</f>
        <v>5</v>
      </c>
      <c r="T9" s="463" t="s">
        <v>271</v>
      </c>
    </row>
    <row r="10" spans="2:20" ht="24.75" customHeight="1" x14ac:dyDescent="0.25">
      <c r="B10" s="471">
        <v>12</v>
      </c>
      <c r="C10" s="163" t="s">
        <v>11</v>
      </c>
      <c r="D10" s="184">
        <f>IFERROR(VLOOKUP($T10,[1]Sheet1!$A$110:$Q$144,2,FALSE),0)</f>
        <v>0</v>
      </c>
      <c r="E10" s="166">
        <f>IFERROR(VLOOKUP($T10,[1]Sheet1!$A$110:$Q$144,3,FALSE),0)</f>
        <v>0</v>
      </c>
      <c r="F10" s="312">
        <f>IFERROR(VLOOKUP($T10,[1]Sheet1!$A$110:$Q$144,4,FALSE),0)</f>
        <v>0</v>
      </c>
      <c r="G10" s="313">
        <f>IFERROR(VLOOKUP($T10,[1]Sheet1!$A$110:$Q$144,5,FALSE),0)</f>
        <v>0</v>
      </c>
      <c r="H10" s="226">
        <f t="shared" si="1"/>
        <v>0</v>
      </c>
      <c r="I10" s="184">
        <f>IFERROR(VLOOKUP($T10,[1]Sheet1!$A$110:$Q$144,6,FALSE),0)</f>
        <v>0</v>
      </c>
      <c r="J10" s="166">
        <f>IFERROR(VLOOKUP($T10,[1]Sheet1!$A$110:$Q$144,7,FALSE),0)</f>
        <v>3</v>
      </c>
      <c r="K10" s="312">
        <f>IFERROR(VLOOKUP($T10,[1]Sheet1!$A$110:$Q$144,8,FALSE),0)</f>
        <v>0</v>
      </c>
      <c r="L10" s="313">
        <f>IFERROR(VLOOKUP($T10,[1]Sheet1!$A$110:$Q$144,9,FALSE),0)</f>
        <v>0</v>
      </c>
      <c r="M10" s="226">
        <f t="shared" si="2"/>
        <v>3</v>
      </c>
      <c r="N10" s="184">
        <f>IFERROR(VLOOKUP($T10,[1]Sheet1!$A$110:$Q$144,11,FALSE),0)</f>
        <v>0</v>
      </c>
      <c r="O10" s="166">
        <f>IFERROR(VLOOKUP($T10,[1]Sheet1!$A$110:$Q$144,12,FALSE),0)</f>
        <v>1</v>
      </c>
      <c r="P10" s="312">
        <f>IFERROR(VLOOKUP($T10,[1]Sheet1!$A$110:$Q$144,13,FALSE),0)</f>
        <v>0</v>
      </c>
      <c r="Q10" s="313">
        <v>0</v>
      </c>
      <c r="R10" s="226">
        <f t="shared" si="3"/>
        <v>1</v>
      </c>
      <c r="S10" s="226">
        <f t="shared" si="4"/>
        <v>4</v>
      </c>
      <c r="T10" s="463" t="s">
        <v>448</v>
      </c>
    </row>
    <row r="11" spans="2:20" ht="24.75" customHeight="1" thickBot="1" x14ac:dyDescent="0.3">
      <c r="B11" s="471">
        <v>19</v>
      </c>
      <c r="C11" s="163" t="s">
        <v>12</v>
      </c>
      <c r="D11" s="184">
        <f>IFERROR(VLOOKUP($T11,[1]Sheet1!$A$110:$Q$144,2,FALSE),0)</f>
        <v>0</v>
      </c>
      <c r="E11" s="166">
        <f>IFERROR(VLOOKUP($T11,[1]Sheet1!$A$110:$Q$144,3,FALSE),0)</f>
        <v>0</v>
      </c>
      <c r="F11" s="312">
        <f>IFERROR(VLOOKUP($T11,[1]Sheet1!$A$110:$Q$144,4,FALSE),0)</f>
        <v>0</v>
      </c>
      <c r="G11" s="313">
        <v>0</v>
      </c>
      <c r="H11" s="226">
        <f t="shared" si="1"/>
        <v>0</v>
      </c>
      <c r="I11" s="184">
        <f>IFERROR(VLOOKUP($T11,[1]Sheet1!$A$110:$Q$144,6,FALSE),0)</f>
        <v>0</v>
      </c>
      <c r="J11" s="166">
        <f>IFERROR(VLOOKUP($T11,[1]Sheet1!$A$110:$Q$144,7,FALSE),0)</f>
        <v>3</v>
      </c>
      <c r="K11" s="312">
        <f>IFERROR(VLOOKUP($T11,[1]Sheet1!$A$110:$Q$144,8,FALSE),0)</f>
        <v>0</v>
      </c>
      <c r="L11" s="313">
        <f>IFERROR(VLOOKUP($T11,[1]Sheet1!$A$110:$Q$144,9,FALSE),0)</f>
        <v>0</v>
      </c>
      <c r="M11" s="226">
        <f t="shared" si="2"/>
        <v>3</v>
      </c>
      <c r="N11" s="184">
        <f>IFERROR(VLOOKUP($T11,[1]Sheet1!$A$110:$Q$144,11,FALSE),0)</f>
        <v>0</v>
      </c>
      <c r="O11" s="166">
        <f>IFERROR(VLOOKUP($T11,[1]Sheet1!$A$110:$Q$144,12,FALSE),0)</f>
        <v>0</v>
      </c>
      <c r="P11" s="312">
        <f>IFERROR(VLOOKUP($T11,[1]Sheet1!$A$110:$Q$144,13,FALSE),0)</f>
        <v>1</v>
      </c>
      <c r="Q11" s="313">
        <v>0</v>
      </c>
      <c r="R11" s="226">
        <f t="shared" si="3"/>
        <v>1</v>
      </c>
      <c r="S11" s="226">
        <f t="shared" si="4"/>
        <v>4</v>
      </c>
      <c r="T11" s="463" t="s">
        <v>286</v>
      </c>
    </row>
    <row r="12" spans="2:20" ht="24.75" customHeight="1" thickTop="1" thickBot="1" x14ac:dyDescent="0.3">
      <c r="B12" s="295">
        <v>2</v>
      </c>
      <c r="C12" s="156" t="s">
        <v>13</v>
      </c>
      <c r="D12" s="183">
        <f>SUM(D13:D19)</f>
        <v>0</v>
      </c>
      <c r="E12" s="159">
        <f t="shared" ref="E12:S12" si="5">SUM(E13:E19)</f>
        <v>1</v>
      </c>
      <c r="F12" s="159">
        <f t="shared" si="5"/>
        <v>0</v>
      </c>
      <c r="G12" s="307">
        <f t="shared" si="5"/>
        <v>0</v>
      </c>
      <c r="H12" s="311">
        <f t="shared" si="5"/>
        <v>1</v>
      </c>
      <c r="I12" s="183">
        <f t="shared" si="5"/>
        <v>3</v>
      </c>
      <c r="J12" s="159">
        <f t="shared" si="5"/>
        <v>10</v>
      </c>
      <c r="K12" s="159">
        <f t="shared" si="5"/>
        <v>1</v>
      </c>
      <c r="L12" s="307">
        <f t="shared" si="5"/>
        <v>0</v>
      </c>
      <c r="M12" s="311">
        <f t="shared" si="5"/>
        <v>14</v>
      </c>
      <c r="N12" s="183">
        <f t="shared" si="5"/>
        <v>0</v>
      </c>
      <c r="O12" s="159">
        <f t="shared" si="5"/>
        <v>6</v>
      </c>
      <c r="P12" s="159">
        <f t="shared" si="5"/>
        <v>0</v>
      </c>
      <c r="Q12" s="307">
        <v>0</v>
      </c>
      <c r="R12" s="311">
        <f t="shared" si="5"/>
        <v>6</v>
      </c>
      <c r="S12" s="311">
        <f t="shared" si="5"/>
        <v>21</v>
      </c>
    </row>
    <row r="13" spans="2:20" ht="24.75" customHeight="1" thickTop="1" x14ac:dyDescent="0.25">
      <c r="B13" s="471">
        <v>20</v>
      </c>
      <c r="C13" s="163" t="s">
        <v>14</v>
      </c>
      <c r="D13" s="184">
        <f>IFERROR(VLOOKUP($T13,[1]Sheet1!$A$110:$Q$144,2,FALSE),0)</f>
        <v>0</v>
      </c>
      <c r="E13" s="166">
        <f>IFERROR(VLOOKUP($T13,[1]Sheet1!$A$110:$Q$144,3,FALSE),0)</f>
        <v>0</v>
      </c>
      <c r="F13" s="312">
        <f>IFERROR(VLOOKUP($T13,[1]Sheet1!$A$110:$Q$144,4,FALSE),0)</f>
        <v>0</v>
      </c>
      <c r="G13" s="313">
        <v>0</v>
      </c>
      <c r="H13" s="226">
        <f t="shared" ref="H13:H19" si="6">SUM(D13:G13)</f>
        <v>0</v>
      </c>
      <c r="I13" s="184">
        <f>IFERROR(VLOOKUP($T13,[1]Sheet1!$A$110:$Q$144,6,FALSE),0)</f>
        <v>0</v>
      </c>
      <c r="J13" s="166">
        <f>IFERROR(VLOOKUP($T13,[1]Sheet1!$A$110:$Q$144,7,FALSE),0)</f>
        <v>1</v>
      </c>
      <c r="K13" s="312">
        <f>IFERROR(VLOOKUP($T13,[1]Sheet1!$A$110:$Q$144,8,FALSE),0)</f>
        <v>1</v>
      </c>
      <c r="L13" s="313">
        <f>IFERROR(VLOOKUP($T13,[1]Sheet1!$A$110:$Q$144,9,FALSE),0)</f>
        <v>0</v>
      </c>
      <c r="M13" s="226">
        <f t="shared" ref="M13:M19" si="7">SUM(I13:L13)</f>
        <v>2</v>
      </c>
      <c r="N13" s="184">
        <f>IFERROR(VLOOKUP($T13,[1]Sheet1!$A$110:$Q$144,11,FALSE),0)</f>
        <v>0</v>
      </c>
      <c r="O13" s="166">
        <f>IFERROR(VLOOKUP($T13,[1]Sheet1!$A$110:$Q$144,12,FALSE),0)</f>
        <v>2</v>
      </c>
      <c r="P13" s="312">
        <f>IFERROR(VLOOKUP($T13,[1]Sheet1!$A$110:$Q$144,13,FALSE),0)</f>
        <v>0</v>
      </c>
      <c r="Q13" s="313">
        <v>0</v>
      </c>
      <c r="R13" s="226">
        <f t="shared" ref="R13:R19" si="8">SUM(N13:Q13)</f>
        <v>2</v>
      </c>
      <c r="S13" s="226">
        <f t="shared" ref="S13:S19" si="9">SUM(H13,M13,R13)</f>
        <v>4</v>
      </c>
      <c r="T13" s="463" t="s">
        <v>287</v>
      </c>
    </row>
    <row r="14" spans="2:20" ht="24.75" customHeight="1" x14ac:dyDescent="0.25">
      <c r="B14" s="471">
        <v>21</v>
      </c>
      <c r="C14" s="163" t="s">
        <v>15</v>
      </c>
      <c r="D14" s="184">
        <f>IFERROR(VLOOKUP($T14,[1]Sheet1!$A$110:$Q$144,2,FALSE),0)</f>
        <v>0</v>
      </c>
      <c r="E14" s="166">
        <f>IFERROR(VLOOKUP($T14,[1]Sheet1!$A$110:$Q$144,3,FALSE),0)</f>
        <v>0</v>
      </c>
      <c r="F14" s="312">
        <f>IFERROR(VLOOKUP($T14,[1]Sheet1!$A$110:$Q$144,4,FALSE),0)</f>
        <v>0</v>
      </c>
      <c r="G14" s="313">
        <f>IFERROR(VLOOKUP($T14,[1]Sheet1!$A$110:$Q$144,5,FALSE),0)</f>
        <v>0</v>
      </c>
      <c r="H14" s="226">
        <f t="shared" si="6"/>
        <v>0</v>
      </c>
      <c r="I14" s="184">
        <f>IFERROR(VLOOKUP($T14,[1]Sheet1!$A$110:$Q$144,6,FALSE),0)</f>
        <v>0</v>
      </c>
      <c r="J14" s="166">
        <f>IFERROR(VLOOKUP($T14,[1]Sheet1!$A$110:$Q$144,7,FALSE),0)</f>
        <v>0</v>
      </c>
      <c r="K14" s="312">
        <f>IFERROR(VLOOKUP($T14,[1]Sheet1!$A$110:$Q$144,8,FALSE),0)</f>
        <v>0</v>
      </c>
      <c r="L14" s="313">
        <f>IFERROR(VLOOKUP($T14,[1]Sheet1!$A$110:$Q$144,9,FALSE),0)</f>
        <v>0</v>
      </c>
      <c r="M14" s="226">
        <f t="shared" si="7"/>
        <v>0</v>
      </c>
      <c r="N14" s="184">
        <f>IFERROR(VLOOKUP($T14,[1]Sheet1!$A$110:$Q$144,11,FALSE),0)</f>
        <v>0</v>
      </c>
      <c r="O14" s="166">
        <f>IFERROR(VLOOKUP($T14,[1]Sheet1!$A$110:$Q$144,12,FALSE),0)</f>
        <v>1</v>
      </c>
      <c r="P14" s="312">
        <f>IFERROR(VLOOKUP($T14,[1]Sheet1!$A$110:$Q$144,13,FALSE),0)</f>
        <v>0</v>
      </c>
      <c r="Q14" s="313">
        <v>0</v>
      </c>
      <c r="R14" s="226">
        <f t="shared" si="8"/>
        <v>1</v>
      </c>
      <c r="S14" s="226">
        <f t="shared" si="9"/>
        <v>1</v>
      </c>
      <c r="T14" s="463" t="s">
        <v>288</v>
      </c>
    </row>
    <row r="15" spans="2:20" ht="24.75" customHeight="1" x14ac:dyDescent="0.25">
      <c r="B15" s="471">
        <v>22</v>
      </c>
      <c r="C15" s="163" t="s">
        <v>16</v>
      </c>
      <c r="D15" s="184">
        <f>IFERROR(VLOOKUP($T15,[1]Sheet1!$A$110:$Q$144,2,FALSE),0)</f>
        <v>0</v>
      </c>
      <c r="E15" s="166">
        <f>IFERROR(VLOOKUP($T15,[1]Sheet1!$A$110:$Q$144,3,FALSE),0)</f>
        <v>0</v>
      </c>
      <c r="F15" s="312">
        <f>IFERROR(VLOOKUP($T15,[1]Sheet1!$A$110:$Q$144,4,FALSE),0)</f>
        <v>0</v>
      </c>
      <c r="G15" s="313">
        <f>IFERROR(VLOOKUP($T15,[1]Sheet1!$A$110:$Q$144,5,FALSE),0)</f>
        <v>0</v>
      </c>
      <c r="H15" s="226">
        <f t="shared" si="6"/>
        <v>0</v>
      </c>
      <c r="I15" s="184">
        <f>IFERROR(VLOOKUP($T15,[1]Sheet1!$A$110:$Q$144,6,FALSE),0)</f>
        <v>0</v>
      </c>
      <c r="J15" s="166">
        <f>IFERROR(VLOOKUP($T15,[1]Sheet1!$A$110:$Q$144,7,FALSE),0)</f>
        <v>0</v>
      </c>
      <c r="K15" s="312">
        <f>IFERROR(VLOOKUP($T15,[1]Sheet1!$A$110:$Q$144,8,FALSE),0)</f>
        <v>0</v>
      </c>
      <c r="L15" s="313">
        <f>IFERROR(VLOOKUP($T15,[1]Sheet1!$A$110:$Q$144,9,FALSE),0)</f>
        <v>0</v>
      </c>
      <c r="M15" s="226">
        <f t="shared" si="7"/>
        <v>0</v>
      </c>
      <c r="N15" s="184">
        <f>IFERROR(VLOOKUP($T15,[1]Sheet1!$A$110:$Q$144,11,FALSE),0)</f>
        <v>0</v>
      </c>
      <c r="O15" s="166">
        <f>IFERROR(VLOOKUP($T15,[1]Sheet1!$A$110:$Q$144,12,FALSE),0)</f>
        <v>0</v>
      </c>
      <c r="P15" s="312">
        <f>IFERROR(VLOOKUP($T15,[1]Sheet1!$A$110:$Q$144,13,FALSE),0)</f>
        <v>0</v>
      </c>
      <c r="Q15" s="313">
        <v>0</v>
      </c>
      <c r="R15" s="226">
        <f t="shared" si="8"/>
        <v>0</v>
      </c>
      <c r="S15" s="226">
        <f t="shared" si="9"/>
        <v>0</v>
      </c>
      <c r="T15" s="463" t="s">
        <v>289</v>
      </c>
    </row>
    <row r="16" spans="2:20" ht="24.75" customHeight="1" x14ac:dyDescent="0.25">
      <c r="B16" s="471">
        <v>23</v>
      </c>
      <c r="C16" s="163" t="s">
        <v>17</v>
      </c>
      <c r="D16" s="184">
        <f>IFERROR(VLOOKUP($T16,[1]Sheet1!$A$110:$Q$144,2,FALSE),0)</f>
        <v>0</v>
      </c>
      <c r="E16" s="166">
        <f>IFERROR(VLOOKUP($T16,[1]Sheet1!$A$110:$Q$144,3,FALSE),0)</f>
        <v>0</v>
      </c>
      <c r="F16" s="312">
        <f>IFERROR(VLOOKUP($T16,[1]Sheet1!$A$110:$Q$144,4,FALSE),0)</f>
        <v>0</v>
      </c>
      <c r="G16" s="313">
        <f>IFERROR(VLOOKUP($T16,[1]Sheet1!$A$110:$Q$144,5,FALSE),0)</f>
        <v>0</v>
      </c>
      <c r="H16" s="226">
        <f t="shared" si="6"/>
        <v>0</v>
      </c>
      <c r="I16" s="184">
        <f>IFERROR(VLOOKUP($T16,[1]Sheet1!$A$110:$Q$144,6,FALSE),0)</f>
        <v>0</v>
      </c>
      <c r="J16" s="166">
        <f>IFERROR(VLOOKUP($T16,[1]Sheet1!$A$110:$Q$144,7,FALSE),0)</f>
        <v>0</v>
      </c>
      <c r="K16" s="312">
        <f>IFERROR(VLOOKUP($T16,[1]Sheet1!$A$110:$Q$144,8,FALSE),0)</f>
        <v>0</v>
      </c>
      <c r="L16" s="313">
        <f>IFERROR(VLOOKUP($T16,[1]Sheet1!$A$110:$Q$144,9,FALSE),0)</f>
        <v>0</v>
      </c>
      <c r="M16" s="226">
        <f t="shared" si="7"/>
        <v>0</v>
      </c>
      <c r="N16" s="184">
        <f>IFERROR(VLOOKUP($T16,[1]Sheet1!$A$110:$Q$144,11,FALSE),0)</f>
        <v>0</v>
      </c>
      <c r="O16" s="166">
        <f>IFERROR(VLOOKUP($T16,[1]Sheet1!$A$110:$Q$144,12,FALSE),0)</f>
        <v>0</v>
      </c>
      <c r="P16" s="312">
        <f>IFERROR(VLOOKUP($T16,[1]Sheet1!$A$110:$Q$144,13,FALSE),0)</f>
        <v>0</v>
      </c>
      <c r="Q16" s="313">
        <v>0</v>
      </c>
      <c r="R16" s="226">
        <f t="shared" si="8"/>
        <v>0</v>
      </c>
      <c r="S16" s="226">
        <f t="shared" si="9"/>
        <v>0</v>
      </c>
      <c r="T16" s="463" t="s">
        <v>272</v>
      </c>
    </row>
    <row r="17" spans="2:20" ht="24.75" customHeight="1" x14ac:dyDescent="0.25">
      <c r="B17" s="471">
        <v>24</v>
      </c>
      <c r="C17" s="163" t="s">
        <v>18</v>
      </c>
      <c r="D17" s="184">
        <f>IFERROR(VLOOKUP($T17,[1]Sheet1!$A$110:$Q$144,2,FALSE),0)</f>
        <v>0</v>
      </c>
      <c r="E17" s="166">
        <f>IFERROR(VLOOKUP($T17,[1]Sheet1!$A$110:$Q$144,3,FALSE),0)</f>
        <v>1</v>
      </c>
      <c r="F17" s="312">
        <f>IFERROR(VLOOKUP($T17,[1]Sheet1!$A$110:$Q$144,4,FALSE),0)</f>
        <v>0</v>
      </c>
      <c r="G17" s="313">
        <v>0</v>
      </c>
      <c r="H17" s="226">
        <f t="shared" si="6"/>
        <v>1</v>
      </c>
      <c r="I17" s="184">
        <f>IFERROR(VLOOKUP($T17,[1]Sheet1!$A$110:$Q$144,6,FALSE),0)</f>
        <v>2</v>
      </c>
      <c r="J17" s="166">
        <f>IFERROR(VLOOKUP($T17,[1]Sheet1!$A$110:$Q$144,7,FALSE),0)</f>
        <v>9</v>
      </c>
      <c r="K17" s="312">
        <f>IFERROR(VLOOKUP($T17,[1]Sheet1!$A$110:$Q$144,8,FALSE),0)</f>
        <v>0</v>
      </c>
      <c r="L17" s="313">
        <f>IFERROR(VLOOKUP($T17,[1]Sheet1!$A$110:$Q$144,9,FALSE),0)</f>
        <v>0</v>
      </c>
      <c r="M17" s="226">
        <f t="shared" si="7"/>
        <v>11</v>
      </c>
      <c r="N17" s="184">
        <f>IFERROR(VLOOKUP($T17,[1]Sheet1!$A$110:$Q$144,11,FALSE),0)</f>
        <v>0</v>
      </c>
      <c r="O17" s="166">
        <f>IFERROR(VLOOKUP($T17,[1]Sheet1!$A$110:$Q$144,12,FALSE),0)</f>
        <v>3</v>
      </c>
      <c r="P17" s="312">
        <f>IFERROR(VLOOKUP($T17,[1]Sheet1!$A$110:$Q$144,13,FALSE),0)</f>
        <v>0</v>
      </c>
      <c r="Q17" s="313">
        <v>0</v>
      </c>
      <c r="R17" s="226">
        <f t="shared" si="8"/>
        <v>3</v>
      </c>
      <c r="S17" s="226">
        <f t="shared" si="9"/>
        <v>15</v>
      </c>
      <c r="T17" s="463" t="s">
        <v>290</v>
      </c>
    </row>
    <row r="18" spans="2:20" ht="24.75" customHeight="1" x14ac:dyDescent="0.25">
      <c r="B18" s="471">
        <v>25</v>
      </c>
      <c r="C18" s="163" t="s">
        <v>19</v>
      </c>
      <c r="D18" s="184">
        <f>IFERROR(VLOOKUP($T18,[1]Sheet1!$A$110:$Q$144,2,FALSE),0)</f>
        <v>0</v>
      </c>
      <c r="E18" s="166">
        <f>IFERROR(VLOOKUP($T18,[1]Sheet1!$A$110:$Q$144,3,FALSE),0)</f>
        <v>0</v>
      </c>
      <c r="F18" s="312">
        <f>IFERROR(VLOOKUP($T18,[1]Sheet1!$A$110:$Q$144,4,FALSE),0)</f>
        <v>0</v>
      </c>
      <c r="G18" s="313">
        <f>IFERROR(VLOOKUP($T18,[1]Sheet1!$A$110:$Q$144,5,FALSE),0)</f>
        <v>0</v>
      </c>
      <c r="H18" s="226">
        <f t="shared" si="6"/>
        <v>0</v>
      </c>
      <c r="I18" s="184">
        <f>IFERROR(VLOOKUP($T18,[1]Sheet1!$A$110:$Q$144,6,FALSE),0)</f>
        <v>0</v>
      </c>
      <c r="J18" s="166">
        <f>IFERROR(VLOOKUP($T18,[1]Sheet1!$A$110:$Q$144,7,FALSE),0)</f>
        <v>0</v>
      </c>
      <c r="K18" s="312">
        <f>IFERROR(VLOOKUP($T18,[1]Sheet1!$A$110:$Q$144,8,FALSE),0)</f>
        <v>0</v>
      </c>
      <c r="L18" s="313">
        <f>IFERROR(VLOOKUP($T18,[1]Sheet1!$A$110:$Q$144,9,FALSE),0)</f>
        <v>0</v>
      </c>
      <c r="M18" s="226">
        <f t="shared" si="7"/>
        <v>0</v>
      </c>
      <c r="N18" s="184">
        <f>IFERROR(VLOOKUP($T18,[1]Sheet1!$A$110:$Q$144,11,FALSE),0)</f>
        <v>0</v>
      </c>
      <c r="O18" s="166">
        <f>IFERROR(VLOOKUP($T18,[1]Sheet1!$A$110:$Q$144,12,FALSE),0)</f>
        <v>0</v>
      </c>
      <c r="P18" s="312">
        <f>IFERROR(VLOOKUP($T18,[1]Sheet1!$A$110:$Q$144,13,FALSE),0)</f>
        <v>0</v>
      </c>
      <c r="Q18" s="313">
        <v>0</v>
      </c>
      <c r="R18" s="226">
        <f t="shared" si="8"/>
        <v>0</v>
      </c>
      <c r="S18" s="226">
        <f t="shared" si="9"/>
        <v>0</v>
      </c>
      <c r="T18" s="463" t="s">
        <v>291</v>
      </c>
    </row>
    <row r="19" spans="2:20" ht="24.75" customHeight="1" thickBot="1" x14ac:dyDescent="0.3">
      <c r="B19" s="471">
        <v>29</v>
      </c>
      <c r="C19" s="163" t="s">
        <v>20</v>
      </c>
      <c r="D19" s="184">
        <f>IFERROR(VLOOKUP($T19,[1]Sheet1!$A$110:$Q$144,2,FALSE),0)</f>
        <v>0</v>
      </c>
      <c r="E19" s="166">
        <f>IFERROR(VLOOKUP($T19,[1]Sheet1!$A$110:$Q$144,3,FALSE),0)</f>
        <v>0</v>
      </c>
      <c r="F19" s="312">
        <f>IFERROR(VLOOKUP($T19,[1]Sheet1!$A$110:$Q$144,4,FALSE),0)</f>
        <v>0</v>
      </c>
      <c r="G19" s="313">
        <f>IFERROR(VLOOKUP($T19,[1]Sheet1!$A$110:$Q$144,5,FALSE),0)</f>
        <v>0</v>
      </c>
      <c r="H19" s="226">
        <f t="shared" si="6"/>
        <v>0</v>
      </c>
      <c r="I19" s="184">
        <f>IFERROR(VLOOKUP($T19,[1]Sheet1!$A$110:$Q$144,6,FALSE),0)</f>
        <v>1</v>
      </c>
      <c r="J19" s="166">
        <f>IFERROR(VLOOKUP($T19,[1]Sheet1!$A$110:$Q$144,7,FALSE),0)</f>
        <v>0</v>
      </c>
      <c r="K19" s="312">
        <f>IFERROR(VLOOKUP($T19,[1]Sheet1!$A$110:$Q$144,8,FALSE),0)</f>
        <v>0</v>
      </c>
      <c r="L19" s="313">
        <f>IFERROR(VLOOKUP($T19,[1]Sheet1!$A$110:$Q$144,9,FALSE),0)</f>
        <v>0</v>
      </c>
      <c r="M19" s="226">
        <f t="shared" si="7"/>
        <v>1</v>
      </c>
      <c r="N19" s="184">
        <f>IFERROR(VLOOKUP($T19,[1]Sheet1!$A$110:$Q$144,11,FALSE),0)</f>
        <v>0</v>
      </c>
      <c r="O19" s="166">
        <f>IFERROR(VLOOKUP($T19,[1]Sheet1!$A$110:$Q$144,12,FALSE),0)</f>
        <v>0</v>
      </c>
      <c r="P19" s="312">
        <f>IFERROR(VLOOKUP($T19,[1]Sheet1!$A$110:$Q$144,13,FALSE),0)</f>
        <v>0</v>
      </c>
      <c r="Q19" s="313">
        <v>0</v>
      </c>
      <c r="R19" s="226">
        <f t="shared" si="8"/>
        <v>0</v>
      </c>
      <c r="S19" s="226">
        <f t="shared" si="9"/>
        <v>1</v>
      </c>
      <c r="T19" s="463" t="s">
        <v>292</v>
      </c>
    </row>
    <row r="20" spans="2:20" ht="24.75" customHeight="1" thickTop="1" thickBot="1" x14ac:dyDescent="0.3">
      <c r="B20" s="295">
        <v>3</v>
      </c>
      <c r="C20" s="156" t="s">
        <v>21</v>
      </c>
      <c r="D20" s="183">
        <f>SUM(D21:D27)</f>
        <v>0</v>
      </c>
      <c r="E20" s="159">
        <f t="shared" ref="E20:S20" si="10">SUM(E21:E27)</f>
        <v>0</v>
      </c>
      <c r="F20" s="159">
        <f t="shared" si="10"/>
        <v>0</v>
      </c>
      <c r="G20" s="307">
        <f t="shared" si="10"/>
        <v>0</v>
      </c>
      <c r="H20" s="311">
        <f t="shared" si="10"/>
        <v>0</v>
      </c>
      <c r="I20" s="183">
        <f t="shared" si="10"/>
        <v>2</v>
      </c>
      <c r="J20" s="159">
        <f t="shared" si="10"/>
        <v>10</v>
      </c>
      <c r="K20" s="159">
        <f t="shared" si="10"/>
        <v>0</v>
      </c>
      <c r="L20" s="307">
        <f t="shared" si="10"/>
        <v>0</v>
      </c>
      <c r="M20" s="311">
        <f t="shared" si="10"/>
        <v>12</v>
      </c>
      <c r="N20" s="183">
        <f t="shared" si="10"/>
        <v>1</v>
      </c>
      <c r="O20" s="159">
        <f t="shared" si="10"/>
        <v>9</v>
      </c>
      <c r="P20" s="159">
        <f t="shared" si="10"/>
        <v>1</v>
      </c>
      <c r="Q20" s="307">
        <v>0</v>
      </c>
      <c r="R20" s="311">
        <f t="shared" si="10"/>
        <v>11</v>
      </c>
      <c r="S20" s="311">
        <f t="shared" si="10"/>
        <v>23</v>
      </c>
    </row>
    <row r="21" spans="2:20" ht="24.75" customHeight="1" thickTop="1" x14ac:dyDescent="0.25">
      <c r="B21" s="471">
        <v>30</v>
      </c>
      <c r="C21" s="163" t="s">
        <v>22</v>
      </c>
      <c r="D21" s="184">
        <f>IFERROR(VLOOKUP($T21,[1]Sheet1!$A$110:$Q$144,2,FALSE),0)</f>
        <v>0</v>
      </c>
      <c r="E21" s="166">
        <f>IFERROR(VLOOKUP($T21,[1]Sheet1!$A$110:$Q$144,3,FALSE),0)</f>
        <v>0</v>
      </c>
      <c r="F21" s="312">
        <f>IFERROR(VLOOKUP($T21,[1]Sheet1!$A$110:$Q$144,4,FALSE),0)</f>
        <v>0</v>
      </c>
      <c r="G21" s="313">
        <f>IFERROR(VLOOKUP($T21,[1]Sheet1!$A$110:$Q$144,5,FALSE),0)</f>
        <v>0</v>
      </c>
      <c r="H21" s="226">
        <f t="shared" ref="H21:H27" si="11">SUM(D21:G21)</f>
        <v>0</v>
      </c>
      <c r="I21" s="184">
        <f>IFERROR(VLOOKUP($T21,[1]Sheet1!$A$110:$Q$144,6,FALSE),0)</f>
        <v>1</v>
      </c>
      <c r="J21" s="166">
        <f>IFERROR(VLOOKUP($T21,[1]Sheet1!$A$110:$Q$144,7,FALSE),0)</f>
        <v>5</v>
      </c>
      <c r="K21" s="312">
        <f>IFERROR(VLOOKUP($T21,[1]Sheet1!$A$110:$Q$144,8,FALSE),0)</f>
        <v>0</v>
      </c>
      <c r="L21" s="313">
        <f>IFERROR(VLOOKUP($T21,[1]Sheet1!$A$110:$Q$144,9,FALSE),0)</f>
        <v>0</v>
      </c>
      <c r="M21" s="226">
        <f t="shared" ref="M21:M27" si="12">SUM(I21:L21)</f>
        <v>6</v>
      </c>
      <c r="N21" s="184">
        <f>IFERROR(VLOOKUP($T21,[1]Sheet1!$A$110:$Q$144,11,FALSE),0)</f>
        <v>0</v>
      </c>
      <c r="O21" s="166">
        <f>IFERROR(VLOOKUP($T21,[1]Sheet1!$A$110:$Q$144,12,FALSE),0)</f>
        <v>4</v>
      </c>
      <c r="P21" s="312">
        <f>IFERROR(VLOOKUP($T21,[1]Sheet1!$A$110:$Q$144,13,FALSE),0)</f>
        <v>1</v>
      </c>
      <c r="Q21" s="313">
        <v>0</v>
      </c>
      <c r="R21" s="226">
        <f t="shared" ref="R21:R27" si="13">SUM(N21:Q21)</f>
        <v>5</v>
      </c>
      <c r="S21" s="226">
        <f t="shared" ref="S21:S27" si="14">SUM(H21,M21,R21)</f>
        <v>11</v>
      </c>
      <c r="T21" s="463" t="s">
        <v>293</v>
      </c>
    </row>
    <row r="22" spans="2:20" ht="24.75" customHeight="1" x14ac:dyDescent="0.25">
      <c r="B22" s="471">
        <v>31</v>
      </c>
      <c r="C22" s="163" t="s">
        <v>23</v>
      </c>
      <c r="D22" s="184">
        <f>IFERROR(VLOOKUP($T22,[1]Sheet1!$A$110:$Q$144,2,FALSE),0)</f>
        <v>0</v>
      </c>
      <c r="E22" s="166">
        <f>IFERROR(VLOOKUP($T22,[1]Sheet1!$A$110:$Q$144,3,FALSE),0)</f>
        <v>0</v>
      </c>
      <c r="F22" s="312">
        <f>IFERROR(VLOOKUP($T22,[1]Sheet1!$A$110:$Q$144,4,FALSE),0)</f>
        <v>0</v>
      </c>
      <c r="G22" s="313">
        <f>IFERROR(VLOOKUP($T22,[1]Sheet1!$A$110:$Q$144,5,FALSE),0)</f>
        <v>0</v>
      </c>
      <c r="H22" s="226">
        <f t="shared" si="11"/>
        <v>0</v>
      </c>
      <c r="I22" s="184">
        <f>IFERROR(VLOOKUP($T22,[1]Sheet1!$A$110:$Q$144,6,FALSE),0)</f>
        <v>0</v>
      </c>
      <c r="J22" s="166">
        <f>IFERROR(VLOOKUP($T22,[1]Sheet1!$A$110:$Q$144,7,FALSE),0)</f>
        <v>0</v>
      </c>
      <c r="K22" s="312">
        <f>IFERROR(VLOOKUP($T22,[1]Sheet1!$A$110:$Q$144,8,FALSE),0)</f>
        <v>0</v>
      </c>
      <c r="L22" s="313">
        <f>IFERROR(VLOOKUP($T22,[1]Sheet1!$A$110:$Q$144,9,FALSE),0)</f>
        <v>0</v>
      </c>
      <c r="M22" s="226">
        <f t="shared" si="12"/>
        <v>0</v>
      </c>
      <c r="N22" s="184">
        <f>IFERROR(VLOOKUP($T22,[1]Sheet1!$A$110:$Q$144,11,FALSE),0)</f>
        <v>1</v>
      </c>
      <c r="O22" s="166">
        <f>IFERROR(VLOOKUP($T22,[1]Sheet1!$A$110:$Q$144,12,FALSE),0)</f>
        <v>0</v>
      </c>
      <c r="P22" s="312">
        <f>IFERROR(VLOOKUP($T22,[1]Sheet1!$A$110:$Q$144,13,FALSE),0)</f>
        <v>0</v>
      </c>
      <c r="Q22" s="313">
        <v>0</v>
      </c>
      <c r="R22" s="226">
        <f t="shared" si="13"/>
        <v>1</v>
      </c>
      <c r="S22" s="226">
        <f t="shared" si="14"/>
        <v>1</v>
      </c>
      <c r="T22" s="463" t="s">
        <v>294</v>
      </c>
    </row>
    <row r="23" spans="2:20" ht="24.75" customHeight="1" x14ac:dyDescent="0.25">
      <c r="B23" s="471">
        <v>32</v>
      </c>
      <c r="C23" s="163" t="s">
        <v>24</v>
      </c>
      <c r="D23" s="184">
        <f>IFERROR(VLOOKUP($T23,[1]Sheet1!$A$110:$Q$144,2,FALSE),0)</f>
        <v>0</v>
      </c>
      <c r="E23" s="166">
        <f>IFERROR(VLOOKUP($T23,[1]Sheet1!$A$110:$Q$144,3,FALSE),0)</f>
        <v>0</v>
      </c>
      <c r="F23" s="312">
        <f>IFERROR(VLOOKUP($T23,[1]Sheet1!$A$110:$Q$144,4,FALSE),0)</f>
        <v>0</v>
      </c>
      <c r="G23" s="313">
        <f>IFERROR(VLOOKUP($T23,[1]Sheet1!$A$110:$Q$144,5,FALSE),0)</f>
        <v>0</v>
      </c>
      <c r="H23" s="226">
        <f t="shared" si="11"/>
        <v>0</v>
      </c>
      <c r="I23" s="184">
        <f>IFERROR(VLOOKUP($T23,[1]Sheet1!$A$110:$Q$144,6,FALSE),0)</f>
        <v>0</v>
      </c>
      <c r="J23" s="166">
        <f>IFERROR(VLOOKUP($T23,[1]Sheet1!$A$110:$Q$144,7,FALSE),0)</f>
        <v>2</v>
      </c>
      <c r="K23" s="312">
        <f>IFERROR(VLOOKUP($T23,[1]Sheet1!$A$110:$Q$144,8,FALSE),0)</f>
        <v>0</v>
      </c>
      <c r="L23" s="313">
        <f>IFERROR(VLOOKUP($T23,[1]Sheet1!$A$110:$Q$144,9,FALSE),0)</f>
        <v>0</v>
      </c>
      <c r="M23" s="226">
        <f t="shared" si="12"/>
        <v>2</v>
      </c>
      <c r="N23" s="184">
        <f>IFERROR(VLOOKUP($T23,[1]Sheet1!$A$110:$Q$144,11,FALSE),0)</f>
        <v>0</v>
      </c>
      <c r="O23" s="166">
        <f>IFERROR(VLOOKUP($T23,[1]Sheet1!$A$110:$Q$144,12,FALSE),0)</f>
        <v>2</v>
      </c>
      <c r="P23" s="312">
        <f>IFERROR(VLOOKUP($T23,[1]Sheet1!$A$110:$Q$144,13,FALSE),0)</f>
        <v>0</v>
      </c>
      <c r="Q23" s="313">
        <v>0</v>
      </c>
      <c r="R23" s="226">
        <f t="shared" si="13"/>
        <v>2</v>
      </c>
      <c r="S23" s="226">
        <f t="shared" si="14"/>
        <v>4</v>
      </c>
      <c r="T23" s="463" t="s">
        <v>295</v>
      </c>
    </row>
    <row r="24" spans="2:20" ht="24.75" customHeight="1" x14ac:dyDescent="0.25">
      <c r="B24" s="471">
        <v>33</v>
      </c>
      <c r="C24" s="163" t="s">
        <v>25</v>
      </c>
      <c r="D24" s="184">
        <f>IFERROR(VLOOKUP($T24,[1]Sheet1!$A$110:$Q$144,2,FALSE),0)</f>
        <v>0</v>
      </c>
      <c r="E24" s="166">
        <f>IFERROR(VLOOKUP($T24,[1]Sheet1!$A$110:$Q$144,3,FALSE),0)</f>
        <v>0</v>
      </c>
      <c r="F24" s="312">
        <f>IFERROR(VLOOKUP($T24,[1]Sheet1!$A$110:$Q$144,4,FALSE),0)</f>
        <v>0</v>
      </c>
      <c r="G24" s="313">
        <f>IFERROR(VLOOKUP($T24,[1]Sheet1!$A$110:$Q$144,5,FALSE),0)</f>
        <v>0</v>
      </c>
      <c r="H24" s="226">
        <f t="shared" si="11"/>
        <v>0</v>
      </c>
      <c r="I24" s="184">
        <f>IFERROR(VLOOKUP($T24,[1]Sheet1!$A$110:$Q$144,6,FALSE),0)</f>
        <v>0</v>
      </c>
      <c r="J24" s="166">
        <f>IFERROR(VLOOKUP($T24,[1]Sheet1!$A$110:$Q$144,7,FALSE),0)</f>
        <v>0</v>
      </c>
      <c r="K24" s="312">
        <f>IFERROR(VLOOKUP($T24,[1]Sheet1!$A$110:$Q$144,8,FALSE),0)</f>
        <v>0</v>
      </c>
      <c r="L24" s="313">
        <f>IFERROR(VLOOKUP($T24,[1]Sheet1!$A$110:$Q$144,9,FALSE),0)</f>
        <v>0</v>
      </c>
      <c r="M24" s="226">
        <f t="shared" si="12"/>
        <v>0</v>
      </c>
      <c r="N24" s="184">
        <f>IFERROR(VLOOKUP($T24,[1]Sheet1!$A$110:$Q$144,11,FALSE),0)</f>
        <v>0</v>
      </c>
      <c r="O24" s="166">
        <f>IFERROR(VLOOKUP($T24,[1]Sheet1!$A$110:$Q$144,12,FALSE),0)</f>
        <v>1</v>
      </c>
      <c r="P24" s="312">
        <f>IFERROR(VLOOKUP($T24,[1]Sheet1!$A$110:$Q$144,13,FALSE),0)</f>
        <v>0</v>
      </c>
      <c r="Q24" s="313">
        <v>0</v>
      </c>
      <c r="R24" s="226">
        <f t="shared" si="13"/>
        <v>1</v>
      </c>
      <c r="S24" s="226">
        <f t="shared" si="14"/>
        <v>1</v>
      </c>
      <c r="T24" s="463" t="s">
        <v>296</v>
      </c>
    </row>
    <row r="25" spans="2:20" ht="24.75" customHeight="1" x14ac:dyDescent="0.25">
      <c r="B25" s="471">
        <v>34</v>
      </c>
      <c r="C25" s="163" t="s">
        <v>26</v>
      </c>
      <c r="D25" s="184">
        <f>IFERROR(VLOOKUP($T25,[1]Sheet1!$A$110:$Q$144,2,FALSE),0)</f>
        <v>0</v>
      </c>
      <c r="E25" s="166">
        <f>IFERROR(VLOOKUP($T25,[1]Sheet1!$A$110:$Q$144,3,FALSE),0)</f>
        <v>0</v>
      </c>
      <c r="F25" s="312">
        <f>IFERROR(VLOOKUP($T25,[1]Sheet1!$A$110:$Q$144,4,FALSE),0)</f>
        <v>0</v>
      </c>
      <c r="G25" s="313">
        <v>0</v>
      </c>
      <c r="H25" s="226">
        <f t="shared" si="11"/>
        <v>0</v>
      </c>
      <c r="I25" s="184">
        <f>IFERROR(VLOOKUP($T25,[1]Sheet1!$A$110:$Q$144,6,FALSE),0)</f>
        <v>1</v>
      </c>
      <c r="J25" s="166">
        <f>IFERROR(VLOOKUP($T25,[1]Sheet1!$A$110:$Q$144,7,FALSE),0)</f>
        <v>2</v>
      </c>
      <c r="K25" s="312">
        <f>IFERROR(VLOOKUP($T25,[1]Sheet1!$A$110:$Q$144,8,FALSE),0)</f>
        <v>0</v>
      </c>
      <c r="L25" s="313">
        <f>IFERROR(VLOOKUP($T25,[1]Sheet1!$A$110:$Q$144,9,FALSE),0)</f>
        <v>0</v>
      </c>
      <c r="M25" s="226">
        <f t="shared" si="12"/>
        <v>3</v>
      </c>
      <c r="N25" s="184">
        <f>IFERROR(VLOOKUP($T25,[1]Sheet1!$A$110:$Q$144,11,FALSE),0)</f>
        <v>0</v>
      </c>
      <c r="O25" s="166">
        <f>IFERROR(VLOOKUP($T25,[1]Sheet1!$A$110:$Q$144,12,FALSE),0)</f>
        <v>1</v>
      </c>
      <c r="P25" s="312">
        <f>IFERROR(VLOOKUP($T25,[1]Sheet1!$A$110:$Q$144,13,FALSE),0)</f>
        <v>0</v>
      </c>
      <c r="Q25" s="313">
        <v>0</v>
      </c>
      <c r="R25" s="226">
        <f t="shared" si="13"/>
        <v>1</v>
      </c>
      <c r="S25" s="226">
        <f t="shared" si="14"/>
        <v>4</v>
      </c>
      <c r="T25" s="463" t="s">
        <v>297</v>
      </c>
    </row>
    <row r="26" spans="2:20" ht="24.75" customHeight="1" x14ac:dyDescent="0.25">
      <c r="B26" s="471">
        <v>35</v>
      </c>
      <c r="C26" s="163" t="s">
        <v>27</v>
      </c>
      <c r="D26" s="184">
        <f>IFERROR(VLOOKUP($T26,[1]Sheet1!$A$110:$Q$144,2,FALSE),0)</f>
        <v>0</v>
      </c>
      <c r="E26" s="166">
        <f>IFERROR(VLOOKUP($T26,[1]Sheet1!$A$110:$Q$144,3,FALSE),0)</f>
        <v>0</v>
      </c>
      <c r="F26" s="312">
        <f>IFERROR(VLOOKUP($T26,[1]Sheet1!$A$110:$Q$144,4,FALSE),0)</f>
        <v>0</v>
      </c>
      <c r="G26" s="313">
        <f>IFERROR(VLOOKUP($T26,[1]Sheet1!$A$110:$Q$144,5,FALSE),0)</f>
        <v>0</v>
      </c>
      <c r="H26" s="226">
        <f t="shared" si="11"/>
        <v>0</v>
      </c>
      <c r="I26" s="184">
        <f>IFERROR(VLOOKUP($T26,[1]Sheet1!$A$110:$Q$144,6,FALSE),0)</f>
        <v>0</v>
      </c>
      <c r="J26" s="166">
        <f>IFERROR(VLOOKUP($T26,[1]Sheet1!$A$110:$Q$144,7,FALSE),0)</f>
        <v>0</v>
      </c>
      <c r="K26" s="312">
        <f>IFERROR(VLOOKUP($T26,[1]Sheet1!$A$110:$Q$144,8,FALSE),0)</f>
        <v>0</v>
      </c>
      <c r="L26" s="313">
        <f>IFERROR(VLOOKUP($T26,[1]Sheet1!$A$110:$Q$144,9,FALSE),0)</f>
        <v>0</v>
      </c>
      <c r="M26" s="226">
        <f t="shared" si="12"/>
        <v>0</v>
      </c>
      <c r="N26" s="184">
        <f>IFERROR(VLOOKUP($T26,[1]Sheet1!$A$110:$Q$144,11,FALSE),0)</f>
        <v>0</v>
      </c>
      <c r="O26" s="166">
        <f>IFERROR(VLOOKUP($T26,[1]Sheet1!$A$110:$Q$144,12,FALSE),0)</f>
        <v>0</v>
      </c>
      <c r="P26" s="312">
        <f>IFERROR(VLOOKUP($T26,[1]Sheet1!$A$110:$Q$144,13,FALSE),0)</f>
        <v>0</v>
      </c>
      <c r="Q26" s="313">
        <v>0</v>
      </c>
      <c r="R26" s="226">
        <f t="shared" si="13"/>
        <v>0</v>
      </c>
      <c r="S26" s="226">
        <f t="shared" si="14"/>
        <v>0</v>
      </c>
      <c r="T26" s="463" t="s">
        <v>298</v>
      </c>
    </row>
    <row r="27" spans="2:20" ht="24.75" customHeight="1" thickBot="1" x14ac:dyDescent="0.3">
      <c r="B27" s="471">
        <v>39</v>
      </c>
      <c r="C27" s="163" t="s">
        <v>28</v>
      </c>
      <c r="D27" s="184">
        <f>IFERROR(VLOOKUP($T27,[1]Sheet1!$A$110:$Q$144,2,FALSE),0)</f>
        <v>0</v>
      </c>
      <c r="E27" s="166">
        <f>IFERROR(VLOOKUP($T27,[1]Sheet1!$A$110:$Q$144,3,FALSE),0)</f>
        <v>0</v>
      </c>
      <c r="F27" s="312">
        <f>IFERROR(VLOOKUP($T27,[1]Sheet1!$A$110:$Q$144,4,FALSE),0)</f>
        <v>0</v>
      </c>
      <c r="G27" s="313">
        <v>0</v>
      </c>
      <c r="H27" s="226">
        <f t="shared" si="11"/>
        <v>0</v>
      </c>
      <c r="I27" s="184">
        <f>IFERROR(VLOOKUP($T27,[1]Sheet1!$A$110:$Q$144,6,FALSE),0)</f>
        <v>0</v>
      </c>
      <c r="J27" s="166">
        <f>IFERROR(VLOOKUP($T27,[1]Sheet1!$A$110:$Q$144,7,FALSE),0)</f>
        <v>1</v>
      </c>
      <c r="K27" s="312">
        <f>IFERROR(VLOOKUP($T27,[1]Sheet1!$A$110:$Q$144,8,FALSE),0)</f>
        <v>0</v>
      </c>
      <c r="L27" s="313">
        <f>IFERROR(VLOOKUP($T27,[1]Sheet1!$A$110:$Q$144,9,FALSE),0)</f>
        <v>0</v>
      </c>
      <c r="M27" s="226">
        <f t="shared" si="12"/>
        <v>1</v>
      </c>
      <c r="N27" s="184">
        <f>IFERROR(VLOOKUP($T27,[1]Sheet1!$A$110:$Q$144,11,FALSE),0)</f>
        <v>0</v>
      </c>
      <c r="O27" s="166">
        <f>IFERROR(VLOOKUP($T27,[1]Sheet1!$A$110:$Q$144,12,FALSE),0)</f>
        <v>1</v>
      </c>
      <c r="P27" s="312">
        <f>IFERROR(VLOOKUP($T27,[1]Sheet1!$A$110:$Q$144,13,FALSE),0)</f>
        <v>0</v>
      </c>
      <c r="Q27" s="313">
        <v>0</v>
      </c>
      <c r="R27" s="226">
        <f t="shared" si="13"/>
        <v>1</v>
      </c>
      <c r="S27" s="226">
        <f t="shared" si="14"/>
        <v>2</v>
      </c>
      <c r="T27" s="463" t="s">
        <v>299</v>
      </c>
    </row>
    <row r="28" spans="2:20" ht="24.75" customHeight="1" thickTop="1" thickBot="1" x14ac:dyDescent="0.3">
      <c r="B28" s="295">
        <v>4</v>
      </c>
      <c r="C28" s="156" t="s">
        <v>29</v>
      </c>
      <c r="D28" s="183">
        <f>SUM(D29:D33)</f>
        <v>55</v>
      </c>
      <c r="E28" s="159">
        <f t="shared" ref="E28:S28" si="15">SUM(E29:E33)</f>
        <v>88</v>
      </c>
      <c r="F28" s="159">
        <f t="shared" si="15"/>
        <v>0</v>
      </c>
      <c r="G28" s="307">
        <f t="shared" si="15"/>
        <v>0</v>
      </c>
      <c r="H28" s="311">
        <f t="shared" si="15"/>
        <v>143</v>
      </c>
      <c r="I28" s="183">
        <f t="shared" si="15"/>
        <v>687</v>
      </c>
      <c r="J28" s="159">
        <f t="shared" si="15"/>
        <v>1084</v>
      </c>
      <c r="K28" s="159">
        <f t="shared" si="15"/>
        <v>48</v>
      </c>
      <c r="L28" s="307">
        <f t="shared" si="15"/>
        <v>2</v>
      </c>
      <c r="M28" s="311">
        <f t="shared" si="15"/>
        <v>1821</v>
      </c>
      <c r="N28" s="183">
        <f t="shared" si="15"/>
        <v>387</v>
      </c>
      <c r="O28" s="159">
        <f t="shared" si="15"/>
        <v>621</v>
      </c>
      <c r="P28" s="159">
        <f t="shared" si="15"/>
        <v>59</v>
      </c>
      <c r="Q28" s="307">
        <v>0</v>
      </c>
      <c r="R28" s="311">
        <f t="shared" si="15"/>
        <v>1067</v>
      </c>
      <c r="S28" s="311">
        <f t="shared" si="15"/>
        <v>3031</v>
      </c>
    </row>
    <row r="29" spans="2:20" ht="24.75" customHeight="1" thickTop="1" x14ac:dyDescent="0.25">
      <c r="B29" s="471">
        <v>40</v>
      </c>
      <c r="C29" s="163" t="s">
        <v>30</v>
      </c>
      <c r="D29" s="184">
        <f>IFERROR(VLOOKUP($T29,[1]Sheet1!$A$110:$Q$144,2,FALSE),0)</f>
        <v>0</v>
      </c>
      <c r="E29" s="166">
        <f>IFERROR(VLOOKUP($T29,[1]Sheet1!$A$110:$Q$144,3,FALSE),0)</f>
        <v>4</v>
      </c>
      <c r="F29" s="312">
        <f>IFERROR(VLOOKUP($T29,[1]Sheet1!$A$110:$Q$144,4,FALSE),0)</f>
        <v>0</v>
      </c>
      <c r="G29" s="313">
        <v>0</v>
      </c>
      <c r="H29" s="226">
        <f t="shared" ref="H29:H33" si="16">SUM(D29:G29)</f>
        <v>4</v>
      </c>
      <c r="I29" s="184">
        <f>IFERROR(VLOOKUP($T29,[1]Sheet1!$A$110:$Q$144,6,FALSE),0)</f>
        <v>12</v>
      </c>
      <c r="J29" s="166">
        <f>IFERROR(VLOOKUP($T29,[1]Sheet1!$A$110:$Q$144,7,FALSE),0)</f>
        <v>30</v>
      </c>
      <c r="K29" s="312">
        <f>IFERROR(VLOOKUP($T29,[1]Sheet1!$A$110:$Q$144,8,FALSE),0)</f>
        <v>2</v>
      </c>
      <c r="L29" s="313">
        <f>IFERROR(VLOOKUP($T29,[1]Sheet1!$A$110:$Q$144,9,FALSE),0)</f>
        <v>0</v>
      </c>
      <c r="M29" s="226">
        <f t="shared" ref="M29:M33" si="17">SUM(I29:L29)</f>
        <v>44</v>
      </c>
      <c r="N29" s="184">
        <f>IFERROR(VLOOKUP($T29,[1]Sheet1!$A$110:$Q$144,11,FALSE),0)</f>
        <v>7</v>
      </c>
      <c r="O29" s="166">
        <f>IFERROR(VLOOKUP($T29,[1]Sheet1!$A$110:$Q$144,12,FALSE),0)</f>
        <v>24</v>
      </c>
      <c r="P29" s="312">
        <f>IFERROR(VLOOKUP($T29,[1]Sheet1!$A$110:$Q$144,13,FALSE),0)</f>
        <v>1</v>
      </c>
      <c r="Q29" s="313">
        <v>0</v>
      </c>
      <c r="R29" s="226">
        <f t="shared" ref="R29:R33" si="18">SUM(N29:Q29)</f>
        <v>32</v>
      </c>
      <c r="S29" s="226">
        <f t="shared" ref="S29:S33" si="19">SUM(H29,M29,R29)</f>
        <v>80</v>
      </c>
      <c r="T29" s="463" t="s">
        <v>300</v>
      </c>
    </row>
    <row r="30" spans="2:20" ht="24.75" customHeight="1" x14ac:dyDescent="0.25">
      <c r="B30" s="471">
        <v>41</v>
      </c>
      <c r="C30" s="163" t="s">
        <v>31</v>
      </c>
      <c r="D30" s="184">
        <f>IFERROR(VLOOKUP($T30,[1]Sheet1!$A$110:$Q$144,2,FALSE),0)</f>
        <v>8</v>
      </c>
      <c r="E30" s="166">
        <f>IFERROR(VLOOKUP($T30,[1]Sheet1!$A$110:$Q$144,3,FALSE),0)</f>
        <v>39</v>
      </c>
      <c r="F30" s="312">
        <f>IFERROR(VLOOKUP($T30,[1]Sheet1!$A$110:$Q$144,4,FALSE),0)</f>
        <v>0</v>
      </c>
      <c r="G30" s="313">
        <v>0</v>
      </c>
      <c r="H30" s="226">
        <f t="shared" si="16"/>
        <v>47</v>
      </c>
      <c r="I30" s="184">
        <f>IFERROR(VLOOKUP($T30,[1]Sheet1!$A$110:$Q$144,6,FALSE),0)</f>
        <v>99</v>
      </c>
      <c r="J30" s="166">
        <f>IFERROR(VLOOKUP($T30,[1]Sheet1!$A$110:$Q$144,7,FALSE),0)</f>
        <v>249</v>
      </c>
      <c r="K30" s="312">
        <f>IFERROR(VLOOKUP($T30,[1]Sheet1!$A$110:$Q$144,8,FALSE),0)</f>
        <v>12</v>
      </c>
      <c r="L30" s="313">
        <f>IFERROR(VLOOKUP($T30,[1]Sheet1!$A$110:$Q$144,9,FALSE),0)</f>
        <v>1</v>
      </c>
      <c r="M30" s="226">
        <f t="shared" si="17"/>
        <v>361</v>
      </c>
      <c r="N30" s="184">
        <f>IFERROR(VLOOKUP($T30,[1]Sheet1!$A$110:$Q$144,11,FALSE),0)</f>
        <v>47</v>
      </c>
      <c r="O30" s="166">
        <f>IFERROR(VLOOKUP($T30,[1]Sheet1!$A$110:$Q$144,12,FALSE),0)</f>
        <v>120</v>
      </c>
      <c r="P30" s="312">
        <f>IFERROR(VLOOKUP($T30,[1]Sheet1!$A$110:$Q$144,13,FALSE),0)</f>
        <v>13</v>
      </c>
      <c r="Q30" s="313">
        <v>0</v>
      </c>
      <c r="R30" s="226">
        <f t="shared" si="18"/>
        <v>180</v>
      </c>
      <c r="S30" s="226">
        <f t="shared" si="19"/>
        <v>588</v>
      </c>
      <c r="T30" s="463" t="s">
        <v>301</v>
      </c>
    </row>
    <row r="31" spans="2:20" ht="24.75" customHeight="1" x14ac:dyDescent="0.25">
      <c r="B31" s="471">
        <v>42</v>
      </c>
      <c r="C31" s="163" t="s">
        <v>32</v>
      </c>
      <c r="D31" s="184">
        <f>IFERROR(VLOOKUP($T31,[1]Sheet1!$A$110:$Q$144,2,FALSE),0)</f>
        <v>46</v>
      </c>
      <c r="E31" s="166">
        <f>IFERROR(VLOOKUP($T31,[1]Sheet1!$A$110:$Q$144,3,FALSE),0)</f>
        <v>44</v>
      </c>
      <c r="F31" s="312">
        <f>IFERROR(VLOOKUP($T31,[1]Sheet1!$A$110:$Q$144,4,FALSE),0)</f>
        <v>0</v>
      </c>
      <c r="G31" s="313">
        <v>0</v>
      </c>
      <c r="H31" s="226">
        <f t="shared" si="16"/>
        <v>90</v>
      </c>
      <c r="I31" s="184">
        <f>IFERROR(VLOOKUP($T31,[1]Sheet1!$A$110:$Q$144,6,FALSE),0)</f>
        <v>567</v>
      </c>
      <c r="J31" s="166">
        <f>IFERROR(VLOOKUP($T31,[1]Sheet1!$A$110:$Q$144,7,FALSE),0)</f>
        <v>789</v>
      </c>
      <c r="K31" s="312">
        <f>IFERROR(VLOOKUP($T31,[1]Sheet1!$A$110:$Q$144,8,FALSE),0)</f>
        <v>30</v>
      </c>
      <c r="L31" s="313">
        <f>IFERROR(VLOOKUP($T31,[1]Sheet1!$A$110:$Q$144,9,FALSE),0)</f>
        <v>1</v>
      </c>
      <c r="M31" s="226">
        <f t="shared" si="17"/>
        <v>1387</v>
      </c>
      <c r="N31" s="184">
        <f>IFERROR(VLOOKUP($T31,[1]Sheet1!$A$110:$Q$144,11,FALSE),0)</f>
        <v>333</v>
      </c>
      <c r="O31" s="166">
        <f>IFERROR(VLOOKUP($T31,[1]Sheet1!$A$110:$Q$144,12,FALSE),0)</f>
        <v>461</v>
      </c>
      <c r="P31" s="312">
        <f>IFERROR(VLOOKUP($T31,[1]Sheet1!$A$110:$Q$144,13,FALSE),0)</f>
        <v>44</v>
      </c>
      <c r="Q31" s="313">
        <v>0</v>
      </c>
      <c r="R31" s="226">
        <f t="shared" si="18"/>
        <v>838</v>
      </c>
      <c r="S31" s="226">
        <f t="shared" si="19"/>
        <v>2315</v>
      </c>
      <c r="T31" s="463" t="s">
        <v>302</v>
      </c>
    </row>
    <row r="32" spans="2:20" ht="24.75" customHeight="1" x14ac:dyDescent="0.25">
      <c r="B32" s="471">
        <v>43</v>
      </c>
      <c r="C32" s="163" t="s">
        <v>33</v>
      </c>
      <c r="D32" s="184">
        <f>IFERROR(VLOOKUP($T32,[1]Sheet1!$A$110:$Q$144,2,FALSE),0)</f>
        <v>1</v>
      </c>
      <c r="E32" s="166">
        <f>IFERROR(VLOOKUP($T32,[1]Sheet1!$A$110:$Q$144,3,FALSE),0)</f>
        <v>0</v>
      </c>
      <c r="F32" s="312">
        <f>IFERROR(VLOOKUP($T32,[1]Sheet1!$A$110:$Q$144,4,FALSE),0)</f>
        <v>0</v>
      </c>
      <c r="G32" s="313">
        <v>0</v>
      </c>
      <c r="H32" s="226">
        <f t="shared" si="16"/>
        <v>1</v>
      </c>
      <c r="I32" s="184">
        <f>IFERROR(VLOOKUP($T32,[1]Sheet1!$A$110:$Q$144,6,FALSE),0)</f>
        <v>0</v>
      </c>
      <c r="J32" s="166">
        <f>IFERROR(VLOOKUP($T32,[1]Sheet1!$A$110:$Q$144,7,FALSE),0)</f>
        <v>1</v>
      </c>
      <c r="K32" s="312">
        <f>IFERROR(VLOOKUP($T32,[1]Sheet1!$A$110:$Q$144,8,FALSE),0)</f>
        <v>0</v>
      </c>
      <c r="L32" s="313">
        <f>IFERROR(VLOOKUP($T32,[1]Sheet1!$A$110:$Q$144,9,FALSE),0)</f>
        <v>0</v>
      </c>
      <c r="M32" s="226">
        <f t="shared" si="17"/>
        <v>1</v>
      </c>
      <c r="N32" s="184">
        <f>IFERROR(VLOOKUP($T32,[1]Sheet1!$A$110:$Q$144,11,FALSE),0)</f>
        <v>0</v>
      </c>
      <c r="O32" s="166">
        <f>IFERROR(VLOOKUP($T32,[1]Sheet1!$A$110:$Q$144,12,FALSE),0)</f>
        <v>11</v>
      </c>
      <c r="P32" s="312">
        <f>IFERROR(VLOOKUP($T32,[1]Sheet1!$A$110:$Q$144,13,FALSE),0)</f>
        <v>0</v>
      </c>
      <c r="Q32" s="313">
        <v>0</v>
      </c>
      <c r="R32" s="226">
        <f t="shared" si="18"/>
        <v>11</v>
      </c>
      <c r="S32" s="226">
        <f t="shared" si="19"/>
        <v>13</v>
      </c>
      <c r="T32" s="463" t="s">
        <v>303</v>
      </c>
    </row>
    <row r="33" spans="2:20" ht="24.75" customHeight="1" thickBot="1" x14ac:dyDescent="0.3">
      <c r="B33" s="471">
        <v>49</v>
      </c>
      <c r="C33" s="163" t="s">
        <v>34</v>
      </c>
      <c r="D33" s="184">
        <f>IFERROR(VLOOKUP($T33,[1]Sheet1!$A$110:$Q$144,2,FALSE),0)</f>
        <v>0</v>
      </c>
      <c r="E33" s="166">
        <f>IFERROR(VLOOKUP($T33,[1]Sheet1!$A$110:$Q$144,3,FALSE),0)</f>
        <v>1</v>
      </c>
      <c r="F33" s="312">
        <f>IFERROR(VLOOKUP($T33,[1]Sheet1!$A$110:$Q$144,4,FALSE),0)</f>
        <v>0</v>
      </c>
      <c r="G33" s="313">
        <v>0</v>
      </c>
      <c r="H33" s="226">
        <f t="shared" si="16"/>
        <v>1</v>
      </c>
      <c r="I33" s="184">
        <f>IFERROR(VLOOKUP($T33,[1]Sheet1!$A$110:$Q$144,6,FALSE),0)</f>
        <v>9</v>
      </c>
      <c r="J33" s="166">
        <f>IFERROR(VLOOKUP($T33,[1]Sheet1!$A$110:$Q$144,7,FALSE),0)</f>
        <v>15</v>
      </c>
      <c r="K33" s="312">
        <f>IFERROR(VLOOKUP($T33,[1]Sheet1!$A$110:$Q$144,8,FALSE),0)</f>
        <v>4</v>
      </c>
      <c r="L33" s="313">
        <f>IFERROR(VLOOKUP($T33,[1]Sheet1!$A$110:$Q$144,9,FALSE),0)</f>
        <v>0</v>
      </c>
      <c r="M33" s="226">
        <f t="shared" si="17"/>
        <v>28</v>
      </c>
      <c r="N33" s="184">
        <f>IFERROR(VLOOKUP($T33,[1]Sheet1!$A$110:$Q$144,11,FALSE),0)</f>
        <v>0</v>
      </c>
      <c r="O33" s="166">
        <f>IFERROR(VLOOKUP($T33,[1]Sheet1!$A$110:$Q$144,12,FALSE),0)</f>
        <v>5</v>
      </c>
      <c r="P33" s="312">
        <f>IFERROR(VLOOKUP($T33,[1]Sheet1!$A$110:$Q$144,13,FALSE),0)</f>
        <v>1</v>
      </c>
      <c r="Q33" s="313">
        <v>0</v>
      </c>
      <c r="R33" s="226">
        <f t="shared" si="18"/>
        <v>6</v>
      </c>
      <c r="S33" s="226">
        <f t="shared" si="19"/>
        <v>35</v>
      </c>
      <c r="T33" s="463" t="s">
        <v>304</v>
      </c>
    </row>
    <row r="34" spans="2:20" ht="24.75" customHeight="1" thickTop="1" thickBot="1" x14ac:dyDescent="0.3">
      <c r="B34" s="295">
        <v>5</v>
      </c>
      <c r="C34" s="156" t="s">
        <v>35</v>
      </c>
      <c r="D34" s="183">
        <f>SUM(D35:D41)</f>
        <v>0</v>
      </c>
      <c r="E34" s="159">
        <f t="shared" ref="E34:S34" si="20">SUM(E35:E41)</f>
        <v>18</v>
      </c>
      <c r="F34" s="159">
        <f t="shared" si="20"/>
        <v>0</v>
      </c>
      <c r="G34" s="307">
        <f t="shared" si="20"/>
        <v>0</v>
      </c>
      <c r="H34" s="311">
        <f t="shared" si="20"/>
        <v>18</v>
      </c>
      <c r="I34" s="183">
        <f t="shared" si="20"/>
        <v>19</v>
      </c>
      <c r="J34" s="159">
        <f t="shared" si="20"/>
        <v>115</v>
      </c>
      <c r="K34" s="159">
        <f t="shared" si="20"/>
        <v>8</v>
      </c>
      <c r="L34" s="307">
        <f t="shared" si="20"/>
        <v>0</v>
      </c>
      <c r="M34" s="311">
        <f t="shared" si="20"/>
        <v>142</v>
      </c>
      <c r="N34" s="183">
        <f t="shared" si="20"/>
        <v>18</v>
      </c>
      <c r="O34" s="159">
        <f t="shared" si="20"/>
        <v>90</v>
      </c>
      <c r="P34" s="159">
        <f t="shared" si="20"/>
        <v>6</v>
      </c>
      <c r="Q34" s="307">
        <v>0</v>
      </c>
      <c r="R34" s="311">
        <f t="shared" si="20"/>
        <v>114</v>
      </c>
      <c r="S34" s="311">
        <f t="shared" si="20"/>
        <v>274</v>
      </c>
    </row>
    <row r="35" spans="2:20" ht="24.75" customHeight="1" thickTop="1" x14ac:dyDescent="0.25">
      <c r="B35" s="471">
        <v>50</v>
      </c>
      <c r="C35" s="163" t="s">
        <v>36</v>
      </c>
      <c r="D35" s="184">
        <f>IFERROR(VLOOKUP($T35,[1]Sheet1!$A$110:$Q$144,2,FALSE),0)</f>
        <v>0</v>
      </c>
      <c r="E35" s="166">
        <f>IFERROR(VLOOKUP($T35,[1]Sheet1!$A$110:$Q$144,3,FALSE),0)</f>
        <v>2</v>
      </c>
      <c r="F35" s="312">
        <f>IFERROR(VLOOKUP($T35,[1]Sheet1!$A$110:$Q$144,4,FALSE),0)</f>
        <v>0</v>
      </c>
      <c r="G35" s="313">
        <v>0</v>
      </c>
      <c r="H35" s="226">
        <f t="shared" ref="H35:H41" si="21">SUM(D35:G35)</f>
        <v>2</v>
      </c>
      <c r="I35" s="184">
        <f>IFERROR(VLOOKUP($T35,[1]Sheet1!$A$110:$Q$144,6,FALSE),0)</f>
        <v>1</v>
      </c>
      <c r="J35" s="166">
        <f>IFERROR(VLOOKUP($T35,[1]Sheet1!$A$110:$Q$144,7,FALSE),0)</f>
        <v>4</v>
      </c>
      <c r="K35" s="312">
        <f>IFERROR(VLOOKUP($T35,[1]Sheet1!$A$110:$Q$144,8,FALSE),0)</f>
        <v>2</v>
      </c>
      <c r="L35" s="313">
        <f>IFERROR(VLOOKUP($T35,[1]Sheet1!$A$110:$Q$144,9,FALSE),0)</f>
        <v>0</v>
      </c>
      <c r="M35" s="226">
        <f t="shared" ref="M35:M41" si="22">SUM(I35:L35)</f>
        <v>7</v>
      </c>
      <c r="N35" s="184">
        <f>IFERROR(VLOOKUP($T35,[1]Sheet1!$A$110:$Q$144,11,FALSE),0)</f>
        <v>1</v>
      </c>
      <c r="O35" s="166">
        <f>IFERROR(VLOOKUP($T35,[1]Sheet1!$A$110:$Q$144,12,FALSE),0)</f>
        <v>3</v>
      </c>
      <c r="P35" s="312">
        <f>IFERROR(VLOOKUP($T35,[1]Sheet1!$A$110:$Q$144,13,FALSE),0)</f>
        <v>0</v>
      </c>
      <c r="Q35" s="313">
        <v>0</v>
      </c>
      <c r="R35" s="226">
        <f t="shared" ref="R35:R41" si="23">SUM(N35:Q35)</f>
        <v>4</v>
      </c>
      <c r="S35" s="226">
        <f t="shared" ref="S35:S41" si="24">SUM(H35,M35,R35)</f>
        <v>13</v>
      </c>
      <c r="T35" s="463" t="s">
        <v>305</v>
      </c>
    </row>
    <row r="36" spans="2:20" ht="24.75" customHeight="1" x14ac:dyDescent="0.25">
      <c r="B36" s="471">
        <v>51</v>
      </c>
      <c r="C36" s="163" t="s">
        <v>37</v>
      </c>
      <c r="D36" s="184">
        <f>IFERROR(VLOOKUP($T36,[1]Sheet1!$A$110:$Q$144,2,FALSE),0)</f>
        <v>0</v>
      </c>
      <c r="E36" s="166">
        <f>IFERROR(VLOOKUP($T36,[1]Sheet1!$A$110:$Q$144,3,FALSE),0)</f>
        <v>0</v>
      </c>
      <c r="F36" s="312">
        <f>IFERROR(VLOOKUP($T36,[1]Sheet1!$A$110:$Q$144,4,FALSE),0)</f>
        <v>0</v>
      </c>
      <c r="G36" s="313">
        <v>0</v>
      </c>
      <c r="H36" s="226">
        <f t="shared" si="21"/>
        <v>0</v>
      </c>
      <c r="I36" s="184">
        <f>IFERROR(VLOOKUP($T36,[1]Sheet1!$A$110:$Q$144,6,FALSE),0)</f>
        <v>0</v>
      </c>
      <c r="J36" s="166">
        <f>IFERROR(VLOOKUP($T36,[1]Sheet1!$A$110:$Q$144,7,FALSE),0)</f>
        <v>3</v>
      </c>
      <c r="K36" s="312">
        <f>IFERROR(VLOOKUP($T36,[1]Sheet1!$A$110:$Q$144,8,FALSE),0)</f>
        <v>1</v>
      </c>
      <c r="L36" s="313">
        <f>IFERROR(VLOOKUP($T36,[1]Sheet1!$A$110:$Q$144,9,FALSE),0)</f>
        <v>0</v>
      </c>
      <c r="M36" s="226">
        <f t="shared" si="22"/>
        <v>4</v>
      </c>
      <c r="N36" s="184">
        <f>IFERROR(VLOOKUP($T36,[1]Sheet1!$A$110:$Q$144,11,FALSE),0)</f>
        <v>0</v>
      </c>
      <c r="O36" s="166">
        <f>IFERROR(VLOOKUP($T36,[1]Sheet1!$A$110:$Q$144,12,FALSE),0)</f>
        <v>4</v>
      </c>
      <c r="P36" s="312">
        <f>IFERROR(VLOOKUP($T36,[1]Sheet1!$A$110:$Q$144,13,FALSE),0)</f>
        <v>0</v>
      </c>
      <c r="Q36" s="313">
        <v>0</v>
      </c>
      <c r="R36" s="226">
        <f t="shared" si="23"/>
        <v>4</v>
      </c>
      <c r="S36" s="226">
        <f t="shared" si="24"/>
        <v>8</v>
      </c>
      <c r="T36" s="463" t="s">
        <v>306</v>
      </c>
    </row>
    <row r="37" spans="2:20" ht="24.75" customHeight="1" x14ac:dyDescent="0.25">
      <c r="B37" s="471">
        <v>52</v>
      </c>
      <c r="C37" s="163" t="s">
        <v>38</v>
      </c>
      <c r="D37" s="184">
        <f>IFERROR(VLOOKUP($T37,[1]Sheet1!$A$110:$Q$144,2,FALSE),0)</f>
        <v>0</v>
      </c>
      <c r="E37" s="166">
        <f>IFERROR(VLOOKUP($T37,[1]Sheet1!$A$110:$Q$144,3,FALSE),0)</f>
        <v>3</v>
      </c>
      <c r="F37" s="312">
        <f>IFERROR(VLOOKUP($T37,[1]Sheet1!$A$110:$Q$144,4,FALSE),0)</f>
        <v>0</v>
      </c>
      <c r="G37" s="313">
        <v>0</v>
      </c>
      <c r="H37" s="226">
        <f t="shared" si="21"/>
        <v>3</v>
      </c>
      <c r="I37" s="184">
        <f>IFERROR(VLOOKUP($T37,[1]Sheet1!$A$110:$Q$144,6,FALSE),0)</f>
        <v>6</v>
      </c>
      <c r="J37" s="166">
        <f>IFERROR(VLOOKUP($T37,[1]Sheet1!$A$110:$Q$144,7,FALSE),0)</f>
        <v>19</v>
      </c>
      <c r="K37" s="312">
        <f>IFERROR(VLOOKUP($T37,[1]Sheet1!$A$110:$Q$144,8,FALSE),0)</f>
        <v>2</v>
      </c>
      <c r="L37" s="313">
        <f>IFERROR(VLOOKUP($T37,[1]Sheet1!$A$110:$Q$144,9,FALSE),0)</f>
        <v>0</v>
      </c>
      <c r="M37" s="226">
        <f t="shared" si="22"/>
        <v>27</v>
      </c>
      <c r="N37" s="184">
        <f>IFERROR(VLOOKUP($T37,[1]Sheet1!$A$110:$Q$144,11,FALSE),0)</f>
        <v>3</v>
      </c>
      <c r="O37" s="166">
        <f>IFERROR(VLOOKUP($T37,[1]Sheet1!$A$110:$Q$144,12,FALSE),0)</f>
        <v>15</v>
      </c>
      <c r="P37" s="312">
        <f>IFERROR(VLOOKUP($T37,[1]Sheet1!$A$110:$Q$144,13,FALSE),0)</f>
        <v>1</v>
      </c>
      <c r="Q37" s="313">
        <v>0</v>
      </c>
      <c r="R37" s="226">
        <f t="shared" si="23"/>
        <v>19</v>
      </c>
      <c r="S37" s="226">
        <f t="shared" si="24"/>
        <v>49</v>
      </c>
      <c r="T37" s="463" t="s">
        <v>307</v>
      </c>
    </row>
    <row r="38" spans="2:20" ht="24.75" customHeight="1" x14ac:dyDescent="0.25">
      <c r="B38" s="471">
        <v>53</v>
      </c>
      <c r="C38" s="163" t="s">
        <v>39</v>
      </c>
      <c r="D38" s="184">
        <f>IFERROR(VLOOKUP($T38,[1]Sheet1!$A$110:$Q$144,2,FALSE),0)</f>
        <v>0</v>
      </c>
      <c r="E38" s="166">
        <f>IFERROR(VLOOKUP($T38,[1]Sheet1!$A$110:$Q$144,3,FALSE),0)</f>
        <v>5</v>
      </c>
      <c r="F38" s="312">
        <f>IFERROR(VLOOKUP($T38,[1]Sheet1!$A$110:$Q$144,4,FALSE),0)</f>
        <v>0</v>
      </c>
      <c r="G38" s="313">
        <v>0</v>
      </c>
      <c r="H38" s="226">
        <f t="shared" si="21"/>
        <v>5</v>
      </c>
      <c r="I38" s="184">
        <f>IFERROR(VLOOKUP($T38,[1]Sheet1!$A$110:$Q$144,6,FALSE),0)</f>
        <v>5</v>
      </c>
      <c r="J38" s="166">
        <f>IFERROR(VLOOKUP($T38,[1]Sheet1!$A$110:$Q$144,7,FALSE),0)</f>
        <v>50</v>
      </c>
      <c r="K38" s="312">
        <f>IFERROR(VLOOKUP($T38,[1]Sheet1!$A$110:$Q$144,8,FALSE),0)</f>
        <v>3</v>
      </c>
      <c r="L38" s="313">
        <f>IFERROR(VLOOKUP($T38,[1]Sheet1!$A$110:$Q$144,9,FALSE),0)</f>
        <v>0</v>
      </c>
      <c r="M38" s="226">
        <f t="shared" si="22"/>
        <v>58</v>
      </c>
      <c r="N38" s="184">
        <f>IFERROR(VLOOKUP($T38,[1]Sheet1!$A$110:$Q$144,11,FALSE),0)</f>
        <v>7</v>
      </c>
      <c r="O38" s="166">
        <f>IFERROR(VLOOKUP($T38,[1]Sheet1!$A$110:$Q$144,12,FALSE),0)</f>
        <v>50</v>
      </c>
      <c r="P38" s="312">
        <f>IFERROR(VLOOKUP($T38,[1]Sheet1!$A$110:$Q$144,13,FALSE),0)</f>
        <v>2</v>
      </c>
      <c r="Q38" s="313">
        <v>0</v>
      </c>
      <c r="R38" s="226">
        <f t="shared" si="23"/>
        <v>59</v>
      </c>
      <c r="S38" s="226">
        <f t="shared" si="24"/>
        <v>122</v>
      </c>
      <c r="T38" s="463" t="s">
        <v>308</v>
      </c>
    </row>
    <row r="39" spans="2:20" ht="24.75" customHeight="1" x14ac:dyDescent="0.25">
      <c r="B39" s="471">
        <v>54</v>
      </c>
      <c r="C39" s="163" t="s">
        <v>40</v>
      </c>
      <c r="D39" s="184">
        <f>IFERROR(VLOOKUP($T39,[1]Sheet1!$A$110:$Q$144,2,FALSE),0)</f>
        <v>0</v>
      </c>
      <c r="E39" s="166">
        <f>IFERROR(VLOOKUP($T39,[1]Sheet1!$A$110:$Q$144,3,FALSE),0)</f>
        <v>5</v>
      </c>
      <c r="F39" s="312">
        <f>IFERROR(VLOOKUP($T39,[1]Sheet1!$A$110:$Q$144,4,FALSE),0)</f>
        <v>0</v>
      </c>
      <c r="G39" s="313">
        <v>0</v>
      </c>
      <c r="H39" s="226">
        <f t="shared" si="21"/>
        <v>5</v>
      </c>
      <c r="I39" s="184">
        <f>IFERROR(VLOOKUP($T39,[1]Sheet1!$A$110:$Q$144,6,FALSE),0)</f>
        <v>1</v>
      </c>
      <c r="J39" s="166">
        <f>IFERROR(VLOOKUP($T39,[1]Sheet1!$A$110:$Q$144,7,FALSE),0)</f>
        <v>16</v>
      </c>
      <c r="K39" s="312">
        <f>IFERROR(VLOOKUP($T39,[1]Sheet1!$A$110:$Q$144,8,FALSE),0)</f>
        <v>0</v>
      </c>
      <c r="L39" s="313">
        <f>IFERROR(VLOOKUP($T39,[1]Sheet1!$A$110:$Q$144,9,FALSE),0)</f>
        <v>0</v>
      </c>
      <c r="M39" s="226">
        <f t="shared" si="22"/>
        <v>17</v>
      </c>
      <c r="N39" s="184">
        <f>IFERROR(VLOOKUP($T39,[1]Sheet1!$A$110:$Q$144,11,FALSE),0)</f>
        <v>4</v>
      </c>
      <c r="O39" s="166">
        <f>IFERROR(VLOOKUP($T39,[1]Sheet1!$A$110:$Q$144,12,FALSE),0)</f>
        <v>3</v>
      </c>
      <c r="P39" s="312">
        <f>IFERROR(VLOOKUP($T39,[1]Sheet1!$A$110:$Q$144,13,FALSE),0)</f>
        <v>3</v>
      </c>
      <c r="Q39" s="313">
        <v>0</v>
      </c>
      <c r="R39" s="226">
        <f t="shared" si="23"/>
        <v>10</v>
      </c>
      <c r="S39" s="226">
        <f t="shared" si="24"/>
        <v>32</v>
      </c>
      <c r="T39" s="463" t="s">
        <v>309</v>
      </c>
    </row>
    <row r="40" spans="2:20" ht="24.75" customHeight="1" x14ac:dyDescent="0.25">
      <c r="B40" s="471">
        <v>55</v>
      </c>
      <c r="C40" s="163" t="s">
        <v>41</v>
      </c>
      <c r="D40" s="184">
        <f>IFERROR(VLOOKUP($T40,[1]Sheet1!$A$110:$Q$144,2,FALSE),0)</f>
        <v>0</v>
      </c>
      <c r="E40" s="166">
        <f>IFERROR(VLOOKUP($T40,[1]Sheet1!$A$110:$Q$144,3,FALSE),0)</f>
        <v>3</v>
      </c>
      <c r="F40" s="312">
        <f>IFERROR(VLOOKUP($T40,[1]Sheet1!$A$110:$Q$144,4,FALSE),0)</f>
        <v>0</v>
      </c>
      <c r="G40" s="313">
        <v>0</v>
      </c>
      <c r="H40" s="226">
        <f t="shared" si="21"/>
        <v>3</v>
      </c>
      <c r="I40" s="184">
        <f>IFERROR(VLOOKUP($T40,[1]Sheet1!$A$110:$Q$144,6,FALSE),0)</f>
        <v>4</v>
      </c>
      <c r="J40" s="166">
        <f>IFERROR(VLOOKUP($T40,[1]Sheet1!$A$110:$Q$144,7,FALSE),0)</f>
        <v>19</v>
      </c>
      <c r="K40" s="312">
        <f>IFERROR(VLOOKUP($T40,[1]Sheet1!$A$110:$Q$144,8,FALSE),0)</f>
        <v>0</v>
      </c>
      <c r="L40" s="313">
        <f>IFERROR(VLOOKUP($T40,[1]Sheet1!$A$110:$Q$144,9,FALSE),0)</f>
        <v>0</v>
      </c>
      <c r="M40" s="226">
        <f t="shared" si="22"/>
        <v>23</v>
      </c>
      <c r="N40" s="184">
        <f>IFERROR(VLOOKUP($T40,[1]Sheet1!$A$110:$Q$144,11,FALSE),0)</f>
        <v>3</v>
      </c>
      <c r="O40" s="166">
        <f>IFERROR(VLOOKUP($T40,[1]Sheet1!$A$110:$Q$144,12,FALSE),0)</f>
        <v>7</v>
      </c>
      <c r="P40" s="312">
        <f>IFERROR(VLOOKUP($T40,[1]Sheet1!$A$110:$Q$144,13,FALSE),0)</f>
        <v>0</v>
      </c>
      <c r="Q40" s="313">
        <v>0</v>
      </c>
      <c r="R40" s="226">
        <f t="shared" si="23"/>
        <v>10</v>
      </c>
      <c r="S40" s="226">
        <f t="shared" si="24"/>
        <v>36</v>
      </c>
      <c r="T40" s="463" t="s">
        <v>310</v>
      </c>
    </row>
    <row r="41" spans="2:20" ht="24.75" customHeight="1" thickBot="1" x14ac:dyDescent="0.3">
      <c r="B41" s="471">
        <v>59</v>
      </c>
      <c r="C41" s="163" t="s">
        <v>42</v>
      </c>
      <c r="D41" s="184">
        <f>IFERROR(VLOOKUP($T41,[1]Sheet1!$A$110:$Q$144,2,FALSE),0)</f>
        <v>0</v>
      </c>
      <c r="E41" s="166">
        <f>IFERROR(VLOOKUP($T41,[1]Sheet1!$A$110:$Q$144,3,FALSE),0)</f>
        <v>0</v>
      </c>
      <c r="F41" s="312">
        <f>IFERROR(VLOOKUP($T41,[1]Sheet1!$A$110:$Q$144,4,FALSE),0)</f>
        <v>0</v>
      </c>
      <c r="G41" s="313">
        <v>0</v>
      </c>
      <c r="H41" s="226">
        <f t="shared" si="21"/>
        <v>0</v>
      </c>
      <c r="I41" s="184">
        <f>IFERROR(VLOOKUP($T41,[1]Sheet1!$A$110:$Q$144,6,FALSE),0)</f>
        <v>2</v>
      </c>
      <c r="J41" s="166">
        <f>IFERROR(VLOOKUP($T41,[1]Sheet1!$A$110:$Q$144,7,FALSE),0)</f>
        <v>4</v>
      </c>
      <c r="K41" s="312">
        <f>IFERROR(VLOOKUP($T41,[1]Sheet1!$A$110:$Q$144,8,FALSE),0)</f>
        <v>0</v>
      </c>
      <c r="L41" s="313">
        <f>IFERROR(VLOOKUP($T41,[1]Sheet1!$A$110:$Q$144,9,FALSE),0)</f>
        <v>0</v>
      </c>
      <c r="M41" s="226">
        <f t="shared" si="22"/>
        <v>6</v>
      </c>
      <c r="N41" s="184">
        <f>IFERROR(VLOOKUP($T41,[1]Sheet1!$A$110:$Q$144,11,FALSE),0)</f>
        <v>0</v>
      </c>
      <c r="O41" s="166">
        <f>IFERROR(VLOOKUP($T41,[1]Sheet1!$A$110:$Q$144,12,FALSE),0)</f>
        <v>8</v>
      </c>
      <c r="P41" s="312">
        <f>IFERROR(VLOOKUP($T41,[1]Sheet1!$A$110:$Q$144,13,FALSE),0)</f>
        <v>0</v>
      </c>
      <c r="Q41" s="313">
        <v>0</v>
      </c>
      <c r="R41" s="226">
        <f t="shared" si="23"/>
        <v>8</v>
      </c>
      <c r="S41" s="226">
        <f t="shared" si="24"/>
        <v>14</v>
      </c>
      <c r="T41" s="463" t="s">
        <v>311</v>
      </c>
    </row>
    <row r="42" spans="2:20" ht="24.75" customHeight="1" thickTop="1" thickBot="1" x14ac:dyDescent="0.3">
      <c r="B42" s="295">
        <v>6</v>
      </c>
      <c r="C42" s="156" t="s">
        <v>43</v>
      </c>
      <c r="D42" s="183">
        <f>SUM(D43:D46)</f>
        <v>34</v>
      </c>
      <c r="E42" s="159">
        <f t="shared" ref="E42:S42" si="25">SUM(E43:E46)</f>
        <v>135</v>
      </c>
      <c r="F42" s="159">
        <f t="shared" si="25"/>
        <v>5</v>
      </c>
      <c r="G42" s="307">
        <f t="shared" si="25"/>
        <v>0</v>
      </c>
      <c r="H42" s="311">
        <f t="shared" si="25"/>
        <v>174</v>
      </c>
      <c r="I42" s="183">
        <f t="shared" si="25"/>
        <v>411</v>
      </c>
      <c r="J42" s="159">
        <f t="shared" si="25"/>
        <v>1386</v>
      </c>
      <c r="K42" s="159">
        <f t="shared" si="25"/>
        <v>73</v>
      </c>
      <c r="L42" s="307">
        <f t="shared" si="25"/>
        <v>3</v>
      </c>
      <c r="M42" s="311">
        <f t="shared" si="25"/>
        <v>1873</v>
      </c>
      <c r="N42" s="183">
        <f t="shared" si="25"/>
        <v>241</v>
      </c>
      <c r="O42" s="159">
        <f t="shared" si="25"/>
        <v>745</v>
      </c>
      <c r="P42" s="159">
        <f t="shared" si="25"/>
        <v>70</v>
      </c>
      <c r="Q42" s="307">
        <v>0</v>
      </c>
      <c r="R42" s="311">
        <f t="shared" si="25"/>
        <v>1056</v>
      </c>
      <c r="S42" s="311">
        <f t="shared" si="25"/>
        <v>3103</v>
      </c>
    </row>
    <row r="43" spans="2:20" ht="24.75" customHeight="1" thickTop="1" x14ac:dyDescent="0.25">
      <c r="B43" s="471">
        <v>60</v>
      </c>
      <c r="C43" s="163" t="s">
        <v>44</v>
      </c>
      <c r="D43" s="184">
        <f>IFERROR(VLOOKUP($T43,[1]Sheet1!$A$110:$Q$144,2,FALSE),0)</f>
        <v>1</v>
      </c>
      <c r="E43" s="166">
        <f>IFERROR(VLOOKUP($T43,[1]Sheet1!$A$110:$Q$144,3,FALSE),0)</f>
        <v>1</v>
      </c>
      <c r="F43" s="312">
        <f>IFERROR(VLOOKUP($T43,[1]Sheet1!$A$110:$Q$144,4,FALSE),0)</f>
        <v>0</v>
      </c>
      <c r="G43" s="313">
        <v>0</v>
      </c>
      <c r="H43" s="226">
        <f t="shared" ref="H43:H48" si="26">SUM(D43:G43)</f>
        <v>2</v>
      </c>
      <c r="I43" s="184">
        <f>IFERROR(VLOOKUP($T43,[1]Sheet1!$A$110:$Q$144,6,FALSE),0)</f>
        <v>12</v>
      </c>
      <c r="J43" s="166">
        <f>IFERROR(VLOOKUP($T43,[1]Sheet1!$A$110:$Q$144,7,FALSE),0)</f>
        <v>23</v>
      </c>
      <c r="K43" s="312">
        <f>IFERROR(VLOOKUP($T43,[1]Sheet1!$A$110:$Q$144,8,FALSE),0)</f>
        <v>4</v>
      </c>
      <c r="L43" s="313">
        <f>IFERROR(VLOOKUP($T43,[1]Sheet1!$A$110:$Q$144,9,FALSE),0)</f>
        <v>0</v>
      </c>
      <c r="M43" s="226">
        <f t="shared" ref="M43:M48" si="27">SUM(I43:L43)</f>
        <v>39</v>
      </c>
      <c r="N43" s="184">
        <f>IFERROR(VLOOKUP($T43,[1]Sheet1!$A$110:$Q$144,11,FALSE),0)</f>
        <v>10</v>
      </c>
      <c r="O43" s="166">
        <f>IFERROR(VLOOKUP($T43,[1]Sheet1!$A$110:$Q$144,12,FALSE),0)</f>
        <v>18</v>
      </c>
      <c r="P43" s="312">
        <f>IFERROR(VLOOKUP($T43,[1]Sheet1!$A$110:$Q$144,13,FALSE),0)</f>
        <v>1</v>
      </c>
      <c r="Q43" s="313">
        <v>0</v>
      </c>
      <c r="R43" s="226">
        <f t="shared" ref="R43:R48" si="28">SUM(N43:Q43)</f>
        <v>29</v>
      </c>
      <c r="S43" s="226">
        <f t="shared" ref="S43:S48" si="29">SUM(H43,M43,R43)</f>
        <v>70</v>
      </c>
      <c r="T43" s="463" t="s">
        <v>312</v>
      </c>
    </row>
    <row r="44" spans="2:20" ht="24.75" customHeight="1" x14ac:dyDescent="0.25">
      <c r="B44" s="471">
        <v>61</v>
      </c>
      <c r="C44" s="163" t="s">
        <v>45</v>
      </c>
      <c r="D44" s="184">
        <f>IFERROR(VLOOKUP($T44,[1]Sheet1!$A$110:$Q$144,2,FALSE),0)</f>
        <v>33</v>
      </c>
      <c r="E44" s="166">
        <f>IFERROR(VLOOKUP($T44,[1]Sheet1!$A$110:$Q$144,3,FALSE),0)</f>
        <v>132</v>
      </c>
      <c r="F44" s="312">
        <f>IFERROR(VLOOKUP($T44,[1]Sheet1!$A$110:$Q$144,4,FALSE),0)</f>
        <v>5</v>
      </c>
      <c r="G44" s="313">
        <v>0</v>
      </c>
      <c r="H44" s="226">
        <f t="shared" si="26"/>
        <v>170</v>
      </c>
      <c r="I44" s="184">
        <f>IFERROR(VLOOKUP($T44,[1]Sheet1!$A$110:$Q$144,6,FALSE),0)</f>
        <v>396</v>
      </c>
      <c r="J44" s="166">
        <f>IFERROR(VLOOKUP($T44,[1]Sheet1!$A$110:$Q$144,7,FALSE),0)</f>
        <v>1361</v>
      </c>
      <c r="K44" s="312">
        <f>IFERROR(VLOOKUP($T44,[1]Sheet1!$A$110:$Q$144,8,FALSE),0)</f>
        <v>68</v>
      </c>
      <c r="L44" s="313">
        <f>IFERROR(VLOOKUP($T44,[1]Sheet1!$A$110:$Q$144,9,FALSE),0)</f>
        <v>3</v>
      </c>
      <c r="M44" s="226">
        <f t="shared" si="27"/>
        <v>1828</v>
      </c>
      <c r="N44" s="184">
        <f>IFERROR(VLOOKUP($T44,[1]Sheet1!$A$110:$Q$144,11,FALSE),0)</f>
        <v>231</v>
      </c>
      <c r="O44" s="166">
        <f>IFERROR(VLOOKUP($T44,[1]Sheet1!$A$110:$Q$144,12,FALSE),0)</f>
        <v>725</v>
      </c>
      <c r="P44" s="312">
        <f>IFERROR(VLOOKUP($T44,[1]Sheet1!$A$110:$Q$144,13,FALSE),0)</f>
        <v>69</v>
      </c>
      <c r="Q44" s="313">
        <v>0</v>
      </c>
      <c r="R44" s="226">
        <f t="shared" si="28"/>
        <v>1025</v>
      </c>
      <c r="S44" s="226">
        <f t="shared" si="29"/>
        <v>3023</v>
      </c>
      <c r="T44" s="463" t="s">
        <v>313</v>
      </c>
    </row>
    <row r="45" spans="2:20" ht="24.75" customHeight="1" x14ac:dyDescent="0.25">
      <c r="B45" s="471">
        <v>62</v>
      </c>
      <c r="C45" s="163" t="s">
        <v>46</v>
      </c>
      <c r="D45" s="184">
        <f>IFERROR(VLOOKUP($T45,[1]Sheet1!$A$110:$Q$144,2,FALSE),0)</f>
        <v>0</v>
      </c>
      <c r="E45" s="166">
        <f>IFERROR(VLOOKUP($T45,[1]Sheet1!$A$110:$Q$144,3,FALSE),0)</f>
        <v>0</v>
      </c>
      <c r="F45" s="312">
        <f>IFERROR(VLOOKUP($T45,[1]Sheet1!$A$110:$Q$144,4,FALSE),0)</f>
        <v>0</v>
      </c>
      <c r="G45" s="313">
        <v>0</v>
      </c>
      <c r="H45" s="226">
        <f t="shared" si="26"/>
        <v>0</v>
      </c>
      <c r="I45" s="184">
        <f>IFERROR(VLOOKUP($T45,[1]Sheet1!$A$110:$Q$144,6,FALSE),0)</f>
        <v>2</v>
      </c>
      <c r="J45" s="166">
        <f>IFERROR(VLOOKUP($T45,[1]Sheet1!$A$110:$Q$144,7,FALSE),0)</f>
        <v>1</v>
      </c>
      <c r="K45" s="312">
        <f>IFERROR(VLOOKUP($T45,[1]Sheet1!$A$110:$Q$144,8,FALSE),0)</f>
        <v>1</v>
      </c>
      <c r="L45" s="313">
        <f>IFERROR(VLOOKUP($T45,[1]Sheet1!$A$110:$Q$144,9,FALSE),0)</f>
        <v>0</v>
      </c>
      <c r="M45" s="226">
        <f t="shared" si="27"/>
        <v>4</v>
      </c>
      <c r="N45" s="184">
        <f>IFERROR(VLOOKUP($T45,[1]Sheet1!$A$110:$Q$144,11,FALSE),0)</f>
        <v>0</v>
      </c>
      <c r="O45" s="166">
        <f>IFERROR(VLOOKUP($T45,[1]Sheet1!$A$110:$Q$144,12,FALSE),0)</f>
        <v>0</v>
      </c>
      <c r="P45" s="312">
        <f>IFERROR(VLOOKUP($T45,[1]Sheet1!$A$110:$Q$144,13,FALSE),0)</f>
        <v>0</v>
      </c>
      <c r="Q45" s="313">
        <v>0</v>
      </c>
      <c r="R45" s="226">
        <f t="shared" si="28"/>
        <v>0</v>
      </c>
      <c r="S45" s="226">
        <f t="shared" si="29"/>
        <v>4</v>
      </c>
      <c r="T45" s="463" t="s">
        <v>314</v>
      </c>
    </row>
    <row r="46" spans="2:20" ht="24.75" customHeight="1" thickBot="1" x14ac:dyDescent="0.3">
      <c r="B46" s="471">
        <v>69</v>
      </c>
      <c r="C46" s="163" t="s">
        <v>47</v>
      </c>
      <c r="D46" s="184">
        <f>IFERROR(VLOOKUP($T46,[1]Sheet1!$A$110:$Q$144,2,FALSE),0)</f>
        <v>0</v>
      </c>
      <c r="E46" s="166">
        <f>IFERROR(VLOOKUP($T46,[1]Sheet1!$A$110:$Q$144,3,FALSE),0)</f>
        <v>2</v>
      </c>
      <c r="F46" s="312">
        <f>IFERROR(VLOOKUP($T46,[1]Sheet1!$A$110:$Q$144,4,FALSE),0)</f>
        <v>0</v>
      </c>
      <c r="G46" s="313">
        <v>0</v>
      </c>
      <c r="H46" s="226">
        <f t="shared" si="26"/>
        <v>2</v>
      </c>
      <c r="I46" s="184">
        <f>IFERROR(VLOOKUP($T46,[1]Sheet1!$A$110:$Q$144,6,FALSE),0)</f>
        <v>1</v>
      </c>
      <c r="J46" s="166">
        <f>IFERROR(VLOOKUP($T46,[1]Sheet1!$A$110:$Q$144,7,FALSE),0)</f>
        <v>1</v>
      </c>
      <c r="K46" s="312">
        <f>IFERROR(VLOOKUP($T46,[1]Sheet1!$A$110:$Q$144,8,FALSE),0)</f>
        <v>0</v>
      </c>
      <c r="L46" s="313">
        <f>IFERROR(VLOOKUP($T46,[1]Sheet1!$A$110:$Q$144,9,FALSE),0)</f>
        <v>0</v>
      </c>
      <c r="M46" s="226">
        <f t="shared" si="27"/>
        <v>2</v>
      </c>
      <c r="N46" s="184">
        <f>IFERROR(VLOOKUP($T46,[1]Sheet1!$A$110:$Q$144,11,FALSE),0)</f>
        <v>0</v>
      </c>
      <c r="O46" s="166">
        <f>IFERROR(VLOOKUP($T46,[1]Sheet1!$A$110:$Q$144,12,FALSE),0)</f>
        <v>2</v>
      </c>
      <c r="P46" s="312">
        <f>IFERROR(VLOOKUP($T46,[1]Sheet1!$A$110:$Q$144,13,FALSE),0)</f>
        <v>0</v>
      </c>
      <c r="Q46" s="313">
        <v>0</v>
      </c>
      <c r="R46" s="226">
        <f t="shared" si="28"/>
        <v>2</v>
      </c>
      <c r="S46" s="226">
        <f t="shared" si="29"/>
        <v>6</v>
      </c>
      <c r="T46" s="463" t="s">
        <v>315</v>
      </c>
    </row>
    <row r="47" spans="2:20" ht="24.75" customHeight="1" thickTop="1" thickBot="1" x14ac:dyDescent="0.3">
      <c r="B47" s="155">
        <v>99</v>
      </c>
      <c r="C47" s="156" t="s">
        <v>48</v>
      </c>
      <c r="D47" s="413">
        <f>IFERROR(VLOOKUP($T47,[1]Sheet1!$A$110:$Q$144,2,FALSE),0)</f>
        <v>3</v>
      </c>
      <c r="E47" s="414">
        <f>IFERROR(VLOOKUP($T47,[1]Sheet1!$A$110:$Q$144,3,FALSE),0)</f>
        <v>10</v>
      </c>
      <c r="F47" s="415">
        <f>IFERROR(VLOOKUP($T47,[1]Sheet1!$A$110:$Q$144,4,FALSE),0)</f>
        <v>0</v>
      </c>
      <c r="G47" s="416">
        <v>0</v>
      </c>
      <c r="H47" s="420">
        <f t="shared" si="26"/>
        <v>13</v>
      </c>
      <c r="I47" s="414">
        <f>IFERROR(VLOOKUP($T47,[1]Sheet1!$A$110:$Q$144,6,FALSE),0)</f>
        <v>27</v>
      </c>
      <c r="J47" s="415">
        <f>IFERROR(VLOOKUP($T47,[1]Sheet1!$A$110:$Q$144,7,FALSE),0)</f>
        <v>86</v>
      </c>
      <c r="K47" s="414">
        <f>IFERROR(VLOOKUP($T47,[1]Sheet1!$A$110:$Q$144,8,FALSE),0)</f>
        <v>4</v>
      </c>
      <c r="L47" s="416">
        <f>IFERROR(VLOOKUP($T47,[1]Sheet1!$A$110:$Q$144,9,FALSE),0)</f>
        <v>1</v>
      </c>
      <c r="M47" s="420">
        <f t="shared" si="27"/>
        <v>118</v>
      </c>
      <c r="N47" s="414">
        <f>IFERROR(VLOOKUP($T47,[1]Sheet1!$A$110:$Q$144,11,FALSE),0)</f>
        <v>25</v>
      </c>
      <c r="O47" s="415">
        <f>IFERROR(VLOOKUP($T47,[1]Sheet1!$A$110:$Q$144,12,FALSE),0)</f>
        <v>53</v>
      </c>
      <c r="P47" s="414">
        <f>IFERROR(VLOOKUP($T47,[1]Sheet1!$A$110:$Q$144,13,FALSE),0)</f>
        <v>6</v>
      </c>
      <c r="Q47" s="424">
        <v>0</v>
      </c>
      <c r="R47" s="426">
        <f t="shared" si="28"/>
        <v>84</v>
      </c>
      <c r="S47" s="420">
        <f t="shared" si="29"/>
        <v>215</v>
      </c>
      <c r="T47" s="463" t="s">
        <v>316</v>
      </c>
    </row>
    <row r="48" spans="2:20" ht="24.75" customHeight="1" thickTop="1" thickBot="1" x14ac:dyDescent="0.3">
      <c r="B48" s="155" t="s">
        <v>50</v>
      </c>
      <c r="C48" s="156" t="s">
        <v>51</v>
      </c>
      <c r="D48" s="417">
        <f>IFERROR(VLOOKUP($T48,[1]Sheet1!$A$110:$Q$144,2,FALSE),0)</f>
        <v>7</v>
      </c>
      <c r="E48" s="418">
        <f>IFERROR(VLOOKUP($T48,[1]Sheet1!$A$110:$Q$144,3,FALSE),0)</f>
        <v>20</v>
      </c>
      <c r="F48" s="419">
        <f>IFERROR(VLOOKUP($T48,[1]Sheet1!$A$110:$Q$144,4,FALSE),0)</f>
        <v>0</v>
      </c>
      <c r="G48" s="324">
        <v>0</v>
      </c>
      <c r="H48" s="421">
        <f t="shared" si="26"/>
        <v>27</v>
      </c>
      <c r="I48" s="418">
        <f>IFERROR(VLOOKUP($T48,[1]Sheet1!$A$110:$Q$144,6,FALSE),0)</f>
        <v>74</v>
      </c>
      <c r="J48" s="423">
        <f>IFERROR(VLOOKUP($T48,[1]Sheet1!$A$110:$Q$144,7,FALSE),0)</f>
        <v>166</v>
      </c>
      <c r="K48" s="422">
        <f>IFERROR(VLOOKUP($T48,[1]Sheet1!$A$110:$Q$144,8,FALSE),0)</f>
        <v>7</v>
      </c>
      <c r="L48" s="324">
        <f>IFERROR(VLOOKUP($T48,[1]Sheet1!$A$110:$Q$144,9,FALSE),0)</f>
        <v>0</v>
      </c>
      <c r="M48" s="421">
        <f t="shared" si="27"/>
        <v>247</v>
      </c>
      <c r="N48" s="418">
        <f>IFERROR(VLOOKUP($T48,[1]Sheet1!$A$110:$Q$144,11,FALSE),0)</f>
        <v>25</v>
      </c>
      <c r="O48" s="419">
        <f>IFERROR(VLOOKUP($T48,[1]Sheet1!$A$110:$Q$144,12,FALSE),0)</f>
        <v>79</v>
      </c>
      <c r="P48" s="418">
        <f>IFERROR(VLOOKUP($T48,[1]Sheet1!$A$110:$Q$144,13,FALSE),0)</f>
        <v>8</v>
      </c>
      <c r="Q48" s="425">
        <v>0</v>
      </c>
      <c r="R48" s="427">
        <f t="shared" si="28"/>
        <v>112</v>
      </c>
      <c r="S48" s="421">
        <f t="shared" si="29"/>
        <v>386</v>
      </c>
      <c r="T48" s="463" t="s">
        <v>283</v>
      </c>
    </row>
    <row r="49" spans="2:20" ht="24.75" customHeight="1" thickTop="1" thickBot="1" x14ac:dyDescent="0.3">
      <c r="B49" s="487" t="s">
        <v>52</v>
      </c>
      <c r="C49" s="515"/>
      <c r="D49" s="227">
        <f>SUM(D7,D12,D20,D28,D34,D42,D47:D48)</f>
        <v>99</v>
      </c>
      <c r="E49" s="228">
        <f t="shared" ref="E49:S49" si="30">SUM(E7,E12,E20,E28,E34,E42,E47:E48)</f>
        <v>275</v>
      </c>
      <c r="F49" s="228">
        <f t="shared" si="30"/>
        <v>5</v>
      </c>
      <c r="G49" s="229">
        <f t="shared" si="30"/>
        <v>0</v>
      </c>
      <c r="H49" s="230">
        <f t="shared" si="30"/>
        <v>379</v>
      </c>
      <c r="I49" s="227">
        <f t="shared" si="30"/>
        <v>1223</v>
      </c>
      <c r="J49" s="228">
        <f t="shared" si="30"/>
        <v>2869</v>
      </c>
      <c r="K49" s="228">
        <f t="shared" si="30"/>
        <v>141</v>
      </c>
      <c r="L49" s="229">
        <f t="shared" si="30"/>
        <v>6</v>
      </c>
      <c r="M49" s="230">
        <f t="shared" si="30"/>
        <v>4239</v>
      </c>
      <c r="N49" s="227">
        <f t="shared" si="30"/>
        <v>697</v>
      </c>
      <c r="O49" s="228">
        <f t="shared" si="30"/>
        <v>1607</v>
      </c>
      <c r="P49" s="228">
        <f t="shared" si="30"/>
        <v>151</v>
      </c>
      <c r="Q49" s="229">
        <v>0</v>
      </c>
      <c r="R49" s="230">
        <f t="shared" si="30"/>
        <v>2455</v>
      </c>
      <c r="S49" s="230">
        <f t="shared" si="30"/>
        <v>7073</v>
      </c>
      <c r="T49" s="463" t="s">
        <v>79</v>
      </c>
    </row>
    <row r="50" spans="2:20" ht="16.5" thickTop="1" thickBot="1" x14ac:dyDescent="0.3">
      <c r="B50" s="145"/>
      <c r="C50" s="145"/>
      <c r="D50" s="147"/>
      <c r="E50" s="147"/>
      <c r="F50" s="147"/>
      <c r="G50" s="147"/>
      <c r="H50" s="147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</row>
    <row r="51" spans="2:20" ht="15.75" thickTop="1" x14ac:dyDescent="0.25">
      <c r="B51" s="500" t="s">
        <v>53</v>
      </c>
      <c r="C51" s="501"/>
      <c r="D51" s="475"/>
      <c r="E51" s="475"/>
      <c r="F51" s="475"/>
      <c r="G51" s="475"/>
      <c r="H51" s="200"/>
      <c r="I51" s="475"/>
      <c r="J51" s="475"/>
      <c r="K51" s="475"/>
      <c r="L51" s="475"/>
      <c r="M51" s="200"/>
      <c r="N51" s="475"/>
      <c r="O51" s="475"/>
      <c r="P51" s="475"/>
      <c r="Q51" s="475"/>
      <c r="R51" s="475"/>
      <c r="S51" s="153"/>
    </row>
    <row r="52" spans="2:20" ht="15.75" thickBot="1" x14ac:dyDescent="0.3">
      <c r="B52" s="196" t="s">
        <v>449</v>
      </c>
      <c r="C52" s="197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200"/>
      <c r="S52" s="150"/>
    </row>
    <row r="53" spans="2:20" ht="15.75" thickTop="1" x14ac:dyDescent="0.25">
      <c r="B53" s="150"/>
      <c r="C53" s="151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1"/>
      <c r="S53" s="150"/>
    </row>
    <row r="54" spans="2:20" x14ac:dyDescent="0.25">
      <c r="B54" s="150"/>
      <c r="C54" s="151"/>
      <c r="D54" s="150"/>
      <c r="E54" s="150"/>
      <c r="F54" s="150"/>
      <c r="G54" s="150"/>
      <c r="H54" s="151"/>
      <c r="I54" s="150"/>
      <c r="J54" s="150"/>
      <c r="K54" s="150"/>
      <c r="L54" s="150"/>
      <c r="M54" s="151"/>
      <c r="N54" s="150"/>
      <c r="O54" s="150"/>
      <c r="P54" s="150"/>
      <c r="Q54" s="150"/>
      <c r="R54" s="151"/>
      <c r="S54" s="150"/>
    </row>
  </sheetData>
  <mergeCells count="16">
    <mergeCell ref="B51:C51"/>
    <mergeCell ref="B49:C4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5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  <pageSetUpPr fitToPage="1"/>
  </sheetPr>
  <dimension ref="B1:T126"/>
  <sheetViews>
    <sheetView topLeftCell="B30" zoomScale="70" zoomScaleNormal="70" workbookViewId="0">
      <selection activeCell="S7" sqref="D7:S49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9" width="15.7109375" style="143" customWidth="1"/>
    <col min="20" max="20" width="9.140625" style="463"/>
    <col min="21" max="16384" width="9.140625" style="143"/>
  </cols>
  <sheetData>
    <row r="1" spans="2:20" ht="15.75" thickBot="1" x14ac:dyDescent="0.3"/>
    <row r="2" spans="2:20" ht="25.15" customHeight="1" thickTop="1" thickBot="1" x14ac:dyDescent="0.3">
      <c r="B2" s="479" t="s">
        <v>539</v>
      </c>
      <c r="C2" s="480"/>
      <c r="D2" s="480"/>
      <c r="E2" s="480"/>
      <c r="F2" s="480"/>
      <c r="G2" s="480"/>
      <c r="H2" s="480"/>
      <c r="I2" s="480"/>
      <c r="J2" s="480"/>
      <c r="K2" s="480"/>
      <c r="L2" s="480"/>
      <c r="M2" s="480"/>
      <c r="N2" s="480"/>
      <c r="O2" s="480"/>
      <c r="P2" s="480"/>
      <c r="Q2" s="480"/>
      <c r="R2" s="480"/>
      <c r="S2" s="502"/>
    </row>
    <row r="3" spans="2:20" ht="25.15" customHeight="1" thickTop="1" thickBot="1" x14ac:dyDescent="0.3">
      <c r="B3" s="492" t="s">
        <v>54</v>
      </c>
      <c r="C3" s="485" t="s">
        <v>55</v>
      </c>
      <c r="D3" s="503" t="s">
        <v>64</v>
      </c>
      <c r="E3" s="504"/>
      <c r="F3" s="504"/>
      <c r="G3" s="504"/>
      <c r="H3" s="504"/>
      <c r="I3" s="504"/>
      <c r="J3" s="504"/>
      <c r="K3" s="504"/>
      <c r="L3" s="504"/>
      <c r="M3" s="504"/>
      <c r="N3" s="504"/>
      <c r="O3" s="504"/>
      <c r="P3" s="504"/>
      <c r="Q3" s="504"/>
      <c r="R3" s="512"/>
      <c r="S3" s="516" t="s">
        <v>52</v>
      </c>
    </row>
    <row r="4" spans="2:20" ht="25.15" customHeight="1" thickTop="1" thickBot="1" x14ac:dyDescent="0.3">
      <c r="B4" s="493"/>
      <c r="C4" s="495"/>
      <c r="D4" s="503" t="s">
        <v>65</v>
      </c>
      <c r="E4" s="504"/>
      <c r="F4" s="504"/>
      <c r="G4" s="504"/>
      <c r="H4" s="512"/>
      <c r="I4" s="503" t="s">
        <v>66</v>
      </c>
      <c r="J4" s="504"/>
      <c r="K4" s="504"/>
      <c r="L4" s="504"/>
      <c r="M4" s="512"/>
      <c r="N4" s="503" t="s">
        <v>67</v>
      </c>
      <c r="O4" s="504"/>
      <c r="P4" s="504"/>
      <c r="Q4" s="504"/>
      <c r="R4" s="512"/>
      <c r="S4" s="517"/>
    </row>
    <row r="5" spans="2:20" ht="25.15" customHeight="1" thickTop="1" x14ac:dyDescent="0.25">
      <c r="B5" s="493"/>
      <c r="C5" s="495"/>
      <c r="D5" s="519" t="s">
        <v>56</v>
      </c>
      <c r="E5" s="520"/>
      <c r="F5" s="520"/>
      <c r="G5" s="521"/>
      <c r="H5" s="522" t="s">
        <v>52</v>
      </c>
      <c r="I5" s="519" t="s">
        <v>56</v>
      </c>
      <c r="J5" s="520"/>
      <c r="K5" s="520"/>
      <c r="L5" s="521"/>
      <c r="M5" s="522" t="s">
        <v>52</v>
      </c>
      <c r="N5" s="519" t="s">
        <v>56</v>
      </c>
      <c r="O5" s="520"/>
      <c r="P5" s="520"/>
      <c r="Q5" s="521"/>
      <c r="R5" s="522" t="s">
        <v>52</v>
      </c>
      <c r="S5" s="517"/>
    </row>
    <row r="6" spans="2:20" ht="25.15" customHeight="1" thickBot="1" x14ac:dyDescent="0.3">
      <c r="B6" s="494"/>
      <c r="C6" s="495"/>
      <c r="D6" s="429" t="s">
        <v>57</v>
      </c>
      <c r="E6" s="431" t="s">
        <v>450</v>
      </c>
      <c r="F6" s="431" t="s">
        <v>78</v>
      </c>
      <c r="G6" s="374" t="s">
        <v>58</v>
      </c>
      <c r="H6" s="523"/>
      <c r="I6" s="429" t="s">
        <v>57</v>
      </c>
      <c r="J6" s="431" t="s">
        <v>450</v>
      </c>
      <c r="K6" s="431" t="s">
        <v>78</v>
      </c>
      <c r="L6" s="374" t="s">
        <v>58</v>
      </c>
      <c r="M6" s="523"/>
      <c r="N6" s="429" t="s">
        <v>57</v>
      </c>
      <c r="O6" s="431" t="s">
        <v>450</v>
      </c>
      <c r="P6" s="431" t="s">
        <v>78</v>
      </c>
      <c r="Q6" s="374" t="s">
        <v>58</v>
      </c>
      <c r="R6" s="523"/>
      <c r="S6" s="518"/>
    </row>
    <row r="7" spans="2:20" ht="21.95" customHeight="1" thickTop="1" thickBot="1" x14ac:dyDescent="0.3">
      <c r="B7" s="295">
        <v>1</v>
      </c>
      <c r="C7" s="156" t="s">
        <v>8</v>
      </c>
      <c r="D7" s="380">
        <f>SUM(D8:D11)</f>
        <v>0</v>
      </c>
      <c r="E7" s="381">
        <f t="shared" ref="E7:S7" si="0">SUM(E8:E11)</f>
        <v>1.090909090909091E-2</v>
      </c>
      <c r="F7" s="381">
        <f t="shared" si="0"/>
        <v>0</v>
      </c>
      <c r="G7" s="382">
        <v>0</v>
      </c>
      <c r="H7" s="383">
        <f t="shared" si="0"/>
        <v>7.9155672823219003E-3</v>
      </c>
      <c r="I7" s="380">
        <f t="shared" si="0"/>
        <v>0</v>
      </c>
      <c r="J7" s="381">
        <f t="shared" si="0"/>
        <v>4.1826420355524571E-3</v>
      </c>
      <c r="K7" s="381">
        <f t="shared" si="0"/>
        <v>0</v>
      </c>
      <c r="L7" s="382">
        <f t="shared" si="0"/>
        <v>0</v>
      </c>
      <c r="M7" s="383">
        <f t="shared" si="0"/>
        <v>2.8308563340410475E-3</v>
      </c>
      <c r="N7" s="380">
        <f t="shared" si="0"/>
        <v>0</v>
      </c>
      <c r="O7" s="381">
        <f t="shared" si="0"/>
        <v>2.4891101431238332E-3</v>
      </c>
      <c r="P7" s="381">
        <f t="shared" si="0"/>
        <v>6.6225165562913907E-3</v>
      </c>
      <c r="Q7" s="382">
        <v>0</v>
      </c>
      <c r="R7" s="383">
        <f t="shared" si="0"/>
        <v>2.0366598778004076E-3</v>
      </c>
      <c r="S7" s="383">
        <f t="shared" si="0"/>
        <v>2.8276544606249117E-3</v>
      </c>
    </row>
    <row r="8" spans="2:20" ht="21.95" customHeight="1" thickTop="1" x14ac:dyDescent="0.25">
      <c r="B8" s="373">
        <v>10</v>
      </c>
      <c r="C8" s="163" t="s">
        <v>9</v>
      </c>
      <c r="D8" s="384">
        <f>'25.1.4'!D8/'25.1.4'!D$49</f>
        <v>0</v>
      </c>
      <c r="E8" s="385">
        <f>'25.1.4'!E8/'25.1.4'!E$49</f>
        <v>7.2727272727272727E-3</v>
      </c>
      <c r="F8" s="386">
        <f>'25.1.4'!F8/'25.1.4'!F$49</f>
        <v>0</v>
      </c>
      <c r="G8" s="387">
        <v>0</v>
      </c>
      <c r="H8" s="388">
        <f>'25.1.4'!H8/'25.1.4'!H$49</f>
        <v>5.2770448548812663E-3</v>
      </c>
      <c r="I8" s="384">
        <f>'25.1.4'!I8/'25.1.4'!I$49</f>
        <v>0</v>
      </c>
      <c r="J8" s="385">
        <f>'25.1.4'!J8/'25.1.4'!J$49</f>
        <v>1.7427675148135239E-3</v>
      </c>
      <c r="K8" s="386">
        <f>'25.1.4'!K8/'25.1.4'!K$49</f>
        <v>0</v>
      </c>
      <c r="L8" s="387">
        <f>'25.1.4'!L8/'25.1.4'!L$49</f>
        <v>0</v>
      </c>
      <c r="M8" s="388">
        <f>'25.1.4'!M8/'25.1.4'!M$49</f>
        <v>1.1795234725171032E-3</v>
      </c>
      <c r="N8" s="384">
        <f>'25.1.4'!N8/'25.1.4'!N$49</f>
        <v>0</v>
      </c>
      <c r="O8" s="385">
        <f>'25.1.4'!O8/'25.1.4'!O$49</f>
        <v>0</v>
      </c>
      <c r="P8" s="386">
        <f>'25.1.4'!P8/'25.1.4'!P$49</f>
        <v>0</v>
      </c>
      <c r="Q8" s="387">
        <v>0</v>
      </c>
      <c r="R8" s="388">
        <f>'25.1.4'!R8/'25.1.4'!R$49</f>
        <v>0</v>
      </c>
      <c r="S8" s="388">
        <f>'25.1.4'!S8/'25.1.4'!S$49</f>
        <v>9.8967906121871915E-4</v>
      </c>
      <c r="T8" s="463" t="s">
        <v>284</v>
      </c>
    </row>
    <row r="9" spans="2:20" ht="21.95" customHeight="1" x14ac:dyDescent="0.25">
      <c r="B9" s="373">
        <v>11</v>
      </c>
      <c r="C9" s="163" t="s">
        <v>10</v>
      </c>
      <c r="D9" s="384">
        <f>'25.1.4'!D9/'25.1.4'!D$49</f>
        <v>0</v>
      </c>
      <c r="E9" s="385">
        <f>'25.1.4'!E9/'25.1.4'!E$49</f>
        <v>3.6363636363636364E-3</v>
      </c>
      <c r="F9" s="386">
        <f>'25.1.4'!F9/'25.1.4'!F$49</f>
        <v>0</v>
      </c>
      <c r="G9" s="387">
        <v>0</v>
      </c>
      <c r="H9" s="388">
        <f>'25.1.4'!H9/'25.1.4'!H$49</f>
        <v>2.6385224274406332E-3</v>
      </c>
      <c r="I9" s="384">
        <f>'25.1.4'!I9/'25.1.4'!I$49</f>
        <v>0</v>
      </c>
      <c r="J9" s="385">
        <f>'25.1.4'!J9/'25.1.4'!J$49</f>
        <v>3.4855350296270478E-4</v>
      </c>
      <c r="K9" s="386">
        <f>'25.1.4'!K9/'25.1.4'!K$49</f>
        <v>0</v>
      </c>
      <c r="L9" s="387">
        <f>'25.1.4'!L9/'25.1.4'!L$49</f>
        <v>0</v>
      </c>
      <c r="M9" s="388">
        <f>'25.1.4'!M9/'25.1.4'!M$49</f>
        <v>2.3590469450342062E-4</v>
      </c>
      <c r="N9" s="384">
        <f>'25.1.4'!N9/'25.1.4'!N$49</f>
        <v>0</v>
      </c>
      <c r="O9" s="385">
        <f>'25.1.4'!O9/'25.1.4'!O$49</f>
        <v>1.8668326073428749E-3</v>
      </c>
      <c r="P9" s="386">
        <f>'25.1.4'!P9/'25.1.4'!P$49</f>
        <v>0</v>
      </c>
      <c r="Q9" s="387">
        <v>0</v>
      </c>
      <c r="R9" s="388">
        <f>'25.1.4'!R9/'25.1.4'!R$49</f>
        <v>1.2219959266802445E-3</v>
      </c>
      <c r="S9" s="388">
        <f>'25.1.4'!S9/'25.1.4'!S$49</f>
        <v>7.0691361515622792E-4</v>
      </c>
      <c r="T9" s="463" t="s">
        <v>271</v>
      </c>
    </row>
    <row r="10" spans="2:20" ht="21.95" customHeight="1" x14ac:dyDescent="0.25">
      <c r="B10" s="373">
        <v>12</v>
      </c>
      <c r="C10" s="163" t="s">
        <v>11</v>
      </c>
      <c r="D10" s="384">
        <f>'25.1.4'!D10/'25.1.4'!D$49</f>
        <v>0</v>
      </c>
      <c r="E10" s="385">
        <f>'25.1.4'!E10/'25.1.4'!E$49</f>
        <v>0</v>
      </c>
      <c r="F10" s="386">
        <f>'25.1.4'!F10/'25.1.4'!F$49</f>
        <v>0</v>
      </c>
      <c r="G10" s="387">
        <v>0</v>
      </c>
      <c r="H10" s="388">
        <f>'25.1.4'!H10/'25.1.4'!H$49</f>
        <v>0</v>
      </c>
      <c r="I10" s="384">
        <f>'25.1.4'!I10/'25.1.4'!I$49</f>
        <v>0</v>
      </c>
      <c r="J10" s="385">
        <f>'25.1.4'!J10/'25.1.4'!J$49</f>
        <v>1.0456605088881143E-3</v>
      </c>
      <c r="K10" s="386">
        <f>'25.1.4'!K10/'25.1.4'!K$49</f>
        <v>0</v>
      </c>
      <c r="L10" s="387">
        <f>'25.1.4'!L10/'25.1.4'!L$49</f>
        <v>0</v>
      </c>
      <c r="M10" s="388">
        <f>'25.1.4'!M10/'25.1.4'!M$49</f>
        <v>7.0771408351026188E-4</v>
      </c>
      <c r="N10" s="384">
        <f>'25.1.4'!N10/'25.1.4'!N$49</f>
        <v>0</v>
      </c>
      <c r="O10" s="385">
        <f>'25.1.4'!O10/'25.1.4'!O$49</f>
        <v>6.222775357809583E-4</v>
      </c>
      <c r="P10" s="386">
        <f>'25.1.4'!P10/'25.1.4'!P$49</f>
        <v>0</v>
      </c>
      <c r="Q10" s="387">
        <v>0</v>
      </c>
      <c r="R10" s="388">
        <f>'25.1.4'!R10/'25.1.4'!R$49</f>
        <v>4.0733197556008148E-4</v>
      </c>
      <c r="S10" s="388">
        <f>'25.1.4'!S10/'25.1.4'!S$49</f>
        <v>5.6553089212498236E-4</v>
      </c>
      <c r="T10" s="463" t="s">
        <v>448</v>
      </c>
    </row>
    <row r="11" spans="2:20" ht="21.95" customHeight="1" thickBot="1" x14ac:dyDescent="0.3">
      <c r="B11" s="373">
        <v>19</v>
      </c>
      <c r="C11" s="163" t="s">
        <v>12</v>
      </c>
      <c r="D11" s="384">
        <f>'25.1.4'!D11/'25.1.4'!D$49</f>
        <v>0</v>
      </c>
      <c r="E11" s="385">
        <f>'25.1.4'!E11/'25.1.4'!E$49</f>
        <v>0</v>
      </c>
      <c r="F11" s="386">
        <f>'25.1.4'!F11/'25.1.4'!F$49</f>
        <v>0</v>
      </c>
      <c r="G11" s="387">
        <v>0</v>
      </c>
      <c r="H11" s="388">
        <f>'25.1.4'!H11/'25.1.4'!H$49</f>
        <v>0</v>
      </c>
      <c r="I11" s="384">
        <f>'25.1.4'!I11/'25.1.4'!I$49</f>
        <v>0</v>
      </c>
      <c r="J11" s="385">
        <f>'25.1.4'!J11/'25.1.4'!J$49</f>
        <v>1.0456605088881143E-3</v>
      </c>
      <c r="K11" s="386">
        <f>'25.1.4'!K11/'25.1.4'!K$49</f>
        <v>0</v>
      </c>
      <c r="L11" s="387">
        <f>'25.1.4'!L11/'25.1.4'!L$49</f>
        <v>0</v>
      </c>
      <c r="M11" s="388">
        <f>'25.1.4'!M11/'25.1.4'!M$49</f>
        <v>7.0771408351026188E-4</v>
      </c>
      <c r="N11" s="384">
        <f>'25.1.4'!N11/'25.1.4'!N$49</f>
        <v>0</v>
      </c>
      <c r="O11" s="385">
        <f>'25.1.4'!O11/'25.1.4'!O$49</f>
        <v>0</v>
      </c>
      <c r="P11" s="386">
        <f>'25.1.4'!P11/'25.1.4'!P$49</f>
        <v>6.6225165562913907E-3</v>
      </c>
      <c r="Q11" s="387">
        <v>0</v>
      </c>
      <c r="R11" s="388">
        <f>'25.1.4'!R11/'25.1.4'!R$49</f>
        <v>4.0733197556008148E-4</v>
      </c>
      <c r="S11" s="388">
        <f>'25.1.4'!S11/'25.1.4'!S$49</f>
        <v>5.6553089212498236E-4</v>
      </c>
      <c r="T11" s="463" t="s">
        <v>286</v>
      </c>
    </row>
    <row r="12" spans="2:20" ht="21.95" customHeight="1" thickTop="1" thickBot="1" x14ac:dyDescent="0.3">
      <c r="B12" s="295">
        <v>2</v>
      </c>
      <c r="C12" s="156" t="s">
        <v>13</v>
      </c>
      <c r="D12" s="380">
        <f>SUM(D13:D19)</f>
        <v>0</v>
      </c>
      <c r="E12" s="381">
        <f t="shared" ref="E12:S12" si="1">SUM(E13:E19)</f>
        <v>3.6363636363636364E-3</v>
      </c>
      <c r="F12" s="381">
        <f t="shared" si="1"/>
        <v>0</v>
      </c>
      <c r="G12" s="382">
        <v>0</v>
      </c>
      <c r="H12" s="383">
        <f t="shared" si="1"/>
        <v>2.6385224274406332E-3</v>
      </c>
      <c r="I12" s="380">
        <f t="shared" si="1"/>
        <v>2.4529844644317253E-3</v>
      </c>
      <c r="J12" s="381">
        <f t="shared" si="1"/>
        <v>3.4855350296270475E-3</v>
      </c>
      <c r="K12" s="381">
        <f t="shared" si="1"/>
        <v>7.0921985815602835E-3</v>
      </c>
      <c r="L12" s="382">
        <f t="shared" si="1"/>
        <v>0</v>
      </c>
      <c r="M12" s="383">
        <f t="shared" si="1"/>
        <v>3.3026657230478887E-3</v>
      </c>
      <c r="N12" s="380">
        <f t="shared" si="1"/>
        <v>0</v>
      </c>
      <c r="O12" s="381">
        <f t="shared" si="1"/>
        <v>3.7336652146857498E-3</v>
      </c>
      <c r="P12" s="381">
        <f t="shared" si="1"/>
        <v>0</v>
      </c>
      <c r="Q12" s="382">
        <v>0</v>
      </c>
      <c r="R12" s="383">
        <f t="shared" si="1"/>
        <v>2.443991853360489E-3</v>
      </c>
      <c r="S12" s="383">
        <f t="shared" si="1"/>
        <v>2.9690371836561574E-3</v>
      </c>
    </row>
    <row r="13" spans="2:20" ht="21.95" customHeight="1" thickTop="1" x14ac:dyDescent="0.25">
      <c r="B13" s="373">
        <v>20</v>
      </c>
      <c r="C13" s="163" t="s">
        <v>14</v>
      </c>
      <c r="D13" s="384">
        <f>'25.1.4'!D13/'25.1.4'!D$49</f>
        <v>0</v>
      </c>
      <c r="E13" s="385">
        <f>'25.1.4'!E13/'25.1.4'!E$49</f>
        <v>0</v>
      </c>
      <c r="F13" s="386">
        <f>'25.1.4'!F13/'25.1.4'!F$49</f>
        <v>0</v>
      </c>
      <c r="G13" s="387">
        <v>0</v>
      </c>
      <c r="H13" s="388">
        <f>'25.1.4'!H13/'25.1.4'!H$49</f>
        <v>0</v>
      </c>
      <c r="I13" s="384">
        <f>'25.1.4'!I13/'25.1.4'!I$49</f>
        <v>0</v>
      </c>
      <c r="J13" s="385">
        <f>'25.1.4'!J13/'25.1.4'!J$49</f>
        <v>3.4855350296270478E-4</v>
      </c>
      <c r="K13" s="386">
        <f>'25.1.4'!K13/'25.1.4'!K$49</f>
        <v>7.0921985815602835E-3</v>
      </c>
      <c r="L13" s="387">
        <f>'25.1.4'!L13/'25.1.4'!L$49</f>
        <v>0</v>
      </c>
      <c r="M13" s="388">
        <f>'25.1.4'!M13/'25.1.4'!M$49</f>
        <v>4.7180938900684123E-4</v>
      </c>
      <c r="N13" s="384">
        <f>'25.1.4'!N13/'25.1.4'!N$49</f>
        <v>0</v>
      </c>
      <c r="O13" s="385">
        <f>'25.1.4'!O13/'25.1.4'!O$49</f>
        <v>1.2445550715619166E-3</v>
      </c>
      <c r="P13" s="386">
        <f>'25.1.4'!P13/'25.1.4'!P$49</f>
        <v>0</v>
      </c>
      <c r="Q13" s="387">
        <v>0</v>
      </c>
      <c r="R13" s="388">
        <f>'25.1.4'!R13/'25.1.4'!R$49</f>
        <v>8.1466395112016296E-4</v>
      </c>
      <c r="S13" s="388">
        <f>'25.1.4'!S13/'25.1.4'!S$49</f>
        <v>5.6553089212498236E-4</v>
      </c>
      <c r="T13" s="463" t="s">
        <v>287</v>
      </c>
    </row>
    <row r="14" spans="2:20" ht="21.95" customHeight="1" x14ac:dyDescent="0.25">
      <c r="B14" s="373">
        <v>21</v>
      </c>
      <c r="C14" s="163" t="s">
        <v>15</v>
      </c>
      <c r="D14" s="384">
        <f>'25.1.4'!D14/'25.1.4'!D$49</f>
        <v>0</v>
      </c>
      <c r="E14" s="385">
        <f>'25.1.4'!E14/'25.1.4'!E$49</f>
        <v>0</v>
      </c>
      <c r="F14" s="386">
        <f>'25.1.4'!F14/'25.1.4'!F$49</f>
        <v>0</v>
      </c>
      <c r="G14" s="387">
        <v>0</v>
      </c>
      <c r="H14" s="388">
        <f>'25.1.4'!H14/'25.1.4'!H$49</f>
        <v>0</v>
      </c>
      <c r="I14" s="384">
        <f>'25.1.4'!I14/'25.1.4'!I$49</f>
        <v>0</v>
      </c>
      <c r="J14" s="385">
        <f>'25.1.4'!J14/'25.1.4'!J$49</f>
        <v>0</v>
      </c>
      <c r="K14" s="386">
        <f>'25.1.4'!K14/'25.1.4'!K$49</f>
        <v>0</v>
      </c>
      <c r="L14" s="387">
        <f>'25.1.4'!L14/'25.1.4'!L$49</f>
        <v>0</v>
      </c>
      <c r="M14" s="388">
        <f>'25.1.4'!M14/'25.1.4'!M$49</f>
        <v>0</v>
      </c>
      <c r="N14" s="384">
        <f>'25.1.4'!N14/'25.1.4'!N$49</f>
        <v>0</v>
      </c>
      <c r="O14" s="385">
        <f>'25.1.4'!O14/'25.1.4'!O$49</f>
        <v>6.222775357809583E-4</v>
      </c>
      <c r="P14" s="386">
        <f>'25.1.4'!P14/'25.1.4'!P$49</f>
        <v>0</v>
      </c>
      <c r="Q14" s="387">
        <v>0</v>
      </c>
      <c r="R14" s="388">
        <f>'25.1.4'!R14/'25.1.4'!R$49</f>
        <v>4.0733197556008148E-4</v>
      </c>
      <c r="S14" s="388">
        <f>'25.1.4'!S14/'25.1.4'!S$49</f>
        <v>1.4138272303124559E-4</v>
      </c>
      <c r="T14" s="463" t="s">
        <v>288</v>
      </c>
    </row>
    <row r="15" spans="2:20" ht="21.95" customHeight="1" x14ac:dyDescent="0.25">
      <c r="B15" s="373">
        <v>22</v>
      </c>
      <c r="C15" s="163" t="s">
        <v>16</v>
      </c>
      <c r="D15" s="384">
        <f>'25.1.4'!D15/'25.1.4'!D$49</f>
        <v>0</v>
      </c>
      <c r="E15" s="385">
        <f>'25.1.4'!E15/'25.1.4'!E$49</f>
        <v>0</v>
      </c>
      <c r="F15" s="386">
        <f>'25.1.4'!F15/'25.1.4'!F$49</f>
        <v>0</v>
      </c>
      <c r="G15" s="387">
        <v>0</v>
      </c>
      <c r="H15" s="388">
        <f>'25.1.4'!H15/'25.1.4'!H$49</f>
        <v>0</v>
      </c>
      <c r="I15" s="384">
        <f>'25.1.4'!I15/'25.1.4'!I$49</f>
        <v>0</v>
      </c>
      <c r="J15" s="385">
        <f>'25.1.4'!J15/'25.1.4'!J$49</f>
        <v>0</v>
      </c>
      <c r="K15" s="386">
        <f>'25.1.4'!K15/'25.1.4'!K$49</f>
        <v>0</v>
      </c>
      <c r="L15" s="387">
        <f>'25.1.4'!L15/'25.1.4'!L$49</f>
        <v>0</v>
      </c>
      <c r="M15" s="388">
        <f>'25.1.4'!M15/'25.1.4'!M$49</f>
        <v>0</v>
      </c>
      <c r="N15" s="384">
        <f>'25.1.4'!N15/'25.1.4'!N$49</f>
        <v>0</v>
      </c>
      <c r="O15" s="385">
        <f>'25.1.4'!O15/'25.1.4'!O$49</f>
        <v>0</v>
      </c>
      <c r="P15" s="386">
        <f>'25.1.4'!P15/'25.1.4'!P$49</f>
        <v>0</v>
      </c>
      <c r="Q15" s="387">
        <v>0</v>
      </c>
      <c r="R15" s="388">
        <f>'25.1.4'!R15/'25.1.4'!R$49</f>
        <v>0</v>
      </c>
      <c r="S15" s="388">
        <f>'25.1.4'!S15/'25.1.4'!S$49</f>
        <v>0</v>
      </c>
      <c r="T15" s="463" t="s">
        <v>289</v>
      </c>
    </row>
    <row r="16" spans="2:20" ht="35.1" customHeight="1" x14ac:dyDescent="0.25">
      <c r="B16" s="373">
        <v>23</v>
      </c>
      <c r="C16" s="163" t="s">
        <v>17</v>
      </c>
      <c r="D16" s="384">
        <f>'25.1.4'!D16/'25.1.4'!D$49</f>
        <v>0</v>
      </c>
      <c r="E16" s="385">
        <f>'25.1.4'!E16/'25.1.4'!E$49</f>
        <v>0</v>
      </c>
      <c r="F16" s="386">
        <f>'25.1.4'!F16/'25.1.4'!F$49</f>
        <v>0</v>
      </c>
      <c r="G16" s="387">
        <v>0</v>
      </c>
      <c r="H16" s="388">
        <f>'25.1.4'!H16/'25.1.4'!H$49</f>
        <v>0</v>
      </c>
      <c r="I16" s="384">
        <f>'25.1.4'!I16/'25.1.4'!I$49</f>
        <v>0</v>
      </c>
      <c r="J16" s="385">
        <f>'25.1.4'!J16/'25.1.4'!J$49</f>
        <v>0</v>
      </c>
      <c r="K16" s="386">
        <f>'25.1.4'!K16/'25.1.4'!K$49</f>
        <v>0</v>
      </c>
      <c r="L16" s="387">
        <f>'25.1.4'!L16/'25.1.4'!L$49</f>
        <v>0</v>
      </c>
      <c r="M16" s="388">
        <f>'25.1.4'!M16/'25.1.4'!M$49</f>
        <v>0</v>
      </c>
      <c r="N16" s="384">
        <f>'25.1.4'!N16/'25.1.4'!N$49</f>
        <v>0</v>
      </c>
      <c r="O16" s="385">
        <f>'25.1.4'!O16/'25.1.4'!O$49</f>
        <v>0</v>
      </c>
      <c r="P16" s="386">
        <f>'25.1.4'!P16/'25.1.4'!P$49</f>
        <v>0</v>
      </c>
      <c r="Q16" s="387">
        <v>0</v>
      </c>
      <c r="R16" s="388">
        <f>'25.1.4'!R16/'25.1.4'!R$49</f>
        <v>0</v>
      </c>
      <c r="S16" s="388">
        <f>'25.1.4'!S16/'25.1.4'!S$49</f>
        <v>0</v>
      </c>
      <c r="T16" s="463" t="s">
        <v>272</v>
      </c>
    </row>
    <row r="17" spans="2:20" ht="21.95" customHeight="1" x14ac:dyDescent="0.25">
      <c r="B17" s="373">
        <v>24</v>
      </c>
      <c r="C17" s="163" t="s">
        <v>18</v>
      </c>
      <c r="D17" s="384">
        <f>'25.1.4'!D17/'25.1.4'!D$49</f>
        <v>0</v>
      </c>
      <c r="E17" s="385">
        <f>'25.1.4'!E17/'25.1.4'!E$49</f>
        <v>3.6363636363636364E-3</v>
      </c>
      <c r="F17" s="386">
        <f>'25.1.4'!F17/'25.1.4'!F$49</f>
        <v>0</v>
      </c>
      <c r="G17" s="387">
        <v>0</v>
      </c>
      <c r="H17" s="388">
        <f>'25.1.4'!H17/'25.1.4'!H$49</f>
        <v>2.6385224274406332E-3</v>
      </c>
      <c r="I17" s="384">
        <f>'25.1.4'!I17/'25.1.4'!I$49</f>
        <v>1.6353229762878169E-3</v>
      </c>
      <c r="J17" s="385">
        <f>'25.1.4'!J17/'25.1.4'!J$49</f>
        <v>3.1369815266643428E-3</v>
      </c>
      <c r="K17" s="386">
        <f>'25.1.4'!K17/'25.1.4'!K$49</f>
        <v>0</v>
      </c>
      <c r="L17" s="387">
        <f>'25.1.4'!L17/'25.1.4'!L$49</f>
        <v>0</v>
      </c>
      <c r="M17" s="388">
        <f>'25.1.4'!M17/'25.1.4'!M$49</f>
        <v>2.5949516395376267E-3</v>
      </c>
      <c r="N17" s="384">
        <f>'25.1.4'!N17/'25.1.4'!N$49</f>
        <v>0</v>
      </c>
      <c r="O17" s="385">
        <f>'25.1.4'!O17/'25.1.4'!O$49</f>
        <v>1.8668326073428749E-3</v>
      </c>
      <c r="P17" s="386">
        <f>'25.1.4'!P17/'25.1.4'!P$49</f>
        <v>0</v>
      </c>
      <c r="Q17" s="387">
        <v>0</v>
      </c>
      <c r="R17" s="388">
        <f>'25.1.4'!R17/'25.1.4'!R$49</f>
        <v>1.2219959266802445E-3</v>
      </c>
      <c r="S17" s="388">
        <f>'25.1.4'!S17/'25.1.4'!S$49</f>
        <v>2.1207408454686836E-3</v>
      </c>
      <c r="T17" s="463" t="s">
        <v>290</v>
      </c>
    </row>
    <row r="18" spans="2:20" ht="21.95" customHeight="1" x14ac:dyDescent="0.25">
      <c r="B18" s="373">
        <v>25</v>
      </c>
      <c r="C18" s="163" t="s">
        <v>19</v>
      </c>
      <c r="D18" s="384">
        <f>'25.1.4'!D18/'25.1.4'!D$49</f>
        <v>0</v>
      </c>
      <c r="E18" s="385">
        <f>'25.1.4'!E18/'25.1.4'!E$49</f>
        <v>0</v>
      </c>
      <c r="F18" s="386">
        <f>'25.1.4'!F18/'25.1.4'!F$49</f>
        <v>0</v>
      </c>
      <c r="G18" s="387">
        <v>0</v>
      </c>
      <c r="H18" s="388">
        <f>'25.1.4'!H18/'25.1.4'!H$49</f>
        <v>0</v>
      </c>
      <c r="I18" s="384">
        <f>'25.1.4'!I18/'25.1.4'!I$49</f>
        <v>0</v>
      </c>
      <c r="J18" s="385">
        <f>'25.1.4'!J18/'25.1.4'!J$49</f>
        <v>0</v>
      </c>
      <c r="K18" s="386">
        <f>'25.1.4'!K18/'25.1.4'!K$49</f>
        <v>0</v>
      </c>
      <c r="L18" s="387">
        <f>'25.1.4'!L18/'25.1.4'!L$49</f>
        <v>0</v>
      </c>
      <c r="M18" s="388">
        <f>'25.1.4'!M18/'25.1.4'!M$49</f>
        <v>0</v>
      </c>
      <c r="N18" s="384">
        <f>'25.1.4'!N18/'25.1.4'!N$49</f>
        <v>0</v>
      </c>
      <c r="O18" s="385">
        <f>'25.1.4'!O18/'25.1.4'!O$49</f>
        <v>0</v>
      </c>
      <c r="P18" s="386">
        <f>'25.1.4'!P18/'25.1.4'!P$49</f>
        <v>0</v>
      </c>
      <c r="Q18" s="387">
        <v>0</v>
      </c>
      <c r="R18" s="388">
        <f>'25.1.4'!R18/'25.1.4'!R$49</f>
        <v>0</v>
      </c>
      <c r="S18" s="388">
        <f>'25.1.4'!S18/'25.1.4'!S$49</f>
        <v>0</v>
      </c>
      <c r="T18" s="463" t="s">
        <v>291</v>
      </c>
    </row>
    <row r="19" spans="2:20" ht="21.95" customHeight="1" thickBot="1" x14ac:dyDescent="0.3">
      <c r="B19" s="373">
        <v>29</v>
      </c>
      <c r="C19" s="163" t="s">
        <v>20</v>
      </c>
      <c r="D19" s="384">
        <f>'25.1.4'!D19/'25.1.4'!D$49</f>
        <v>0</v>
      </c>
      <c r="E19" s="385">
        <f>'25.1.4'!E19/'25.1.4'!E$49</f>
        <v>0</v>
      </c>
      <c r="F19" s="386">
        <f>'25.1.4'!F19/'25.1.4'!F$49</f>
        <v>0</v>
      </c>
      <c r="G19" s="387">
        <v>0</v>
      </c>
      <c r="H19" s="388">
        <f>'25.1.4'!H19/'25.1.4'!H$49</f>
        <v>0</v>
      </c>
      <c r="I19" s="384">
        <f>'25.1.4'!I19/'25.1.4'!I$49</f>
        <v>8.1766148814390845E-4</v>
      </c>
      <c r="J19" s="385">
        <f>'25.1.4'!J19/'25.1.4'!J$49</f>
        <v>0</v>
      </c>
      <c r="K19" s="386">
        <f>'25.1.4'!K19/'25.1.4'!K$49</f>
        <v>0</v>
      </c>
      <c r="L19" s="387">
        <f>'25.1.4'!L19/'25.1.4'!L$49</f>
        <v>0</v>
      </c>
      <c r="M19" s="388">
        <f>'25.1.4'!M19/'25.1.4'!M$49</f>
        <v>2.3590469450342062E-4</v>
      </c>
      <c r="N19" s="384">
        <f>'25.1.4'!N19/'25.1.4'!N$49</f>
        <v>0</v>
      </c>
      <c r="O19" s="385">
        <f>'25.1.4'!O19/'25.1.4'!O$49</f>
        <v>0</v>
      </c>
      <c r="P19" s="386">
        <f>'25.1.4'!P19/'25.1.4'!P$49</f>
        <v>0</v>
      </c>
      <c r="Q19" s="387">
        <v>0</v>
      </c>
      <c r="R19" s="388">
        <f>'25.1.4'!R19/'25.1.4'!R$49</f>
        <v>0</v>
      </c>
      <c r="S19" s="388">
        <f>'25.1.4'!S19/'25.1.4'!S$49</f>
        <v>1.4138272303124559E-4</v>
      </c>
      <c r="T19" s="463" t="s">
        <v>292</v>
      </c>
    </row>
    <row r="20" spans="2:20" ht="35.1" customHeight="1" thickTop="1" thickBot="1" x14ac:dyDescent="0.3">
      <c r="B20" s="295">
        <v>3</v>
      </c>
      <c r="C20" s="156" t="s">
        <v>21</v>
      </c>
      <c r="D20" s="380">
        <f>SUM(D21:D27)</f>
        <v>0</v>
      </c>
      <c r="E20" s="381">
        <f t="shared" ref="E20:S20" si="2">SUM(E21:E27)</f>
        <v>0</v>
      </c>
      <c r="F20" s="381">
        <f t="shared" si="2"/>
        <v>0</v>
      </c>
      <c r="G20" s="382">
        <v>0</v>
      </c>
      <c r="H20" s="383">
        <f t="shared" si="2"/>
        <v>0</v>
      </c>
      <c r="I20" s="380">
        <f t="shared" si="2"/>
        <v>1.6353229762878169E-3</v>
      </c>
      <c r="J20" s="381">
        <f t="shared" si="2"/>
        <v>3.4855350296270479E-3</v>
      </c>
      <c r="K20" s="381">
        <f t="shared" si="2"/>
        <v>0</v>
      </c>
      <c r="L20" s="382">
        <f t="shared" si="2"/>
        <v>0</v>
      </c>
      <c r="M20" s="383">
        <f t="shared" si="2"/>
        <v>2.8308563340410475E-3</v>
      </c>
      <c r="N20" s="380">
        <f t="shared" si="2"/>
        <v>1.4347202295552368E-3</v>
      </c>
      <c r="O20" s="381">
        <f t="shared" si="2"/>
        <v>5.6004978220286251E-3</v>
      </c>
      <c r="P20" s="381">
        <f t="shared" si="2"/>
        <v>6.6225165562913907E-3</v>
      </c>
      <c r="Q20" s="382">
        <v>0</v>
      </c>
      <c r="R20" s="383">
        <f t="shared" si="2"/>
        <v>4.4806517311608961E-3</v>
      </c>
      <c r="S20" s="383">
        <f t="shared" si="2"/>
        <v>3.2518026297186486E-3</v>
      </c>
    </row>
    <row r="21" spans="2:20" ht="35.1" customHeight="1" thickTop="1" x14ac:dyDescent="0.25">
      <c r="B21" s="373">
        <v>30</v>
      </c>
      <c r="C21" s="163" t="s">
        <v>22</v>
      </c>
      <c r="D21" s="384">
        <f>'25.1.4'!D21/'25.1.4'!D$49</f>
        <v>0</v>
      </c>
      <c r="E21" s="385">
        <f>'25.1.4'!E21/'25.1.4'!E$49</f>
        <v>0</v>
      </c>
      <c r="F21" s="386">
        <f>'25.1.4'!F21/'25.1.4'!F$49</f>
        <v>0</v>
      </c>
      <c r="G21" s="387">
        <v>0</v>
      </c>
      <c r="H21" s="388">
        <f>'25.1.4'!H21/'25.1.4'!H$49</f>
        <v>0</v>
      </c>
      <c r="I21" s="384">
        <f>'25.1.4'!I21/'25.1.4'!I$49</f>
        <v>8.1766148814390845E-4</v>
      </c>
      <c r="J21" s="385">
        <f>'25.1.4'!J21/'25.1.4'!J$49</f>
        <v>1.7427675148135239E-3</v>
      </c>
      <c r="K21" s="386">
        <f>'25.1.4'!K21/'25.1.4'!K$49</f>
        <v>0</v>
      </c>
      <c r="L21" s="387">
        <f>'25.1.4'!L21/'25.1.4'!L$49</f>
        <v>0</v>
      </c>
      <c r="M21" s="388">
        <f>'25.1.4'!M21/'25.1.4'!M$49</f>
        <v>1.4154281670205238E-3</v>
      </c>
      <c r="N21" s="384">
        <f>'25.1.4'!N21/'25.1.4'!N$49</f>
        <v>0</v>
      </c>
      <c r="O21" s="385">
        <f>'25.1.4'!O21/'25.1.4'!O$49</f>
        <v>2.4891101431238332E-3</v>
      </c>
      <c r="P21" s="386">
        <f>'25.1.4'!P21/'25.1.4'!P$49</f>
        <v>6.6225165562913907E-3</v>
      </c>
      <c r="Q21" s="387">
        <v>0</v>
      </c>
      <c r="R21" s="388">
        <f>'25.1.4'!R21/'25.1.4'!R$49</f>
        <v>2.0366598778004071E-3</v>
      </c>
      <c r="S21" s="388">
        <f>'25.1.4'!S21/'25.1.4'!S$49</f>
        <v>1.5552099533437014E-3</v>
      </c>
      <c r="T21" s="463" t="s">
        <v>293</v>
      </c>
    </row>
    <row r="22" spans="2:20" ht="21.95" customHeight="1" x14ac:dyDescent="0.25">
      <c r="B22" s="373">
        <v>31</v>
      </c>
      <c r="C22" s="163" t="s">
        <v>23</v>
      </c>
      <c r="D22" s="384">
        <f>'25.1.4'!D22/'25.1.4'!D$49</f>
        <v>0</v>
      </c>
      <c r="E22" s="385">
        <f>'25.1.4'!E22/'25.1.4'!E$49</f>
        <v>0</v>
      </c>
      <c r="F22" s="386">
        <f>'25.1.4'!F22/'25.1.4'!F$49</f>
        <v>0</v>
      </c>
      <c r="G22" s="387">
        <v>0</v>
      </c>
      <c r="H22" s="388">
        <f>'25.1.4'!H22/'25.1.4'!H$49</f>
        <v>0</v>
      </c>
      <c r="I22" s="384">
        <f>'25.1.4'!I22/'25.1.4'!I$49</f>
        <v>0</v>
      </c>
      <c r="J22" s="385">
        <f>'25.1.4'!J22/'25.1.4'!J$49</f>
        <v>0</v>
      </c>
      <c r="K22" s="386">
        <f>'25.1.4'!K22/'25.1.4'!K$49</f>
        <v>0</v>
      </c>
      <c r="L22" s="387">
        <f>'25.1.4'!L22/'25.1.4'!L$49</f>
        <v>0</v>
      </c>
      <c r="M22" s="388">
        <f>'25.1.4'!M22/'25.1.4'!M$49</f>
        <v>0</v>
      </c>
      <c r="N22" s="384">
        <f>'25.1.4'!N22/'25.1.4'!N$49</f>
        <v>1.4347202295552368E-3</v>
      </c>
      <c r="O22" s="385">
        <f>'25.1.4'!O22/'25.1.4'!O$49</f>
        <v>0</v>
      </c>
      <c r="P22" s="386">
        <f>'25.1.4'!P22/'25.1.4'!P$49</f>
        <v>0</v>
      </c>
      <c r="Q22" s="387">
        <v>0</v>
      </c>
      <c r="R22" s="388">
        <f>'25.1.4'!R22/'25.1.4'!R$49</f>
        <v>4.0733197556008148E-4</v>
      </c>
      <c r="S22" s="388">
        <f>'25.1.4'!S22/'25.1.4'!S$49</f>
        <v>1.4138272303124559E-4</v>
      </c>
      <c r="T22" s="463" t="s">
        <v>294</v>
      </c>
    </row>
    <row r="23" spans="2:20" ht="21.95" customHeight="1" x14ac:dyDescent="0.25">
      <c r="B23" s="373">
        <v>32</v>
      </c>
      <c r="C23" s="163" t="s">
        <v>24</v>
      </c>
      <c r="D23" s="384">
        <f>'25.1.4'!D23/'25.1.4'!D$49</f>
        <v>0</v>
      </c>
      <c r="E23" s="385">
        <f>'25.1.4'!E23/'25.1.4'!E$49</f>
        <v>0</v>
      </c>
      <c r="F23" s="386">
        <f>'25.1.4'!F23/'25.1.4'!F$49</f>
        <v>0</v>
      </c>
      <c r="G23" s="387">
        <v>0</v>
      </c>
      <c r="H23" s="388">
        <f>'25.1.4'!H23/'25.1.4'!H$49</f>
        <v>0</v>
      </c>
      <c r="I23" s="384">
        <f>'25.1.4'!I23/'25.1.4'!I$49</f>
        <v>0</v>
      </c>
      <c r="J23" s="385">
        <f>'25.1.4'!J23/'25.1.4'!J$49</f>
        <v>6.9710700592540956E-4</v>
      </c>
      <c r="K23" s="386">
        <f>'25.1.4'!K23/'25.1.4'!K$49</f>
        <v>0</v>
      </c>
      <c r="L23" s="387">
        <f>'25.1.4'!L23/'25.1.4'!L$49</f>
        <v>0</v>
      </c>
      <c r="M23" s="388">
        <f>'25.1.4'!M23/'25.1.4'!M$49</f>
        <v>4.7180938900684123E-4</v>
      </c>
      <c r="N23" s="384">
        <f>'25.1.4'!N23/'25.1.4'!N$49</f>
        <v>0</v>
      </c>
      <c r="O23" s="385">
        <f>'25.1.4'!O23/'25.1.4'!O$49</f>
        <v>1.2445550715619166E-3</v>
      </c>
      <c r="P23" s="386">
        <f>'25.1.4'!P23/'25.1.4'!P$49</f>
        <v>0</v>
      </c>
      <c r="Q23" s="387">
        <v>0</v>
      </c>
      <c r="R23" s="388">
        <f>'25.1.4'!R23/'25.1.4'!R$49</f>
        <v>8.1466395112016296E-4</v>
      </c>
      <c r="S23" s="388">
        <f>'25.1.4'!S23/'25.1.4'!S$49</f>
        <v>5.6553089212498236E-4</v>
      </c>
      <c r="T23" s="463" t="s">
        <v>295</v>
      </c>
    </row>
    <row r="24" spans="2:20" ht="21.95" customHeight="1" x14ac:dyDescent="0.25">
      <c r="B24" s="373">
        <v>33</v>
      </c>
      <c r="C24" s="163" t="s">
        <v>25</v>
      </c>
      <c r="D24" s="384">
        <f>'25.1.4'!D24/'25.1.4'!D$49</f>
        <v>0</v>
      </c>
      <c r="E24" s="385">
        <f>'25.1.4'!E24/'25.1.4'!E$49</f>
        <v>0</v>
      </c>
      <c r="F24" s="386">
        <f>'25.1.4'!F24/'25.1.4'!F$49</f>
        <v>0</v>
      </c>
      <c r="G24" s="387">
        <v>0</v>
      </c>
      <c r="H24" s="388">
        <f>'25.1.4'!H24/'25.1.4'!H$49</f>
        <v>0</v>
      </c>
      <c r="I24" s="384">
        <f>'25.1.4'!I24/'25.1.4'!I$49</f>
        <v>0</v>
      </c>
      <c r="J24" s="385">
        <f>'25.1.4'!J24/'25.1.4'!J$49</f>
        <v>0</v>
      </c>
      <c r="K24" s="386">
        <f>'25.1.4'!K24/'25.1.4'!K$49</f>
        <v>0</v>
      </c>
      <c r="L24" s="387">
        <f>'25.1.4'!L24/'25.1.4'!L$49</f>
        <v>0</v>
      </c>
      <c r="M24" s="388">
        <f>'25.1.4'!M24/'25.1.4'!M$49</f>
        <v>0</v>
      </c>
      <c r="N24" s="384">
        <f>'25.1.4'!N24/'25.1.4'!N$49</f>
        <v>0</v>
      </c>
      <c r="O24" s="385">
        <f>'25.1.4'!O24/'25.1.4'!O$49</f>
        <v>6.222775357809583E-4</v>
      </c>
      <c r="P24" s="386">
        <f>'25.1.4'!P24/'25.1.4'!P$49</f>
        <v>0</v>
      </c>
      <c r="Q24" s="387">
        <v>0</v>
      </c>
      <c r="R24" s="388">
        <f>'25.1.4'!R24/'25.1.4'!R$49</f>
        <v>4.0733197556008148E-4</v>
      </c>
      <c r="S24" s="388">
        <f>'25.1.4'!S24/'25.1.4'!S$49</f>
        <v>1.4138272303124559E-4</v>
      </c>
      <c r="T24" s="463" t="s">
        <v>296</v>
      </c>
    </row>
    <row r="25" spans="2:20" ht="21.95" customHeight="1" x14ac:dyDescent="0.25">
      <c r="B25" s="373">
        <v>34</v>
      </c>
      <c r="C25" s="163" t="s">
        <v>26</v>
      </c>
      <c r="D25" s="384">
        <f>'25.1.4'!D25/'25.1.4'!D$49</f>
        <v>0</v>
      </c>
      <c r="E25" s="385">
        <f>'25.1.4'!E25/'25.1.4'!E$49</f>
        <v>0</v>
      </c>
      <c r="F25" s="386">
        <f>'25.1.4'!F25/'25.1.4'!F$49</f>
        <v>0</v>
      </c>
      <c r="G25" s="387">
        <v>0</v>
      </c>
      <c r="H25" s="388">
        <f>'25.1.4'!H25/'25.1.4'!H$49</f>
        <v>0</v>
      </c>
      <c r="I25" s="384">
        <f>'25.1.4'!I25/'25.1.4'!I$49</f>
        <v>8.1766148814390845E-4</v>
      </c>
      <c r="J25" s="385">
        <f>'25.1.4'!J25/'25.1.4'!J$49</f>
        <v>6.9710700592540956E-4</v>
      </c>
      <c r="K25" s="386">
        <f>'25.1.4'!K25/'25.1.4'!K$49</f>
        <v>0</v>
      </c>
      <c r="L25" s="387">
        <f>'25.1.4'!L25/'25.1.4'!L$49</f>
        <v>0</v>
      </c>
      <c r="M25" s="388">
        <f>'25.1.4'!M25/'25.1.4'!M$49</f>
        <v>7.0771408351026188E-4</v>
      </c>
      <c r="N25" s="384">
        <f>'25.1.4'!N25/'25.1.4'!N$49</f>
        <v>0</v>
      </c>
      <c r="O25" s="385">
        <f>'25.1.4'!O25/'25.1.4'!O$49</f>
        <v>6.222775357809583E-4</v>
      </c>
      <c r="P25" s="386">
        <f>'25.1.4'!P25/'25.1.4'!P$49</f>
        <v>0</v>
      </c>
      <c r="Q25" s="387">
        <v>0</v>
      </c>
      <c r="R25" s="388">
        <f>'25.1.4'!R25/'25.1.4'!R$49</f>
        <v>4.0733197556008148E-4</v>
      </c>
      <c r="S25" s="388">
        <f>'25.1.4'!S25/'25.1.4'!S$49</f>
        <v>5.6553089212498236E-4</v>
      </c>
      <c r="T25" s="463" t="s">
        <v>297</v>
      </c>
    </row>
    <row r="26" spans="2:20" ht="21.95" customHeight="1" x14ac:dyDescent="0.25">
      <c r="B26" s="373">
        <v>35</v>
      </c>
      <c r="C26" s="163" t="s">
        <v>27</v>
      </c>
      <c r="D26" s="384">
        <f>'25.1.4'!D26/'25.1.4'!D$49</f>
        <v>0</v>
      </c>
      <c r="E26" s="385">
        <f>'25.1.4'!E26/'25.1.4'!E$49</f>
        <v>0</v>
      </c>
      <c r="F26" s="386">
        <f>'25.1.4'!F26/'25.1.4'!F$49</f>
        <v>0</v>
      </c>
      <c r="G26" s="387">
        <v>0</v>
      </c>
      <c r="H26" s="388">
        <f>'25.1.4'!H26/'25.1.4'!H$49</f>
        <v>0</v>
      </c>
      <c r="I26" s="384">
        <f>'25.1.4'!I26/'25.1.4'!I$49</f>
        <v>0</v>
      </c>
      <c r="J26" s="385">
        <f>'25.1.4'!J26/'25.1.4'!J$49</f>
        <v>0</v>
      </c>
      <c r="K26" s="386">
        <f>'25.1.4'!K26/'25.1.4'!K$49</f>
        <v>0</v>
      </c>
      <c r="L26" s="387">
        <f>'25.1.4'!L26/'25.1.4'!L$49</f>
        <v>0</v>
      </c>
      <c r="M26" s="388">
        <f>'25.1.4'!M26/'25.1.4'!M$49</f>
        <v>0</v>
      </c>
      <c r="N26" s="384">
        <f>'25.1.4'!N26/'25.1.4'!N$49</f>
        <v>0</v>
      </c>
      <c r="O26" s="385">
        <f>'25.1.4'!O26/'25.1.4'!O$49</f>
        <v>0</v>
      </c>
      <c r="P26" s="386">
        <f>'25.1.4'!P26/'25.1.4'!P$49</f>
        <v>0</v>
      </c>
      <c r="Q26" s="387">
        <v>0</v>
      </c>
      <c r="R26" s="388">
        <f>'25.1.4'!R26/'25.1.4'!R$49</f>
        <v>0</v>
      </c>
      <c r="S26" s="388">
        <f>'25.1.4'!S26/'25.1.4'!S$49</f>
        <v>0</v>
      </c>
      <c r="T26" s="463" t="s">
        <v>298</v>
      </c>
    </row>
    <row r="27" spans="2:20" ht="21.95" customHeight="1" thickBot="1" x14ac:dyDescent="0.3">
      <c r="B27" s="373">
        <v>39</v>
      </c>
      <c r="C27" s="163" t="s">
        <v>28</v>
      </c>
      <c r="D27" s="384">
        <f>'25.1.4'!D27/'25.1.4'!D$49</f>
        <v>0</v>
      </c>
      <c r="E27" s="385">
        <f>'25.1.4'!E27/'25.1.4'!E$49</f>
        <v>0</v>
      </c>
      <c r="F27" s="386">
        <f>'25.1.4'!F27/'25.1.4'!F$49</f>
        <v>0</v>
      </c>
      <c r="G27" s="387">
        <v>0</v>
      </c>
      <c r="H27" s="388">
        <f>'25.1.4'!H27/'25.1.4'!H$49</f>
        <v>0</v>
      </c>
      <c r="I27" s="384">
        <f>'25.1.4'!I27/'25.1.4'!I$49</f>
        <v>0</v>
      </c>
      <c r="J27" s="385">
        <f>'25.1.4'!J27/'25.1.4'!J$49</f>
        <v>3.4855350296270478E-4</v>
      </c>
      <c r="K27" s="386">
        <f>'25.1.4'!K27/'25.1.4'!K$49</f>
        <v>0</v>
      </c>
      <c r="L27" s="387">
        <f>'25.1.4'!L27/'25.1.4'!L$49</f>
        <v>0</v>
      </c>
      <c r="M27" s="388">
        <f>'25.1.4'!M27/'25.1.4'!M$49</f>
        <v>2.3590469450342062E-4</v>
      </c>
      <c r="N27" s="384">
        <f>'25.1.4'!N27/'25.1.4'!N$49</f>
        <v>0</v>
      </c>
      <c r="O27" s="385">
        <f>'25.1.4'!O27/'25.1.4'!O$49</f>
        <v>6.222775357809583E-4</v>
      </c>
      <c r="P27" s="386">
        <f>'25.1.4'!P27/'25.1.4'!P$49</f>
        <v>0</v>
      </c>
      <c r="Q27" s="387">
        <v>0</v>
      </c>
      <c r="R27" s="388">
        <f>'25.1.4'!R27/'25.1.4'!R$49</f>
        <v>4.0733197556008148E-4</v>
      </c>
      <c r="S27" s="388">
        <f>'25.1.4'!S27/'25.1.4'!S$49</f>
        <v>2.8276544606249118E-4</v>
      </c>
      <c r="T27" s="463" t="s">
        <v>299</v>
      </c>
    </row>
    <row r="28" spans="2:20" ht="35.1" customHeight="1" thickTop="1" thickBot="1" x14ac:dyDescent="0.3">
      <c r="B28" s="295">
        <v>4</v>
      </c>
      <c r="C28" s="156" t="s">
        <v>29</v>
      </c>
      <c r="D28" s="380">
        <f>SUM(D29:D33)</f>
        <v>0.55555555555555547</v>
      </c>
      <c r="E28" s="381">
        <f t="shared" ref="E28:S28" si="3">SUM(E29:E33)</f>
        <v>0.32000000000000006</v>
      </c>
      <c r="F28" s="381">
        <f t="shared" si="3"/>
        <v>0</v>
      </c>
      <c r="G28" s="382">
        <v>0</v>
      </c>
      <c r="H28" s="383">
        <f t="shared" si="3"/>
        <v>0.37730870712401055</v>
      </c>
      <c r="I28" s="380">
        <f t="shared" si="3"/>
        <v>0.56173344235486511</v>
      </c>
      <c r="J28" s="381">
        <f t="shared" si="3"/>
        <v>0.37783199721157196</v>
      </c>
      <c r="K28" s="381">
        <f t="shared" si="3"/>
        <v>0.34042553191489361</v>
      </c>
      <c r="L28" s="382">
        <f t="shared" si="3"/>
        <v>0.33333333333333331</v>
      </c>
      <c r="M28" s="383">
        <f t="shared" si="3"/>
        <v>0.42958244869072892</v>
      </c>
      <c r="N28" s="380">
        <f t="shared" si="3"/>
        <v>0.55523672883787667</v>
      </c>
      <c r="O28" s="381">
        <f t="shared" si="3"/>
        <v>0.38643434971997515</v>
      </c>
      <c r="P28" s="381">
        <f t="shared" si="3"/>
        <v>0.39072847682119199</v>
      </c>
      <c r="Q28" s="382">
        <v>0</v>
      </c>
      <c r="R28" s="383">
        <f t="shared" si="3"/>
        <v>0.43462321792260689</v>
      </c>
      <c r="S28" s="383">
        <f t="shared" si="3"/>
        <v>0.42853103350770533</v>
      </c>
    </row>
    <row r="29" spans="2:20" ht="35.1" customHeight="1" thickTop="1" x14ac:dyDescent="0.25">
      <c r="B29" s="373">
        <v>40</v>
      </c>
      <c r="C29" s="163" t="s">
        <v>30</v>
      </c>
      <c r="D29" s="384">
        <f>'25.1.4'!D29/'25.1.4'!D$49</f>
        <v>0</v>
      </c>
      <c r="E29" s="385">
        <f>'25.1.4'!E29/'25.1.4'!E$49</f>
        <v>1.4545454545454545E-2</v>
      </c>
      <c r="F29" s="386">
        <f>'25.1.4'!F29/'25.1.4'!F$49</f>
        <v>0</v>
      </c>
      <c r="G29" s="387">
        <v>0</v>
      </c>
      <c r="H29" s="388">
        <f>'25.1.4'!H29/'25.1.4'!H$49</f>
        <v>1.0554089709762533E-2</v>
      </c>
      <c r="I29" s="384">
        <f>'25.1.4'!I29/'25.1.4'!I$49</f>
        <v>9.8119378577269014E-3</v>
      </c>
      <c r="J29" s="385">
        <f>'25.1.4'!J29/'25.1.4'!J$49</f>
        <v>1.0456605088881143E-2</v>
      </c>
      <c r="K29" s="386">
        <f>'25.1.4'!K29/'25.1.4'!K$49</f>
        <v>1.4184397163120567E-2</v>
      </c>
      <c r="L29" s="387">
        <f>'25.1.4'!L29/'25.1.4'!L$49</f>
        <v>0</v>
      </c>
      <c r="M29" s="388">
        <f>'25.1.4'!M29/'25.1.4'!M$49</f>
        <v>1.0379806558150507E-2</v>
      </c>
      <c r="N29" s="384">
        <f>'25.1.4'!N29/'25.1.4'!N$49</f>
        <v>1.0043041606886656E-2</v>
      </c>
      <c r="O29" s="385">
        <f>'25.1.4'!O29/'25.1.4'!O$49</f>
        <v>1.4934660858742999E-2</v>
      </c>
      <c r="P29" s="386">
        <f>'25.1.4'!P29/'25.1.4'!P$49</f>
        <v>6.6225165562913907E-3</v>
      </c>
      <c r="Q29" s="387">
        <v>0</v>
      </c>
      <c r="R29" s="388">
        <f>'25.1.4'!R29/'25.1.4'!R$49</f>
        <v>1.3034623217922607E-2</v>
      </c>
      <c r="S29" s="388">
        <f>'25.1.4'!S29/'25.1.4'!S$49</f>
        <v>1.1310617842499647E-2</v>
      </c>
      <c r="T29" s="463" t="s">
        <v>300</v>
      </c>
    </row>
    <row r="30" spans="2:20" ht="21.95" customHeight="1" x14ac:dyDescent="0.25">
      <c r="B30" s="373">
        <v>41</v>
      </c>
      <c r="C30" s="163" t="s">
        <v>31</v>
      </c>
      <c r="D30" s="384">
        <f>'25.1.4'!D30/'25.1.4'!D$49</f>
        <v>8.0808080808080815E-2</v>
      </c>
      <c r="E30" s="385">
        <f>'25.1.4'!E30/'25.1.4'!E$49</f>
        <v>0.14181818181818182</v>
      </c>
      <c r="F30" s="386">
        <f>'25.1.4'!F30/'25.1.4'!F$49</f>
        <v>0</v>
      </c>
      <c r="G30" s="387">
        <v>0</v>
      </c>
      <c r="H30" s="388">
        <f>'25.1.4'!H30/'25.1.4'!H$49</f>
        <v>0.12401055408970976</v>
      </c>
      <c r="I30" s="384">
        <f>'25.1.4'!I30/'25.1.4'!I$49</f>
        <v>8.0948487326246932E-2</v>
      </c>
      <c r="J30" s="385">
        <f>'25.1.4'!J30/'25.1.4'!J$49</f>
        <v>8.678982223771349E-2</v>
      </c>
      <c r="K30" s="386">
        <f>'25.1.4'!K30/'25.1.4'!K$49</f>
        <v>8.5106382978723402E-2</v>
      </c>
      <c r="L30" s="387">
        <f>'25.1.4'!L30/'25.1.4'!L$49</f>
        <v>0.16666666666666666</v>
      </c>
      <c r="M30" s="388">
        <f>'25.1.4'!M30/'25.1.4'!M$49</f>
        <v>8.516159471573484E-2</v>
      </c>
      <c r="N30" s="384">
        <f>'25.1.4'!N30/'25.1.4'!N$49</f>
        <v>6.7431850789096123E-2</v>
      </c>
      <c r="O30" s="385">
        <f>'25.1.4'!O30/'25.1.4'!O$49</f>
        <v>7.4673304293714993E-2</v>
      </c>
      <c r="P30" s="386">
        <f>'25.1.4'!P30/'25.1.4'!P$49</f>
        <v>8.6092715231788075E-2</v>
      </c>
      <c r="Q30" s="387">
        <v>0</v>
      </c>
      <c r="R30" s="388">
        <f>'25.1.4'!R30/'25.1.4'!R$49</f>
        <v>7.3319755600814662E-2</v>
      </c>
      <c r="S30" s="388">
        <f>'25.1.4'!S30/'25.1.4'!S$49</f>
        <v>8.3133041142372396E-2</v>
      </c>
      <c r="T30" s="463" t="s">
        <v>301</v>
      </c>
    </row>
    <row r="31" spans="2:20" ht="35.1" customHeight="1" x14ac:dyDescent="0.25">
      <c r="B31" s="373">
        <v>42</v>
      </c>
      <c r="C31" s="163" t="s">
        <v>32</v>
      </c>
      <c r="D31" s="384">
        <f>'25.1.4'!D31/'25.1.4'!D$49</f>
        <v>0.46464646464646464</v>
      </c>
      <c r="E31" s="385">
        <f>'25.1.4'!E31/'25.1.4'!E$49</f>
        <v>0.16</v>
      </c>
      <c r="F31" s="386">
        <f>'25.1.4'!F31/'25.1.4'!F$49</f>
        <v>0</v>
      </c>
      <c r="G31" s="387">
        <v>0</v>
      </c>
      <c r="H31" s="388">
        <f>'25.1.4'!H31/'25.1.4'!H$49</f>
        <v>0.23746701846965698</v>
      </c>
      <c r="I31" s="384">
        <f>'25.1.4'!I31/'25.1.4'!I$49</f>
        <v>0.46361406377759606</v>
      </c>
      <c r="J31" s="385">
        <f>'25.1.4'!J31/'25.1.4'!J$49</f>
        <v>0.27500871383757408</v>
      </c>
      <c r="K31" s="386">
        <f>'25.1.4'!K31/'25.1.4'!K$49</f>
        <v>0.21276595744680851</v>
      </c>
      <c r="L31" s="387">
        <f>'25.1.4'!L31/'25.1.4'!L$49</f>
        <v>0.16666666666666666</v>
      </c>
      <c r="M31" s="388">
        <f>'25.1.4'!M31/'25.1.4'!M$49</f>
        <v>0.32719981127624442</v>
      </c>
      <c r="N31" s="384">
        <f>'25.1.4'!N31/'25.1.4'!N$49</f>
        <v>0.47776183644189385</v>
      </c>
      <c r="O31" s="385">
        <f>'25.1.4'!O31/'25.1.4'!O$49</f>
        <v>0.2868699439950218</v>
      </c>
      <c r="P31" s="386">
        <f>'25.1.4'!P31/'25.1.4'!P$49</f>
        <v>0.29139072847682118</v>
      </c>
      <c r="Q31" s="387">
        <v>0</v>
      </c>
      <c r="R31" s="388">
        <f>'25.1.4'!R31/'25.1.4'!R$49</f>
        <v>0.34134419551934825</v>
      </c>
      <c r="S31" s="388">
        <f>'25.1.4'!S31/'25.1.4'!S$49</f>
        <v>0.32730100381733351</v>
      </c>
      <c r="T31" s="463" t="s">
        <v>302</v>
      </c>
    </row>
    <row r="32" spans="2:20" ht="21.95" customHeight="1" x14ac:dyDescent="0.25">
      <c r="B32" s="373">
        <v>43</v>
      </c>
      <c r="C32" s="163" t="s">
        <v>33</v>
      </c>
      <c r="D32" s="384">
        <f>'25.1.4'!D32/'25.1.4'!D$49</f>
        <v>1.0101010101010102E-2</v>
      </c>
      <c r="E32" s="385">
        <f>'25.1.4'!E32/'25.1.4'!E$49</f>
        <v>0</v>
      </c>
      <c r="F32" s="386">
        <f>'25.1.4'!F32/'25.1.4'!F$49</f>
        <v>0</v>
      </c>
      <c r="G32" s="387">
        <v>0</v>
      </c>
      <c r="H32" s="388">
        <f>'25.1.4'!H32/'25.1.4'!H$49</f>
        <v>2.6385224274406332E-3</v>
      </c>
      <c r="I32" s="384">
        <f>'25.1.4'!I32/'25.1.4'!I$49</f>
        <v>0</v>
      </c>
      <c r="J32" s="385">
        <f>'25.1.4'!J32/'25.1.4'!J$49</f>
        <v>3.4855350296270478E-4</v>
      </c>
      <c r="K32" s="386">
        <f>'25.1.4'!K32/'25.1.4'!K$49</f>
        <v>0</v>
      </c>
      <c r="L32" s="387">
        <f>'25.1.4'!L32/'25.1.4'!L$49</f>
        <v>0</v>
      </c>
      <c r="M32" s="388">
        <f>'25.1.4'!M32/'25.1.4'!M$49</f>
        <v>2.3590469450342062E-4</v>
      </c>
      <c r="N32" s="384">
        <f>'25.1.4'!N32/'25.1.4'!N$49</f>
        <v>0</v>
      </c>
      <c r="O32" s="385">
        <f>'25.1.4'!O32/'25.1.4'!O$49</f>
        <v>6.8450528935905417E-3</v>
      </c>
      <c r="P32" s="386">
        <f>'25.1.4'!P32/'25.1.4'!P$49</f>
        <v>0</v>
      </c>
      <c r="Q32" s="387">
        <v>0</v>
      </c>
      <c r="R32" s="388">
        <f>'25.1.4'!R32/'25.1.4'!R$49</f>
        <v>4.4806517311608961E-3</v>
      </c>
      <c r="S32" s="388">
        <f>'25.1.4'!S32/'25.1.4'!S$49</f>
        <v>1.8379753994061925E-3</v>
      </c>
      <c r="T32" s="463" t="s">
        <v>303</v>
      </c>
    </row>
    <row r="33" spans="2:20" ht="21.95" customHeight="1" thickBot="1" x14ac:dyDescent="0.3">
      <c r="B33" s="373">
        <v>49</v>
      </c>
      <c r="C33" s="163" t="s">
        <v>34</v>
      </c>
      <c r="D33" s="384">
        <f>'25.1.4'!D33/'25.1.4'!D$49</f>
        <v>0</v>
      </c>
      <c r="E33" s="385">
        <f>'25.1.4'!E33/'25.1.4'!E$49</f>
        <v>3.6363636363636364E-3</v>
      </c>
      <c r="F33" s="386">
        <f>'25.1.4'!F33/'25.1.4'!F$49</f>
        <v>0</v>
      </c>
      <c r="G33" s="387">
        <v>0</v>
      </c>
      <c r="H33" s="388">
        <f>'25.1.4'!H33/'25.1.4'!H$49</f>
        <v>2.6385224274406332E-3</v>
      </c>
      <c r="I33" s="384">
        <f>'25.1.4'!I33/'25.1.4'!I$49</f>
        <v>7.3589533932951756E-3</v>
      </c>
      <c r="J33" s="385">
        <f>'25.1.4'!J33/'25.1.4'!J$49</f>
        <v>5.2283025444405714E-3</v>
      </c>
      <c r="K33" s="386">
        <f>'25.1.4'!K33/'25.1.4'!K$49</f>
        <v>2.8368794326241134E-2</v>
      </c>
      <c r="L33" s="387">
        <f>'25.1.4'!L33/'25.1.4'!L$49</f>
        <v>0</v>
      </c>
      <c r="M33" s="388">
        <f>'25.1.4'!M33/'25.1.4'!M$49</f>
        <v>6.6053314460957774E-3</v>
      </c>
      <c r="N33" s="384">
        <f>'25.1.4'!N33/'25.1.4'!N$49</f>
        <v>0</v>
      </c>
      <c r="O33" s="385">
        <f>'25.1.4'!O33/'25.1.4'!O$49</f>
        <v>3.1113876789047915E-3</v>
      </c>
      <c r="P33" s="386">
        <f>'25.1.4'!P33/'25.1.4'!P$49</f>
        <v>6.6225165562913907E-3</v>
      </c>
      <c r="Q33" s="387">
        <v>0</v>
      </c>
      <c r="R33" s="388">
        <f>'25.1.4'!R33/'25.1.4'!R$49</f>
        <v>2.443991853360489E-3</v>
      </c>
      <c r="S33" s="388">
        <f>'25.1.4'!S33/'25.1.4'!S$49</f>
        <v>4.9483953060935953E-3</v>
      </c>
      <c r="T33" s="463" t="s">
        <v>304</v>
      </c>
    </row>
    <row r="34" spans="2:20" ht="21.95" customHeight="1" thickTop="1" thickBot="1" x14ac:dyDescent="0.3">
      <c r="B34" s="295">
        <v>5</v>
      </c>
      <c r="C34" s="156" t="s">
        <v>35</v>
      </c>
      <c r="D34" s="380">
        <f>SUM(D35:D41)</f>
        <v>0</v>
      </c>
      <c r="E34" s="381">
        <f t="shared" ref="E34:S34" si="4">SUM(E35:E41)</f>
        <v>6.545454545454546E-2</v>
      </c>
      <c r="F34" s="381">
        <f t="shared" si="4"/>
        <v>0</v>
      </c>
      <c r="G34" s="382">
        <v>0</v>
      </c>
      <c r="H34" s="383">
        <f t="shared" si="4"/>
        <v>4.7493403693931402E-2</v>
      </c>
      <c r="I34" s="380">
        <f t="shared" si="4"/>
        <v>1.5535568274734259E-2</v>
      </c>
      <c r="J34" s="381">
        <f t="shared" si="4"/>
        <v>4.0083652840711047E-2</v>
      </c>
      <c r="K34" s="381">
        <f t="shared" si="4"/>
        <v>5.6737588652482268E-2</v>
      </c>
      <c r="L34" s="382">
        <f t="shared" si="4"/>
        <v>0</v>
      </c>
      <c r="M34" s="383">
        <f t="shared" si="4"/>
        <v>3.3498466619485731E-2</v>
      </c>
      <c r="N34" s="380">
        <f t="shared" si="4"/>
        <v>2.5824964131994262E-2</v>
      </c>
      <c r="O34" s="381">
        <f t="shared" si="4"/>
        <v>5.6004978220286258E-2</v>
      </c>
      <c r="P34" s="381">
        <f t="shared" si="4"/>
        <v>3.9735099337748346E-2</v>
      </c>
      <c r="Q34" s="382">
        <v>0</v>
      </c>
      <c r="R34" s="383">
        <f t="shared" si="4"/>
        <v>4.6435845213849296E-2</v>
      </c>
      <c r="S34" s="383">
        <f t="shared" si="4"/>
        <v>3.8738866110561293E-2</v>
      </c>
    </row>
    <row r="35" spans="2:20" ht="21.95" customHeight="1" thickTop="1" x14ac:dyDescent="0.25">
      <c r="B35" s="373">
        <v>50</v>
      </c>
      <c r="C35" s="163" t="s">
        <v>36</v>
      </c>
      <c r="D35" s="384">
        <f>'25.1.4'!D35/'25.1.4'!D$49</f>
        <v>0</v>
      </c>
      <c r="E35" s="385">
        <f>'25.1.4'!E35/'25.1.4'!E$49</f>
        <v>7.2727272727272727E-3</v>
      </c>
      <c r="F35" s="386">
        <f>'25.1.4'!F35/'25.1.4'!F$49</f>
        <v>0</v>
      </c>
      <c r="G35" s="387">
        <v>0</v>
      </c>
      <c r="H35" s="388">
        <f>'25.1.4'!H35/'25.1.4'!H$49</f>
        <v>5.2770448548812663E-3</v>
      </c>
      <c r="I35" s="384">
        <f>'25.1.4'!I35/'25.1.4'!I$49</f>
        <v>8.1766148814390845E-4</v>
      </c>
      <c r="J35" s="385">
        <f>'25.1.4'!J35/'25.1.4'!J$49</f>
        <v>1.3942140118508191E-3</v>
      </c>
      <c r="K35" s="386">
        <f>'25.1.4'!K35/'25.1.4'!K$49</f>
        <v>1.4184397163120567E-2</v>
      </c>
      <c r="L35" s="387">
        <f>'25.1.4'!L35/'25.1.4'!L$49</f>
        <v>0</v>
      </c>
      <c r="M35" s="388">
        <f>'25.1.4'!M35/'25.1.4'!M$49</f>
        <v>1.6513328615239443E-3</v>
      </c>
      <c r="N35" s="384">
        <f>'25.1.4'!N35/'25.1.4'!N$49</f>
        <v>1.4347202295552368E-3</v>
      </c>
      <c r="O35" s="385">
        <f>'25.1.4'!O35/'25.1.4'!O$49</f>
        <v>1.8668326073428749E-3</v>
      </c>
      <c r="P35" s="386">
        <f>'25.1.4'!P35/'25.1.4'!P$49</f>
        <v>0</v>
      </c>
      <c r="Q35" s="387">
        <v>0</v>
      </c>
      <c r="R35" s="388">
        <f>'25.1.4'!R35/'25.1.4'!R$49</f>
        <v>1.6293279022403259E-3</v>
      </c>
      <c r="S35" s="388">
        <f>'25.1.4'!S35/'25.1.4'!S$49</f>
        <v>1.8379753994061925E-3</v>
      </c>
      <c r="T35" s="463" t="s">
        <v>305</v>
      </c>
    </row>
    <row r="36" spans="2:20" ht="21.95" customHeight="1" x14ac:dyDescent="0.25">
      <c r="B36" s="373">
        <v>51</v>
      </c>
      <c r="C36" s="163" t="s">
        <v>37</v>
      </c>
      <c r="D36" s="384">
        <f>'25.1.4'!D36/'25.1.4'!D$49</f>
        <v>0</v>
      </c>
      <c r="E36" s="385">
        <f>'25.1.4'!E36/'25.1.4'!E$49</f>
        <v>0</v>
      </c>
      <c r="F36" s="386">
        <f>'25.1.4'!F36/'25.1.4'!F$49</f>
        <v>0</v>
      </c>
      <c r="G36" s="387">
        <v>0</v>
      </c>
      <c r="H36" s="388">
        <f>'25.1.4'!H36/'25.1.4'!H$49</f>
        <v>0</v>
      </c>
      <c r="I36" s="384">
        <f>'25.1.4'!I36/'25.1.4'!I$49</f>
        <v>0</v>
      </c>
      <c r="J36" s="385">
        <f>'25.1.4'!J36/'25.1.4'!J$49</f>
        <v>1.0456605088881143E-3</v>
      </c>
      <c r="K36" s="386">
        <f>'25.1.4'!K36/'25.1.4'!K$49</f>
        <v>7.0921985815602835E-3</v>
      </c>
      <c r="L36" s="387">
        <f>'25.1.4'!L36/'25.1.4'!L$49</f>
        <v>0</v>
      </c>
      <c r="M36" s="388">
        <f>'25.1.4'!M36/'25.1.4'!M$49</f>
        <v>9.4361877801368247E-4</v>
      </c>
      <c r="N36" s="384">
        <f>'25.1.4'!N36/'25.1.4'!N$49</f>
        <v>0</v>
      </c>
      <c r="O36" s="385">
        <f>'25.1.4'!O36/'25.1.4'!O$49</f>
        <v>2.4891101431238332E-3</v>
      </c>
      <c r="P36" s="386">
        <f>'25.1.4'!P36/'25.1.4'!P$49</f>
        <v>0</v>
      </c>
      <c r="Q36" s="387">
        <v>0</v>
      </c>
      <c r="R36" s="388">
        <f>'25.1.4'!R36/'25.1.4'!R$49</f>
        <v>1.6293279022403259E-3</v>
      </c>
      <c r="S36" s="388">
        <f>'25.1.4'!S36/'25.1.4'!S$49</f>
        <v>1.1310617842499647E-3</v>
      </c>
      <c r="T36" s="463" t="s">
        <v>306</v>
      </c>
    </row>
    <row r="37" spans="2:20" ht="21.95" customHeight="1" x14ac:dyDescent="0.25">
      <c r="B37" s="373">
        <v>52</v>
      </c>
      <c r="C37" s="163" t="s">
        <v>38</v>
      </c>
      <c r="D37" s="384">
        <f>'25.1.4'!D37/'25.1.4'!D$49</f>
        <v>0</v>
      </c>
      <c r="E37" s="385">
        <f>'25.1.4'!E37/'25.1.4'!E$49</f>
        <v>1.090909090909091E-2</v>
      </c>
      <c r="F37" s="386">
        <f>'25.1.4'!F37/'25.1.4'!F$49</f>
        <v>0</v>
      </c>
      <c r="G37" s="387">
        <v>0</v>
      </c>
      <c r="H37" s="388">
        <f>'25.1.4'!H37/'25.1.4'!H$49</f>
        <v>7.9155672823219003E-3</v>
      </c>
      <c r="I37" s="384">
        <f>'25.1.4'!I37/'25.1.4'!I$49</f>
        <v>4.9059689288634507E-3</v>
      </c>
      <c r="J37" s="385">
        <f>'25.1.4'!J37/'25.1.4'!J$49</f>
        <v>6.6225165562913907E-3</v>
      </c>
      <c r="K37" s="386">
        <f>'25.1.4'!K37/'25.1.4'!K$49</f>
        <v>1.4184397163120567E-2</v>
      </c>
      <c r="L37" s="387">
        <f>'25.1.4'!L37/'25.1.4'!L$49</f>
        <v>0</v>
      </c>
      <c r="M37" s="388">
        <f>'25.1.4'!M37/'25.1.4'!M$49</f>
        <v>6.369426751592357E-3</v>
      </c>
      <c r="N37" s="384">
        <f>'25.1.4'!N37/'25.1.4'!N$49</f>
        <v>4.30416068866571E-3</v>
      </c>
      <c r="O37" s="385">
        <f>'25.1.4'!O37/'25.1.4'!O$49</f>
        <v>9.3341630367143741E-3</v>
      </c>
      <c r="P37" s="386">
        <f>'25.1.4'!P37/'25.1.4'!P$49</f>
        <v>6.6225165562913907E-3</v>
      </c>
      <c r="Q37" s="387">
        <v>0</v>
      </c>
      <c r="R37" s="388">
        <f>'25.1.4'!R37/'25.1.4'!R$49</f>
        <v>7.7393075356415476E-3</v>
      </c>
      <c r="S37" s="388">
        <f>'25.1.4'!S37/'25.1.4'!S$49</f>
        <v>6.9277534285310336E-3</v>
      </c>
      <c r="T37" s="463" t="s">
        <v>307</v>
      </c>
    </row>
    <row r="38" spans="2:20" ht="21.95" customHeight="1" x14ac:dyDescent="0.25">
      <c r="B38" s="373">
        <v>53</v>
      </c>
      <c r="C38" s="163" t="s">
        <v>39</v>
      </c>
      <c r="D38" s="384">
        <f>'25.1.4'!D38/'25.1.4'!D$49</f>
        <v>0</v>
      </c>
      <c r="E38" s="385">
        <f>'25.1.4'!E38/'25.1.4'!E$49</f>
        <v>1.8181818181818181E-2</v>
      </c>
      <c r="F38" s="386">
        <f>'25.1.4'!F38/'25.1.4'!F$49</f>
        <v>0</v>
      </c>
      <c r="G38" s="387">
        <v>0</v>
      </c>
      <c r="H38" s="388">
        <f>'25.1.4'!H38/'25.1.4'!H$49</f>
        <v>1.3192612137203167E-2</v>
      </c>
      <c r="I38" s="384">
        <f>'25.1.4'!I38/'25.1.4'!I$49</f>
        <v>4.0883074407195418E-3</v>
      </c>
      <c r="J38" s="385">
        <f>'25.1.4'!J38/'25.1.4'!J$49</f>
        <v>1.742767514813524E-2</v>
      </c>
      <c r="K38" s="386">
        <f>'25.1.4'!K38/'25.1.4'!K$49</f>
        <v>2.1276595744680851E-2</v>
      </c>
      <c r="L38" s="387">
        <f>'25.1.4'!L38/'25.1.4'!L$49</f>
        <v>0</v>
      </c>
      <c r="M38" s="388">
        <f>'25.1.4'!M38/'25.1.4'!M$49</f>
        <v>1.3682472281198396E-2</v>
      </c>
      <c r="N38" s="384">
        <f>'25.1.4'!N38/'25.1.4'!N$49</f>
        <v>1.0043041606886656E-2</v>
      </c>
      <c r="O38" s="385">
        <f>'25.1.4'!O38/'25.1.4'!O$49</f>
        <v>3.1113876789047916E-2</v>
      </c>
      <c r="P38" s="386">
        <f>'25.1.4'!P38/'25.1.4'!P$49</f>
        <v>1.3245033112582781E-2</v>
      </c>
      <c r="Q38" s="387">
        <v>0</v>
      </c>
      <c r="R38" s="388">
        <f>'25.1.4'!R38/'25.1.4'!R$49</f>
        <v>2.4032586558044806E-2</v>
      </c>
      <c r="S38" s="388">
        <f>'25.1.4'!S38/'25.1.4'!S$49</f>
        <v>1.7248692209811962E-2</v>
      </c>
      <c r="T38" s="463" t="s">
        <v>308</v>
      </c>
    </row>
    <row r="39" spans="2:20" ht="21.95" customHeight="1" x14ac:dyDescent="0.25">
      <c r="B39" s="373">
        <v>54</v>
      </c>
      <c r="C39" s="163" t="s">
        <v>40</v>
      </c>
      <c r="D39" s="384">
        <f>'25.1.4'!D39/'25.1.4'!D$49</f>
        <v>0</v>
      </c>
      <c r="E39" s="385">
        <f>'25.1.4'!E39/'25.1.4'!E$49</f>
        <v>1.8181818181818181E-2</v>
      </c>
      <c r="F39" s="386">
        <f>'25.1.4'!F39/'25.1.4'!F$49</f>
        <v>0</v>
      </c>
      <c r="G39" s="387">
        <v>0</v>
      </c>
      <c r="H39" s="388">
        <f>'25.1.4'!H39/'25.1.4'!H$49</f>
        <v>1.3192612137203167E-2</v>
      </c>
      <c r="I39" s="384">
        <f>'25.1.4'!I39/'25.1.4'!I$49</f>
        <v>8.1766148814390845E-4</v>
      </c>
      <c r="J39" s="385">
        <f>'25.1.4'!J39/'25.1.4'!J$49</f>
        <v>5.5768560474032764E-3</v>
      </c>
      <c r="K39" s="386">
        <f>'25.1.4'!K39/'25.1.4'!K$49</f>
        <v>0</v>
      </c>
      <c r="L39" s="387">
        <f>'25.1.4'!L39/'25.1.4'!L$49</f>
        <v>0</v>
      </c>
      <c r="M39" s="388">
        <f>'25.1.4'!M39/'25.1.4'!M$49</f>
        <v>4.0103798065581507E-3</v>
      </c>
      <c r="N39" s="384">
        <f>'25.1.4'!N39/'25.1.4'!N$49</f>
        <v>5.7388809182209472E-3</v>
      </c>
      <c r="O39" s="385">
        <f>'25.1.4'!O39/'25.1.4'!O$49</f>
        <v>1.8668326073428749E-3</v>
      </c>
      <c r="P39" s="386">
        <f>'25.1.4'!P39/'25.1.4'!P$49</f>
        <v>1.9867549668874173E-2</v>
      </c>
      <c r="Q39" s="387">
        <v>0</v>
      </c>
      <c r="R39" s="388">
        <f>'25.1.4'!R39/'25.1.4'!R$49</f>
        <v>4.0733197556008143E-3</v>
      </c>
      <c r="S39" s="388">
        <f>'25.1.4'!S39/'25.1.4'!S$49</f>
        <v>4.5242471369998588E-3</v>
      </c>
      <c r="T39" s="463" t="s">
        <v>309</v>
      </c>
    </row>
    <row r="40" spans="2:20" ht="35.1" customHeight="1" x14ac:dyDescent="0.25">
      <c r="B40" s="373">
        <v>55</v>
      </c>
      <c r="C40" s="163" t="s">
        <v>41</v>
      </c>
      <c r="D40" s="384">
        <f>'25.1.4'!D40/'25.1.4'!D$49</f>
        <v>0</v>
      </c>
      <c r="E40" s="385">
        <f>'25.1.4'!E40/'25.1.4'!E$49</f>
        <v>1.090909090909091E-2</v>
      </c>
      <c r="F40" s="386">
        <f>'25.1.4'!F40/'25.1.4'!F$49</f>
        <v>0</v>
      </c>
      <c r="G40" s="387">
        <v>0</v>
      </c>
      <c r="H40" s="388">
        <f>'25.1.4'!H40/'25.1.4'!H$49</f>
        <v>7.9155672823219003E-3</v>
      </c>
      <c r="I40" s="384">
        <f>'25.1.4'!I40/'25.1.4'!I$49</f>
        <v>3.2706459525756338E-3</v>
      </c>
      <c r="J40" s="385">
        <f>'25.1.4'!J40/'25.1.4'!J$49</f>
        <v>6.6225165562913907E-3</v>
      </c>
      <c r="K40" s="386">
        <f>'25.1.4'!K40/'25.1.4'!K$49</f>
        <v>0</v>
      </c>
      <c r="L40" s="387">
        <f>'25.1.4'!L40/'25.1.4'!L$49</f>
        <v>0</v>
      </c>
      <c r="M40" s="388">
        <f>'25.1.4'!M40/'25.1.4'!M$49</f>
        <v>5.4258079735786738E-3</v>
      </c>
      <c r="N40" s="384">
        <f>'25.1.4'!N40/'25.1.4'!N$49</f>
        <v>4.30416068866571E-3</v>
      </c>
      <c r="O40" s="385">
        <f>'25.1.4'!O40/'25.1.4'!O$49</f>
        <v>4.3559427504667085E-3</v>
      </c>
      <c r="P40" s="386">
        <f>'25.1.4'!P40/'25.1.4'!P$49</f>
        <v>0</v>
      </c>
      <c r="Q40" s="387">
        <v>0</v>
      </c>
      <c r="R40" s="388">
        <f>'25.1.4'!R40/'25.1.4'!R$49</f>
        <v>4.0733197556008143E-3</v>
      </c>
      <c r="S40" s="388">
        <f>'25.1.4'!S40/'25.1.4'!S$49</f>
        <v>5.0897780291248411E-3</v>
      </c>
      <c r="T40" s="463" t="s">
        <v>310</v>
      </c>
    </row>
    <row r="41" spans="2:20" ht="21.95" customHeight="1" thickBot="1" x14ac:dyDescent="0.3">
      <c r="B41" s="373">
        <v>59</v>
      </c>
      <c r="C41" s="163" t="s">
        <v>42</v>
      </c>
      <c r="D41" s="384">
        <f>'25.1.4'!D41/'25.1.4'!D$49</f>
        <v>0</v>
      </c>
      <c r="E41" s="385">
        <f>'25.1.4'!E41/'25.1.4'!E$49</f>
        <v>0</v>
      </c>
      <c r="F41" s="386">
        <f>'25.1.4'!F41/'25.1.4'!F$49</f>
        <v>0</v>
      </c>
      <c r="G41" s="387">
        <v>0</v>
      </c>
      <c r="H41" s="388">
        <f>'25.1.4'!H41/'25.1.4'!H$49</f>
        <v>0</v>
      </c>
      <c r="I41" s="384">
        <f>'25.1.4'!I41/'25.1.4'!I$49</f>
        <v>1.6353229762878169E-3</v>
      </c>
      <c r="J41" s="385">
        <f>'25.1.4'!J41/'25.1.4'!J$49</f>
        <v>1.3942140118508191E-3</v>
      </c>
      <c r="K41" s="386">
        <f>'25.1.4'!K41/'25.1.4'!K$49</f>
        <v>0</v>
      </c>
      <c r="L41" s="387">
        <f>'25.1.4'!L41/'25.1.4'!L$49</f>
        <v>0</v>
      </c>
      <c r="M41" s="388">
        <f>'25.1.4'!M41/'25.1.4'!M$49</f>
        <v>1.4154281670205238E-3</v>
      </c>
      <c r="N41" s="384">
        <f>'25.1.4'!N41/'25.1.4'!N$49</f>
        <v>0</v>
      </c>
      <c r="O41" s="385">
        <f>'25.1.4'!O41/'25.1.4'!O$49</f>
        <v>4.9782202862476664E-3</v>
      </c>
      <c r="P41" s="386">
        <f>'25.1.4'!P41/'25.1.4'!P$49</f>
        <v>0</v>
      </c>
      <c r="Q41" s="387">
        <v>0</v>
      </c>
      <c r="R41" s="388">
        <f>'25.1.4'!R41/'25.1.4'!R$49</f>
        <v>3.2586558044806519E-3</v>
      </c>
      <c r="S41" s="388">
        <f>'25.1.4'!S41/'25.1.4'!S$49</f>
        <v>1.9793581224374383E-3</v>
      </c>
      <c r="T41" s="463" t="s">
        <v>311</v>
      </c>
    </row>
    <row r="42" spans="2:20" ht="21.95" customHeight="1" thickTop="1" thickBot="1" x14ac:dyDescent="0.3">
      <c r="B42" s="295">
        <v>6</v>
      </c>
      <c r="C42" s="156" t="s">
        <v>43</v>
      </c>
      <c r="D42" s="380">
        <f>SUM(D43:D46)</f>
        <v>0.34343434343434343</v>
      </c>
      <c r="E42" s="381">
        <f t="shared" ref="E42:S42" si="5">SUM(E43:E46)</f>
        <v>0.49090909090909091</v>
      </c>
      <c r="F42" s="381">
        <f t="shared" si="5"/>
        <v>1</v>
      </c>
      <c r="G42" s="382">
        <v>0</v>
      </c>
      <c r="H42" s="383">
        <f t="shared" si="5"/>
        <v>0.45910290237467022</v>
      </c>
      <c r="I42" s="380">
        <f t="shared" si="5"/>
        <v>0.33605887162714632</v>
      </c>
      <c r="J42" s="381">
        <f t="shared" si="5"/>
        <v>0.48309515510630885</v>
      </c>
      <c r="K42" s="381">
        <f t="shared" si="5"/>
        <v>0.51773049645390068</v>
      </c>
      <c r="L42" s="382">
        <f t="shared" si="5"/>
        <v>0.5</v>
      </c>
      <c r="M42" s="383">
        <f t="shared" si="5"/>
        <v>0.44184949280490682</v>
      </c>
      <c r="N42" s="380">
        <f t="shared" si="5"/>
        <v>0.34576757532281205</v>
      </c>
      <c r="O42" s="381">
        <f t="shared" si="5"/>
        <v>0.46359676415681395</v>
      </c>
      <c r="P42" s="381">
        <f t="shared" si="5"/>
        <v>0.46357615894039733</v>
      </c>
      <c r="Q42" s="382">
        <v>0</v>
      </c>
      <c r="R42" s="383">
        <f t="shared" si="5"/>
        <v>0.43014256619144609</v>
      </c>
      <c r="S42" s="383">
        <f t="shared" si="5"/>
        <v>0.43871058956595499</v>
      </c>
    </row>
    <row r="43" spans="2:20" ht="21.95" customHeight="1" thickTop="1" x14ac:dyDescent="0.25">
      <c r="B43" s="373">
        <v>60</v>
      </c>
      <c r="C43" s="163" t="s">
        <v>44</v>
      </c>
      <c r="D43" s="384">
        <f>'25.1.4'!D43/'25.1.4'!D$49</f>
        <v>1.0101010101010102E-2</v>
      </c>
      <c r="E43" s="385">
        <f>'25.1.4'!E43/'25.1.4'!E$49</f>
        <v>3.6363636363636364E-3</v>
      </c>
      <c r="F43" s="386">
        <f>'25.1.4'!F43/'25.1.4'!F$49</f>
        <v>0</v>
      </c>
      <c r="G43" s="387">
        <v>0</v>
      </c>
      <c r="H43" s="388">
        <f>'25.1.4'!H43/'25.1.4'!H$49</f>
        <v>5.2770448548812663E-3</v>
      </c>
      <c r="I43" s="384">
        <f>'25.1.4'!I43/'25.1.4'!I$49</f>
        <v>9.8119378577269014E-3</v>
      </c>
      <c r="J43" s="385">
        <f>'25.1.4'!J43/'25.1.4'!J$49</f>
        <v>8.0167305681422101E-3</v>
      </c>
      <c r="K43" s="386">
        <f>'25.1.4'!K43/'25.1.4'!K$49</f>
        <v>2.8368794326241134E-2</v>
      </c>
      <c r="L43" s="387">
        <f>'25.1.4'!L43/'25.1.4'!L$49</f>
        <v>0</v>
      </c>
      <c r="M43" s="388">
        <f>'25.1.4'!M43/'25.1.4'!M$49</f>
        <v>9.200283085633405E-3</v>
      </c>
      <c r="N43" s="384">
        <f>'25.1.4'!N43/'25.1.4'!N$49</f>
        <v>1.4347202295552367E-2</v>
      </c>
      <c r="O43" s="385">
        <f>'25.1.4'!O43/'25.1.4'!O$49</f>
        <v>1.120099564405725E-2</v>
      </c>
      <c r="P43" s="386">
        <f>'25.1.4'!P43/'25.1.4'!P$49</f>
        <v>6.6225165562913907E-3</v>
      </c>
      <c r="Q43" s="387">
        <v>0</v>
      </c>
      <c r="R43" s="388">
        <f>'25.1.4'!R43/'25.1.4'!R$49</f>
        <v>1.1812627291242363E-2</v>
      </c>
      <c r="S43" s="388">
        <f>'25.1.4'!S43/'25.1.4'!S$49</f>
        <v>9.8967906121871906E-3</v>
      </c>
      <c r="T43" s="463" t="s">
        <v>312</v>
      </c>
    </row>
    <row r="44" spans="2:20" ht="21.95" customHeight="1" x14ac:dyDescent="0.25">
      <c r="B44" s="373">
        <v>61</v>
      </c>
      <c r="C44" s="163" t="s">
        <v>45</v>
      </c>
      <c r="D44" s="384">
        <f>'25.1.4'!D44/'25.1.4'!D$49</f>
        <v>0.33333333333333331</v>
      </c>
      <c r="E44" s="385">
        <f>'25.1.4'!E44/'25.1.4'!E$49</f>
        <v>0.48</v>
      </c>
      <c r="F44" s="386">
        <f>'25.1.4'!F44/'25.1.4'!F$49</f>
        <v>1</v>
      </c>
      <c r="G44" s="387">
        <v>0</v>
      </c>
      <c r="H44" s="388">
        <f>'25.1.4'!H44/'25.1.4'!H$49</f>
        <v>0.44854881266490765</v>
      </c>
      <c r="I44" s="384">
        <f>'25.1.4'!I44/'25.1.4'!I$49</f>
        <v>0.32379394930498773</v>
      </c>
      <c r="J44" s="385">
        <f>'25.1.4'!J44/'25.1.4'!J$49</f>
        <v>0.47438131753224122</v>
      </c>
      <c r="K44" s="386">
        <f>'25.1.4'!K44/'25.1.4'!K$49</f>
        <v>0.48226950354609927</v>
      </c>
      <c r="L44" s="387">
        <f>'25.1.4'!L44/'25.1.4'!L$49</f>
        <v>0.5</v>
      </c>
      <c r="M44" s="388">
        <f>'25.1.4'!M44/'25.1.4'!M$49</f>
        <v>0.43123378155225289</v>
      </c>
      <c r="N44" s="384">
        <f>'25.1.4'!N44/'25.1.4'!N$49</f>
        <v>0.33142037302725968</v>
      </c>
      <c r="O44" s="385">
        <f>'25.1.4'!O44/'25.1.4'!O$49</f>
        <v>0.4511512134411948</v>
      </c>
      <c r="P44" s="386">
        <f>'25.1.4'!P44/'25.1.4'!P$49</f>
        <v>0.45695364238410596</v>
      </c>
      <c r="Q44" s="387">
        <v>0</v>
      </c>
      <c r="R44" s="388">
        <f>'25.1.4'!R44/'25.1.4'!R$49</f>
        <v>0.41751527494908353</v>
      </c>
      <c r="S44" s="388">
        <f>'25.1.4'!S44/'25.1.4'!S$49</f>
        <v>0.4273999717234554</v>
      </c>
      <c r="T44" s="463" t="s">
        <v>313</v>
      </c>
    </row>
    <row r="45" spans="2:20" ht="21.95" customHeight="1" x14ac:dyDescent="0.25">
      <c r="B45" s="373">
        <v>62</v>
      </c>
      <c r="C45" s="163" t="s">
        <v>46</v>
      </c>
      <c r="D45" s="384">
        <f>'25.1.4'!D45/'25.1.4'!D$49</f>
        <v>0</v>
      </c>
      <c r="E45" s="385">
        <f>'25.1.4'!E45/'25.1.4'!E$49</f>
        <v>0</v>
      </c>
      <c r="F45" s="386">
        <f>'25.1.4'!F45/'25.1.4'!F$49</f>
        <v>0</v>
      </c>
      <c r="G45" s="387">
        <v>0</v>
      </c>
      <c r="H45" s="388">
        <f>'25.1.4'!H45/'25.1.4'!H$49</f>
        <v>0</v>
      </c>
      <c r="I45" s="384">
        <f>'25.1.4'!I45/'25.1.4'!I$49</f>
        <v>1.6353229762878169E-3</v>
      </c>
      <c r="J45" s="385">
        <f>'25.1.4'!J45/'25.1.4'!J$49</f>
        <v>3.4855350296270478E-4</v>
      </c>
      <c r="K45" s="386">
        <f>'25.1.4'!K45/'25.1.4'!K$49</f>
        <v>7.0921985815602835E-3</v>
      </c>
      <c r="L45" s="387">
        <f>'25.1.4'!L45/'25.1.4'!L$49</f>
        <v>0</v>
      </c>
      <c r="M45" s="388">
        <f>'25.1.4'!M45/'25.1.4'!M$49</f>
        <v>9.4361877801368247E-4</v>
      </c>
      <c r="N45" s="384">
        <f>'25.1.4'!N45/'25.1.4'!N$49</f>
        <v>0</v>
      </c>
      <c r="O45" s="385">
        <f>'25.1.4'!O45/'25.1.4'!O$49</f>
        <v>0</v>
      </c>
      <c r="P45" s="386">
        <f>'25.1.4'!P45/'25.1.4'!P$49</f>
        <v>0</v>
      </c>
      <c r="Q45" s="387">
        <v>0</v>
      </c>
      <c r="R45" s="388">
        <f>'25.1.4'!R45/'25.1.4'!R$49</f>
        <v>0</v>
      </c>
      <c r="S45" s="388">
        <f>'25.1.4'!S45/'25.1.4'!S$49</f>
        <v>5.6553089212498236E-4</v>
      </c>
      <c r="T45" s="463" t="s">
        <v>314</v>
      </c>
    </row>
    <row r="46" spans="2:20" ht="21.95" customHeight="1" thickBot="1" x14ac:dyDescent="0.3">
      <c r="B46" s="373">
        <v>69</v>
      </c>
      <c r="C46" s="163" t="s">
        <v>47</v>
      </c>
      <c r="D46" s="384">
        <f>'25.1.4'!D46/'25.1.4'!D$49</f>
        <v>0</v>
      </c>
      <c r="E46" s="385">
        <f>'25.1.4'!E46/'25.1.4'!E$49</f>
        <v>7.2727272727272727E-3</v>
      </c>
      <c r="F46" s="386">
        <f>'25.1.4'!F46/'25.1.4'!F$49</f>
        <v>0</v>
      </c>
      <c r="G46" s="387">
        <v>0</v>
      </c>
      <c r="H46" s="388">
        <f>'25.1.4'!H46/'25.1.4'!H$49</f>
        <v>5.2770448548812663E-3</v>
      </c>
      <c r="I46" s="384">
        <f>'25.1.4'!I46/'25.1.4'!I$49</f>
        <v>8.1766148814390845E-4</v>
      </c>
      <c r="J46" s="385">
        <f>'25.1.4'!J46/'25.1.4'!J$49</f>
        <v>3.4855350296270478E-4</v>
      </c>
      <c r="K46" s="386">
        <f>'25.1.4'!K46/'25.1.4'!K$49</f>
        <v>0</v>
      </c>
      <c r="L46" s="387">
        <f>'25.1.4'!L46/'25.1.4'!L$49</f>
        <v>0</v>
      </c>
      <c r="M46" s="388">
        <f>'25.1.4'!M46/'25.1.4'!M$49</f>
        <v>4.7180938900684123E-4</v>
      </c>
      <c r="N46" s="384">
        <f>'25.1.4'!N46/'25.1.4'!N$49</f>
        <v>0</v>
      </c>
      <c r="O46" s="385">
        <f>'25.1.4'!O46/'25.1.4'!O$49</f>
        <v>1.2445550715619166E-3</v>
      </c>
      <c r="P46" s="386">
        <f>'25.1.4'!P46/'25.1.4'!P$49</f>
        <v>0</v>
      </c>
      <c r="Q46" s="387">
        <v>0</v>
      </c>
      <c r="R46" s="388">
        <f>'25.1.4'!R46/'25.1.4'!R$49</f>
        <v>8.1466395112016296E-4</v>
      </c>
      <c r="S46" s="388">
        <f>'25.1.4'!S46/'25.1.4'!S$49</f>
        <v>8.4829633818747348E-4</v>
      </c>
      <c r="T46" s="463" t="s">
        <v>315</v>
      </c>
    </row>
    <row r="47" spans="2:20" ht="21.95" customHeight="1" thickTop="1" thickBot="1" x14ac:dyDescent="0.3">
      <c r="B47" s="155">
        <v>99</v>
      </c>
      <c r="C47" s="156" t="s">
        <v>48</v>
      </c>
      <c r="D47" s="395">
        <f>'25.1.4'!D47/'25.1.4'!D$49</f>
        <v>3.0303030303030304E-2</v>
      </c>
      <c r="E47" s="396">
        <f>'25.1.4'!E47/'25.1.4'!E$49</f>
        <v>3.6363636363636362E-2</v>
      </c>
      <c r="F47" s="397">
        <f>'25.1.4'!F47/'25.1.4'!F$49</f>
        <v>0</v>
      </c>
      <c r="G47" s="398">
        <v>0</v>
      </c>
      <c r="H47" s="448">
        <f>'25.1.4'!H47/'25.1.4'!H$49</f>
        <v>3.430079155672823E-2</v>
      </c>
      <c r="I47" s="396">
        <f>'25.1.4'!I47/'25.1.4'!I$49</f>
        <v>2.2076860179885527E-2</v>
      </c>
      <c r="J47" s="397">
        <f>'25.1.4'!J47/'25.1.4'!J$49</f>
        <v>2.9975601254792612E-2</v>
      </c>
      <c r="K47" s="396">
        <f>'25.1.4'!K47/'25.1.4'!K$49</f>
        <v>2.8368794326241134E-2</v>
      </c>
      <c r="L47" s="399">
        <f>'25.1.4'!L47/'25.1.4'!L$49</f>
        <v>0.16666666666666666</v>
      </c>
      <c r="M47" s="448">
        <f>'25.1.4'!M47/'25.1.4'!M$49</f>
        <v>2.7836753951403632E-2</v>
      </c>
      <c r="N47" s="396">
        <f>'25.1.4'!N47/'25.1.4'!N$49</f>
        <v>3.5868005738880916E-2</v>
      </c>
      <c r="O47" s="397">
        <f>'25.1.4'!O47/'25.1.4'!O$49</f>
        <v>3.2980709396390792E-2</v>
      </c>
      <c r="P47" s="396">
        <f>'25.1.4'!P47/'25.1.4'!P$49</f>
        <v>3.9735099337748346E-2</v>
      </c>
      <c r="Q47" s="452">
        <v>0</v>
      </c>
      <c r="R47" s="448">
        <f>'25.1.4'!R47/'25.1.4'!R$49</f>
        <v>3.4215885947046845E-2</v>
      </c>
      <c r="S47" s="448">
        <f>'25.1.4'!S47/'25.1.4'!S$49</f>
        <v>3.0397285451717802E-2</v>
      </c>
      <c r="T47" s="463" t="s">
        <v>316</v>
      </c>
    </row>
    <row r="48" spans="2:20" ht="21.95" customHeight="1" thickTop="1" thickBot="1" x14ac:dyDescent="0.3">
      <c r="B48" s="155" t="s">
        <v>50</v>
      </c>
      <c r="C48" s="156" t="s">
        <v>445</v>
      </c>
      <c r="D48" s="400">
        <f>'25.1.4'!D48/'25.1.4'!D$49</f>
        <v>7.0707070707070704E-2</v>
      </c>
      <c r="E48" s="401">
        <f>'25.1.4'!E48/'25.1.4'!E$49</f>
        <v>7.2727272727272724E-2</v>
      </c>
      <c r="F48" s="402">
        <f>'25.1.4'!F48/'25.1.4'!F$49</f>
        <v>0</v>
      </c>
      <c r="G48" s="447">
        <v>0</v>
      </c>
      <c r="H48" s="449">
        <f>'25.1.4'!H48/'25.1.4'!H$49</f>
        <v>7.1240105540897103E-2</v>
      </c>
      <c r="I48" s="401">
        <f>'25.1.4'!I48/'25.1.4'!I$49</f>
        <v>6.0506950122649221E-2</v>
      </c>
      <c r="J48" s="451">
        <f>'25.1.4'!J48/'25.1.4'!J$49</f>
        <v>5.7859881491808991E-2</v>
      </c>
      <c r="K48" s="450">
        <f>'25.1.4'!K48/'25.1.4'!K$49</f>
        <v>4.9645390070921988E-2</v>
      </c>
      <c r="L48" s="403">
        <f>'25.1.4'!L48/'25.1.4'!L$49</f>
        <v>0</v>
      </c>
      <c r="M48" s="449">
        <f>'25.1.4'!M48/'25.1.4'!M$49</f>
        <v>5.8268459542344893E-2</v>
      </c>
      <c r="N48" s="401">
        <f>'25.1.4'!N48/'25.1.4'!N$49</f>
        <v>3.5868005738880916E-2</v>
      </c>
      <c r="O48" s="402">
        <f>'25.1.4'!O48/'25.1.4'!O$49</f>
        <v>4.9159925326695705E-2</v>
      </c>
      <c r="P48" s="401">
        <f>'25.1.4'!P48/'25.1.4'!P$49</f>
        <v>5.2980132450331126E-2</v>
      </c>
      <c r="Q48" s="453">
        <v>0</v>
      </c>
      <c r="R48" s="383">
        <f>'25.1.4'!R48/'25.1.4'!R$49</f>
        <v>4.5621181262729127E-2</v>
      </c>
      <c r="S48" s="454">
        <f>'25.1.4'!S48/'25.1.4'!S$49</f>
        <v>5.4573731090060792E-2</v>
      </c>
      <c r="T48" s="463" t="s">
        <v>283</v>
      </c>
    </row>
    <row r="49" spans="2:20" ht="21.95" customHeight="1" thickTop="1" thickBot="1" x14ac:dyDescent="0.3">
      <c r="B49" s="487" t="s">
        <v>68</v>
      </c>
      <c r="C49" s="515"/>
      <c r="D49" s="389">
        <f>SUM(D7,D12,D20,D28,D34,D42,D47:D48)</f>
        <v>0.99999999999999989</v>
      </c>
      <c r="E49" s="390">
        <f t="shared" ref="E49:S49" si="6">SUM(E7,E12,E20,E28,E34,E42,E47:E48)</f>
        <v>1</v>
      </c>
      <c r="F49" s="390">
        <f t="shared" si="6"/>
        <v>1</v>
      </c>
      <c r="G49" s="391">
        <v>0</v>
      </c>
      <c r="H49" s="392">
        <f t="shared" si="6"/>
        <v>1</v>
      </c>
      <c r="I49" s="389">
        <f t="shared" si="6"/>
        <v>0.99999999999999989</v>
      </c>
      <c r="J49" s="390">
        <f t="shared" si="6"/>
        <v>0.99999999999999989</v>
      </c>
      <c r="K49" s="390">
        <f t="shared" si="6"/>
        <v>1</v>
      </c>
      <c r="L49" s="391">
        <f t="shared" si="6"/>
        <v>0.99999999999999989</v>
      </c>
      <c r="M49" s="392">
        <f t="shared" si="6"/>
        <v>1</v>
      </c>
      <c r="N49" s="389">
        <f t="shared" si="6"/>
        <v>1.0000000000000002</v>
      </c>
      <c r="O49" s="390">
        <f t="shared" si="6"/>
        <v>1</v>
      </c>
      <c r="P49" s="390">
        <f t="shared" si="6"/>
        <v>1</v>
      </c>
      <c r="Q49" s="391">
        <v>0</v>
      </c>
      <c r="R49" s="392">
        <f t="shared" si="6"/>
        <v>1</v>
      </c>
      <c r="S49" s="392">
        <f t="shared" si="6"/>
        <v>1</v>
      </c>
      <c r="T49" s="463" t="s">
        <v>79</v>
      </c>
    </row>
    <row r="50" spans="2:20" ht="16.5" thickTop="1" thickBot="1" x14ac:dyDescent="0.3">
      <c r="B50" s="378"/>
      <c r="C50" s="378"/>
      <c r="D50" s="379"/>
      <c r="E50" s="379"/>
      <c r="F50" s="379"/>
      <c r="G50" s="379"/>
      <c r="H50" s="379"/>
      <c r="I50" s="379"/>
      <c r="J50" s="379"/>
      <c r="K50" s="379"/>
      <c r="L50" s="379"/>
      <c r="M50" s="379"/>
      <c r="N50" s="379"/>
      <c r="O50" s="379"/>
      <c r="P50" s="379"/>
      <c r="Q50" s="379"/>
      <c r="R50" s="379"/>
      <c r="S50" s="379"/>
    </row>
    <row r="51" spans="2:20" ht="15.75" thickTop="1" x14ac:dyDescent="0.25">
      <c r="B51" s="500" t="s">
        <v>53</v>
      </c>
      <c r="C51" s="501"/>
      <c r="D51" s="375"/>
      <c r="E51" s="375"/>
      <c r="F51" s="375"/>
      <c r="G51" s="375"/>
      <c r="H51" s="200"/>
      <c r="I51" s="375"/>
      <c r="J51" s="375"/>
      <c r="K51" s="375"/>
      <c r="L51" s="375"/>
      <c r="M51" s="200"/>
      <c r="N51" s="263"/>
      <c r="O51" s="263"/>
      <c r="P51" s="263"/>
      <c r="Q51" s="263"/>
      <c r="R51" s="263"/>
      <c r="S51" s="263"/>
    </row>
    <row r="52" spans="2:20" ht="15.75" thickBot="1" x14ac:dyDescent="0.3">
      <c r="B52" s="196" t="s">
        <v>449</v>
      </c>
      <c r="C52" s="197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200"/>
      <c r="S52" s="150"/>
    </row>
    <row r="53" spans="2:20" ht="15.75" thickTop="1" x14ac:dyDescent="0.25">
      <c r="B53" s="201"/>
      <c r="C53" s="151"/>
      <c r="D53" s="150"/>
      <c r="E53" s="150"/>
      <c r="F53" s="150"/>
      <c r="G53" s="150"/>
      <c r="H53" s="150"/>
      <c r="I53" s="150"/>
      <c r="J53" s="150"/>
      <c r="K53" s="150"/>
      <c r="L53" s="150"/>
      <c r="M53" s="150"/>
      <c r="N53" s="150"/>
      <c r="O53" s="150"/>
      <c r="P53" s="150"/>
      <c r="Q53" s="150"/>
      <c r="R53" s="151"/>
      <c r="S53" s="150"/>
    </row>
    <row r="54" spans="2:20" x14ac:dyDescent="0.25">
      <c r="B54" s="150"/>
      <c r="C54" s="151"/>
      <c r="D54" s="150"/>
      <c r="E54" s="150"/>
      <c r="F54" s="150"/>
      <c r="G54" s="150"/>
      <c r="H54" s="151"/>
      <c r="I54" s="150"/>
      <c r="J54" s="150"/>
      <c r="K54" s="150"/>
      <c r="L54" s="150"/>
      <c r="M54" s="151"/>
      <c r="N54" s="150"/>
      <c r="O54" s="150"/>
      <c r="P54" s="150"/>
      <c r="Q54" s="150"/>
      <c r="R54" s="151"/>
      <c r="S54" s="150"/>
    </row>
    <row r="55" spans="2:20" x14ac:dyDescent="0.25">
      <c r="B55" s="201"/>
      <c r="C55" s="151"/>
      <c r="D55" s="150"/>
      <c r="E55" s="150"/>
      <c r="F55" s="150"/>
      <c r="G55" s="150"/>
      <c r="H55" s="151"/>
      <c r="I55" s="150"/>
      <c r="J55" s="150"/>
      <c r="K55" s="150"/>
      <c r="L55" s="150"/>
      <c r="M55" s="151"/>
      <c r="N55" s="150"/>
      <c r="O55" s="150"/>
      <c r="P55" s="150"/>
      <c r="Q55" s="150"/>
      <c r="R55" s="151"/>
      <c r="S55" s="150"/>
    </row>
    <row r="56" spans="2:20" x14ac:dyDescent="0.25">
      <c r="B56" s="150"/>
      <c r="C56" s="151"/>
      <c r="D56" s="258"/>
      <c r="E56" s="258"/>
      <c r="F56" s="258"/>
      <c r="G56" s="258"/>
      <c r="H56" s="259"/>
      <c r="I56" s="258"/>
      <c r="J56" s="258"/>
      <c r="K56" s="258"/>
      <c r="L56" s="258"/>
      <c r="M56" s="259"/>
      <c r="N56" s="258"/>
      <c r="O56" s="258"/>
      <c r="P56" s="258"/>
      <c r="Q56" s="258"/>
      <c r="R56" s="259"/>
      <c r="S56" s="150"/>
    </row>
    <row r="57" spans="2:20" x14ac:dyDescent="0.25">
      <c r="B57" s="150"/>
      <c r="C57" s="151"/>
      <c r="D57" s="258"/>
      <c r="E57" s="258"/>
      <c r="F57" s="258"/>
      <c r="G57" s="258"/>
      <c r="H57" s="259"/>
      <c r="I57" s="258"/>
      <c r="J57" s="258"/>
      <c r="K57" s="258"/>
      <c r="L57" s="258"/>
      <c r="M57" s="259"/>
      <c r="N57" s="258"/>
      <c r="O57" s="258"/>
      <c r="P57" s="258"/>
      <c r="Q57" s="258"/>
      <c r="R57" s="259"/>
      <c r="S57" s="150"/>
    </row>
    <row r="58" spans="2:20" x14ac:dyDescent="0.25">
      <c r="B58" s="150"/>
      <c r="C58" s="150"/>
      <c r="D58" s="150"/>
      <c r="E58" s="150"/>
      <c r="F58" s="150"/>
      <c r="G58" s="150"/>
      <c r="H58" s="150"/>
      <c r="I58" s="150"/>
      <c r="J58" s="150"/>
      <c r="K58" s="150"/>
      <c r="L58" s="150"/>
      <c r="M58" s="150"/>
      <c r="N58" s="150"/>
      <c r="O58" s="150"/>
      <c r="P58" s="150"/>
      <c r="Q58" s="150"/>
      <c r="R58" s="150"/>
      <c r="S58" s="150"/>
    </row>
    <row r="59" spans="2:20" x14ac:dyDescent="0.25">
      <c r="B59" s="150"/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</row>
    <row r="60" spans="2:20" x14ac:dyDescent="0.25"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150"/>
      <c r="M60" s="150"/>
      <c r="N60" s="150"/>
      <c r="O60" s="150"/>
      <c r="P60" s="150"/>
      <c r="Q60" s="150"/>
      <c r="R60" s="150"/>
      <c r="S60" s="150"/>
    </row>
    <row r="61" spans="2:20" x14ac:dyDescent="0.25">
      <c r="B61" s="150"/>
      <c r="C61" s="151"/>
      <c r="D61" s="150"/>
      <c r="E61" s="150"/>
      <c r="F61" s="150"/>
      <c r="G61" s="150"/>
      <c r="H61" s="151"/>
      <c r="I61" s="150"/>
      <c r="J61" s="150"/>
      <c r="K61" s="150"/>
      <c r="L61" s="150"/>
      <c r="M61" s="151"/>
      <c r="N61" s="150"/>
      <c r="O61" s="150"/>
      <c r="P61" s="150"/>
      <c r="Q61" s="150"/>
      <c r="R61" s="151"/>
      <c r="S61" s="150"/>
    </row>
    <row r="62" spans="2:20" x14ac:dyDescent="0.25">
      <c r="B62" s="150"/>
      <c r="C62" s="150"/>
      <c r="D62" s="258"/>
      <c r="E62" s="258"/>
      <c r="F62" s="258"/>
      <c r="G62" s="258"/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8"/>
      <c r="S62" s="258"/>
    </row>
    <row r="63" spans="2:20" x14ac:dyDescent="0.25">
      <c r="B63" s="150"/>
      <c r="C63" s="150"/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</row>
    <row r="64" spans="2:20" x14ac:dyDescent="0.25">
      <c r="B64" s="150"/>
      <c r="C64" s="150"/>
      <c r="D64" s="258"/>
      <c r="E64" s="258"/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8"/>
      <c r="S64" s="258"/>
    </row>
    <row r="65" spans="2:19" x14ac:dyDescent="0.25">
      <c r="B65" s="150"/>
      <c r="C65" s="150"/>
      <c r="D65" s="258"/>
      <c r="E65" s="258"/>
      <c r="F65" s="258"/>
      <c r="G65" s="258"/>
      <c r="H65" s="258"/>
      <c r="I65" s="258"/>
      <c r="J65" s="258"/>
      <c r="K65" s="258"/>
      <c r="L65" s="258"/>
      <c r="M65" s="258"/>
      <c r="N65" s="258"/>
      <c r="O65" s="258"/>
      <c r="P65" s="258"/>
      <c r="Q65" s="258"/>
      <c r="R65" s="258"/>
      <c r="S65" s="258"/>
    </row>
    <row r="66" spans="2:19" x14ac:dyDescent="0.25">
      <c r="B66" s="150"/>
      <c r="C66" s="150"/>
      <c r="D66" s="258"/>
      <c r="E66" s="258"/>
      <c r="F66" s="258"/>
      <c r="G66" s="258"/>
      <c r="H66" s="258"/>
      <c r="I66" s="258"/>
      <c r="J66" s="258"/>
      <c r="K66" s="258"/>
      <c r="L66" s="258"/>
      <c r="M66" s="258"/>
      <c r="N66" s="258"/>
      <c r="O66" s="258"/>
      <c r="P66" s="258"/>
      <c r="Q66" s="258"/>
      <c r="R66" s="258"/>
      <c r="S66" s="258"/>
    </row>
    <row r="67" spans="2:19" x14ac:dyDescent="0.25">
      <c r="B67" s="150"/>
      <c r="C67" s="150"/>
      <c r="D67" s="258"/>
      <c r="E67" s="258"/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8"/>
      <c r="S67" s="258"/>
    </row>
    <row r="68" spans="2:19" x14ac:dyDescent="0.25">
      <c r="B68" s="150"/>
      <c r="C68" s="150"/>
      <c r="D68" s="258"/>
      <c r="E68" s="258"/>
      <c r="F68" s="258"/>
      <c r="G68" s="258"/>
      <c r="H68" s="258"/>
      <c r="I68" s="258"/>
      <c r="J68" s="258"/>
      <c r="K68" s="258"/>
      <c r="L68" s="258"/>
      <c r="M68" s="258"/>
      <c r="N68" s="258"/>
      <c r="O68" s="258"/>
      <c r="P68" s="258"/>
      <c r="Q68" s="258"/>
      <c r="R68" s="258"/>
      <c r="S68" s="258"/>
    </row>
    <row r="69" spans="2:19" x14ac:dyDescent="0.25">
      <c r="B69" s="150"/>
      <c r="C69" s="150"/>
      <c r="D69" s="258"/>
      <c r="E69" s="258"/>
      <c r="F69" s="258"/>
      <c r="G69" s="258"/>
      <c r="H69" s="258"/>
      <c r="I69" s="258"/>
      <c r="J69" s="258"/>
      <c r="K69" s="258"/>
      <c r="L69" s="258"/>
      <c r="M69" s="258"/>
      <c r="N69" s="258"/>
      <c r="O69" s="258"/>
      <c r="P69" s="258"/>
      <c r="Q69" s="258"/>
      <c r="R69" s="258"/>
      <c r="S69" s="258"/>
    </row>
    <row r="70" spans="2:19" x14ac:dyDescent="0.25">
      <c r="B70" s="150"/>
      <c r="C70" s="150"/>
      <c r="D70" s="258"/>
      <c r="E70" s="258"/>
      <c r="F70" s="258"/>
      <c r="G70" s="258"/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8"/>
      <c r="S70" s="258"/>
    </row>
    <row r="71" spans="2:19" x14ac:dyDescent="0.25">
      <c r="B71" s="150"/>
      <c r="C71" s="150"/>
      <c r="D71" s="258"/>
      <c r="E71" s="258"/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58"/>
      <c r="S71" s="258"/>
    </row>
    <row r="72" spans="2:19" x14ac:dyDescent="0.25">
      <c r="B72" s="150"/>
      <c r="C72" s="150"/>
      <c r="D72" s="258"/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</row>
    <row r="73" spans="2:19" x14ac:dyDescent="0.25">
      <c r="B73" s="150"/>
      <c r="C73" s="150"/>
      <c r="D73" s="258"/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</row>
    <row r="74" spans="2:19" x14ac:dyDescent="0.25">
      <c r="B74" s="150"/>
      <c r="C74" s="150"/>
      <c r="D74" s="258"/>
      <c r="E74" s="258"/>
      <c r="F74" s="258"/>
      <c r="G74" s="258"/>
      <c r="H74" s="258"/>
      <c r="I74" s="258"/>
      <c r="J74" s="258"/>
      <c r="K74" s="258"/>
      <c r="L74" s="258"/>
      <c r="M74" s="258"/>
      <c r="N74" s="258"/>
      <c r="O74" s="258"/>
      <c r="P74" s="258"/>
      <c r="Q74" s="258"/>
      <c r="R74" s="258"/>
      <c r="S74" s="258"/>
    </row>
    <row r="75" spans="2:19" x14ac:dyDescent="0.25">
      <c r="B75" s="150"/>
      <c r="C75" s="150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</row>
    <row r="76" spans="2:19" x14ac:dyDescent="0.25">
      <c r="B76" s="150"/>
      <c r="C76" s="150"/>
      <c r="D76" s="258"/>
      <c r="E76" s="258"/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8"/>
      <c r="S76" s="258"/>
    </row>
    <row r="77" spans="2:19" x14ac:dyDescent="0.25">
      <c r="B77" s="150"/>
      <c r="C77" s="150"/>
      <c r="D77" s="258"/>
      <c r="E77" s="258"/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8"/>
      <c r="S77" s="258"/>
    </row>
    <row r="78" spans="2:19" x14ac:dyDescent="0.25">
      <c r="B78" s="150"/>
      <c r="C78" s="150"/>
      <c r="D78" s="258"/>
      <c r="E78" s="258"/>
      <c r="F78" s="258"/>
      <c r="G78" s="258"/>
      <c r="H78" s="258"/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</row>
    <row r="79" spans="2:19" x14ac:dyDescent="0.25">
      <c r="B79" s="150"/>
      <c r="C79" s="150"/>
      <c r="D79" s="258"/>
      <c r="E79" s="258"/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8"/>
      <c r="S79" s="258"/>
    </row>
    <row r="80" spans="2:19" x14ac:dyDescent="0.25">
      <c r="B80" s="150"/>
      <c r="C80" s="150"/>
      <c r="D80" s="258"/>
      <c r="E80" s="258"/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8"/>
      <c r="S80" s="258"/>
    </row>
    <row r="81" spans="2:19" x14ac:dyDescent="0.25">
      <c r="B81" s="150"/>
      <c r="C81" s="150"/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</row>
    <row r="82" spans="2:19" x14ac:dyDescent="0.25">
      <c r="B82" s="150"/>
      <c r="C82" s="150"/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</row>
    <row r="83" spans="2:19" x14ac:dyDescent="0.25">
      <c r="B83" s="150"/>
      <c r="C83" s="150"/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</row>
    <row r="84" spans="2:19" x14ac:dyDescent="0.25">
      <c r="B84" s="150"/>
      <c r="C84" s="150"/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</row>
    <row r="85" spans="2:19" x14ac:dyDescent="0.25">
      <c r="B85" s="150"/>
      <c r="C85" s="150"/>
      <c r="D85" s="258"/>
      <c r="E85" s="258"/>
      <c r="F85" s="258"/>
      <c r="G85" s="258"/>
      <c r="H85" s="258"/>
      <c r="I85" s="258"/>
      <c r="J85" s="258"/>
      <c r="K85" s="258"/>
      <c r="L85" s="258"/>
      <c r="M85" s="258"/>
      <c r="N85" s="258"/>
      <c r="O85" s="258"/>
      <c r="P85" s="258"/>
      <c r="Q85" s="258"/>
      <c r="R85" s="258"/>
      <c r="S85" s="258"/>
    </row>
    <row r="86" spans="2:19" x14ac:dyDescent="0.25">
      <c r="B86" s="150"/>
      <c r="C86" s="150"/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</row>
    <row r="87" spans="2:19" x14ac:dyDescent="0.25">
      <c r="B87" s="150"/>
      <c r="C87" s="150"/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</row>
    <row r="88" spans="2:19" x14ac:dyDescent="0.25">
      <c r="B88" s="150"/>
      <c r="C88" s="150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</row>
    <row r="89" spans="2:19" x14ac:dyDescent="0.25">
      <c r="B89" s="150"/>
      <c r="C89" s="150"/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</row>
    <row r="90" spans="2:19" x14ac:dyDescent="0.25">
      <c r="B90" s="150"/>
      <c r="C90" s="150"/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</row>
    <row r="91" spans="2:19" x14ac:dyDescent="0.25">
      <c r="B91" s="150"/>
      <c r="C91" s="150"/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</row>
    <row r="92" spans="2:19" x14ac:dyDescent="0.25">
      <c r="B92" s="150"/>
      <c r="C92" s="150"/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</row>
    <row r="93" spans="2:19" x14ac:dyDescent="0.25">
      <c r="B93" s="150"/>
      <c r="C93" s="150"/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</row>
    <row r="94" spans="2:19" x14ac:dyDescent="0.25">
      <c r="B94" s="150"/>
      <c r="C94" s="150"/>
      <c r="D94" s="258"/>
      <c r="E94" s="258"/>
      <c r="F94" s="258"/>
      <c r="G94" s="258"/>
      <c r="H94" s="258"/>
      <c r="I94" s="258"/>
      <c r="J94" s="258"/>
      <c r="K94" s="258"/>
      <c r="L94" s="258"/>
      <c r="M94" s="258"/>
      <c r="N94" s="258"/>
      <c r="O94" s="258"/>
      <c r="P94" s="258"/>
      <c r="Q94" s="258"/>
      <c r="R94" s="258"/>
      <c r="S94" s="258"/>
    </row>
    <row r="95" spans="2:19" x14ac:dyDescent="0.25">
      <c r="B95" s="150"/>
      <c r="C95" s="150"/>
      <c r="D95" s="258"/>
      <c r="E95" s="258"/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8"/>
      <c r="S95" s="258"/>
    </row>
    <row r="96" spans="2:19" x14ac:dyDescent="0.25">
      <c r="B96" s="150"/>
      <c r="C96" s="150"/>
      <c r="D96" s="258"/>
      <c r="E96" s="258"/>
      <c r="F96" s="258"/>
      <c r="G96" s="258"/>
      <c r="H96" s="258"/>
      <c r="I96" s="258"/>
      <c r="J96" s="258"/>
      <c r="K96" s="258"/>
      <c r="L96" s="258"/>
      <c r="M96" s="258"/>
      <c r="N96" s="258"/>
      <c r="O96" s="258"/>
      <c r="P96" s="258"/>
      <c r="Q96" s="258"/>
      <c r="R96" s="258"/>
      <c r="S96" s="258"/>
    </row>
    <row r="97" spans="2:19" x14ac:dyDescent="0.25">
      <c r="B97" s="150"/>
      <c r="C97" s="150"/>
      <c r="D97" s="258"/>
      <c r="E97" s="258"/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8"/>
      <c r="S97" s="258"/>
    </row>
    <row r="98" spans="2:19" x14ac:dyDescent="0.25">
      <c r="B98" s="150"/>
      <c r="C98" s="150"/>
      <c r="D98" s="258"/>
      <c r="E98" s="258"/>
      <c r="F98" s="258"/>
      <c r="G98" s="258"/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8"/>
      <c r="S98" s="258"/>
    </row>
    <row r="99" spans="2:19" x14ac:dyDescent="0.25">
      <c r="B99" s="150"/>
      <c r="C99" s="150"/>
      <c r="D99" s="258"/>
      <c r="E99" s="258"/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8"/>
      <c r="S99" s="258"/>
    </row>
    <row r="100" spans="2:19" x14ac:dyDescent="0.25">
      <c r="B100" s="150"/>
      <c r="C100" s="151"/>
      <c r="D100" s="150"/>
      <c r="E100" s="150"/>
      <c r="F100" s="150"/>
      <c r="G100" s="150"/>
      <c r="H100" s="151"/>
      <c r="I100" s="150"/>
      <c r="J100" s="150"/>
      <c r="K100" s="150"/>
      <c r="L100" s="150"/>
      <c r="M100" s="151"/>
      <c r="N100" s="150"/>
      <c r="O100" s="150"/>
      <c r="P100" s="150"/>
      <c r="Q100" s="150"/>
      <c r="R100" s="151"/>
      <c r="S100" s="150"/>
    </row>
    <row r="101" spans="2:19" x14ac:dyDescent="0.25">
      <c r="B101" s="150"/>
      <c r="C101" s="151"/>
      <c r="D101" s="150"/>
      <c r="E101" s="150"/>
      <c r="F101" s="150"/>
      <c r="G101" s="150"/>
      <c r="H101" s="151"/>
      <c r="I101" s="150"/>
      <c r="J101" s="150"/>
      <c r="K101" s="150"/>
      <c r="L101" s="150"/>
      <c r="M101" s="151"/>
      <c r="N101" s="150"/>
      <c r="O101" s="150"/>
      <c r="P101" s="150"/>
      <c r="Q101" s="150"/>
      <c r="R101" s="151"/>
      <c r="S101" s="150"/>
    </row>
    <row r="102" spans="2:19" x14ac:dyDescent="0.25">
      <c r="B102" s="150"/>
      <c r="C102" s="151"/>
      <c r="D102" s="150"/>
      <c r="E102" s="150"/>
      <c r="F102" s="150"/>
      <c r="G102" s="150"/>
      <c r="H102" s="151"/>
      <c r="I102" s="150"/>
      <c r="J102" s="150"/>
      <c r="K102" s="150"/>
      <c r="L102" s="150"/>
      <c r="M102" s="151"/>
      <c r="N102" s="150"/>
      <c r="O102" s="150"/>
      <c r="P102" s="150"/>
      <c r="Q102" s="150"/>
      <c r="R102" s="151"/>
      <c r="S102" s="150"/>
    </row>
    <row r="103" spans="2:19" x14ac:dyDescent="0.25">
      <c r="B103" s="150"/>
      <c r="C103" s="151"/>
      <c r="D103" s="150"/>
      <c r="E103" s="150"/>
      <c r="F103" s="150"/>
      <c r="G103" s="150"/>
      <c r="H103" s="150"/>
      <c r="I103" s="150"/>
      <c r="J103" s="150"/>
      <c r="K103" s="150"/>
      <c r="L103" s="150"/>
      <c r="M103" s="150"/>
      <c r="N103" s="150"/>
      <c r="O103" s="150"/>
      <c r="P103" s="150"/>
      <c r="Q103" s="150"/>
      <c r="R103" s="150"/>
      <c r="S103" s="150"/>
    </row>
    <row r="104" spans="2:19" x14ac:dyDescent="0.25">
      <c r="B104" s="150"/>
      <c r="C104" s="151"/>
      <c r="D104" s="150"/>
      <c r="E104" s="150"/>
      <c r="F104" s="150"/>
      <c r="G104" s="150"/>
      <c r="H104" s="150"/>
      <c r="I104" s="150"/>
      <c r="J104" s="150"/>
      <c r="K104" s="150"/>
      <c r="L104" s="150"/>
      <c r="M104" s="150"/>
      <c r="N104" s="150"/>
      <c r="O104" s="150"/>
      <c r="P104" s="150"/>
      <c r="Q104" s="150"/>
      <c r="R104" s="150"/>
      <c r="S104" s="150"/>
    </row>
    <row r="105" spans="2:19" x14ac:dyDescent="0.25">
      <c r="B105" s="150"/>
      <c r="C105" s="151"/>
      <c r="D105" s="150"/>
      <c r="E105" s="150"/>
      <c r="F105" s="150"/>
      <c r="G105" s="150"/>
      <c r="H105" s="150"/>
      <c r="I105" s="150"/>
      <c r="J105" s="150"/>
      <c r="K105" s="150"/>
      <c r="L105" s="150"/>
      <c r="M105" s="150"/>
      <c r="N105" s="150"/>
      <c r="O105" s="150"/>
      <c r="P105" s="150"/>
      <c r="Q105" s="150"/>
      <c r="R105" s="150"/>
      <c r="S105" s="150"/>
    </row>
    <row r="106" spans="2:19" x14ac:dyDescent="0.25">
      <c r="B106" s="150"/>
      <c r="C106" s="151"/>
      <c r="D106" s="150"/>
      <c r="E106" s="150"/>
      <c r="F106" s="150"/>
      <c r="G106" s="150"/>
      <c r="H106" s="150"/>
      <c r="I106" s="150"/>
      <c r="J106" s="150"/>
      <c r="K106" s="150"/>
      <c r="L106" s="150"/>
      <c r="M106" s="150"/>
      <c r="N106" s="150"/>
      <c r="O106" s="150"/>
      <c r="P106" s="150"/>
      <c r="Q106" s="150"/>
      <c r="R106" s="150"/>
      <c r="S106" s="150"/>
    </row>
    <row r="107" spans="2:19" x14ac:dyDescent="0.25">
      <c r="B107" s="150"/>
      <c r="C107" s="151"/>
      <c r="D107" s="150"/>
      <c r="E107" s="150"/>
      <c r="F107" s="150"/>
      <c r="G107" s="150"/>
      <c r="H107" s="150"/>
      <c r="I107" s="150"/>
      <c r="J107" s="150"/>
      <c r="K107" s="150"/>
      <c r="L107" s="150"/>
      <c r="M107" s="150"/>
      <c r="N107" s="150"/>
      <c r="O107" s="150"/>
      <c r="P107" s="150"/>
      <c r="Q107" s="150"/>
      <c r="R107" s="150"/>
      <c r="S107" s="150"/>
    </row>
    <row r="108" spans="2:19" x14ac:dyDescent="0.25">
      <c r="B108" s="150"/>
      <c r="C108" s="151"/>
      <c r="D108" s="150"/>
      <c r="E108" s="150"/>
      <c r="F108" s="150"/>
      <c r="G108" s="150"/>
      <c r="H108" s="150"/>
      <c r="I108" s="150"/>
      <c r="J108" s="150"/>
      <c r="K108" s="150"/>
      <c r="L108" s="150"/>
      <c r="M108" s="150"/>
      <c r="N108" s="150"/>
      <c r="O108" s="150"/>
      <c r="P108" s="150"/>
      <c r="Q108" s="150"/>
      <c r="R108" s="150"/>
      <c r="S108" s="150"/>
    </row>
    <row r="109" spans="2:19" x14ac:dyDescent="0.25">
      <c r="B109" s="150"/>
      <c r="C109" s="151"/>
      <c r="D109" s="150"/>
      <c r="E109" s="150"/>
      <c r="F109" s="150"/>
      <c r="G109" s="150"/>
      <c r="H109" s="150"/>
      <c r="I109" s="150"/>
      <c r="J109" s="150"/>
      <c r="K109" s="150"/>
      <c r="L109" s="150"/>
      <c r="M109" s="150"/>
      <c r="N109" s="150"/>
      <c r="O109" s="150"/>
      <c r="P109" s="150"/>
      <c r="Q109" s="150"/>
      <c r="R109" s="150"/>
      <c r="S109" s="150"/>
    </row>
    <row r="110" spans="2:19" x14ac:dyDescent="0.25">
      <c r="B110" s="150"/>
      <c r="C110" s="151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</row>
    <row r="111" spans="2:19" x14ac:dyDescent="0.25">
      <c r="B111" s="150"/>
      <c r="C111" s="151"/>
      <c r="D111" s="150"/>
      <c r="E111" s="150"/>
      <c r="F111" s="150"/>
      <c r="G111" s="150"/>
      <c r="H111" s="150"/>
      <c r="I111" s="150"/>
      <c r="J111" s="150"/>
      <c r="K111" s="150"/>
      <c r="L111" s="150"/>
      <c r="M111" s="150"/>
      <c r="N111" s="150"/>
      <c r="O111" s="150"/>
      <c r="P111" s="150"/>
      <c r="Q111" s="150"/>
      <c r="R111" s="150"/>
      <c r="S111" s="150"/>
    </row>
    <row r="112" spans="2:19" x14ac:dyDescent="0.25">
      <c r="B112" s="150"/>
      <c r="C112" s="151"/>
      <c r="D112" s="150"/>
      <c r="E112" s="150"/>
      <c r="F112" s="150"/>
      <c r="G112" s="150"/>
      <c r="H112" s="150"/>
      <c r="I112" s="150"/>
      <c r="J112" s="150"/>
      <c r="K112" s="150"/>
      <c r="L112" s="150"/>
      <c r="M112" s="150"/>
      <c r="N112" s="150"/>
      <c r="O112" s="150"/>
      <c r="P112" s="150"/>
      <c r="Q112" s="150"/>
      <c r="R112" s="150"/>
      <c r="S112" s="150"/>
    </row>
    <row r="113" spans="2:19" x14ac:dyDescent="0.25">
      <c r="B113" s="150"/>
      <c r="C113" s="151"/>
      <c r="D113" s="150"/>
      <c r="E113" s="150"/>
      <c r="F113" s="150"/>
      <c r="G113" s="150"/>
      <c r="H113" s="150"/>
      <c r="I113" s="150"/>
      <c r="J113" s="150"/>
      <c r="K113" s="150"/>
      <c r="L113" s="150"/>
      <c r="M113" s="150"/>
      <c r="N113" s="150"/>
      <c r="O113" s="150"/>
      <c r="P113" s="150"/>
      <c r="Q113" s="150"/>
      <c r="R113" s="150"/>
      <c r="S113" s="150"/>
    </row>
    <row r="114" spans="2:19" x14ac:dyDescent="0.25">
      <c r="B114" s="150"/>
      <c r="C114" s="151"/>
      <c r="D114" s="150"/>
      <c r="E114" s="150"/>
      <c r="F114" s="150"/>
      <c r="G114" s="150"/>
      <c r="H114" s="150"/>
      <c r="I114" s="150"/>
      <c r="J114" s="150"/>
      <c r="K114" s="150"/>
      <c r="L114" s="150"/>
      <c r="M114" s="150"/>
      <c r="N114" s="150"/>
      <c r="O114" s="150"/>
      <c r="P114" s="150"/>
      <c r="Q114" s="150"/>
      <c r="R114" s="150"/>
      <c r="S114" s="150"/>
    </row>
    <row r="115" spans="2:19" x14ac:dyDescent="0.25">
      <c r="B115" s="150"/>
      <c r="C115" s="151"/>
      <c r="D115" s="150"/>
      <c r="E115" s="150"/>
      <c r="F115" s="150"/>
      <c r="G115" s="150"/>
      <c r="H115" s="150"/>
      <c r="I115" s="150"/>
      <c r="J115" s="150"/>
      <c r="K115" s="150"/>
      <c r="L115" s="150"/>
      <c r="M115" s="150"/>
      <c r="N115" s="150"/>
      <c r="O115" s="150"/>
      <c r="P115" s="150"/>
      <c r="Q115" s="150"/>
      <c r="R115" s="150"/>
      <c r="S115" s="150"/>
    </row>
    <row r="116" spans="2:19" x14ac:dyDescent="0.25">
      <c r="B116" s="150"/>
      <c r="C116" s="151"/>
      <c r="D116" s="150"/>
      <c r="E116" s="150"/>
      <c r="F116" s="150"/>
      <c r="G116" s="150"/>
      <c r="H116" s="150"/>
      <c r="I116" s="150"/>
      <c r="J116" s="150"/>
      <c r="K116" s="150"/>
      <c r="L116" s="150"/>
      <c r="M116" s="150"/>
      <c r="N116" s="150"/>
      <c r="O116" s="150"/>
      <c r="P116" s="150"/>
      <c r="Q116" s="150"/>
      <c r="R116" s="150"/>
      <c r="S116" s="150"/>
    </row>
    <row r="117" spans="2:19" x14ac:dyDescent="0.25">
      <c r="B117" s="150"/>
      <c r="C117" s="151"/>
      <c r="D117" s="150"/>
      <c r="E117" s="150"/>
      <c r="F117" s="150"/>
      <c r="G117" s="150"/>
      <c r="H117" s="150"/>
      <c r="I117" s="150"/>
      <c r="J117" s="150"/>
      <c r="K117" s="150"/>
      <c r="L117" s="150"/>
      <c r="M117" s="150"/>
      <c r="N117" s="150"/>
      <c r="O117" s="150"/>
      <c r="P117" s="150"/>
      <c r="Q117" s="150"/>
      <c r="R117" s="150"/>
      <c r="S117" s="150"/>
    </row>
    <row r="118" spans="2:19" x14ac:dyDescent="0.25">
      <c r="B118" s="150"/>
      <c r="C118" s="151"/>
      <c r="D118" s="150"/>
      <c r="E118" s="150"/>
      <c r="F118" s="150"/>
      <c r="G118" s="150"/>
      <c r="H118" s="150"/>
      <c r="I118" s="150"/>
      <c r="J118" s="150"/>
      <c r="K118" s="150"/>
      <c r="L118" s="150"/>
      <c r="M118" s="150"/>
      <c r="N118" s="150"/>
      <c r="O118" s="150"/>
      <c r="P118" s="150"/>
      <c r="Q118" s="150"/>
      <c r="R118" s="150"/>
      <c r="S118" s="150"/>
    </row>
    <row r="119" spans="2:19" x14ac:dyDescent="0.25">
      <c r="B119" s="150"/>
      <c r="C119" s="151"/>
      <c r="D119" s="150"/>
      <c r="E119" s="150"/>
      <c r="F119" s="150"/>
      <c r="G119" s="150"/>
      <c r="H119" s="150"/>
      <c r="I119" s="150"/>
      <c r="J119" s="150"/>
      <c r="K119" s="150"/>
      <c r="L119" s="150"/>
      <c r="M119" s="150"/>
      <c r="N119" s="150"/>
      <c r="O119" s="150"/>
      <c r="P119" s="150"/>
      <c r="Q119" s="150"/>
      <c r="R119" s="150"/>
      <c r="S119" s="150"/>
    </row>
    <row r="120" spans="2:19" x14ac:dyDescent="0.25">
      <c r="B120" s="150"/>
      <c r="C120" s="151"/>
      <c r="D120" s="150"/>
      <c r="E120" s="150"/>
      <c r="F120" s="150"/>
      <c r="G120" s="150"/>
      <c r="H120" s="150"/>
      <c r="I120" s="150"/>
      <c r="J120" s="150"/>
      <c r="K120" s="150"/>
      <c r="L120" s="150"/>
      <c r="M120" s="150"/>
      <c r="N120" s="150"/>
      <c r="O120" s="150"/>
      <c r="P120" s="150"/>
      <c r="Q120" s="150"/>
      <c r="R120" s="150"/>
      <c r="S120" s="150"/>
    </row>
    <row r="121" spans="2:19" x14ac:dyDescent="0.25">
      <c r="B121" s="150"/>
      <c r="C121" s="151"/>
      <c r="D121" s="150"/>
      <c r="E121" s="150"/>
      <c r="F121" s="150"/>
      <c r="G121" s="150"/>
      <c r="H121" s="150"/>
      <c r="I121" s="150"/>
      <c r="J121" s="150"/>
      <c r="K121" s="150"/>
      <c r="L121" s="150"/>
      <c r="M121" s="150"/>
      <c r="N121" s="150"/>
      <c r="O121" s="150"/>
      <c r="P121" s="150"/>
      <c r="Q121" s="150"/>
      <c r="R121" s="150"/>
      <c r="S121" s="150"/>
    </row>
    <row r="122" spans="2:19" x14ac:dyDescent="0.25">
      <c r="B122" s="150"/>
      <c r="C122" s="151"/>
      <c r="D122" s="150"/>
      <c r="E122" s="150"/>
      <c r="F122" s="150"/>
      <c r="G122" s="150"/>
      <c r="H122" s="150"/>
      <c r="I122" s="150"/>
      <c r="J122" s="150"/>
      <c r="K122" s="150"/>
      <c r="L122" s="150"/>
      <c r="M122" s="150"/>
      <c r="N122" s="150"/>
      <c r="O122" s="150"/>
      <c r="P122" s="150"/>
      <c r="Q122" s="150"/>
      <c r="R122" s="150"/>
      <c r="S122" s="150"/>
    </row>
    <row r="123" spans="2:19" x14ac:dyDescent="0.25">
      <c r="B123" s="150"/>
      <c r="C123" s="151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0"/>
      <c r="O123" s="150"/>
      <c r="P123" s="150"/>
      <c r="Q123" s="150"/>
      <c r="R123" s="150"/>
      <c r="S123" s="150"/>
    </row>
    <row r="124" spans="2:19" x14ac:dyDescent="0.25">
      <c r="B124" s="150"/>
      <c r="C124" s="151"/>
      <c r="D124" s="150"/>
      <c r="E124" s="150"/>
      <c r="F124" s="150"/>
      <c r="G124" s="150"/>
      <c r="H124" s="150"/>
      <c r="I124" s="150"/>
      <c r="J124" s="150"/>
      <c r="K124" s="150"/>
      <c r="L124" s="150"/>
      <c r="M124" s="150"/>
      <c r="N124" s="150"/>
      <c r="O124" s="150"/>
      <c r="P124" s="150"/>
      <c r="Q124" s="150"/>
      <c r="R124" s="150"/>
      <c r="S124" s="150"/>
    </row>
    <row r="125" spans="2:19" x14ac:dyDescent="0.25">
      <c r="B125" s="150"/>
      <c r="C125" s="151"/>
      <c r="D125" s="150"/>
      <c r="E125" s="150"/>
      <c r="F125" s="150"/>
      <c r="G125" s="150"/>
      <c r="H125" s="150"/>
      <c r="I125" s="150"/>
      <c r="J125" s="150"/>
      <c r="K125" s="150"/>
      <c r="L125" s="150"/>
      <c r="M125" s="150"/>
      <c r="N125" s="150"/>
      <c r="O125" s="150"/>
      <c r="P125" s="150"/>
      <c r="Q125" s="150"/>
      <c r="R125" s="150"/>
      <c r="S125" s="150"/>
    </row>
    <row r="126" spans="2:19" x14ac:dyDescent="0.25">
      <c r="B126" s="150"/>
      <c r="C126" s="151"/>
      <c r="D126" s="150"/>
      <c r="E126" s="150"/>
      <c r="F126" s="150"/>
      <c r="G126" s="150"/>
      <c r="H126" s="150"/>
      <c r="I126" s="150"/>
      <c r="J126" s="150"/>
      <c r="K126" s="150"/>
      <c r="L126" s="150"/>
      <c r="M126" s="150"/>
      <c r="N126" s="150"/>
      <c r="O126" s="150"/>
      <c r="P126" s="150"/>
      <c r="Q126" s="150"/>
      <c r="R126" s="150"/>
      <c r="S126" s="150"/>
    </row>
  </sheetData>
  <mergeCells count="16">
    <mergeCell ref="B51:C51"/>
    <mergeCell ref="B49:C49"/>
    <mergeCell ref="B2:S2"/>
    <mergeCell ref="B3:B6"/>
    <mergeCell ref="C3:C6"/>
    <mergeCell ref="D3:R3"/>
    <mergeCell ref="S3:S6"/>
    <mergeCell ref="D4:H4"/>
    <mergeCell ref="I4:M4"/>
    <mergeCell ref="N4:R4"/>
    <mergeCell ref="D5:G5"/>
    <mergeCell ref="H5:H6"/>
    <mergeCell ref="I5:L5"/>
    <mergeCell ref="M5:M6"/>
    <mergeCell ref="N5:Q5"/>
    <mergeCell ref="R5:R6"/>
  </mergeCells>
  <printOptions horizontalCentered="1"/>
  <pageMargins left="0.7" right="0.7" top="0.75" bottom="0.75" header="0.3" footer="0.3"/>
  <pageSetup paperSize="9" scale="4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  <pageSetUpPr fitToPage="1"/>
  </sheetPr>
  <dimension ref="B1:K51"/>
  <sheetViews>
    <sheetView topLeftCell="A4" zoomScale="80" zoomScaleNormal="80" workbookViewId="0">
      <selection activeCell="J48" sqref="D6:J48"/>
    </sheetView>
  </sheetViews>
  <sheetFormatPr defaultColWidth="9.140625" defaultRowHeight="15" x14ac:dyDescent="0.25"/>
  <cols>
    <col min="1" max="1" width="9.140625" style="143"/>
    <col min="2" max="2" width="13.7109375" style="143" customWidth="1"/>
    <col min="3" max="3" width="90.7109375" style="143" customWidth="1"/>
    <col min="4" max="10" width="13.7109375" style="143" customWidth="1"/>
    <col min="11" max="11" width="9.140625" style="463"/>
    <col min="12" max="16384" width="9.140625" style="143"/>
  </cols>
  <sheetData>
    <row r="1" spans="2:11" ht="15.75" thickBot="1" x14ac:dyDescent="0.3"/>
    <row r="2" spans="2:11" ht="25.15" customHeight="1" thickTop="1" thickBot="1" x14ac:dyDescent="0.3">
      <c r="B2" s="479" t="s">
        <v>540</v>
      </c>
      <c r="C2" s="480"/>
      <c r="D2" s="480"/>
      <c r="E2" s="480"/>
      <c r="F2" s="480"/>
      <c r="G2" s="480"/>
      <c r="H2" s="480"/>
      <c r="I2" s="480"/>
      <c r="J2" s="502"/>
    </row>
    <row r="3" spans="2:11" ht="18" customHeight="1" thickTop="1" x14ac:dyDescent="0.25">
      <c r="B3" s="492" t="s">
        <v>54</v>
      </c>
      <c r="C3" s="485" t="s">
        <v>55</v>
      </c>
      <c r="D3" s="492" t="s">
        <v>453</v>
      </c>
      <c r="E3" s="526" t="s">
        <v>454</v>
      </c>
      <c r="F3" s="526" t="s">
        <v>455</v>
      </c>
      <c r="G3" s="526" t="s">
        <v>456</v>
      </c>
      <c r="H3" s="526" t="s">
        <v>457</v>
      </c>
      <c r="I3" s="484" t="s">
        <v>458</v>
      </c>
      <c r="J3" s="516" t="s">
        <v>52</v>
      </c>
    </row>
    <row r="4" spans="2:11" ht="25.15" customHeight="1" x14ac:dyDescent="0.25">
      <c r="B4" s="493"/>
      <c r="C4" s="495"/>
      <c r="D4" s="493"/>
      <c r="E4" s="527"/>
      <c r="F4" s="527"/>
      <c r="G4" s="527"/>
      <c r="H4" s="527"/>
      <c r="I4" s="529"/>
      <c r="J4" s="517"/>
    </row>
    <row r="5" spans="2:11" ht="25.15" customHeight="1" thickBot="1" x14ac:dyDescent="0.3">
      <c r="B5" s="494"/>
      <c r="C5" s="496"/>
      <c r="D5" s="494"/>
      <c r="E5" s="528"/>
      <c r="F5" s="528"/>
      <c r="G5" s="528"/>
      <c r="H5" s="528"/>
      <c r="I5" s="530"/>
      <c r="J5" s="518"/>
    </row>
    <row r="6" spans="2:11" ht="21.95" customHeight="1" thickTop="1" thickBot="1" x14ac:dyDescent="0.3">
      <c r="B6" s="155">
        <v>1</v>
      </c>
      <c r="C6" s="156" t="s">
        <v>8</v>
      </c>
      <c r="D6" s="222">
        <v>0</v>
      </c>
      <c r="E6" s="223">
        <v>0</v>
      </c>
      <c r="F6" s="223">
        <v>14</v>
      </c>
      <c r="G6" s="223">
        <v>2</v>
      </c>
      <c r="H6" s="223">
        <v>0</v>
      </c>
      <c r="I6" s="224">
        <v>4</v>
      </c>
      <c r="J6" s="225">
        <v>20</v>
      </c>
    </row>
    <row r="7" spans="2:11" ht="21.95" customHeight="1" thickTop="1" x14ac:dyDescent="0.25">
      <c r="B7" s="162">
        <v>10</v>
      </c>
      <c r="C7" s="163" t="s">
        <v>9</v>
      </c>
      <c r="D7" s="184">
        <v>0</v>
      </c>
      <c r="E7" s="166">
        <v>0</v>
      </c>
      <c r="F7" s="166">
        <v>5</v>
      </c>
      <c r="G7" s="166">
        <v>0</v>
      </c>
      <c r="H7" s="166">
        <v>0</v>
      </c>
      <c r="I7" s="211">
        <v>2</v>
      </c>
      <c r="J7" s="226">
        <v>7</v>
      </c>
      <c r="K7" s="464" t="s">
        <v>284</v>
      </c>
    </row>
    <row r="8" spans="2:11" ht="21.95" customHeight="1" x14ac:dyDescent="0.25">
      <c r="B8" s="162">
        <v>11</v>
      </c>
      <c r="C8" s="163" t="s">
        <v>10</v>
      </c>
      <c r="D8" s="184">
        <v>0</v>
      </c>
      <c r="E8" s="166">
        <v>0</v>
      </c>
      <c r="F8" s="166">
        <v>3</v>
      </c>
      <c r="G8" s="166">
        <v>2</v>
      </c>
      <c r="H8" s="166">
        <v>0</v>
      </c>
      <c r="I8" s="211">
        <v>0</v>
      </c>
      <c r="J8" s="226">
        <v>5</v>
      </c>
      <c r="K8" s="463" t="s">
        <v>271</v>
      </c>
    </row>
    <row r="9" spans="2:11" ht="21.95" customHeight="1" x14ac:dyDescent="0.25">
      <c r="B9" s="162">
        <v>12</v>
      </c>
      <c r="C9" s="163" t="s">
        <v>11</v>
      </c>
      <c r="D9" s="184">
        <v>0</v>
      </c>
      <c r="E9" s="166">
        <v>0</v>
      </c>
      <c r="F9" s="166">
        <v>4</v>
      </c>
      <c r="G9" s="166">
        <v>0</v>
      </c>
      <c r="H9" s="166">
        <v>0</v>
      </c>
      <c r="I9" s="211">
        <v>0</v>
      </c>
      <c r="J9" s="226">
        <v>4</v>
      </c>
      <c r="K9" s="463" t="s">
        <v>448</v>
      </c>
    </row>
    <row r="10" spans="2:11" ht="21.95" customHeight="1" thickBot="1" x14ac:dyDescent="0.3">
      <c r="B10" s="162">
        <v>19</v>
      </c>
      <c r="C10" s="163" t="s">
        <v>12</v>
      </c>
      <c r="D10" s="184">
        <v>0</v>
      </c>
      <c r="E10" s="166">
        <v>0</v>
      </c>
      <c r="F10" s="166">
        <v>2</v>
      </c>
      <c r="G10" s="166">
        <v>0</v>
      </c>
      <c r="H10" s="166">
        <v>0</v>
      </c>
      <c r="I10" s="211">
        <v>2</v>
      </c>
      <c r="J10" s="226">
        <v>4</v>
      </c>
      <c r="K10" s="463" t="s">
        <v>286</v>
      </c>
    </row>
    <row r="11" spans="2:11" ht="21.95" customHeight="1" thickTop="1" thickBot="1" x14ac:dyDescent="0.3">
      <c r="B11" s="155">
        <v>2</v>
      </c>
      <c r="C11" s="156" t="s">
        <v>13</v>
      </c>
      <c r="D11" s="222">
        <v>0</v>
      </c>
      <c r="E11" s="223">
        <v>6</v>
      </c>
      <c r="F11" s="223">
        <v>10</v>
      </c>
      <c r="G11" s="223">
        <v>3</v>
      </c>
      <c r="H11" s="223">
        <v>0</v>
      </c>
      <c r="I11" s="224">
        <v>2</v>
      </c>
      <c r="J11" s="225">
        <v>21</v>
      </c>
    </row>
    <row r="12" spans="2:11" ht="21.95" customHeight="1" thickTop="1" x14ac:dyDescent="0.25">
      <c r="B12" s="170">
        <v>20</v>
      </c>
      <c r="C12" s="163" t="s">
        <v>14</v>
      </c>
      <c r="D12" s="184">
        <v>0</v>
      </c>
      <c r="E12" s="166">
        <v>1</v>
      </c>
      <c r="F12" s="166">
        <v>2</v>
      </c>
      <c r="G12" s="166">
        <v>1</v>
      </c>
      <c r="H12" s="166">
        <v>0</v>
      </c>
      <c r="I12" s="211">
        <v>0</v>
      </c>
      <c r="J12" s="226">
        <v>4</v>
      </c>
      <c r="K12" s="463" t="s">
        <v>287</v>
      </c>
    </row>
    <row r="13" spans="2:11" ht="21.95" customHeight="1" x14ac:dyDescent="0.25">
      <c r="B13" s="162">
        <v>21</v>
      </c>
      <c r="C13" s="163" t="s">
        <v>15</v>
      </c>
      <c r="D13" s="184">
        <v>0</v>
      </c>
      <c r="E13" s="166">
        <v>0</v>
      </c>
      <c r="F13" s="166">
        <v>0</v>
      </c>
      <c r="G13" s="166">
        <v>1</v>
      </c>
      <c r="H13" s="166">
        <v>0</v>
      </c>
      <c r="I13" s="211">
        <v>0</v>
      </c>
      <c r="J13" s="226">
        <v>1</v>
      </c>
      <c r="K13" s="463" t="s">
        <v>288</v>
      </c>
    </row>
    <row r="14" spans="2:11" ht="21.95" customHeight="1" x14ac:dyDescent="0.25">
      <c r="B14" s="162">
        <v>22</v>
      </c>
      <c r="C14" s="163" t="s">
        <v>16</v>
      </c>
      <c r="D14" s="184">
        <v>0</v>
      </c>
      <c r="E14" s="166">
        <v>0</v>
      </c>
      <c r="F14" s="166">
        <v>0</v>
      </c>
      <c r="G14" s="166">
        <v>0</v>
      </c>
      <c r="H14" s="166">
        <v>0</v>
      </c>
      <c r="I14" s="211">
        <v>0</v>
      </c>
      <c r="J14" s="226">
        <v>0</v>
      </c>
      <c r="K14" s="463" t="s">
        <v>289</v>
      </c>
    </row>
    <row r="15" spans="2:11" ht="21.95" customHeight="1" x14ac:dyDescent="0.25">
      <c r="B15" s="162">
        <v>23</v>
      </c>
      <c r="C15" s="163" t="s">
        <v>17</v>
      </c>
      <c r="D15" s="184">
        <v>0</v>
      </c>
      <c r="E15" s="166">
        <v>0</v>
      </c>
      <c r="F15" s="166">
        <v>0</v>
      </c>
      <c r="G15" s="166">
        <v>0</v>
      </c>
      <c r="H15" s="166">
        <v>0</v>
      </c>
      <c r="I15" s="211">
        <v>0</v>
      </c>
      <c r="J15" s="226">
        <v>0</v>
      </c>
      <c r="K15" s="463" t="s">
        <v>272</v>
      </c>
    </row>
    <row r="16" spans="2:11" ht="21.95" customHeight="1" x14ac:dyDescent="0.25">
      <c r="B16" s="162">
        <v>24</v>
      </c>
      <c r="C16" s="163" t="s">
        <v>18</v>
      </c>
      <c r="D16" s="184">
        <v>0</v>
      </c>
      <c r="E16" s="166">
        <v>4</v>
      </c>
      <c r="F16" s="166">
        <v>8</v>
      </c>
      <c r="G16" s="166">
        <v>1</v>
      </c>
      <c r="H16" s="166">
        <v>0</v>
      </c>
      <c r="I16" s="211">
        <v>2</v>
      </c>
      <c r="J16" s="226">
        <v>15</v>
      </c>
      <c r="K16" s="463" t="s">
        <v>290</v>
      </c>
    </row>
    <row r="17" spans="2:11" ht="21.95" customHeight="1" x14ac:dyDescent="0.25">
      <c r="B17" s="162">
        <v>25</v>
      </c>
      <c r="C17" s="163" t="s">
        <v>19</v>
      </c>
      <c r="D17" s="184">
        <v>0</v>
      </c>
      <c r="E17" s="166">
        <v>0</v>
      </c>
      <c r="F17" s="166">
        <v>0</v>
      </c>
      <c r="G17" s="166">
        <v>0</v>
      </c>
      <c r="H17" s="166">
        <v>0</v>
      </c>
      <c r="I17" s="211">
        <v>0</v>
      </c>
      <c r="J17" s="226">
        <v>0</v>
      </c>
      <c r="K17" s="463" t="s">
        <v>291</v>
      </c>
    </row>
    <row r="18" spans="2:11" ht="21.95" customHeight="1" thickBot="1" x14ac:dyDescent="0.3">
      <c r="B18" s="171">
        <v>29</v>
      </c>
      <c r="C18" s="163" t="s">
        <v>20</v>
      </c>
      <c r="D18" s="184">
        <v>0</v>
      </c>
      <c r="E18" s="166">
        <v>1</v>
      </c>
      <c r="F18" s="166">
        <v>0</v>
      </c>
      <c r="G18" s="166">
        <v>0</v>
      </c>
      <c r="H18" s="166">
        <v>0</v>
      </c>
      <c r="I18" s="211">
        <v>0</v>
      </c>
      <c r="J18" s="226">
        <v>1</v>
      </c>
      <c r="K18" s="463" t="s">
        <v>292</v>
      </c>
    </row>
    <row r="19" spans="2:11" ht="21.95" customHeight="1" thickTop="1" thickBot="1" x14ac:dyDescent="0.3">
      <c r="B19" s="155">
        <v>3</v>
      </c>
      <c r="C19" s="156" t="s">
        <v>21</v>
      </c>
      <c r="D19" s="222">
        <v>0</v>
      </c>
      <c r="E19" s="223">
        <v>7</v>
      </c>
      <c r="F19" s="223">
        <v>11</v>
      </c>
      <c r="G19" s="223">
        <v>2</v>
      </c>
      <c r="H19" s="223">
        <v>0</v>
      </c>
      <c r="I19" s="224">
        <v>3</v>
      </c>
      <c r="J19" s="225">
        <v>23</v>
      </c>
    </row>
    <row r="20" spans="2:11" ht="21.95" customHeight="1" thickTop="1" x14ac:dyDescent="0.25">
      <c r="B20" s="162">
        <v>30</v>
      </c>
      <c r="C20" s="163" t="s">
        <v>22</v>
      </c>
      <c r="D20" s="184">
        <v>0</v>
      </c>
      <c r="E20" s="166">
        <v>3</v>
      </c>
      <c r="F20" s="166">
        <v>7</v>
      </c>
      <c r="G20" s="166">
        <v>1</v>
      </c>
      <c r="H20" s="166">
        <v>0</v>
      </c>
      <c r="I20" s="211">
        <v>0</v>
      </c>
      <c r="J20" s="226">
        <v>11</v>
      </c>
      <c r="K20" s="463" t="s">
        <v>293</v>
      </c>
    </row>
    <row r="21" spans="2:11" ht="21.95" customHeight="1" x14ac:dyDescent="0.25">
      <c r="B21" s="162">
        <v>31</v>
      </c>
      <c r="C21" s="163" t="s">
        <v>23</v>
      </c>
      <c r="D21" s="184">
        <v>0</v>
      </c>
      <c r="E21" s="166">
        <v>1</v>
      </c>
      <c r="F21" s="166">
        <v>0</v>
      </c>
      <c r="G21" s="166">
        <v>0</v>
      </c>
      <c r="H21" s="166">
        <v>0</v>
      </c>
      <c r="I21" s="211">
        <v>0</v>
      </c>
      <c r="J21" s="226">
        <v>1</v>
      </c>
      <c r="K21" s="463" t="s">
        <v>294</v>
      </c>
    </row>
    <row r="22" spans="2:11" ht="21.95" customHeight="1" x14ac:dyDescent="0.25">
      <c r="B22" s="162">
        <v>32</v>
      </c>
      <c r="C22" s="163" t="s">
        <v>24</v>
      </c>
      <c r="D22" s="184">
        <v>0</v>
      </c>
      <c r="E22" s="166">
        <v>1</v>
      </c>
      <c r="F22" s="166">
        <v>2</v>
      </c>
      <c r="G22" s="166">
        <v>0</v>
      </c>
      <c r="H22" s="166">
        <v>0</v>
      </c>
      <c r="I22" s="211">
        <v>1</v>
      </c>
      <c r="J22" s="226">
        <v>4</v>
      </c>
      <c r="K22" s="463" t="s">
        <v>295</v>
      </c>
    </row>
    <row r="23" spans="2:11" ht="21.95" customHeight="1" x14ac:dyDescent="0.25">
      <c r="B23" s="162">
        <v>33</v>
      </c>
      <c r="C23" s="163" t="s">
        <v>25</v>
      </c>
      <c r="D23" s="184">
        <v>0</v>
      </c>
      <c r="E23" s="166">
        <v>0</v>
      </c>
      <c r="F23" s="166">
        <v>0</v>
      </c>
      <c r="G23" s="166">
        <v>1</v>
      </c>
      <c r="H23" s="166">
        <v>0</v>
      </c>
      <c r="I23" s="211">
        <v>0</v>
      </c>
      <c r="J23" s="226">
        <v>1</v>
      </c>
      <c r="K23" s="463" t="s">
        <v>296</v>
      </c>
    </row>
    <row r="24" spans="2:11" ht="21.95" customHeight="1" x14ac:dyDescent="0.25">
      <c r="B24" s="162">
        <v>34</v>
      </c>
      <c r="C24" s="163" t="s">
        <v>26</v>
      </c>
      <c r="D24" s="184">
        <v>0</v>
      </c>
      <c r="E24" s="166">
        <v>1</v>
      </c>
      <c r="F24" s="166">
        <v>1</v>
      </c>
      <c r="G24" s="166">
        <v>0</v>
      </c>
      <c r="H24" s="166">
        <v>0</v>
      </c>
      <c r="I24" s="211">
        <v>2</v>
      </c>
      <c r="J24" s="226">
        <v>4</v>
      </c>
      <c r="K24" s="463" t="s">
        <v>297</v>
      </c>
    </row>
    <row r="25" spans="2:11" ht="21.95" customHeight="1" x14ac:dyDescent="0.25">
      <c r="B25" s="162">
        <v>35</v>
      </c>
      <c r="C25" s="163" t="s">
        <v>27</v>
      </c>
      <c r="D25" s="184">
        <v>0</v>
      </c>
      <c r="E25" s="166">
        <v>0</v>
      </c>
      <c r="F25" s="166">
        <v>0</v>
      </c>
      <c r="G25" s="166">
        <v>0</v>
      </c>
      <c r="H25" s="166">
        <v>0</v>
      </c>
      <c r="I25" s="211">
        <v>0</v>
      </c>
      <c r="J25" s="226">
        <v>0</v>
      </c>
      <c r="K25" s="463" t="s">
        <v>298</v>
      </c>
    </row>
    <row r="26" spans="2:11" ht="21.95" customHeight="1" thickBot="1" x14ac:dyDescent="0.3">
      <c r="B26" s="162">
        <v>39</v>
      </c>
      <c r="C26" s="163" t="s">
        <v>28</v>
      </c>
      <c r="D26" s="184">
        <v>0</v>
      </c>
      <c r="E26" s="166">
        <v>1</v>
      </c>
      <c r="F26" s="166">
        <v>1</v>
      </c>
      <c r="G26" s="166">
        <v>0</v>
      </c>
      <c r="H26" s="166">
        <v>0</v>
      </c>
      <c r="I26" s="211">
        <v>0</v>
      </c>
      <c r="J26" s="226">
        <v>2</v>
      </c>
      <c r="K26" s="463" t="s">
        <v>299</v>
      </c>
    </row>
    <row r="27" spans="2:11" ht="21.95" customHeight="1" thickTop="1" thickBot="1" x14ac:dyDescent="0.3">
      <c r="B27" s="155">
        <v>4</v>
      </c>
      <c r="C27" s="156" t="s">
        <v>29</v>
      </c>
      <c r="D27" s="222">
        <v>0</v>
      </c>
      <c r="E27" s="223">
        <v>2004</v>
      </c>
      <c r="F27" s="223">
        <v>64</v>
      </c>
      <c r="G27" s="223">
        <v>627</v>
      </c>
      <c r="H27" s="223">
        <v>15</v>
      </c>
      <c r="I27" s="224">
        <v>0</v>
      </c>
      <c r="J27" s="225">
        <v>3031</v>
      </c>
    </row>
    <row r="28" spans="2:11" ht="21.95" customHeight="1" thickTop="1" x14ac:dyDescent="0.25">
      <c r="B28" s="162">
        <v>40</v>
      </c>
      <c r="C28" s="163" t="s">
        <v>30</v>
      </c>
      <c r="D28" s="184">
        <v>0</v>
      </c>
      <c r="E28" s="166">
        <v>23</v>
      </c>
      <c r="F28" s="166">
        <v>10</v>
      </c>
      <c r="G28" s="166">
        <v>43</v>
      </c>
      <c r="H28" s="166">
        <v>1</v>
      </c>
      <c r="I28" s="211">
        <v>3</v>
      </c>
      <c r="J28" s="226">
        <v>80</v>
      </c>
      <c r="K28" s="463" t="s">
        <v>300</v>
      </c>
    </row>
    <row r="29" spans="2:11" ht="21.95" customHeight="1" x14ac:dyDescent="0.25">
      <c r="B29" s="162">
        <v>41</v>
      </c>
      <c r="C29" s="163" t="s">
        <v>31</v>
      </c>
      <c r="D29" s="184">
        <v>0</v>
      </c>
      <c r="E29" s="166">
        <v>284</v>
      </c>
      <c r="F29" s="166">
        <v>39</v>
      </c>
      <c r="G29" s="166">
        <v>240</v>
      </c>
      <c r="H29" s="166">
        <v>3</v>
      </c>
      <c r="I29" s="211">
        <v>22</v>
      </c>
      <c r="J29" s="226">
        <v>588</v>
      </c>
      <c r="K29" s="463" t="s">
        <v>301</v>
      </c>
    </row>
    <row r="30" spans="2:11" ht="35.1" customHeight="1" x14ac:dyDescent="0.25">
      <c r="B30" s="162">
        <v>42</v>
      </c>
      <c r="C30" s="163" t="s">
        <v>32</v>
      </c>
      <c r="D30" s="184">
        <v>0</v>
      </c>
      <c r="E30" s="166">
        <v>1671</v>
      </c>
      <c r="F30" s="166">
        <v>10</v>
      </c>
      <c r="G30" s="166">
        <v>329</v>
      </c>
      <c r="H30" s="166">
        <v>11</v>
      </c>
      <c r="I30" s="211">
        <v>294</v>
      </c>
      <c r="J30" s="226">
        <v>2315</v>
      </c>
      <c r="K30" s="463" t="s">
        <v>302</v>
      </c>
    </row>
    <row r="31" spans="2:11" ht="21.95" customHeight="1" x14ac:dyDescent="0.25">
      <c r="B31" s="162">
        <v>43</v>
      </c>
      <c r="C31" s="163" t="s">
        <v>33</v>
      </c>
      <c r="D31" s="184">
        <v>0</v>
      </c>
      <c r="E31" s="166">
        <v>10</v>
      </c>
      <c r="F31" s="166">
        <v>0</v>
      </c>
      <c r="G31" s="166">
        <v>2</v>
      </c>
      <c r="H31" s="166">
        <v>0</v>
      </c>
      <c r="I31" s="211">
        <v>1</v>
      </c>
      <c r="J31" s="226">
        <v>13</v>
      </c>
      <c r="K31" s="463" t="s">
        <v>303</v>
      </c>
    </row>
    <row r="32" spans="2:11" ht="21.95" customHeight="1" thickBot="1" x14ac:dyDescent="0.3">
      <c r="B32" s="162">
        <v>49</v>
      </c>
      <c r="C32" s="163" t="s">
        <v>34</v>
      </c>
      <c r="D32" s="184">
        <v>0</v>
      </c>
      <c r="E32" s="166">
        <v>16</v>
      </c>
      <c r="F32" s="166">
        <v>5</v>
      </c>
      <c r="G32" s="166">
        <v>13</v>
      </c>
      <c r="H32" s="166">
        <v>0</v>
      </c>
      <c r="I32" s="211">
        <v>1</v>
      </c>
      <c r="J32" s="226">
        <v>35</v>
      </c>
      <c r="K32" s="463" t="s">
        <v>304</v>
      </c>
    </row>
    <row r="33" spans="2:11" ht="21.95" customHeight="1" thickTop="1" thickBot="1" x14ac:dyDescent="0.3">
      <c r="B33" s="155">
        <v>5</v>
      </c>
      <c r="C33" s="156" t="s">
        <v>35</v>
      </c>
      <c r="D33" s="222">
        <v>0</v>
      </c>
      <c r="E33" s="223">
        <v>76</v>
      </c>
      <c r="F33" s="223">
        <v>132</v>
      </c>
      <c r="G33" s="223">
        <v>40</v>
      </c>
      <c r="H33" s="223">
        <v>0</v>
      </c>
      <c r="I33" s="224">
        <v>0</v>
      </c>
      <c r="J33" s="225">
        <v>274</v>
      </c>
    </row>
    <row r="34" spans="2:11" ht="21.95" customHeight="1" thickTop="1" x14ac:dyDescent="0.25">
      <c r="B34" s="162">
        <v>50</v>
      </c>
      <c r="C34" s="163" t="s">
        <v>36</v>
      </c>
      <c r="D34" s="184">
        <v>0</v>
      </c>
      <c r="E34" s="166">
        <v>3</v>
      </c>
      <c r="F34" s="166">
        <v>4</v>
      </c>
      <c r="G34" s="166">
        <v>2</v>
      </c>
      <c r="H34" s="166">
        <v>0</v>
      </c>
      <c r="I34" s="211">
        <v>4</v>
      </c>
      <c r="J34" s="226">
        <v>13</v>
      </c>
      <c r="K34" s="463" t="s">
        <v>305</v>
      </c>
    </row>
    <row r="35" spans="2:11" ht="21.95" customHeight="1" x14ac:dyDescent="0.25">
      <c r="B35" s="162">
        <v>51</v>
      </c>
      <c r="C35" s="163" t="s">
        <v>37</v>
      </c>
      <c r="D35" s="184">
        <v>0</v>
      </c>
      <c r="E35" s="166">
        <v>4</v>
      </c>
      <c r="F35" s="166">
        <v>1</v>
      </c>
      <c r="G35" s="166">
        <v>2</v>
      </c>
      <c r="H35" s="166">
        <v>0</v>
      </c>
      <c r="I35" s="211">
        <v>1</v>
      </c>
      <c r="J35" s="226">
        <v>8</v>
      </c>
      <c r="K35" s="463" t="s">
        <v>306</v>
      </c>
    </row>
    <row r="36" spans="2:11" ht="21.95" customHeight="1" x14ac:dyDescent="0.25">
      <c r="B36" s="162">
        <v>52</v>
      </c>
      <c r="C36" s="163" t="s">
        <v>38</v>
      </c>
      <c r="D36" s="184">
        <v>0</v>
      </c>
      <c r="E36" s="166">
        <v>8</v>
      </c>
      <c r="F36" s="166">
        <v>34</v>
      </c>
      <c r="G36" s="166">
        <v>5</v>
      </c>
      <c r="H36" s="166">
        <v>0</v>
      </c>
      <c r="I36" s="211">
        <v>2</v>
      </c>
      <c r="J36" s="226">
        <v>49</v>
      </c>
      <c r="K36" s="463" t="s">
        <v>307</v>
      </c>
    </row>
    <row r="37" spans="2:11" ht="21.95" customHeight="1" x14ac:dyDescent="0.25">
      <c r="B37" s="162">
        <v>53</v>
      </c>
      <c r="C37" s="163" t="s">
        <v>39</v>
      </c>
      <c r="D37" s="184">
        <v>0</v>
      </c>
      <c r="E37" s="166">
        <v>19</v>
      </c>
      <c r="F37" s="166">
        <v>67</v>
      </c>
      <c r="G37" s="166">
        <v>22</v>
      </c>
      <c r="H37" s="166">
        <v>0</v>
      </c>
      <c r="I37" s="211">
        <v>14</v>
      </c>
      <c r="J37" s="226">
        <v>122</v>
      </c>
      <c r="K37" s="463" t="s">
        <v>308</v>
      </c>
    </row>
    <row r="38" spans="2:11" ht="21.95" customHeight="1" x14ac:dyDescent="0.25">
      <c r="B38" s="162">
        <v>54</v>
      </c>
      <c r="C38" s="163" t="s">
        <v>40</v>
      </c>
      <c r="D38" s="184">
        <v>0</v>
      </c>
      <c r="E38" s="166">
        <v>12</v>
      </c>
      <c r="F38" s="166">
        <v>18</v>
      </c>
      <c r="G38" s="166">
        <v>1</v>
      </c>
      <c r="H38" s="166">
        <v>0</v>
      </c>
      <c r="I38" s="211">
        <v>1</v>
      </c>
      <c r="J38" s="226">
        <v>32</v>
      </c>
      <c r="K38" s="463" t="s">
        <v>309</v>
      </c>
    </row>
    <row r="39" spans="2:11" ht="35.1" customHeight="1" x14ac:dyDescent="0.25">
      <c r="B39" s="162">
        <v>55</v>
      </c>
      <c r="C39" s="163" t="s">
        <v>41</v>
      </c>
      <c r="D39" s="184">
        <v>0</v>
      </c>
      <c r="E39" s="166">
        <v>27</v>
      </c>
      <c r="F39" s="166">
        <v>2</v>
      </c>
      <c r="G39" s="166">
        <v>6</v>
      </c>
      <c r="H39" s="166">
        <v>0</v>
      </c>
      <c r="I39" s="211">
        <v>1</v>
      </c>
      <c r="J39" s="226">
        <v>36</v>
      </c>
      <c r="K39" s="463" t="s">
        <v>310</v>
      </c>
    </row>
    <row r="40" spans="2:11" ht="21.95" customHeight="1" thickBot="1" x14ac:dyDescent="0.3">
      <c r="B40" s="162">
        <v>59</v>
      </c>
      <c r="C40" s="163" t="s">
        <v>42</v>
      </c>
      <c r="D40" s="184">
        <v>0</v>
      </c>
      <c r="E40" s="166">
        <v>3</v>
      </c>
      <c r="F40" s="166">
        <v>6</v>
      </c>
      <c r="G40" s="166">
        <v>2</v>
      </c>
      <c r="H40" s="166">
        <v>0</v>
      </c>
      <c r="I40" s="211">
        <v>3</v>
      </c>
      <c r="J40" s="226">
        <v>14</v>
      </c>
      <c r="K40" s="463" t="s">
        <v>311</v>
      </c>
    </row>
    <row r="41" spans="2:11" ht="21.95" customHeight="1" thickTop="1" thickBot="1" x14ac:dyDescent="0.3">
      <c r="B41" s="155">
        <v>6</v>
      </c>
      <c r="C41" s="156" t="s">
        <v>43</v>
      </c>
      <c r="D41" s="222">
        <v>0</v>
      </c>
      <c r="E41" s="223">
        <v>1359</v>
      </c>
      <c r="F41" s="223">
        <v>494</v>
      </c>
      <c r="G41" s="223">
        <v>880</v>
      </c>
      <c r="H41" s="223">
        <v>26</v>
      </c>
      <c r="I41" s="224">
        <v>344</v>
      </c>
      <c r="J41" s="225">
        <v>3103</v>
      </c>
    </row>
    <row r="42" spans="2:11" ht="21.95" customHeight="1" thickTop="1" x14ac:dyDescent="0.25">
      <c r="B42" s="162">
        <v>60</v>
      </c>
      <c r="C42" s="163" t="s">
        <v>44</v>
      </c>
      <c r="D42" s="184">
        <v>0</v>
      </c>
      <c r="E42" s="166">
        <v>43</v>
      </c>
      <c r="F42" s="166">
        <v>4</v>
      </c>
      <c r="G42" s="166">
        <v>21</v>
      </c>
      <c r="H42" s="166">
        <v>1</v>
      </c>
      <c r="I42" s="211">
        <v>1</v>
      </c>
      <c r="J42" s="226">
        <v>70</v>
      </c>
      <c r="K42" s="463" t="s">
        <v>312</v>
      </c>
    </row>
    <row r="43" spans="2:11" ht="21.95" customHeight="1" x14ac:dyDescent="0.25">
      <c r="B43" s="162">
        <v>61</v>
      </c>
      <c r="C43" s="163" t="s">
        <v>45</v>
      </c>
      <c r="D43" s="184">
        <v>0</v>
      </c>
      <c r="E43" s="166">
        <v>1311</v>
      </c>
      <c r="F43" s="166">
        <v>490</v>
      </c>
      <c r="G43" s="166">
        <v>855</v>
      </c>
      <c r="H43" s="166">
        <v>25</v>
      </c>
      <c r="I43" s="211">
        <v>342</v>
      </c>
      <c r="J43" s="226">
        <v>3023</v>
      </c>
      <c r="K43" s="463" t="s">
        <v>313</v>
      </c>
    </row>
    <row r="44" spans="2:11" ht="21.95" customHeight="1" x14ac:dyDescent="0.25">
      <c r="B44" s="162">
        <v>62</v>
      </c>
      <c r="C44" s="163" t="s">
        <v>46</v>
      </c>
      <c r="D44" s="184">
        <v>0</v>
      </c>
      <c r="E44" s="166">
        <v>4</v>
      </c>
      <c r="F44" s="166">
        <v>0</v>
      </c>
      <c r="G44" s="166">
        <v>0</v>
      </c>
      <c r="H44" s="166">
        <v>0</v>
      </c>
      <c r="I44" s="211">
        <v>0</v>
      </c>
      <c r="J44" s="226">
        <v>4</v>
      </c>
      <c r="K44" s="463" t="s">
        <v>314</v>
      </c>
    </row>
    <row r="45" spans="2:11" ht="21.95" customHeight="1" thickBot="1" x14ac:dyDescent="0.3">
      <c r="B45" s="162">
        <v>69</v>
      </c>
      <c r="C45" s="163" t="s">
        <v>47</v>
      </c>
      <c r="D45" s="184">
        <v>0</v>
      </c>
      <c r="E45" s="166">
        <v>1</v>
      </c>
      <c r="F45" s="166">
        <v>0</v>
      </c>
      <c r="G45" s="166">
        <v>4</v>
      </c>
      <c r="H45" s="166">
        <v>0</v>
      </c>
      <c r="I45" s="211">
        <v>1</v>
      </c>
      <c r="J45" s="226">
        <v>6</v>
      </c>
      <c r="K45" s="463" t="s">
        <v>315</v>
      </c>
    </row>
    <row r="46" spans="2:11" ht="21.95" customHeight="1" thickTop="1" thickBot="1" x14ac:dyDescent="0.3">
      <c r="B46" s="155">
        <v>99</v>
      </c>
      <c r="C46" s="156" t="s">
        <v>48</v>
      </c>
      <c r="D46" s="222">
        <v>0</v>
      </c>
      <c r="E46" s="223">
        <v>142</v>
      </c>
      <c r="F46" s="223">
        <v>18</v>
      </c>
      <c r="G46" s="223">
        <v>47</v>
      </c>
      <c r="H46" s="223">
        <v>1</v>
      </c>
      <c r="I46" s="224">
        <v>7</v>
      </c>
      <c r="J46" s="225">
        <v>215</v>
      </c>
      <c r="K46" s="463" t="s">
        <v>316</v>
      </c>
    </row>
    <row r="47" spans="2:11" ht="21.95" customHeight="1" thickTop="1" thickBot="1" x14ac:dyDescent="0.3">
      <c r="B47" s="155" t="s">
        <v>50</v>
      </c>
      <c r="C47" s="156" t="s">
        <v>61</v>
      </c>
      <c r="D47" s="222">
        <v>204</v>
      </c>
      <c r="E47" s="223">
        <v>86</v>
      </c>
      <c r="F47" s="223">
        <v>36</v>
      </c>
      <c r="G47" s="223">
        <v>45</v>
      </c>
      <c r="H47" s="223">
        <v>1</v>
      </c>
      <c r="I47" s="224">
        <v>14</v>
      </c>
      <c r="J47" s="225">
        <v>386</v>
      </c>
      <c r="K47" s="463" t="s">
        <v>283</v>
      </c>
    </row>
    <row r="48" spans="2:11" ht="21.95" customHeight="1" thickTop="1" thickBot="1" x14ac:dyDescent="0.3">
      <c r="B48" s="487" t="s">
        <v>52</v>
      </c>
      <c r="C48" s="488"/>
      <c r="D48" s="227">
        <v>204</v>
      </c>
      <c r="E48" s="228">
        <v>3680</v>
      </c>
      <c r="F48" s="228">
        <v>779</v>
      </c>
      <c r="G48" s="228">
        <v>1646</v>
      </c>
      <c r="H48" s="228">
        <v>43</v>
      </c>
      <c r="I48" s="229">
        <v>374</v>
      </c>
      <c r="J48" s="230">
        <v>7073</v>
      </c>
      <c r="K48" s="463" t="s">
        <v>79</v>
      </c>
    </row>
    <row r="49" spans="2:10" ht="15.75" thickTop="1" x14ac:dyDescent="0.25">
      <c r="B49" s="199"/>
      <c r="C49" s="200"/>
      <c r="D49" s="236"/>
      <c r="E49" s="180"/>
      <c r="F49" s="180"/>
      <c r="G49" s="180"/>
      <c r="H49" s="180"/>
      <c r="I49" s="180"/>
      <c r="J49" s="180"/>
    </row>
    <row r="50" spans="2:10" x14ac:dyDescent="0.25">
      <c r="B50" s="524"/>
      <c r="C50" s="524"/>
      <c r="D50" s="524"/>
      <c r="E50" s="525"/>
      <c r="F50" s="180"/>
      <c r="G50" s="180"/>
      <c r="H50" s="180"/>
      <c r="I50" s="180"/>
      <c r="J50" s="181"/>
    </row>
    <row r="51" spans="2:10" x14ac:dyDescent="0.25">
      <c r="D51" s="154"/>
      <c r="E51" s="154"/>
      <c r="F51" s="154"/>
      <c r="G51" s="154"/>
      <c r="H51" s="154"/>
      <c r="I51" s="154"/>
      <c r="J51" s="154"/>
    </row>
  </sheetData>
  <mergeCells count="12">
    <mergeCell ref="J3:J5"/>
    <mergeCell ref="B2:J2"/>
    <mergeCell ref="H3:H5"/>
    <mergeCell ref="I3:I5"/>
    <mergeCell ref="G3:G5"/>
    <mergeCell ref="B48:C48"/>
    <mergeCell ref="B50:E50"/>
    <mergeCell ref="D3:D5"/>
    <mergeCell ref="E3:E5"/>
    <mergeCell ref="F3:F5"/>
    <mergeCell ref="B3:B5"/>
    <mergeCell ref="C3:C5"/>
  </mergeCells>
  <printOptions horizontalCentered="1"/>
  <pageMargins left="0.7" right="0.7" top="0.75" bottom="0.75" header="0.3" footer="0.3"/>
  <pageSetup paperSize="9" scale="4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  <pageSetUpPr fitToPage="1"/>
  </sheetPr>
  <dimension ref="B1:K53"/>
  <sheetViews>
    <sheetView zoomScale="80" zoomScaleNormal="80" workbookViewId="0">
      <selection activeCell="D4" sqref="D4:J46"/>
    </sheetView>
  </sheetViews>
  <sheetFormatPr defaultColWidth="9.140625" defaultRowHeight="15" x14ac:dyDescent="0.25"/>
  <cols>
    <col min="1" max="1" width="9.140625" style="143"/>
    <col min="2" max="2" width="13.7109375" style="244" customWidth="1"/>
    <col min="3" max="3" width="90.7109375" style="143" customWidth="1"/>
    <col min="4" max="10" width="13.7109375" style="143" customWidth="1"/>
    <col min="11" max="11" width="9.140625" style="463"/>
    <col min="12" max="16384" width="9.140625" style="143"/>
  </cols>
  <sheetData>
    <row r="1" spans="2:11" ht="15.75" thickBot="1" x14ac:dyDescent="0.3"/>
    <row r="2" spans="2:11" ht="25.15" customHeight="1" thickTop="1" thickBot="1" x14ac:dyDescent="0.3">
      <c r="B2" s="479" t="s">
        <v>541</v>
      </c>
      <c r="C2" s="480"/>
      <c r="D2" s="480"/>
      <c r="E2" s="480"/>
      <c r="F2" s="480"/>
      <c r="G2" s="480"/>
      <c r="H2" s="480"/>
      <c r="I2" s="480"/>
      <c r="J2" s="502"/>
    </row>
    <row r="3" spans="2:11" ht="49.5" customHeight="1" thickTop="1" thickBot="1" x14ac:dyDescent="0.3">
      <c r="B3" s="170" t="s">
        <v>54</v>
      </c>
      <c r="C3" s="231" t="s">
        <v>55</v>
      </c>
      <c r="D3" s="170" t="s">
        <v>453</v>
      </c>
      <c r="E3" s="232" t="s">
        <v>454</v>
      </c>
      <c r="F3" s="232" t="s">
        <v>455</v>
      </c>
      <c r="G3" s="232" t="s">
        <v>456</v>
      </c>
      <c r="H3" s="232" t="s">
        <v>457</v>
      </c>
      <c r="I3" s="233" t="s">
        <v>458</v>
      </c>
      <c r="J3" s="234" t="s">
        <v>52</v>
      </c>
    </row>
    <row r="4" spans="2:11" ht="21.95" customHeight="1" thickTop="1" thickBot="1" x14ac:dyDescent="0.3">
      <c r="B4" s="155">
        <v>1</v>
      </c>
      <c r="C4" s="156" t="s">
        <v>8</v>
      </c>
      <c r="D4" s="266">
        <v>0</v>
      </c>
      <c r="E4" s="267">
        <v>0</v>
      </c>
      <c r="F4" s="267">
        <v>1.7971758664955071E-2</v>
      </c>
      <c r="G4" s="267">
        <v>1.215066828675577E-3</v>
      </c>
      <c r="H4" s="267">
        <v>0</v>
      </c>
      <c r="I4" s="268">
        <v>1.06951871657754E-2</v>
      </c>
      <c r="J4" s="269">
        <v>2.8276544606249117E-3</v>
      </c>
    </row>
    <row r="5" spans="2:11" ht="21.95" customHeight="1" thickTop="1" x14ac:dyDescent="0.25">
      <c r="B5" s="162">
        <v>10</v>
      </c>
      <c r="C5" s="163" t="s">
        <v>9</v>
      </c>
      <c r="D5" s="270">
        <v>0</v>
      </c>
      <c r="E5" s="271">
        <v>0</v>
      </c>
      <c r="F5" s="271">
        <v>6.4184852374839542E-3</v>
      </c>
      <c r="G5" s="271">
        <v>0</v>
      </c>
      <c r="H5" s="271">
        <v>0</v>
      </c>
      <c r="I5" s="272">
        <v>5.3475935828877002E-3</v>
      </c>
      <c r="J5" s="273">
        <v>9.8967906121871915E-4</v>
      </c>
      <c r="K5" s="464" t="s">
        <v>284</v>
      </c>
    </row>
    <row r="6" spans="2:11" ht="21.95" customHeight="1" x14ac:dyDescent="0.25">
      <c r="B6" s="162">
        <v>11</v>
      </c>
      <c r="C6" s="163" t="s">
        <v>10</v>
      </c>
      <c r="D6" s="270">
        <v>0</v>
      </c>
      <c r="E6" s="271">
        <v>0</v>
      </c>
      <c r="F6" s="271">
        <v>3.8510911424903724E-3</v>
      </c>
      <c r="G6" s="271">
        <v>1.215066828675577E-3</v>
      </c>
      <c r="H6" s="271">
        <v>0</v>
      </c>
      <c r="I6" s="272">
        <v>0</v>
      </c>
      <c r="J6" s="273">
        <v>7.0691361515622792E-4</v>
      </c>
      <c r="K6" s="463" t="s">
        <v>271</v>
      </c>
    </row>
    <row r="7" spans="2:11" ht="21.95" customHeight="1" x14ac:dyDescent="0.25">
      <c r="B7" s="162">
        <v>12</v>
      </c>
      <c r="C7" s="163" t="s">
        <v>11</v>
      </c>
      <c r="D7" s="270">
        <v>0</v>
      </c>
      <c r="E7" s="271">
        <v>0</v>
      </c>
      <c r="F7" s="271">
        <v>5.1347881899871627E-3</v>
      </c>
      <c r="G7" s="271">
        <v>0</v>
      </c>
      <c r="H7" s="271">
        <v>0</v>
      </c>
      <c r="I7" s="272">
        <v>0</v>
      </c>
      <c r="J7" s="273">
        <v>5.6553089212498236E-4</v>
      </c>
      <c r="K7" s="463" t="s">
        <v>448</v>
      </c>
    </row>
    <row r="8" spans="2:11" ht="21.95" customHeight="1" thickBot="1" x14ac:dyDescent="0.3">
      <c r="B8" s="162">
        <v>19</v>
      </c>
      <c r="C8" s="163" t="s">
        <v>12</v>
      </c>
      <c r="D8" s="270">
        <v>0</v>
      </c>
      <c r="E8" s="271">
        <v>0</v>
      </c>
      <c r="F8" s="271">
        <v>2.5673940949935813E-3</v>
      </c>
      <c r="G8" s="271">
        <v>0</v>
      </c>
      <c r="H8" s="271">
        <v>0</v>
      </c>
      <c r="I8" s="272">
        <v>5.3475935828877002E-3</v>
      </c>
      <c r="J8" s="273">
        <v>5.6553089212498236E-4</v>
      </c>
      <c r="K8" s="463" t="s">
        <v>286</v>
      </c>
    </row>
    <row r="9" spans="2:11" ht="21.95" customHeight="1" thickTop="1" thickBot="1" x14ac:dyDescent="0.3">
      <c r="B9" s="155">
        <v>2</v>
      </c>
      <c r="C9" s="156" t="s">
        <v>13</v>
      </c>
      <c r="D9" s="266">
        <v>0</v>
      </c>
      <c r="E9" s="267">
        <v>1.6304347826086956E-3</v>
      </c>
      <c r="F9" s="267">
        <v>1.2836970474967907E-2</v>
      </c>
      <c r="G9" s="267">
        <v>1.8226002430133657E-3</v>
      </c>
      <c r="H9" s="267">
        <v>0</v>
      </c>
      <c r="I9" s="268">
        <v>5.3475935828877002E-3</v>
      </c>
      <c r="J9" s="269">
        <v>2.9690371836561574E-3</v>
      </c>
    </row>
    <row r="10" spans="2:11" ht="21.95" customHeight="1" thickTop="1" x14ac:dyDescent="0.25">
      <c r="B10" s="170">
        <v>20</v>
      </c>
      <c r="C10" s="163" t="s">
        <v>14</v>
      </c>
      <c r="D10" s="270">
        <v>0</v>
      </c>
      <c r="E10" s="271">
        <v>2.7173913043478261E-4</v>
      </c>
      <c r="F10" s="271">
        <v>2.5673940949935813E-3</v>
      </c>
      <c r="G10" s="271">
        <v>6.0753341433778852E-4</v>
      </c>
      <c r="H10" s="271">
        <v>0</v>
      </c>
      <c r="I10" s="272">
        <v>0</v>
      </c>
      <c r="J10" s="273">
        <v>5.6553089212498236E-4</v>
      </c>
      <c r="K10" s="463" t="s">
        <v>287</v>
      </c>
    </row>
    <row r="11" spans="2:11" ht="21.95" customHeight="1" x14ac:dyDescent="0.25">
      <c r="B11" s="162">
        <v>21</v>
      </c>
      <c r="C11" s="163" t="s">
        <v>15</v>
      </c>
      <c r="D11" s="270">
        <v>0</v>
      </c>
      <c r="E11" s="271">
        <v>0</v>
      </c>
      <c r="F11" s="271">
        <v>0</v>
      </c>
      <c r="G11" s="271">
        <v>6.0753341433778852E-4</v>
      </c>
      <c r="H11" s="271">
        <v>0</v>
      </c>
      <c r="I11" s="272">
        <v>0</v>
      </c>
      <c r="J11" s="273">
        <v>1.4138272303124559E-4</v>
      </c>
      <c r="K11" s="463" t="s">
        <v>288</v>
      </c>
    </row>
    <row r="12" spans="2:11" ht="21.95" customHeight="1" x14ac:dyDescent="0.25">
      <c r="B12" s="162">
        <v>22</v>
      </c>
      <c r="C12" s="163" t="s">
        <v>16</v>
      </c>
      <c r="D12" s="270">
        <v>0</v>
      </c>
      <c r="E12" s="271">
        <v>0</v>
      </c>
      <c r="F12" s="271">
        <v>0</v>
      </c>
      <c r="G12" s="271">
        <v>0</v>
      </c>
      <c r="H12" s="271">
        <v>0</v>
      </c>
      <c r="I12" s="272">
        <v>0</v>
      </c>
      <c r="J12" s="273">
        <v>0</v>
      </c>
      <c r="K12" s="463" t="s">
        <v>289</v>
      </c>
    </row>
    <row r="13" spans="2:11" ht="21.95" customHeight="1" x14ac:dyDescent="0.25">
      <c r="B13" s="162">
        <v>23</v>
      </c>
      <c r="C13" s="163" t="s">
        <v>17</v>
      </c>
      <c r="D13" s="270">
        <v>0</v>
      </c>
      <c r="E13" s="271">
        <v>0</v>
      </c>
      <c r="F13" s="271">
        <v>0</v>
      </c>
      <c r="G13" s="271">
        <v>0</v>
      </c>
      <c r="H13" s="271">
        <v>0</v>
      </c>
      <c r="I13" s="272">
        <v>0</v>
      </c>
      <c r="J13" s="273">
        <v>0</v>
      </c>
      <c r="K13" s="463" t="s">
        <v>272</v>
      </c>
    </row>
    <row r="14" spans="2:11" ht="21.95" customHeight="1" x14ac:dyDescent="0.25">
      <c r="B14" s="162">
        <v>24</v>
      </c>
      <c r="C14" s="163" t="s">
        <v>18</v>
      </c>
      <c r="D14" s="270">
        <v>0</v>
      </c>
      <c r="E14" s="271">
        <v>1.0869565217391304E-3</v>
      </c>
      <c r="F14" s="271">
        <v>1.0269576379974325E-2</v>
      </c>
      <c r="G14" s="271">
        <v>6.0753341433778852E-4</v>
      </c>
      <c r="H14" s="271">
        <v>0</v>
      </c>
      <c r="I14" s="272">
        <v>5.3475935828877002E-3</v>
      </c>
      <c r="J14" s="273">
        <v>2.1207408454686836E-3</v>
      </c>
      <c r="K14" s="463" t="s">
        <v>290</v>
      </c>
    </row>
    <row r="15" spans="2:11" ht="21.95" customHeight="1" x14ac:dyDescent="0.25">
      <c r="B15" s="162">
        <v>25</v>
      </c>
      <c r="C15" s="163" t="s">
        <v>19</v>
      </c>
      <c r="D15" s="270">
        <v>0</v>
      </c>
      <c r="E15" s="271">
        <v>0</v>
      </c>
      <c r="F15" s="271">
        <v>0</v>
      </c>
      <c r="G15" s="271">
        <v>0</v>
      </c>
      <c r="H15" s="271">
        <v>0</v>
      </c>
      <c r="I15" s="272">
        <v>0</v>
      </c>
      <c r="J15" s="273">
        <v>0</v>
      </c>
      <c r="K15" s="463" t="s">
        <v>291</v>
      </c>
    </row>
    <row r="16" spans="2:11" ht="21.95" customHeight="1" thickBot="1" x14ac:dyDescent="0.3">
      <c r="B16" s="171">
        <v>29</v>
      </c>
      <c r="C16" s="163" t="s">
        <v>20</v>
      </c>
      <c r="D16" s="270">
        <v>0</v>
      </c>
      <c r="E16" s="271">
        <v>2.7173913043478261E-4</v>
      </c>
      <c r="F16" s="271">
        <v>0</v>
      </c>
      <c r="G16" s="271">
        <v>0</v>
      </c>
      <c r="H16" s="271">
        <v>0</v>
      </c>
      <c r="I16" s="272">
        <v>0</v>
      </c>
      <c r="J16" s="273">
        <v>1.4138272303124559E-4</v>
      </c>
      <c r="K16" s="463" t="s">
        <v>292</v>
      </c>
    </row>
    <row r="17" spans="2:11" ht="21.95" customHeight="1" thickTop="1" thickBot="1" x14ac:dyDescent="0.3">
      <c r="B17" s="155">
        <v>3</v>
      </c>
      <c r="C17" s="156" t="s">
        <v>21</v>
      </c>
      <c r="D17" s="266">
        <v>0</v>
      </c>
      <c r="E17" s="267">
        <v>1.9021739130434781E-3</v>
      </c>
      <c r="F17" s="267">
        <v>1.41206675224647E-2</v>
      </c>
      <c r="G17" s="267">
        <v>1.215066828675577E-3</v>
      </c>
      <c r="H17" s="267">
        <v>0</v>
      </c>
      <c r="I17" s="268">
        <v>8.0213903743315499E-3</v>
      </c>
      <c r="J17" s="269">
        <v>3.2518026297186486E-3</v>
      </c>
    </row>
    <row r="18" spans="2:11" ht="21.95" customHeight="1" thickTop="1" x14ac:dyDescent="0.25">
      <c r="B18" s="162">
        <v>30</v>
      </c>
      <c r="C18" s="163" t="s">
        <v>22</v>
      </c>
      <c r="D18" s="270">
        <v>0</v>
      </c>
      <c r="E18" s="271">
        <v>8.1521739130434778E-4</v>
      </c>
      <c r="F18" s="271">
        <v>8.9858793324775355E-3</v>
      </c>
      <c r="G18" s="271">
        <v>6.0753341433778852E-4</v>
      </c>
      <c r="H18" s="271">
        <v>0</v>
      </c>
      <c r="I18" s="272">
        <v>0</v>
      </c>
      <c r="J18" s="273">
        <v>1.5552099533437014E-3</v>
      </c>
      <c r="K18" s="463" t="s">
        <v>293</v>
      </c>
    </row>
    <row r="19" spans="2:11" ht="21.95" customHeight="1" x14ac:dyDescent="0.25">
      <c r="B19" s="162">
        <v>31</v>
      </c>
      <c r="C19" s="163" t="s">
        <v>23</v>
      </c>
      <c r="D19" s="270">
        <v>0</v>
      </c>
      <c r="E19" s="271">
        <v>2.7173913043478261E-4</v>
      </c>
      <c r="F19" s="271">
        <v>0</v>
      </c>
      <c r="G19" s="271">
        <v>0</v>
      </c>
      <c r="H19" s="271">
        <v>0</v>
      </c>
      <c r="I19" s="272">
        <v>0</v>
      </c>
      <c r="J19" s="273">
        <v>1.4138272303124559E-4</v>
      </c>
      <c r="K19" s="463" t="s">
        <v>294</v>
      </c>
    </row>
    <row r="20" spans="2:11" ht="21.95" customHeight="1" x14ac:dyDescent="0.25">
      <c r="B20" s="162">
        <v>32</v>
      </c>
      <c r="C20" s="163" t="s">
        <v>24</v>
      </c>
      <c r="D20" s="270">
        <v>0</v>
      </c>
      <c r="E20" s="271">
        <v>2.7173913043478261E-4</v>
      </c>
      <c r="F20" s="271">
        <v>2.5673940949935813E-3</v>
      </c>
      <c r="G20" s="271">
        <v>0</v>
      </c>
      <c r="H20" s="271">
        <v>0</v>
      </c>
      <c r="I20" s="272">
        <v>2.6737967914438501E-3</v>
      </c>
      <c r="J20" s="273">
        <v>5.6553089212498236E-4</v>
      </c>
      <c r="K20" s="463" t="s">
        <v>295</v>
      </c>
    </row>
    <row r="21" spans="2:11" ht="21.95" customHeight="1" x14ac:dyDescent="0.25">
      <c r="B21" s="162">
        <v>33</v>
      </c>
      <c r="C21" s="163" t="s">
        <v>25</v>
      </c>
      <c r="D21" s="270">
        <v>0</v>
      </c>
      <c r="E21" s="271">
        <v>0</v>
      </c>
      <c r="F21" s="271">
        <v>0</v>
      </c>
      <c r="G21" s="271">
        <v>6.0753341433778852E-4</v>
      </c>
      <c r="H21" s="271">
        <v>0</v>
      </c>
      <c r="I21" s="272">
        <v>0</v>
      </c>
      <c r="J21" s="273">
        <v>1.4138272303124559E-4</v>
      </c>
      <c r="K21" s="463" t="s">
        <v>296</v>
      </c>
    </row>
    <row r="22" spans="2:11" ht="21.95" customHeight="1" x14ac:dyDescent="0.25">
      <c r="B22" s="162">
        <v>34</v>
      </c>
      <c r="C22" s="163" t="s">
        <v>26</v>
      </c>
      <c r="D22" s="270">
        <v>0</v>
      </c>
      <c r="E22" s="271">
        <v>2.7173913043478261E-4</v>
      </c>
      <c r="F22" s="271">
        <v>1.2836970474967907E-3</v>
      </c>
      <c r="G22" s="271">
        <v>0</v>
      </c>
      <c r="H22" s="271">
        <v>0</v>
      </c>
      <c r="I22" s="272">
        <v>5.3475935828877002E-3</v>
      </c>
      <c r="J22" s="273">
        <v>5.6553089212498236E-4</v>
      </c>
      <c r="K22" s="463" t="s">
        <v>297</v>
      </c>
    </row>
    <row r="23" spans="2:11" ht="21.95" customHeight="1" x14ac:dyDescent="0.25">
      <c r="B23" s="162">
        <v>35</v>
      </c>
      <c r="C23" s="163" t="s">
        <v>27</v>
      </c>
      <c r="D23" s="270">
        <v>0</v>
      </c>
      <c r="E23" s="271">
        <v>0</v>
      </c>
      <c r="F23" s="271">
        <v>0</v>
      </c>
      <c r="G23" s="271">
        <v>0</v>
      </c>
      <c r="H23" s="271">
        <v>0</v>
      </c>
      <c r="I23" s="272">
        <v>0</v>
      </c>
      <c r="J23" s="273">
        <v>0</v>
      </c>
      <c r="K23" s="463" t="s">
        <v>298</v>
      </c>
    </row>
    <row r="24" spans="2:11" ht="21.95" customHeight="1" thickBot="1" x14ac:dyDescent="0.3">
      <c r="B24" s="162">
        <v>39</v>
      </c>
      <c r="C24" s="163" t="s">
        <v>28</v>
      </c>
      <c r="D24" s="270">
        <v>0</v>
      </c>
      <c r="E24" s="271">
        <v>2.7173913043478261E-4</v>
      </c>
      <c r="F24" s="271">
        <v>1.2836970474967907E-3</v>
      </c>
      <c r="G24" s="271">
        <v>0</v>
      </c>
      <c r="H24" s="271">
        <v>0</v>
      </c>
      <c r="I24" s="272">
        <v>0</v>
      </c>
      <c r="J24" s="273">
        <v>2.8276544606249118E-4</v>
      </c>
      <c r="K24" s="463" t="s">
        <v>299</v>
      </c>
    </row>
    <row r="25" spans="2:11" ht="21.95" customHeight="1" thickTop="1" thickBot="1" x14ac:dyDescent="0.3">
      <c r="B25" s="155">
        <v>4</v>
      </c>
      <c r="C25" s="156" t="s">
        <v>29</v>
      </c>
      <c r="D25" s="266">
        <v>0</v>
      </c>
      <c r="E25" s="267">
        <v>0.54456521739130426</v>
      </c>
      <c r="F25" s="267">
        <v>8.2156611039794603E-2</v>
      </c>
      <c r="G25" s="267">
        <v>0.38092345078979345</v>
      </c>
      <c r="H25" s="267">
        <v>0.34883720930232559</v>
      </c>
      <c r="I25" s="268">
        <v>0.85828877005347604</v>
      </c>
      <c r="J25" s="269">
        <v>0.42853103350770533</v>
      </c>
    </row>
    <row r="26" spans="2:11" ht="21.95" customHeight="1" thickTop="1" x14ac:dyDescent="0.25">
      <c r="B26" s="162">
        <v>40</v>
      </c>
      <c r="C26" s="163" t="s">
        <v>30</v>
      </c>
      <c r="D26" s="270">
        <v>0</v>
      </c>
      <c r="E26" s="271">
        <v>6.2500000000000003E-3</v>
      </c>
      <c r="F26" s="271">
        <v>1.2836970474967908E-2</v>
      </c>
      <c r="G26" s="271">
        <v>2.6123936816524911E-2</v>
      </c>
      <c r="H26" s="271">
        <v>2.3255813953488372E-2</v>
      </c>
      <c r="I26" s="272">
        <v>8.0213903743315516E-3</v>
      </c>
      <c r="J26" s="273">
        <v>1.1310617842499647E-2</v>
      </c>
      <c r="K26" s="463" t="s">
        <v>300</v>
      </c>
    </row>
    <row r="27" spans="2:11" ht="21.95" customHeight="1" x14ac:dyDescent="0.25">
      <c r="B27" s="162">
        <v>41</v>
      </c>
      <c r="C27" s="163" t="s">
        <v>31</v>
      </c>
      <c r="D27" s="270">
        <v>0</v>
      </c>
      <c r="E27" s="271">
        <v>7.7173913043478259E-2</v>
      </c>
      <c r="F27" s="271">
        <v>5.0064184852374842E-2</v>
      </c>
      <c r="G27" s="271">
        <v>0.14580801944106925</v>
      </c>
      <c r="H27" s="271">
        <v>6.9767441860465115E-2</v>
      </c>
      <c r="I27" s="272">
        <v>5.8823529411764705E-2</v>
      </c>
      <c r="J27" s="273">
        <v>8.3133041142372396E-2</v>
      </c>
      <c r="K27" s="463" t="s">
        <v>301</v>
      </c>
    </row>
    <row r="28" spans="2:11" ht="35.1" customHeight="1" x14ac:dyDescent="0.25">
      <c r="B28" s="162">
        <v>42</v>
      </c>
      <c r="C28" s="163" t="s">
        <v>32</v>
      </c>
      <c r="D28" s="270">
        <v>0</v>
      </c>
      <c r="E28" s="271">
        <v>0.45407608695652174</v>
      </c>
      <c r="F28" s="271">
        <v>1.2836970474967908E-2</v>
      </c>
      <c r="G28" s="271">
        <v>0.19987849331713245</v>
      </c>
      <c r="H28" s="271">
        <v>0.2558139534883721</v>
      </c>
      <c r="I28" s="272">
        <v>0.78609625668449201</v>
      </c>
      <c r="J28" s="273">
        <v>0.32730100381733351</v>
      </c>
      <c r="K28" s="463" t="s">
        <v>302</v>
      </c>
    </row>
    <row r="29" spans="2:11" ht="21.95" customHeight="1" x14ac:dyDescent="0.25">
      <c r="B29" s="162">
        <v>43</v>
      </c>
      <c r="C29" s="163" t="s">
        <v>33</v>
      </c>
      <c r="D29" s="270">
        <v>0</v>
      </c>
      <c r="E29" s="271">
        <v>2.717391304347826E-3</v>
      </c>
      <c r="F29" s="271">
        <v>0</v>
      </c>
      <c r="G29" s="271">
        <v>1.215066828675577E-3</v>
      </c>
      <c r="H29" s="271">
        <v>0</v>
      </c>
      <c r="I29" s="272">
        <v>2.6737967914438501E-3</v>
      </c>
      <c r="J29" s="273">
        <v>1.8379753994061925E-3</v>
      </c>
      <c r="K29" s="463" t="s">
        <v>303</v>
      </c>
    </row>
    <row r="30" spans="2:11" ht="21.95" customHeight="1" thickBot="1" x14ac:dyDescent="0.3">
      <c r="B30" s="162">
        <v>49</v>
      </c>
      <c r="C30" s="163" t="s">
        <v>34</v>
      </c>
      <c r="D30" s="270">
        <v>0</v>
      </c>
      <c r="E30" s="271">
        <v>4.3478260869565218E-3</v>
      </c>
      <c r="F30" s="271">
        <v>6.4184852374839542E-3</v>
      </c>
      <c r="G30" s="271">
        <v>7.8979343863912511E-3</v>
      </c>
      <c r="H30" s="271">
        <v>0</v>
      </c>
      <c r="I30" s="272">
        <v>2.6737967914438501E-3</v>
      </c>
      <c r="J30" s="273">
        <v>4.9483953060935953E-3</v>
      </c>
      <c r="K30" s="463" t="s">
        <v>304</v>
      </c>
    </row>
    <row r="31" spans="2:11" ht="21.95" customHeight="1" thickTop="1" thickBot="1" x14ac:dyDescent="0.3">
      <c r="B31" s="155">
        <v>5</v>
      </c>
      <c r="C31" s="156" t="s">
        <v>35</v>
      </c>
      <c r="D31" s="266">
        <v>0</v>
      </c>
      <c r="E31" s="267">
        <v>2.0652173913043477E-2</v>
      </c>
      <c r="F31" s="267">
        <v>0.16944801026957637</v>
      </c>
      <c r="G31" s="267">
        <v>2.4301336573511544E-2</v>
      </c>
      <c r="H31" s="267">
        <v>0</v>
      </c>
      <c r="I31" s="268">
        <v>6.9518716577540093E-2</v>
      </c>
      <c r="J31" s="269">
        <v>3.8738866110561293E-2</v>
      </c>
    </row>
    <row r="32" spans="2:11" ht="21.95" customHeight="1" thickTop="1" x14ac:dyDescent="0.25">
      <c r="B32" s="162">
        <v>50</v>
      </c>
      <c r="C32" s="163" t="s">
        <v>36</v>
      </c>
      <c r="D32" s="270">
        <v>0</v>
      </c>
      <c r="E32" s="271">
        <v>8.1521739130434778E-4</v>
      </c>
      <c r="F32" s="271">
        <v>5.1347881899871627E-3</v>
      </c>
      <c r="G32" s="271">
        <v>1.215066828675577E-3</v>
      </c>
      <c r="H32" s="271">
        <v>0</v>
      </c>
      <c r="I32" s="272">
        <v>1.06951871657754E-2</v>
      </c>
      <c r="J32" s="273">
        <v>1.8379753994061925E-3</v>
      </c>
      <c r="K32" s="463" t="s">
        <v>305</v>
      </c>
    </row>
    <row r="33" spans="2:11" ht="21.95" customHeight="1" x14ac:dyDescent="0.25">
      <c r="B33" s="162">
        <v>51</v>
      </c>
      <c r="C33" s="163" t="s">
        <v>37</v>
      </c>
      <c r="D33" s="270">
        <v>0</v>
      </c>
      <c r="E33" s="271">
        <v>1.0869565217391304E-3</v>
      </c>
      <c r="F33" s="271">
        <v>1.2836970474967907E-3</v>
      </c>
      <c r="G33" s="271">
        <v>1.215066828675577E-3</v>
      </c>
      <c r="H33" s="271">
        <v>0</v>
      </c>
      <c r="I33" s="272">
        <v>2.6737967914438501E-3</v>
      </c>
      <c r="J33" s="273">
        <v>1.1310617842499647E-3</v>
      </c>
      <c r="K33" s="463" t="s">
        <v>306</v>
      </c>
    </row>
    <row r="34" spans="2:11" ht="21.95" customHeight="1" x14ac:dyDescent="0.25">
      <c r="B34" s="162">
        <v>52</v>
      </c>
      <c r="C34" s="163" t="s">
        <v>38</v>
      </c>
      <c r="D34" s="270">
        <v>0</v>
      </c>
      <c r="E34" s="271">
        <v>2.1739130434782609E-3</v>
      </c>
      <c r="F34" s="271">
        <v>4.3645699614890884E-2</v>
      </c>
      <c r="G34" s="271">
        <v>3.0376670716889429E-3</v>
      </c>
      <c r="H34" s="271">
        <v>0</v>
      </c>
      <c r="I34" s="272">
        <v>5.3475935828877002E-3</v>
      </c>
      <c r="J34" s="273">
        <v>6.9277534285310336E-3</v>
      </c>
      <c r="K34" s="463" t="s">
        <v>307</v>
      </c>
    </row>
    <row r="35" spans="2:11" ht="21.95" customHeight="1" x14ac:dyDescent="0.25">
      <c r="B35" s="162">
        <v>53</v>
      </c>
      <c r="C35" s="163" t="s">
        <v>39</v>
      </c>
      <c r="D35" s="270">
        <v>0</v>
      </c>
      <c r="E35" s="271">
        <v>5.1630434782608692E-3</v>
      </c>
      <c r="F35" s="271">
        <v>8.6007702182284984E-2</v>
      </c>
      <c r="G35" s="271">
        <v>1.3365735115431349E-2</v>
      </c>
      <c r="H35" s="271">
        <v>0</v>
      </c>
      <c r="I35" s="272">
        <v>3.7433155080213901E-2</v>
      </c>
      <c r="J35" s="273">
        <v>1.7248692209811962E-2</v>
      </c>
      <c r="K35" s="463" t="s">
        <v>308</v>
      </c>
    </row>
    <row r="36" spans="2:11" ht="21.95" customHeight="1" x14ac:dyDescent="0.25">
      <c r="B36" s="162">
        <v>54</v>
      </c>
      <c r="C36" s="163" t="s">
        <v>40</v>
      </c>
      <c r="D36" s="270">
        <v>0</v>
      </c>
      <c r="E36" s="271">
        <v>3.2608695652173911E-3</v>
      </c>
      <c r="F36" s="271">
        <v>2.3106546854942234E-2</v>
      </c>
      <c r="G36" s="271">
        <v>6.0753341433778852E-4</v>
      </c>
      <c r="H36" s="271">
        <v>0</v>
      </c>
      <c r="I36" s="272">
        <v>2.6737967914438501E-3</v>
      </c>
      <c r="J36" s="273">
        <v>4.5242471369998588E-3</v>
      </c>
      <c r="K36" s="463" t="s">
        <v>309</v>
      </c>
    </row>
    <row r="37" spans="2:11" ht="35.1" customHeight="1" x14ac:dyDescent="0.25">
      <c r="B37" s="162">
        <v>55</v>
      </c>
      <c r="C37" s="163" t="s">
        <v>41</v>
      </c>
      <c r="D37" s="270">
        <v>0</v>
      </c>
      <c r="E37" s="271">
        <v>7.3369565217391306E-3</v>
      </c>
      <c r="F37" s="271">
        <v>2.5673940949935813E-3</v>
      </c>
      <c r="G37" s="271">
        <v>3.6452004860267314E-3</v>
      </c>
      <c r="H37" s="271">
        <v>0</v>
      </c>
      <c r="I37" s="272">
        <v>2.6737967914438501E-3</v>
      </c>
      <c r="J37" s="273">
        <v>5.0897780291248411E-3</v>
      </c>
      <c r="K37" s="463" t="s">
        <v>310</v>
      </c>
    </row>
    <row r="38" spans="2:11" ht="21.95" customHeight="1" thickBot="1" x14ac:dyDescent="0.3">
      <c r="B38" s="162">
        <v>59</v>
      </c>
      <c r="C38" s="163" t="s">
        <v>42</v>
      </c>
      <c r="D38" s="270">
        <v>0</v>
      </c>
      <c r="E38" s="271">
        <v>8.1521739130434778E-4</v>
      </c>
      <c r="F38" s="271">
        <v>7.7021822849807449E-3</v>
      </c>
      <c r="G38" s="271">
        <v>1.215066828675577E-3</v>
      </c>
      <c r="H38" s="271">
        <v>0</v>
      </c>
      <c r="I38" s="272">
        <v>8.0213903743315516E-3</v>
      </c>
      <c r="J38" s="273">
        <v>1.9793581224374383E-3</v>
      </c>
      <c r="K38" s="463" t="s">
        <v>311</v>
      </c>
    </row>
    <row r="39" spans="2:11" ht="21.95" customHeight="1" thickTop="1" thickBot="1" x14ac:dyDescent="0.3">
      <c r="B39" s="155">
        <v>6</v>
      </c>
      <c r="C39" s="156" t="s">
        <v>43</v>
      </c>
      <c r="D39" s="266">
        <v>0</v>
      </c>
      <c r="E39" s="267">
        <v>0.36929347826086956</v>
      </c>
      <c r="F39" s="267">
        <v>0.63414634146341464</v>
      </c>
      <c r="G39" s="267">
        <v>0.53462940461725394</v>
      </c>
      <c r="H39" s="267">
        <v>0.60465116279069775</v>
      </c>
      <c r="I39" s="268">
        <v>0.9197860962566845</v>
      </c>
      <c r="J39" s="269">
        <v>0.43871058956595499</v>
      </c>
    </row>
    <row r="40" spans="2:11" ht="21.95" customHeight="1" thickTop="1" x14ac:dyDescent="0.25">
      <c r="B40" s="162">
        <v>60</v>
      </c>
      <c r="C40" s="163" t="s">
        <v>44</v>
      </c>
      <c r="D40" s="270">
        <v>0</v>
      </c>
      <c r="E40" s="271">
        <v>1.1684782608695652E-2</v>
      </c>
      <c r="F40" s="271">
        <v>5.1347881899871627E-3</v>
      </c>
      <c r="G40" s="271">
        <v>1.275820170109356E-2</v>
      </c>
      <c r="H40" s="271">
        <v>2.3255813953488372E-2</v>
      </c>
      <c r="I40" s="272">
        <v>2.6737967914438501E-3</v>
      </c>
      <c r="J40" s="273">
        <v>9.8967906121871906E-3</v>
      </c>
      <c r="K40" s="463" t="s">
        <v>312</v>
      </c>
    </row>
    <row r="41" spans="2:11" ht="21.95" customHeight="1" x14ac:dyDescent="0.25">
      <c r="B41" s="162">
        <v>61</v>
      </c>
      <c r="C41" s="163" t="s">
        <v>45</v>
      </c>
      <c r="D41" s="270">
        <v>0</v>
      </c>
      <c r="E41" s="271">
        <v>0.35625000000000001</v>
      </c>
      <c r="F41" s="271">
        <v>0.6290115532734275</v>
      </c>
      <c r="G41" s="271">
        <v>0.51944106925880928</v>
      </c>
      <c r="H41" s="271">
        <v>0.58139534883720934</v>
      </c>
      <c r="I41" s="272">
        <v>0.91443850267379678</v>
      </c>
      <c r="J41" s="273">
        <v>0.4273999717234554</v>
      </c>
      <c r="K41" s="463" t="s">
        <v>313</v>
      </c>
    </row>
    <row r="42" spans="2:11" ht="21.95" customHeight="1" x14ac:dyDescent="0.25">
      <c r="B42" s="162">
        <v>62</v>
      </c>
      <c r="C42" s="163" t="s">
        <v>46</v>
      </c>
      <c r="D42" s="270">
        <v>0</v>
      </c>
      <c r="E42" s="271">
        <v>1.0869565217391304E-3</v>
      </c>
      <c r="F42" s="271">
        <v>0</v>
      </c>
      <c r="G42" s="271">
        <v>0</v>
      </c>
      <c r="H42" s="271">
        <v>0</v>
      </c>
      <c r="I42" s="272">
        <v>0</v>
      </c>
      <c r="J42" s="273">
        <v>5.6553089212498236E-4</v>
      </c>
      <c r="K42" s="463" t="s">
        <v>314</v>
      </c>
    </row>
    <row r="43" spans="2:11" ht="21.95" customHeight="1" thickBot="1" x14ac:dyDescent="0.3">
      <c r="B43" s="162">
        <v>69</v>
      </c>
      <c r="C43" s="163" t="s">
        <v>47</v>
      </c>
      <c r="D43" s="270">
        <v>0</v>
      </c>
      <c r="E43" s="271">
        <v>2.7173913043478261E-4</v>
      </c>
      <c r="F43" s="271">
        <v>0</v>
      </c>
      <c r="G43" s="271">
        <v>2.4301336573511541E-3</v>
      </c>
      <c r="H43" s="271">
        <v>0</v>
      </c>
      <c r="I43" s="272">
        <v>2.6737967914438501E-3</v>
      </c>
      <c r="J43" s="273">
        <v>8.4829633818747348E-4</v>
      </c>
      <c r="K43" s="463" t="s">
        <v>315</v>
      </c>
    </row>
    <row r="44" spans="2:11" ht="21.95" customHeight="1" thickTop="1" thickBot="1" x14ac:dyDescent="0.3">
      <c r="B44" s="155">
        <v>99</v>
      </c>
      <c r="C44" s="156" t="s">
        <v>48</v>
      </c>
      <c r="D44" s="266">
        <v>0</v>
      </c>
      <c r="E44" s="267">
        <v>3.858695652173913E-2</v>
      </c>
      <c r="F44" s="267">
        <v>2.3106546854942234E-2</v>
      </c>
      <c r="G44" s="267">
        <v>2.8554070473876064E-2</v>
      </c>
      <c r="H44" s="267">
        <v>2.3255813953488372E-2</v>
      </c>
      <c r="I44" s="268">
        <v>1.871657754010695E-2</v>
      </c>
      <c r="J44" s="269">
        <v>3.0397285451717802E-2</v>
      </c>
      <c r="K44" s="463" t="s">
        <v>316</v>
      </c>
    </row>
    <row r="45" spans="2:11" ht="21.95" customHeight="1" thickTop="1" thickBot="1" x14ac:dyDescent="0.3">
      <c r="B45" s="155" t="s">
        <v>50</v>
      </c>
      <c r="C45" s="156" t="s">
        <v>51</v>
      </c>
      <c r="D45" s="266">
        <v>1</v>
      </c>
      <c r="E45" s="267">
        <v>2.3369565217391305E-2</v>
      </c>
      <c r="F45" s="267">
        <v>4.6213093709884467E-2</v>
      </c>
      <c r="G45" s="267">
        <v>2.7339003645200487E-2</v>
      </c>
      <c r="H45" s="267">
        <v>2.3255813953488372E-2</v>
      </c>
      <c r="I45" s="268">
        <v>3.7433155080213901E-2</v>
      </c>
      <c r="J45" s="269">
        <v>5.4573731090060792E-2</v>
      </c>
      <c r="K45" s="463" t="s">
        <v>283</v>
      </c>
    </row>
    <row r="46" spans="2:11" ht="21.95" customHeight="1" thickTop="1" thickBot="1" x14ac:dyDescent="0.3">
      <c r="B46" s="487" t="s">
        <v>52</v>
      </c>
      <c r="C46" s="531"/>
      <c r="D46" s="274">
        <v>1</v>
      </c>
      <c r="E46" s="275">
        <v>1</v>
      </c>
      <c r="F46" s="275">
        <v>1</v>
      </c>
      <c r="G46" s="275">
        <v>0.99999999999999989</v>
      </c>
      <c r="H46" s="275">
        <v>1.0000000000000002</v>
      </c>
      <c r="I46" s="276">
        <v>1.927807486631016</v>
      </c>
      <c r="J46" s="277">
        <v>1</v>
      </c>
      <c r="K46" s="463" t="s">
        <v>79</v>
      </c>
    </row>
    <row r="47" spans="2:11" ht="15.75" customHeight="1" thickTop="1" x14ac:dyDescent="0.25">
      <c r="B47" s="282"/>
      <c r="C47" s="282"/>
      <c r="D47" s="285"/>
      <c r="E47" s="285"/>
    </row>
    <row r="48" spans="2:11" x14ac:dyDescent="0.25">
      <c r="B48" s="237"/>
      <c r="C48" s="237"/>
      <c r="D48" s="238"/>
      <c r="E48" s="239"/>
      <c r="J48" s="240"/>
    </row>
    <row r="49" spans="2:5" ht="15.75" customHeight="1" x14ac:dyDescent="0.25">
      <c r="B49" s="241"/>
      <c r="C49" s="146"/>
      <c r="D49" s="242"/>
      <c r="E49" s="243"/>
    </row>
    <row r="52" spans="2:5" ht="32.450000000000003" customHeight="1" x14ac:dyDescent="0.25"/>
    <row r="53" spans="2:5" ht="30.6" customHeight="1" x14ac:dyDescent="0.25"/>
  </sheetData>
  <mergeCells count="2">
    <mergeCell ref="B46:C46"/>
    <mergeCell ref="B2:J2"/>
  </mergeCells>
  <printOptions horizontalCentered="1"/>
  <pageMargins left="0.7" right="0.7" top="0.75" bottom="0.75" header="0.3" footer="0.3"/>
  <pageSetup paperSize="9" scale="4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  <pageSetUpPr fitToPage="1"/>
  </sheetPr>
  <dimension ref="B1:X112"/>
  <sheetViews>
    <sheetView topLeftCell="D1" zoomScale="80" zoomScaleNormal="80" workbookViewId="0">
      <selection activeCell="D6" sqref="D6:U48"/>
    </sheetView>
  </sheetViews>
  <sheetFormatPr defaultColWidth="9.140625" defaultRowHeight="15" x14ac:dyDescent="0.25"/>
  <cols>
    <col min="1" max="1" width="9.140625" style="143"/>
    <col min="2" max="2" width="10.7109375" style="143" customWidth="1"/>
    <col min="3" max="3" width="90.7109375" style="143" customWidth="1"/>
    <col min="4" max="21" width="10.7109375" style="143" customWidth="1"/>
    <col min="22" max="22" width="9.140625" style="463"/>
    <col min="23" max="16384" width="9.140625" style="143"/>
  </cols>
  <sheetData>
    <row r="1" spans="2:22" ht="15.75" thickBot="1" x14ac:dyDescent="0.3"/>
    <row r="2" spans="2:22" ht="25.15" customHeight="1" thickTop="1" thickBot="1" x14ac:dyDescent="0.3">
      <c r="B2" s="479" t="s">
        <v>542</v>
      </c>
      <c r="C2" s="480"/>
      <c r="D2" s="480"/>
      <c r="E2" s="480"/>
      <c r="F2" s="480"/>
      <c r="G2" s="480"/>
      <c r="H2" s="480"/>
      <c r="I2" s="533"/>
      <c r="J2" s="533"/>
      <c r="K2" s="533"/>
      <c r="L2" s="533"/>
      <c r="M2" s="533"/>
      <c r="N2" s="533"/>
      <c r="O2" s="533"/>
      <c r="P2" s="533"/>
      <c r="Q2" s="533"/>
      <c r="R2" s="533"/>
      <c r="S2" s="533"/>
      <c r="T2" s="533"/>
      <c r="U2" s="534"/>
    </row>
    <row r="3" spans="2:22" ht="25.15" customHeight="1" thickTop="1" thickBot="1" x14ac:dyDescent="0.3">
      <c r="B3" s="492" t="s">
        <v>54</v>
      </c>
      <c r="C3" s="485" t="s">
        <v>55</v>
      </c>
      <c r="D3" s="503" t="s">
        <v>70</v>
      </c>
      <c r="E3" s="513"/>
      <c r="F3" s="513"/>
      <c r="G3" s="513"/>
      <c r="H3" s="513"/>
      <c r="I3" s="513"/>
      <c r="J3" s="513"/>
      <c r="K3" s="513"/>
      <c r="L3" s="513"/>
      <c r="M3" s="513"/>
      <c r="N3" s="513"/>
      <c r="O3" s="513"/>
      <c r="P3" s="513"/>
      <c r="Q3" s="513"/>
      <c r="R3" s="513"/>
      <c r="S3" s="513"/>
      <c r="T3" s="513"/>
      <c r="U3" s="514"/>
    </row>
    <row r="4" spans="2:22" ht="25.15" customHeight="1" thickTop="1" x14ac:dyDescent="0.25">
      <c r="B4" s="493"/>
      <c r="C4" s="495"/>
      <c r="D4" s="486" t="s">
        <v>71</v>
      </c>
      <c r="E4" s="535"/>
      <c r="F4" s="482" t="s">
        <v>72</v>
      </c>
      <c r="G4" s="535"/>
      <c r="H4" s="482" t="s">
        <v>73</v>
      </c>
      <c r="I4" s="535"/>
      <c r="J4" s="482" t="s">
        <v>74</v>
      </c>
      <c r="K4" s="535"/>
      <c r="L4" s="482" t="s">
        <v>75</v>
      </c>
      <c r="M4" s="535"/>
      <c r="N4" s="482" t="s">
        <v>76</v>
      </c>
      <c r="O4" s="535"/>
      <c r="P4" s="482" t="s">
        <v>77</v>
      </c>
      <c r="Q4" s="535"/>
      <c r="R4" s="484" t="s">
        <v>78</v>
      </c>
      <c r="S4" s="536"/>
      <c r="T4" s="505" t="s">
        <v>79</v>
      </c>
      <c r="U4" s="532"/>
    </row>
    <row r="5" spans="2:22" ht="25.15" customHeight="1" thickBot="1" x14ac:dyDescent="0.3">
      <c r="B5" s="494"/>
      <c r="C5" s="496"/>
      <c r="D5" s="455" t="s">
        <v>6</v>
      </c>
      <c r="E5" s="456" t="s">
        <v>7</v>
      </c>
      <c r="F5" s="457" t="s">
        <v>6</v>
      </c>
      <c r="G5" s="456" t="s">
        <v>7</v>
      </c>
      <c r="H5" s="457" t="s">
        <v>6</v>
      </c>
      <c r="I5" s="456" t="s">
        <v>7</v>
      </c>
      <c r="J5" s="457" t="s">
        <v>6</v>
      </c>
      <c r="K5" s="456" t="s">
        <v>7</v>
      </c>
      <c r="L5" s="457" t="s">
        <v>6</v>
      </c>
      <c r="M5" s="456" t="s">
        <v>7</v>
      </c>
      <c r="N5" s="457" t="s">
        <v>6</v>
      </c>
      <c r="O5" s="456" t="s">
        <v>7</v>
      </c>
      <c r="P5" s="457" t="s">
        <v>6</v>
      </c>
      <c r="Q5" s="456" t="s">
        <v>7</v>
      </c>
      <c r="R5" s="457" t="s">
        <v>6</v>
      </c>
      <c r="S5" s="458" t="s">
        <v>7</v>
      </c>
      <c r="T5" s="455" t="s">
        <v>6</v>
      </c>
      <c r="U5" s="459" t="s">
        <v>7</v>
      </c>
    </row>
    <row r="6" spans="2:22" ht="21.95" customHeight="1" thickTop="1" thickBot="1" x14ac:dyDescent="0.3">
      <c r="B6" s="155">
        <v>1</v>
      </c>
      <c r="C6" s="156" t="s">
        <v>8</v>
      </c>
      <c r="D6" s="287">
        <v>0</v>
      </c>
      <c r="E6" s="288">
        <v>0</v>
      </c>
      <c r="F6" s="289">
        <v>5</v>
      </c>
      <c r="G6" s="288">
        <v>4.4964028776978415E-3</v>
      </c>
      <c r="H6" s="289">
        <v>6</v>
      </c>
      <c r="I6" s="288">
        <v>6.3291139240506319E-3</v>
      </c>
      <c r="J6" s="289">
        <v>4</v>
      </c>
      <c r="K6" s="288">
        <v>4.4843049327354259E-3</v>
      </c>
      <c r="L6" s="289">
        <v>2</v>
      </c>
      <c r="M6" s="288">
        <v>3.2520325203252032E-3</v>
      </c>
      <c r="N6" s="289">
        <v>0</v>
      </c>
      <c r="O6" s="288">
        <v>0</v>
      </c>
      <c r="P6" s="289">
        <v>2</v>
      </c>
      <c r="Q6" s="288">
        <v>6.1162079510703364E-3</v>
      </c>
      <c r="R6" s="289">
        <v>1</v>
      </c>
      <c r="S6" s="290">
        <v>3.3670033670033669E-3</v>
      </c>
      <c r="T6" s="287">
        <v>20</v>
      </c>
      <c r="U6" s="291">
        <v>2.8276544606249117E-3</v>
      </c>
    </row>
    <row r="7" spans="2:22" ht="21.95" customHeight="1" thickTop="1" x14ac:dyDescent="0.25">
      <c r="B7" s="162">
        <v>10</v>
      </c>
      <c r="C7" s="163" t="s">
        <v>9</v>
      </c>
      <c r="D7" s="184">
        <v>0</v>
      </c>
      <c r="E7" s="185">
        <v>0</v>
      </c>
      <c r="F7" s="166">
        <v>2</v>
      </c>
      <c r="G7" s="185">
        <v>1.7985611510791368E-3</v>
      </c>
      <c r="H7" s="166">
        <v>2</v>
      </c>
      <c r="I7" s="185">
        <v>2.1097046413502108E-3</v>
      </c>
      <c r="J7" s="166">
        <v>2</v>
      </c>
      <c r="K7" s="185">
        <v>2.242152466367713E-3</v>
      </c>
      <c r="L7" s="166">
        <v>1</v>
      </c>
      <c r="M7" s="185">
        <v>1.6260162601626016E-3</v>
      </c>
      <c r="N7" s="166">
        <v>0</v>
      </c>
      <c r="O7" s="185">
        <v>0</v>
      </c>
      <c r="P7" s="166">
        <v>0</v>
      </c>
      <c r="Q7" s="185">
        <v>0</v>
      </c>
      <c r="R7" s="166">
        <v>0</v>
      </c>
      <c r="S7" s="292">
        <v>0</v>
      </c>
      <c r="T7" s="184">
        <v>7</v>
      </c>
      <c r="U7" s="187">
        <v>9.8967906121871915E-4</v>
      </c>
      <c r="V7" s="464" t="s">
        <v>284</v>
      </c>
    </row>
    <row r="8" spans="2:22" ht="21.95" customHeight="1" x14ac:dyDescent="0.25">
      <c r="B8" s="162">
        <v>11</v>
      </c>
      <c r="C8" s="163" t="s">
        <v>10</v>
      </c>
      <c r="D8" s="184">
        <v>0</v>
      </c>
      <c r="E8" s="185">
        <v>0</v>
      </c>
      <c r="F8" s="166">
        <v>1</v>
      </c>
      <c r="G8" s="185">
        <v>8.9928057553956839E-4</v>
      </c>
      <c r="H8" s="166">
        <v>1</v>
      </c>
      <c r="I8" s="185">
        <v>1.0548523206751054E-3</v>
      </c>
      <c r="J8" s="166">
        <v>1</v>
      </c>
      <c r="K8" s="185">
        <v>1.1210762331838565E-3</v>
      </c>
      <c r="L8" s="166">
        <v>1</v>
      </c>
      <c r="M8" s="185">
        <v>1.6260162601626016E-3</v>
      </c>
      <c r="N8" s="166">
        <v>0</v>
      </c>
      <c r="O8" s="185">
        <v>0</v>
      </c>
      <c r="P8" s="166">
        <v>1</v>
      </c>
      <c r="Q8" s="185">
        <v>3.0581039755351682E-3</v>
      </c>
      <c r="R8" s="166">
        <v>0</v>
      </c>
      <c r="S8" s="292">
        <v>0</v>
      </c>
      <c r="T8" s="184">
        <v>5</v>
      </c>
      <c r="U8" s="187">
        <v>7.0691361515622792E-4</v>
      </c>
      <c r="V8" s="463" t="s">
        <v>271</v>
      </c>
    </row>
    <row r="9" spans="2:22" ht="21.95" customHeight="1" x14ac:dyDescent="0.25">
      <c r="B9" s="162">
        <v>12</v>
      </c>
      <c r="C9" s="163" t="s">
        <v>11</v>
      </c>
      <c r="D9" s="184">
        <v>0</v>
      </c>
      <c r="E9" s="185">
        <v>0</v>
      </c>
      <c r="F9" s="166">
        <v>1</v>
      </c>
      <c r="G9" s="185">
        <v>8.9928057553956839E-4</v>
      </c>
      <c r="H9" s="166">
        <v>1</v>
      </c>
      <c r="I9" s="185">
        <v>1.0548523206751054E-3</v>
      </c>
      <c r="J9" s="166">
        <v>1</v>
      </c>
      <c r="K9" s="185">
        <v>1.1210762331838565E-3</v>
      </c>
      <c r="L9" s="166">
        <v>0</v>
      </c>
      <c r="M9" s="185">
        <v>0</v>
      </c>
      <c r="N9" s="166">
        <v>0</v>
      </c>
      <c r="O9" s="185">
        <v>0</v>
      </c>
      <c r="P9" s="166">
        <v>1</v>
      </c>
      <c r="Q9" s="185">
        <v>3.0581039755351682E-3</v>
      </c>
      <c r="R9" s="166">
        <v>0</v>
      </c>
      <c r="S9" s="292">
        <v>0</v>
      </c>
      <c r="T9" s="184">
        <v>4</v>
      </c>
      <c r="U9" s="187">
        <v>5.6553089212498236E-4</v>
      </c>
      <c r="V9" s="463" t="s">
        <v>448</v>
      </c>
    </row>
    <row r="10" spans="2:22" ht="21.95" customHeight="1" thickBot="1" x14ac:dyDescent="0.3">
      <c r="B10" s="162">
        <v>19</v>
      </c>
      <c r="C10" s="163" t="s">
        <v>12</v>
      </c>
      <c r="D10" s="184">
        <v>0</v>
      </c>
      <c r="E10" s="185">
        <v>0</v>
      </c>
      <c r="F10" s="166">
        <v>1</v>
      </c>
      <c r="G10" s="185">
        <v>8.9928057553956839E-4</v>
      </c>
      <c r="H10" s="166">
        <v>2</v>
      </c>
      <c r="I10" s="185">
        <v>2.1097046413502108E-3</v>
      </c>
      <c r="J10" s="166">
        <v>0</v>
      </c>
      <c r="K10" s="185">
        <v>0</v>
      </c>
      <c r="L10" s="166">
        <v>0</v>
      </c>
      <c r="M10" s="185">
        <v>0</v>
      </c>
      <c r="N10" s="166">
        <v>0</v>
      </c>
      <c r="O10" s="185">
        <v>0</v>
      </c>
      <c r="P10" s="166">
        <v>0</v>
      </c>
      <c r="Q10" s="185">
        <v>0</v>
      </c>
      <c r="R10" s="166">
        <v>1</v>
      </c>
      <c r="S10" s="292">
        <v>3.3670033670033669E-3</v>
      </c>
      <c r="T10" s="184">
        <v>4</v>
      </c>
      <c r="U10" s="187">
        <v>5.6553089212498236E-4</v>
      </c>
      <c r="V10" s="463" t="s">
        <v>286</v>
      </c>
    </row>
    <row r="11" spans="2:22" ht="21.95" customHeight="1" thickTop="1" thickBot="1" x14ac:dyDescent="0.3">
      <c r="B11" s="155">
        <v>2</v>
      </c>
      <c r="C11" s="156" t="s">
        <v>13</v>
      </c>
      <c r="D11" s="287">
        <v>3</v>
      </c>
      <c r="E11" s="288">
        <v>1.4785608674223755E-3</v>
      </c>
      <c r="F11" s="289">
        <v>1</v>
      </c>
      <c r="G11" s="288">
        <v>8.9928057553956839E-4</v>
      </c>
      <c r="H11" s="289">
        <v>6</v>
      </c>
      <c r="I11" s="288">
        <v>6.3291139240506328E-3</v>
      </c>
      <c r="J11" s="289">
        <v>9</v>
      </c>
      <c r="K11" s="288">
        <v>1.008968609865471E-2</v>
      </c>
      <c r="L11" s="289">
        <v>1</v>
      </c>
      <c r="M11" s="288">
        <v>1.6260162601626016E-3</v>
      </c>
      <c r="N11" s="289">
        <v>0</v>
      </c>
      <c r="O11" s="288">
        <v>0</v>
      </c>
      <c r="P11" s="289">
        <v>0</v>
      </c>
      <c r="Q11" s="288">
        <v>0</v>
      </c>
      <c r="R11" s="289">
        <v>1</v>
      </c>
      <c r="S11" s="290">
        <v>3.3670033670033669E-3</v>
      </c>
      <c r="T11" s="287">
        <v>21</v>
      </c>
      <c r="U11" s="291">
        <v>2.9690371836561574E-3</v>
      </c>
    </row>
    <row r="12" spans="2:22" ht="21.95" customHeight="1" thickTop="1" x14ac:dyDescent="0.25">
      <c r="B12" s="170">
        <v>20</v>
      </c>
      <c r="C12" s="163" t="s">
        <v>14</v>
      </c>
      <c r="D12" s="184">
        <v>0</v>
      </c>
      <c r="E12" s="185">
        <v>0</v>
      </c>
      <c r="F12" s="166">
        <v>0</v>
      </c>
      <c r="G12" s="185">
        <v>0</v>
      </c>
      <c r="H12" s="166">
        <v>0</v>
      </c>
      <c r="I12" s="185">
        <v>0</v>
      </c>
      <c r="J12" s="166">
        <v>3</v>
      </c>
      <c r="K12" s="185">
        <v>3.3632286995515697E-3</v>
      </c>
      <c r="L12" s="166">
        <v>0</v>
      </c>
      <c r="M12" s="185">
        <v>0</v>
      </c>
      <c r="N12" s="166">
        <v>0</v>
      </c>
      <c r="O12" s="185">
        <v>0</v>
      </c>
      <c r="P12" s="166">
        <v>0</v>
      </c>
      <c r="Q12" s="185">
        <v>0</v>
      </c>
      <c r="R12" s="166">
        <v>1</v>
      </c>
      <c r="S12" s="292">
        <v>3.3670033670033669E-3</v>
      </c>
      <c r="T12" s="184">
        <v>4</v>
      </c>
      <c r="U12" s="187">
        <v>5.6553089212498236E-4</v>
      </c>
      <c r="V12" s="463" t="s">
        <v>287</v>
      </c>
    </row>
    <row r="13" spans="2:22" ht="21.95" customHeight="1" x14ac:dyDescent="0.25">
      <c r="B13" s="162">
        <v>21</v>
      </c>
      <c r="C13" s="163" t="s">
        <v>15</v>
      </c>
      <c r="D13" s="184">
        <v>0</v>
      </c>
      <c r="E13" s="185">
        <v>0</v>
      </c>
      <c r="F13" s="166">
        <v>1</v>
      </c>
      <c r="G13" s="185">
        <v>8.9928057553956839E-4</v>
      </c>
      <c r="H13" s="166">
        <v>0</v>
      </c>
      <c r="I13" s="185">
        <v>0</v>
      </c>
      <c r="J13" s="166">
        <v>0</v>
      </c>
      <c r="K13" s="185">
        <v>0</v>
      </c>
      <c r="L13" s="166">
        <v>0</v>
      </c>
      <c r="M13" s="185">
        <v>0</v>
      </c>
      <c r="N13" s="166">
        <v>0</v>
      </c>
      <c r="O13" s="185">
        <v>0</v>
      </c>
      <c r="P13" s="166">
        <v>0</v>
      </c>
      <c r="Q13" s="185">
        <v>0</v>
      </c>
      <c r="R13" s="166">
        <v>0</v>
      </c>
      <c r="S13" s="292">
        <v>0</v>
      </c>
      <c r="T13" s="184">
        <v>1</v>
      </c>
      <c r="U13" s="187">
        <v>1.4138272303124559E-4</v>
      </c>
      <c r="V13" s="463" t="s">
        <v>288</v>
      </c>
    </row>
    <row r="14" spans="2:22" ht="21.95" customHeight="1" x14ac:dyDescent="0.25">
      <c r="B14" s="162">
        <v>22</v>
      </c>
      <c r="C14" s="163" t="s">
        <v>16</v>
      </c>
      <c r="D14" s="184">
        <v>0</v>
      </c>
      <c r="E14" s="185">
        <v>0</v>
      </c>
      <c r="F14" s="166">
        <v>0</v>
      </c>
      <c r="G14" s="185">
        <v>0</v>
      </c>
      <c r="H14" s="166">
        <v>0</v>
      </c>
      <c r="I14" s="185">
        <v>0</v>
      </c>
      <c r="J14" s="166">
        <v>0</v>
      </c>
      <c r="K14" s="185">
        <v>0</v>
      </c>
      <c r="L14" s="166">
        <v>0</v>
      </c>
      <c r="M14" s="185">
        <v>0</v>
      </c>
      <c r="N14" s="166">
        <v>0</v>
      </c>
      <c r="O14" s="185">
        <v>0</v>
      </c>
      <c r="P14" s="166">
        <v>0</v>
      </c>
      <c r="Q14" s="185">
        <v>0</v>
      </c>
      <c r="R14" s="166">
        <v>0</v>
      </c>
      <c r="S14" s="292">
        <v>0</v>
      </c>
      <c r="T14" s="184">
        <v>0</v>
      </c>
      <c r="U14" s="187">
        <v>0</v>
      </c>
      <c r="V14" s="463" t="s">
        <v>289</v>
      </c>
    </row>
    <row r="15" spans="2:22" ht="21.95" customHeight="1" x14ac:dyDescent="0.25">
      <c r="B15" s="162">
        <v>23</v>
      </c>
      <c r="C15" s="163" t="s">
        <v>17</v>
      </c>
      <c r="D15" s="184">
        <v>0</v>
      </c>
      <c r="E15" s="185">
        <v>0</v>
      </c>
      <c r="F15" s="166">
        <v>0</v>
      </c>
      <c r="G15" s="185">
        <v>0</v>
      </c>
      <c r="H15" s="166">
        <v>0</v>
      </c>
      <c r="I15" s="185">
        <v>0</v>
      </c>
      <c r="J15" s="166">
        <v>0</v>
      </c>
      <c r="K15" s="185">
        <v>0</v>
      </c>
      <c r="L15" s="166">
        <v>0</v>
      </c>
      <c r="M15" s="185">
        <v>0</v>
      </c>
      <c r="N15" s="166">
        <v>0</v>
      </c>
      <c r="O15" s="185">
        <v>0</v>
      </c>
      <c r="P15" s="166">
        <v>0</v>
      </c>
      <c r="Q15" s="185">
        <v>0</v>
      </c>
      <c r="R15" s="166">
        <v>0</v>
      </c>
      <c r="S15" s="292">
        <v>0</v>
      </c>
      <c r="T15" s="184">
        <v>0</v>
      </c>
      <c r="U15" s="187">
        <v>0</v>
      </c>
      <c r="V15" s="463" t="s">
        <v>272</v>
      </c>
    </row>
    <row r="16" spans="2:22" ht="21.95" customHeight="1" x14ac:dyDescent="0.25">
      <c r="B16" s="162">
        <v>24</v>
      </c>
      <c r="C16" s="163" t="s">
        <v>18</v>
      </c>
      <c r="D16" s="184">
        <v>2</v>
      </c>
      <c r="E16" s="185">
        <v>9.8570724494825043E-4</v>
      </c>
      <c r="F16" s="166">
        <v>0</v>
      </c>
      <c r="G16" s="185">
        <v>0</v>
      </c>
      <c r="H16" s="166">
        <v>6</v>
      </c>
      <c r="I16" s="185">
        <v>6.3291139240506328E-3</v>
      </c>
      <c r="J16" s="166">
        <v>6</v>
      </c>
      <c r="K16" s="185">
        <v>6.7264573991031393E-3</v>
      </c>
      <c r="L16" s="166">
        <v>1</v>
      </c>
      <c r="M16" s="185">
        <v>1.6260162601626016E-3</v>
      </c>
      <c r="N16" s="166">
        <v>0</v>
      </c>
      <c r="O16" s="185">
        <v>0</v>
      </c>
      <c r="P16" s="166">
        <v>0</v>
      </c>
      <c r="Q16" s="185">
        <v>0</v>
      </c>
      <c r="R16" s="166">
        <v>0</v>
      </c>
      <c r="S16" s="292">
        <v>0</v>
      </c>
      <c r="T16" s="184">
        <v>15</v>
      </c>
      <c r="U16" s="187">
        <v>2.1207408454686836E-3</v>
      </c>
      <c r="V16" s="463" t="s">
        <v>290</v>
      </c>
    </row>
    <row r="17" spans="2:22" ht="21.95" customHeight="1" x14ac:dyDescent="0.25">
      <c r="B17" s="162">
        <v>25</v>
      </c>
      <c r="C17" s="163" t="s">
        <v>19</v>
      </c>
      <c r="D17" s="184">
        <v>0</v>
      </c>
      <c r="E17" s="185">
        <v>0</v>
      </c>
      <c r="F17" s="166">
        <v>0</v>
      </c>
      <c r="G17" s="185">
        <v>0</v>
      </c>
      <c r="H17" s="166">
        <v>0</v>
      </c>
      <c r="I17" s="185">
        <v>0</v>
      </c>
      <c r="J17" s="166">
        <v>0</v>
      </c>
      <c r="K17" s="185">
        <v>0</v>
      </c>
      <c r="L17" s="166">
        <v>0</v>
      </c>
      <c r="M17" s="185">
        <v>0</v>
      </c>
      <c r="N17" s="166">
        <v>0</v>
      </c>
      <c r="O17" s="185">
        <v>0</v>
      </c>
      <c r="P17" s="166">
        <v>0</v>
      </c>
      <c r="Q17" s="185">
        <v>0</v>
      </c>
      <c r="R17" s="166">
        <v>0</v>
      </c>
      <c r="S17" s="292">
        <v>0</v>
      </c>
      <c r="T17" s="184">
        <v>0</v>
      </c>
      <c r="U17" s="187">
        <v>0</v>
      </c>
      <c r="V17" s="463" t="s">
        <v>291</v>
      </c>
    </row>
    <row r="18" spans="2:22" ht="21.95" customHeight="1" thickBot="1" x14ac:dyDescent="0.3">
      <c r="B18" s="171">
        <v>29</v>
      </c>
      <c r="C18" s="163" t="s">
        <v>20</v>
      </c>
      <c r="D18" s="184">
        <v>1</v>
      </c>
      <c r="E18" s="185">
        <v>4.9285362247412522E-4</v>
      </c>
      <c r="F18" s="166">
        <v>0</v>
      </c>
      <c r="G18" s="185">
        <v>0</v>
      </c>
      <c r="H18" s="166">
        <v>0</v>
      </c>
      <c r="I18" s="185">
        <v>0</v>
      </c>
      <c r="J18" s="166">
        <v>0</v>
      </c>
      <c r="K18" s="185">
        <v>0</v>
      </c>
      <c r="L18" s="166">
        <v>0</v>
      </c>
      <c r="M18" s="185">
        <v>0</v>
      </c>
      <c r="N18" s="166">
        <v>0</v>
      </c>
      <c r="O18" s="185">
        <v>0</v>
      </c>
      <c r="P18" s="166">
        <v>0</v>
      </c>
      <c r="Q18" s="185">
        <v>0</v>
      </c>
      <c r="R18" s="166">
        <v>0</v>
      </c>
      <c r="S18" s="292">
        <v>0</v>
      </c>
      <c r="T18" s="184">
        <v>1</v>
      </c>
      <c r="U18" s="187">
        <v>1.4138272303124559E-4</v>
      </c>
      <c r="V18" s="463" t="s">
        <v>292</v>
      </c>
    </row>
    <row r="19" spans="2:22" ht="21.95" customHeight="1" thickTop="1" thickBot="1" x14ac:dyDescent="0.3">
      <c r="B19" s="155">
        <v>3</v>
      </c>
      <c r="C19" s="156" t="s">
        <v>21</v>
      </c>
      <c r="D19" s="287">
        <v>3</v>
      </c>
      <c r="E19" s="288">
        <v>1.4785608674223755E-3</v>
      </c>
      <c r="F19" s="289">
        <v>5</v>
      </c>
      <c r="G19" s="288">
        <v>4.4964028776978415E-3</v>
      </c>
      <c r="H19" s="289">
        <v>5</v>
      </c>
      <c r="I19" s="288">
        <v>5.2742616033755272E-3</v>
      </c>
      <c r="J19" s="289">
        <v>4</v>
      </c>
      <c r="K19" s="288">
        <v>4.4843049327354259E-3</v>
      </c>
      <c r="L19" s="289">
        <v>3</v>
      </c>
      <c r="M19" s="288">
        <v>4.8780487804878049E-3</v>
      </c>
      <c r="N19" s="289">
        <v>2</v>
      </c>
      <c r="O19" s="288">
        <v>2.3446658851113715E-3</v>
      </c>
      <c r="P19" s="289">
        <v>0</v>
      </c>
      <c r="Q19" s="288">
        <v>0</v>
      </c>
      <c r="R19" s="289">
        <v>1</v>
      </c>
      <c r="S19" s="290">
        <v>3.3670033670033669E-3</v>
      </c>
      <c r="T19" s="287">
        <v>23</v>
      </c>
      <c r="U19" s="291">
        <v>3.2518026297186486E-3</v>
      </c>
    </row>
    <row r="20" spans="2:22" ht="21.95" customHeight="1" thickTop="1" x14ac:dyDescent="0.25">
      <c r="B20" s="162">
        <v>30</v>
      </c>
      <c r="C20" s="163" t="s">
        <v>22</v>
      </c>
      <c r="D20" s="184">
        <v>1</v>
      </c>
      <c r="E20" s="185">
        <v>4.9285362247412522E-4</v>
      </c>
      <c r="F20" s="166">
        <v>2</v>
      </c>
      <c r="G20" s="185">
        <v>1.7985611510791368E-3</v>
      </c>
      <c r="H20" s="166">
        <v>2</v>
      </c>
      <c r="I20" s="185">
        <v>2.1097046413502108E-3</v>
      </c>
      <c r="J20" s="166">
        <v>1</v>
      </c>
      <c r="K20" s="185">
        <v>1.1210762331838565E-3</v>
      </c>
      <c r="L20" s="166">
        <v>3</v>
      </c>
      <c r="M20" s="185">
        <v>4.8780487804878049E-3</v>
      </c>
      <c r="N20" s="166">
        <v>1</v>
      </c>
      <c r="O20" s="185">
        <v>1.1723329425556857E-3</v>
      </c>
      <c r="P20" s="166">
        <v>0</v>
      </c>
      <c r="Q20" s="185">
        <v>0</v>
      </c>
      <c r="R20" s="166">
        <v>1</v>
      </c>
      <c r="S20" s="292">
        <v>3.3670033670033669E-3</v>
      </c>
      <c r="T20" s="184">
        <v>11</v>
      </c>
      <c r="U20" s="187">
        <v>1.5552099533437014E-3</v>
      </c>
      <c r="V20" s="463" t="s">
        <v>293</v>
      </c>
    </row>
    <row r="21" spans="2:22" ht="21.95" customHeight="1" x14ac:dyDescent="0.25">
      <c r="B21" s="162">
        <v>31</v>
      </c>
      <c r="C21" s="163" t="s">
        <v>23</v>
      </c>
      <c r="D21" s="184">
        <v>1</v>
      </c>
      <c r="E21" s="185">
        <v>4.9285362247412522E-4</v>
      </c>
      <c r="F21" s="166">
        <v>0</v>
      </c>
      <c r="G21" s="185">
        <v>0</v>
      </c>
      <c r="H21" s="166">
        <v>0</v>
      </c>
      <c r="I21" s="185">
        <v>0</v>
      </c>
      <c r="J21" s="166">
        <v>0</v>
      </c>
      <c r="K21" s="185">
        <v>0</v>
      </c>
      <c r="L21" s="166">
        <v>0</v>
      </c>
      <c r="M21" s="185">
        <v>0</v>
      </c>
      <c r="N21" s="166">
        <v>0</v>
      </c>
      <c r="O21" s="185">
        <v>0</v>
      </c>
      <c r="P21" s="166">
        <v>0</v>
      </c>
      <c r="Q21" s="185">
        <v>0</v>
      </c>
      <c r="R21" s="166">
        <v>0</v>
      </c>
      <c r="S21" s="292">
        <v>0</v>
      </c>
      <c r="T21" s="184">
        <v>1</v>
      </c>
      <c r="U21" s="187">
        <v>1.4138272303124559E-4</v>
      </c>
      <c r="V21" s="463" t="s">
        <v>294</v>
      </c>
    </row>
    <row r="22" spans="2:22" ht="21.95" customHeight="1" x14ac:dyDescent="0.25">
      <c r="B22" s="162">
        <v>32</v>
      </c>
      <c r="C22" s="163" t="s">
        <v>24</v>
      </c>
      <c r="D22" s="184">
        <v>0</v>
      </c>
      <c r="E22" s="185">
        <v>0</v>
      </c>
      <c r="F22" s="166">
        <v>1</v>
      </c>
      <c r="G22" s="185">
        <v>8.9928057553956839E-4</v>
      </c>
      <c r="H22" s="166">
        <v>1</v>
      </c>
      <c r="I22" s="185">
        <v>1.0548523206751054E-3</v>
      </c>
      <c r="J22" s="166">
        <v>1</v>
      </c>
      <c r="K22" s="185">
        <v>1.1210762331838565E-3</v>
      </c>
      <c r="L22" s="166">
        <v>0</v>
      </c>
      <c r="M22" s="185">
        <v>0</v>
      </c>
      <c r="N22" s="166">
        <v>1</v>
      </c>
      <c r="O22" s="185">
        <v>1.1723329425556857E-3</v>
      </c>
      <c r="P22" s="166">
        <v>0</v>
      </c>
      <c r="Q22" s="185">
        <v>0</v>
      </c>
      <c r="R22" s="166">
        <v>0</v>
      </c>
      <c r="S22" s="292">
        <v>0</v>
      </c>
      <c r="T22" s="184">
        <v>4</v>
      </c>
      <c r="U22" s="187">
        <v>5.6553089212498236E-4</v>
      </c>
      <c r="V22" s="463" t="s">
        <v>295</v>
      </c>
    </row>
    <row r="23" spans="2:22" ht="21.95" customHeight="1" x14ac:dyDescent="0.25">
      <c r="B23" s="162">
        <v>33</v>
      </c>
      <c r="C23" s="163" t="s">
        <v>25</v>
      </c>
      <c r="D23" s="184">
        <v>0</v>
      </c>
      <c r="E23" s="185">
        <v>0</v>
      </c>
      <c r="F23" s="166">
        <v>0</v>
      </c>
      <c r="G23" s="185">
        <v>0</v>
      </c>
      <c r="H23" s="166">
        <v>0</v>
      </c>
      <c r="I23" s="185">
        <v>0</v>
      </c>
      <c r="J23" s="166">
        <v>1</v>
      </c>
      <c r="K23" s="185">
        <v>1.1210762331838565E-3</v>
      </c>
      <c r="L23" s="166">
        <v>0</v>
      </c>
      <c r="M23" s="185">
        <v>0</v>
      </c>
      <c r="N23" s="166">
        <v>0</v>
      </c>
      <c r="O23" s="185">
        <v>0</v>
      </c>
      <c r="P23" s="166">
        <v>0</v>
      </c>
      <c r="Q23" s="185">
        <v>0</v>
      </c>
      <c r="R23" s="166">
        <v>0</v>
      </c>
      <c r="S23" s="292">
        <v>0</v>
      </c>
      <c r="T23" s="184">
        <v>1</v>
      </c>
      <c r="U23" s="187">
        <v>1.4138272303124559E-4</v>
      </c>
      <c r="V23" s="463" t="s">
        <v>296</v>
      </c>
    </row>
    <row r="24" spans="2:22" ht="21.95" customHeight="1" x14ac:dyDescent="0.25">
      <c r="B24" s="162">
        <v>34</v>
      </c>
      <c r="C24" s="163" t="s">
        <v>26</v>
      </c>
      <c r="D24" s="184">
        <v>1</v>
      </c>
      <c r="E24" s="185">
        <v>4.9285362247412522E-4</v>
      </c>
      <c r="F24" s="166">
        <v>0</v>
      </c>
      <c r="G24" s="185">
        <v>0</v>
      </c>
      <c r="H24" s="166">
        <v>2</v>
      </c>
      <c r="I24" s="185">
        <v>2.1097046413502108E-3</v>
      </c>
      <c r="J24" s="166">
        <v>1</v>
      </c>
      <c r="K24" s="185">
        <v>1.1210762331838565E-3</v>
      </c>
      <c r="L24" s="166">
        <v>0</v>
      </c>
      <c r="M24" s="185">
        <v>0</v>
      </c>
      <c r="N24" s="166">
        <v>0</v>
      </c>
      <c r="O24" s="185">
        <v>0</v>
      </c>
      <c r="P24" s="166">
        <v>0</v>
      </c>
      <c r="Q24" s="185">
        <v>0</v>
      </c>
      <c r="R24" s="166">
        <v>0</v>
      </c>
      <c r="S24" s="292">
        <v>0</v>
      </c>
      <c r="T24" s="184">
        <v>4</v>
      </c>
      <c r="U24" s="187">
        <v>5.6553089212498236E-4</v>
      </c>
      <c r="V24" s="463" t="s">
        <v>297</v>
      </c>
    </row>
    <row r="25" spans="2:22" ht="21.95" customHeight="1" x14ac:dyDescent="0.25">
      <c r="B25" s="162">
        <v>35</v>
      </c>
      <c r="C25" s="163" t="s">
        <v>27</v>
      </c>
      <c r="D25" s="184">
        <v>0</v>
      </c>
      <c r="E25" s="185">
        <v>0</v>
      </c>
      <c r="F25" s="166">
        <v>0</v>
      </c>
      <c r="G25" s="185">
        <v>0</v>
      </c>
      <c r="H25" s="166">
        <v>0</v>
      </c>
      <c r="I25" s="185">
        <v>0</v>
      </c>
      <c r="J25" s="166">
        <v>0</v>
      </c>
      <c r="K25" s="185">
        <v>0</v>
      </c>
      <c r="L25" s="166">
        <v>0</v>
      </c>
      <c r="M25" s="185">
        <v>0</v>
      </c>
      <c r="N25" s="166">
        <v>0</v>
      </c>
      <c r="O25" s="185">
        <v>0</v>
      </c>
      <c r="P25" s="166">
        <v>0</v>
      </c>
      <c r="Q25" s="185">
        <v>0</v>
      </c>
      <c r="R25" s="166">
        <v>0</v>
      </c>
      <c r="S25" s="292">
        <v>0</v>
      </c>
      <c r="T25" s="184">
        <v>0</v>
      </c>
      <c r="U25" s="187">
        <v>0</v>
      </c>
      <c r="V25" s="463" t="s">
        <v>298</v>
      </c>
    </row>
    <row r="26" spans="2:22" ht="21.95" customHeight="1" thickBot="1" x14ac:dyDescent="0.3">
      <c r="B26" s="162">
        <v>39</v>
      </c>
      <c r="C26" s="163" t="s">
        <v>28</v>
      </c>
      <c r="D26" s="184">
        <v>0</v>
      </c>
      <c r="E26" s="185">
        <v>0</v>
      </c>
      <c r="F26" s="166">
        <v>2</v>
      </c>
      <c r="G26" s="185">
        <v>1.7985611510791368E-3</v>
      </c>
      <c r="H26" s="166">
        <v>0</v>
      </c>
      <c r="I26" s="185">
        <v>0</v>
      </c>
      <c r="J26" s="166">
        <v>0</v>
      </c>
      <c r="K26" s="185">
        <v>0</v>
      </c>
      <c r="L26" s="166">
        <v>0</v>
      </c>
      <c r="M26" s="185">
        <v>0</v>
      </c>
      <c r="N26" s="166">
        <v>0</v>
      </c>
      <c r="O26" s="185">
        <v>0</v>
      </c>
      <c r="P26" s="166">
        <v>0</v>
      </c>
      <c r="Q26" s="185">
        <v>0</v>
      </c>
      <c r="R26" s="166">
        <v>0</v>
      </c>
      <c r="S26" s="292">
        <v>0</v>
      </c>
      <c r="T26" s="184">
        <v>2</v>
      </c>
      <c r="U26" s="187">
        <v>2.8276544606249118E-4</v>
      </c>
      <c r="V26" s="463" t="s">
        <v>299</v>
      </c>
    </row>
    <row r="27" spans="2:22" ht="21.95" customHeight="1" thickTop="1" thickBot="1" x14ac:dyDescent="0.3">
      <c r="B27" s="155">
        <v>4</v>
      </c>
      <c r="C27" s="156" t="s">
        <v>29</v>
      </c>
      <c r="D27" s="287">
        <v>1134</v>
      </c>
      <c r="E27" s="288">
        <v>0.55889600788565785</v>
      </c>
      <c r="F27" s="289">
        <v>469</v>
      </c>
      <c r="G27" s="288">
        <v>0.42176258992805754</v>
      </c>
      <c r="H27" s="289">
        <v>365</v>
      </c>
      <c r="I27" s="288">
        <v>0.38502109704641352</v>
      </c>
      <c r="J27" s="289">
        <v>315</v>
      </c>
      <c r="K27" s="288">
        <v>0.35313901345291482</v>
      </c>
      <c r="L27" s="289">
        <v>216</v>
      </c>
      <c r="M27" s="288">
        <v>0.35121951219512193</v>
      </c>
      <c r="N27" s="289">
        <v>311</v>
      </c>
      <c r="O27" s="288">
        <v>0.36459554513481829</v>
      </c>
      <c r="P27" s="289">
        <v>114</v>
      </c>
      <c r="Q27" s="288">
        <v>0.34862385321100914</v>
      </c>
      <c r="R27" s="289">
        <v>107</v>
      </c>
      <c r="S27" s="290">
        <v>0.36026936026936024</v>
      </c>
      <c r="T27" s="287">
        <v>3031</v>
      </c>
      <c r="U27" s="291">
        <v>0.42853103350770533</v>
      </c>
    </row>
    <row r="28" spans="2:22" ht="21.95" customHeight="1" thickTop="1" x14ac:dyDescent="0.25">
      <c r="B28" s="162">
        <v>40</v>
      </c>
      <c r="C28" s="163" t="s">
        <v>30</v>
      </c>
      <c r="D28" s="184">
        <v>21</v>
      </c>
      <c r="E28" s="185">
        <v>1.0349926071956629E-2</v>
      </c>
      <c r="F28" s="166">
        <v>12</v>
      </c>
      <c r="G28" s="185">
        <v>1.0791366906474821E-2</v>
      </c>
      <c r="H28" s="166">
        <v>15</v>
      </c>
      <c r="I28" s="185">
        <v>1.5822784810126583E-2</v>
      </c>
      <c r="J28" s="166">
        <v>14</v>
      </c>
      <c r="K28" s="185">
        <v>1.5695067264573991E-2</v>
      </c>
      <c r="L28" s="166">
        <v>6</v>
      </c>
      <c r="M28" s="185">
        <v>9.7560975609756097E-3</v>
      </c>
      <c r="N28" s="166">
        <v>7</v>
      </c>
      <c r="O28" s="185">
        <v>8.2063305978898014E-3</v>
      </c>
      <c r="P28" s="166">
        <v>2</v>
      </c>
      <c r="Q28" s="185">
        <v>6.1162079510703364E-3</v>
      </c>
      <c r="R28" s="166">
        <v>3</v>
      </c>
      <c r="S28" s="292">
        <v>1.0101010101010102E-2</v>
      </c>
      <c r="T28" s="184">
        <v>80</v>
      </c>
      <c r="U28" s="187">
        <v>1.1310617842499647E-2</v>
      </c>
      <c r="V28" s="463" t="s">
        <v>300</v>
      </c>
    </row>
    <row r="29" spans="2:22" ht="21.95" customHeight="1" x14ac:dyDescent="0.25">
      <c r="B29" s="162">
        <v>41</v>
      </c>
      <c r="C29" s="163" t="s">
        <v>31</v>
      </c>
      <c r="D29" s="184">
        <v>156</v>
      </c>
      <c r="E29" s="185">
        <v>7.6885165105963535E-2</v>
      </c>
      <c r="F29" s="166">
        <v>95</v>
      </c>
      <c r="G29" s="185">
        <v>8.5431654676258989E-2</v>
      </c>
      <c r="H29" s="166">
        <v>89</v>
      </c>
      <c r="I29" s="185">
        <v>9.3881856540084394E-2</v>
      </c>
      <c r="J29" s="166">
        <v>71</v>
      </c>
      <c r="K29" s="185">
        <v>7.9596412556053805E-2</v>
      </c>
      <c r="L29" s="166">
        <v>52</v>
      </c>
      <c r="M29" s="185">
        <v>8.4552845528455281E-2</v>
      </c>
      <c r="N29" s="166">
        <v>73</v>
      </c>
      <c r="O29" s="185">
        <v>8.5580304806565061E-2</v>
      </c>
      <c r="P29" s="166">
        <v>27</v>
      </c>
      <c r="Q29" s="185">
        <v>8.2568807339449546E-2</v>
      </c>
      <c r="R29" s="166">
        <v>25</v>
      </c>
      <c r="S29" s="292">
        <v>8.4175084175084181E-2</v>
      </c>
      <c r="T29" s="184">
        <v>588</v>
      </c>
      <c r="U29" s="187">
        <v>8.3133041142372396E-2</v>
      </c>
      <c r="V29" s="463" t="s">
        <v>301</v>
      </c>
    </row>
    <row r="30" spans="2:22" ht="35.1" customHeight="1" x14ac:dyDescent="0.25">
      <c r="B30" s="162">
        <v>42</v>
      </c>
      <c r="C30" s="163" t="s">
        <v>32</v>
      </c>
      <c r="D30" s="184">
        <v>947</v>
      </c>
      <c r="E30" s="185">
        <v>0.46673238048299653</v>
      </c>
      <c r="F30" s="166">
        <v>358</v>
      </c>
      <c r="G30" s="185">
        <v>0.32194244604316546</v>
      </c>
      <c r="H30" s="166">
        <v>253</v>
      </c>
      <c r="I30" s="185">
        <v>0.2668776371308017</v>
      </c>
      <c r="J30" s="166">
        <v>228</v>
      </c>
      <c r="K30" s="185">
        <v>0.2556053811659193</v>
      </c>
      <c r="L30" s="166">
        <v>149</v>
      </c>
      <c r="M30" s="185">
        <v>0.24227642276422764</v>
      </c>
      <c r="N30" s="166">
        <v>223</v>
      </c>
      <c r="O30" s="185">
        <v>0.26143024618991795</v>
      </c>
      <c r="P30" s="166">
        <v>83</v>
      </c>
      <c r="Q30" s="185">
        <v>0.25382262996941896</v>
      </c>
      <c r="R30" s="166">
        <v>74</v>
      </c>
      <c r="S30" s="292">
        <v>0.24915824915824916</v>
      </c>
      <c r="T30" s="184">
        <v>2315</v>
      </c>
      <c r="U30" s="187">
        <v>0.32730100381733351</v>
      </c>
      <c r="V30" s="463" t="s">
        <v>302</v>
      </c>
    </row>
    <row r="31" spans="2:22" ht="21.95" customHeight="1" x14ac:dyDescent="0.25">
      <c r="B31" s="162">
        <v>43</v>
      </c>
      <c r="C31" s="163" t="s">
        <v>33</v>
      </c>
      <c r="D31" s="184">
        <v>1</v>
      </c>
      <c r="E31" s="185">
        <v>4.9285362247412522E-4</v>
      </c>
      <c r="F31" s="166">
        <v>1</v>
      </c>
      <c r="G31" s="185">
        <v>8.9928057553956839E-4</v>
      </c>
      <c r="H31" s="166">
        <v>5</v>
      </c>
      <c r="I31" s="185">
        <v>5.2742616033755272E-3</v>
      </c>
      <c r="J31" s="166">
        <v>1</v>
      </c>
      <c r="K31" s="185">
        <v>1.1210762331838565E-3</v>
      </c>
      <c r="L31" s="166">
        <v>1</v>
      </c>
      <c r="M31" s="185">
        <v>1.6260162601626016E-3</v>
      </c>
      <c r="N31" s="166">
        <v>4</v>
      </c>
      <c r="O31" s="185">
        <v>4.6893317702227429E-3</v>
      </c>
      <c r="P31" s="166">
        <v>0</v>
      </c>
      <c r="Q31" s="185">
        <v>0</v>
      </c>
      <c r="R31" s="166">
        <v>0</v>
      </c>
      <c r="S31" s="292">
        <v>0</v>
      </c>
      <c r="T31" s="184">
        <v>13</v>
      </c>
      <c r="U31" s="187">
        <v>1.8379753994061925E-3</v>
      </c>
      <c r="V31" s="463" t="s">
        <v>303</v>
      </c>
    </row>
    <row r="32" spans="2:22" ht="21.95" customHeight="1" thickBot="1" x14ac:dyDescent="0.3">
      <c r="B32" s="162">
        <v>49</v>
      </c>
      <c r="C32" s="163" t="s">
        <v>34</v>
      </c>
      <c r="D32" s="184">
        <v>9</v>
      </c>
      <c r="E32" s="185">
        <v>4.4356826022671266E-3</v>
      </c>
      <c r="F32" s="166">
        <v>3</v>
      </c>
      <c r="G32" s="185">
        <v>2.6978417266187052E-3</v>
      </c>
      <c r="H32" s="166">
        <v>3</v>
      </c>
      <c r="I32" s="185">
        <v>3.1645569620253164E-3</v>
      </c>
      <c r="J32" s="166">
        <v>1</v>
      </c>
      <c r="K32" s="185">
        <v>1.1210762331838565E-3</v>
      </c>
      <c r="L32" s="166">
        <v>8</v>
      </c>
      <c r="M32" s="185">
        <v>1.3008130081300813E-2</v>
      </c>
      <c r="N32" s="166">
        <v>4</v>
      </c>
      <c r="O32" s="185">
        <v>4.6893317702227429E-3</v>
      </c>
      <c r="P32" s="166">
        <v>2</v>
      </c>
      <c r="Q32" s="185">
        <v>6.1162079510703364E-3</v>
      </c>
      <c r="R32" s="166">
        <v>5</v>
      </c>
      <c r="S32" s="292">
        <v>1.6835016835016835E-2</v>
      </c>
      <c r="T32" s="184">
        <v>35</v>
      </c>
      <c r="U32" s="187">
        <v>4.9483953060935953E-3</v>
      </c>
      <c r="V32" s="463" t="s">
        <v>304</v>
      </c>
    </row>
    <row r="33" spans="2:22" ht="21.95" customHeight="1" thickTop="1" thickBot="1" x14ac:dyDescent="0.3">
      <c r="B33" s="155">
        <v>5</v>
      </c>
      <c r="C33" s="156" t="s">
        <v>35</v>
      </c>
      <c r="D33" s="287">
        <v>38</v>
      </c>
      <c r="E33" s="288">
        <v>1.8728437654016758E-2</v>
      </c>
      <c r="F33" s="289">
        <v>42</v>
      </c>
      <c r="G33" s="288">
        <v>3.7769784172661865E-2</v>
      </c>
      <c r="H33" s="289">
        <v>39</v>
      </c>
      <c r="I33" s="288">
        <v>4.1139240506329118E-2</v>
      </c>
      <c r="J33" s="289">
        <v>61</v>
      </c>
      <c r="K33" s="288">
        <v>6.8385650224215236E-2</v>
      </c>
      <c r="L33" s="289">
        <v>22</v>
      </c>
      <c r="M33" s="288">
        <v>3.5772357723577231E-2</v>
      </c>
      <c r="N33" s="289">
        <v>39</v>
      </c>
      <c r="O33" s="288">
        <v>4.5720984759671748E-2</v>
      </c>
      <c r="P33" s="289">
        <v>19</v>
      </c>
      <c r="Q33" s="288">
        <v>5.8103975535168197E-2</v>
      </c>
      <c r="R33" s="289">
        <v>14</v>
      </c>
      <c r="S33" s="290">
        <v>4.7138047138047139E-2</v>
      </c>
      <c r="T33" s="287">
        <v>274</v>
      </c>
      <c r="U33" s="291">
        <v>3.8738866110561293E-2</v>
      </c>
    </row>
    <row r="34" spans="2:22" ht="21.95" customHeight="1" thickTop="1" x14ac:dyDescent="0.25">
      <c r="B34" s="162">
        <v>50</v>
      </c>
      <c r="C34" s="163" t="s">
        <v>36</v>
      </c>
      <c r="D34" s="184">
        <v>2</v>
      </c>
      <c r="E34" s="185">
        <v>9.8570724494825043E-4</v>
      </c>
      <c r="F34" s="166">
        <v>2</v>
      </c>
      <c r="G34" s="185">
        <v>1.7985611510791368E-3</v>
      </c>
      <c r="H34" s="166">
        <v>2</v>
      </c>
      <c r="I34" s="185">
        <v>2.1097046413502108E-3</v>
      </c>
      <c r="J34" s="166">
        <v>1</v>
      </c>
      <c r="K34" s="185">
        <v>1.1210762331838565E-3</v>
      </c>
      <c r="L34" s="166">
        <v>3</v>
      </c>
      <c r="M34" s="185">
        <v>4.8780487804878049E-3</v>
      </c>
      <c r="N34" s="166">
        <v>0</v>
      </c>
      <c r="O34" s="185">
        <v>0</v>
      </c>
      <c r="P34" s="166">
        <v>1</v>
      </c>
      <c r="Q34" s="185">
        <v>3.0581039755351682E-3</v>
      </c>
      <c r="R34" s="166">
        <v>2</v>
      </c>
      <c r="S34" s="292">
        <v>6.7340067340067337E-3</v>
      </c>
      <c r="T34" s="184">
        <v>13</v>
      </c>
      <c r="U34" s="187">
        <v>1.8379753994061925E-3</v>
      </c>
      <c r="V34" s="463" t="s">
        <v>305</v>
      </c>
    </row>
    <row r="35" spans="2:22" ht="21.95" customHeight="1" x14ac:dyDescent="0.25">
      <c r="B35" s="162">
        <v>51</v>
      </c>
      <c r="C35" s="163" t="s">
        <v>37</v>
      </c>
      <c r="D35" s="184">
        <v>0</v>
      </c>
      <c r="E35" s="185">
        <v>0</v>
      </c>
      <c r="F35" s="166">
        <v>1</v>
      </c>
      <c r="G35" s="185">
        <v>8.9928057553956839E-4</v>
      </c>
      <c r="H35" s="166">
        <v>2</v>
      </c>
      <c r="I35" s="185">
        <v>2.1097046413502108E-3</v>
      </c>
      <c r="J35" s="166">
        <v>1</v>
      </c>
      <c r="K35" s="185">
        <v>1.1210762331838565E-3</v>
      </c>
      <c r="L35" s="166">
        <v>1</v>
      </c>
      <c r="M35" s="185">
        <v>1.6260162601626016E-3</v>
      </c>
      <c r="N35" s="166">
        <v>1</v>
      </c>
      <c r="O35" s="185">
        <v>1.1723329425556857E-3</v>
      </c>
      <c r="P35" s="166">
        <v>1</v>
      </c>
      <c r="Q35" s="185">
        <v>3.0581039755351682E-3</v>
      </c>
      <c r="R35" s="166">
        <v>1</v>
      </c>
      <c r="S35" s="292">
        <v>3.3670033670033669E-3</v>
      </c>
      <c r="T35" s="184">
        <v>8</v>
      </c>
      <c r="U35" s="187">
        <v>1.1310617842499647E-3</v>
      </c>
      <c r="V35" s="463" t="s">
        <v>306</v>
      </c>
    </row>
    <row r="36" spans="2:22" ht="21.95" customHeight="1" x14ac:dyDescent="0.25">
      <c r="B36" s="162">
        <v>52</v>
      </c>
      <c r="C36" s="163" t="s">
        <v>38</v>
      </c>
      <c r="D36" s="184">
        <v>9</v>
      </c>
      <c r="E36" s="185">
        <v>4.4356826022671266E-3</v>
      </c>
      <c r="F36" s="166">
        <v>10</v>
      </c>
      <c r="G36" s="185">
        <v>8.9928057553956831E-3</v>
      </c>
      <c r="H36" s="166">
        <v>7</v>
      </c>
      <c r="I36" s="185">
        <v>7.3839662447257384E-3</v>
      </c>
      <c r="J36" s="166">
        <v>7</v>
      </c>
      <c r="K36" s="185">
        <v>7.8475336322869956E-3</v>
      </c>
      <c r="L36" s="166">
        <v>4</v>
      </c>
      <c r="M36" s="185">
        <v>6.5040650406504065E-3</v>
      </c>
      <c r="N36" s="166">
        <v>6</v>
      </c>
      <c r="O36" s="185">
        <v>7.0339976553341153E-3</v>
      </c>
      <c r="P36" s="166">
        <v>3</v>
      </c>
      <c r="Q36" s="185">
        <v>9.1743119266055051E-3</v>
      </c>
      <c r="R36" s="166">
        <v>3</v>
      </c>
      <c r="S36" s="292">
        <v>1.0101010101010102E-2</v>
      </c>
      <c r="T36" s="184">
        <v>49</v>
      </c>
      <c r="U36" s="187">
        <v>6.9277534285310336E-3</v>
      </c>
      <c r="V36" s="463" t="s">
        <v>307</v>
      </c>
    </row>
    <row r="37" spans="2:22" ht="21.95" customHeight="1" x14ac:dyDescent="0.25">
      <c r="B37" s="162">
        <v>53</v>
      </c>
      <c r="C37" s="163" t="s">
        <v>39</v>
      </c>
      <c r="D37" s="184">
        <v>12</v>
      </c>
      <c r="E37" s="185">
        <v>5.9142434696895022E-3</v>
      </c>
      <c r="F37" s="166">
        <v>13</v>
      </c>
      <c r="G37" s="185">
        <v>1.1690647482014389E-2</v>
      </c>
      <c r="H37" s="166">
        <v>19</v>
      </c>
      <c r="I37" s="185">
        <v>2.0042194092827006E-2</v>
      </c>
      <c r="J37" s="166">
        <v>34</v>
      </c>
      <c r="K37" s="185">
        <v>3.811659192825112E-2</v>
      </c>
      <c r="L37" s="166">
        <v>9</v>
      </c>
      <c r="M37" s="185">
        <v>1.4634146341463415E-2</v>
      </c>
      <c r="N37" s="166">
        <v>21</v>
      </c>
      <c r="O37" s="185">
        <v>2.4618991793669401E-2</v>
      </c>
      <c r="P37" s="166">
        <v>9</v>
      </c>
      <c r="Q37" s="185">
        <v>2.7522935779816515E-2</v>
      </c>
      <c r="R37" s="166">
        <v>5</v>
      </c>
      <c r="S37" s="292">
        <v>1.6835016835016835E-2</v>
      </c>
      <c r="T37" s="184">
        <v>122</v>
      </c>
      <c r="U37" s="187">
        <v>1.7248692209811962E-2</v>
      </c>
      <c r="V37" s="463" t="s">
        <v>308</v>
      </c>
    </row>
    <row r="38" spans="2:22" ht="21.95" customHeight="1" x14ac:dyDescent="0.25">
      <c r="B38" s="162">
        <v>54</v>
      </c>
      <c r="C38" s="163" t="s">
        <v>40</v>
      </c>
      <c r="D38" s="184">
        <v>5</v>
      </c>
      <c r="E38" s="185">
        <v>2.4642681123706258E-3</v>
      </c>
      <c r="F38" s="166">
        <v>4</v>
      </c>
      <c r="G38" s="185">
        <v>3.5971223021582736E-3</v>
      </c>
      <c r="H38" s="166">
        <v>3</v>
      </c>
      <c r="I38" s="185">
        <v>3.1645569620253164E-3</v>
      </c>
      <c r="J38" s="166">
        <v>10</v>
      </c>
      <c r="K38" s="185">
        <v>1.1210762331838564E-2</v>
      </c>
      <c r="L38" s="166">
        <v>2</v>
      </c>
      <c r="M38" s="185">
        <v>3.2520325203252032E-3</v>
      </c>
      <c r="N38" s="166">
        <v>3</v>
      </c>
      <c r="O38" s="185">
        <v>3.5169988276670576E-3</v>
      </c>
      <c r="P38" s="166">
        <v>2</v>
      </c>
      <c r="Q38" s="185">
        <v>6.1162079510703364E-3</v>
      </c>
      <c r="R38" s="166">
        <v>3</v>
      </c>
      <c r="S38" s="292">
        <v>1.0101010101010102E-2</v>
      </c>
      <c r="T38" s="184">
        <v>32</v>
      </c>
      <c r="U38" s="187">
        <v>4.5242471369998588E-3</v>
      </c>
      <c r="V38" s="463" t="s">
        <v>309</v>
      </c>
    </row>
    <row r="39" spans="2:22" ht="35.1" customHeight="1" x14ac:dyDescent="0.25">
      <c r="B39" s="162">
        <v>55</v>
      </c>
      <c r="C39" s="163" t="s">
        <v>41</v>
      </c>
      <c r="D39" s="184">
        <v>8</v>
      </c>
      <c r="E39" s="185">
        <v>3.9428289797930017E-3</v>
      </c>
      <c r="F39" s="166">
        <v>8</v>
      </c>
      <c r="G39" s="185">
        <v>7.1942446043165471E-3</v>
      </c>
      <c r="H39" s="166">
        <v>5</v>
      </c>
      <c r="I39" s="185">
        <v>5.2742616033755272E-3</v>
      </c>
      <c r="J39" s="166">
        <v>5</v>
      </c>
      <c r="K39" s="185">
        <v>5.6053811659192822E-3</v>
      </c>
      <c r="L39" s="166">
        <v>2</v>
      </c>
      <c r="M39" s="185">
        <v>3.2520325203252032E-3</v>
      </c>
      <c r="N39" s="166">
        <v>7</v>
      </c>
      <c r="O39" s="185">
        <v>8.2063305978898014E-3</v>
      </c>
      <c r="P39" s="166">
        <v>1</v>
      </c>
      <c r="Q39" s="185">
        <v>3.0581039755351682E-3</v>
      </c>
      <c r="R39" s="166">
        <v>0</v>
      </c>
      <c r="S39" s="292">
        <v>0</v>
      </c>
      <c r="T39" s="184">
        <v>36</v>
      </c>
      <c r="U39" s="187">
        <v>5.0897780291248411E-3</v>
      </c>
      <c r="V39" s="463" t="s">
        <v>310</v>
      </c>
    </row>
    <row r="40" spans="2:22" ht="21.95" customHeight="1" thickBot="1" x14ac:dyDescent="0.3">
      <c r="B40" s="162">
        <v>59</v>
      </c>
      <c r="C40" s="163" t="s">
        <v>42</v>
      </c>
      <c r="D40" s="184">
        <v>2</v>
      </c>
      <c r="E40" s="185">
        <v>9.8570724494825043E-4</v>
      </c>
      <c r="F40" s="166">
        <v>4</v>
      </c>
      <c r="G40" s="185">
        <v>3.5971223021582736E-3</v>
      </c>
      <c r="H40" s="166">
        <v>1</v>
      </c>
      <c r="I40" s="185">
        <v>1.0548523206751054E-3</v>
      </c>
      <c r="J40" s="166">
        <v>3</v>
      </c>
      <c r="K40" s="185">
        <v>3.3632286995515697E-3</v>
      </c>
      <c r="L40" s="166">
        <v>1</v>
      </c>
      <c r="M40" s="185">
        <v>1.6260162601626016E-3</v>
      </c>
      <c r="N40" s="166">
        <v>1</v>
      </c>
      <c r="O40" s="185">
        <v>1.1723329425556857E-3</v>
      </c>
      <c r="P40" s="166">
        <v>2</v>
      </c>
      <c r="Q40" s="185">
        <v>6.1162079510703364E-3</v>
      </c>
      <c r="R40" s="166">
        <v>0</v>
      </c>
      <c r="S40" s="292">
        <v>0</v>
      </c>
      <c r="T40" s="184">
        <v>14</v>
      </c>
      <c r="U40" s="187">
        <v>1.9793581224374383E-3</v>
      </c>
      <c r="V40" s="463" t="s">
        <v>311</v>
      </c>
    </row>
    <row r="41" spans="2:22" ht="21.95" customHeight="1" thickTop="1" thickBot="1" x14ac:dyDescent="0.3">
      <c r="B41" s="155">
        <v>6</v>
      </c>
      <c r="C41" s="156" t="s">
        <v>43</v>
      </c>
      <c r="D41" s="287">
        <v>689</v>
      </c>
      <c r="E41" s="288">
        <v>0.33957614588467228</v>
      </c>
      <c r="F41" s="289">
        <v>500</v>
      </c>
      <c r="G41" s="288">
        <v>0.44964028776978415</v>
      </c>
      <c r="H41" s="289">
        <v>457</v>
      </c>
      <c r="I41" s="288">
        <v>0.4820675105485232</v>
      </c>
      <c r="J41" s="289">
        <v>416</v>
      </c>
      <c r="K41" s="288">
        <v>0.46636771300448426</v>
      </c>
      <c r="L41" s="289">
        <v>309</v>
      </c>
      <c r="M41" s="288">
        <v>0.5024390243902439</v>
      </c>
      <c r="N41" s="289">
        <v>426</v>
      </c>
      <c r="O41" s="288">
        <v>0.49941383352872215</v>
      </c>
      <c r="P41" s="289">
        <v>158</v>
      </c>
      <c r="Q41" s="288">
        <v>0.48318042813455658</v>
      </c>
      <c r="R41" s="289">
        <v>148</v>
      </c>
      <c r="S41" s="290">
        <v>0.49831649831649827</v>
      </c>
      <c r="T41" s="287">
        <v>3103</v>
      </c>
      <c r="U41" s="291">
        <v>0.43871058956595499</v>
      </c>
    </row>
    <row r="42" spans="2:22" ht="21.95" customHeight="1" thickTop="1" x14ac:dyDescent="0.25">
      <c r="B42" s="162">
        <v>60</v>
      </c>
      <c r="C42" s="163" t="s">
        <v>44</v>
      </c>
      <c r="D42" s="184">
        <v>23</v>
      </c>
      <c r="E42" s="185">
        <v>1.1335633316904879E-2</v>
      </c>
      <c r="F42" s="166">
        <v>9</v>
      </c>
      <c r="G42" s="185">
        <v>8.0935251798561151E-3</v>
      </c>
      <c r="H42" s="166">
        <v>7</v>
      </c>
      <c r="I42" s="185">
        <v>7.3839662447257384E-3</v>
      </c>
      <c r="J42" s="166">
        <v>10</v>
      </c>
      <c r="K42" s="185">
        <v>1.1210762331838564E-2</v>
      </c>
      <c r="L42" s="166">
        <v>7</v>
      </c>
      <c r="M42" s="185">
        <v>1.1382113821138212E-2</v>
      </c>
      <c r="N42" s="166">
        <v>7</v>
      </c>
      <c r="O42" s="185">
        <v>8.2063305978898014E-3</v>
      </c>
      <c r="P42" s="166">
        <v>2</v>
      </c>
      <c r="Q42" s="185">
        <v>6.1162079510703364E-3</v>
      </c>
      <c r="R42" s="166">
        <v>5</v>
      </c>
      <c r="S42" s="292">
        <v>1.6835016835016835E-2</v>
      </c>
      <c r="T42" s="184">
        <v>70</v>
      </c>
      <c r="U42" s="187">
        <v>9.8967906121871906E-3</v>
      </c>
      <c r="V42" s="463" t="s">
        <v>312</v>
      </c>
    </row>
    <row r="43" spans="2:22" ht="21.95" customHeight="1" x14ac:dyDescent="0.25">
      <c r="B43" s="162">
        <v>61</v>
      </c>
      <c r="C43" s="163" t="s">
        <v>45</v>
      </c>
      <c r="D43" s="184">
        <v>663</v>
      </c>
      <c r="E43" s="185">
        <v>0.326761951700345</v>
      </c>
      <c r="F43" s="166">
        <v>490</v>
      </c>
      <c r="G43" s="185">
        <v>0.44064748201438847</v>
      </c>
      <c r="H43" s="166">
        <v>449</v>
      </c>
      <c r="I43" s="185">
        <v>0.47362869198312235</v>
      </c>
      <c r="J43" s="166">
        <v>406</v>
      </c>
      <c r="K43" s="185">
        <v>0.45515695067264572</v>
      </c>
      <c r="L43" s="166">
        <v>302</v>
      </c>
      <c r="M43" s="185">
        <v>0.49105691056910566</v>
      </c>
      <c r="N43" s="166">
        <v>415</v>
      </c>
      <c r="O43" s="185">
        <v>0.48651817116060964</v>
      </c>
      <c r="P43" s="166">
        <v>156</v>
      </c>
      <c r="Q43" s="185">
        <v>0.47706422018348627</v>
      </c>
      <c r="R43" s="166">
        <v>142</v>
      </c>
      <c r="S43" s="292">
        <v>0.4781144781144781</v>
      </c>
      <c r="T43" s="184">
        <v>3023</v>
      </c>
      <c r="U43" s="187">
        <v>0.4273999717234554</v>
      </c>
      <c r="V43" s="463" t="s">
        <v>313</v>
      </c>
    </row>
    <row r="44" spans="2:22" ht="21.95" customHeight="1" x14ac:dyDescent="0.25">
      <c r="B44" s="162">
        <v>62</v>
      </c>
      <c r="C44" s="163" t="s">
        <v>46</v>
      </c>
      <c r="D44" s="184">
        <v>2</v>
      </c>
      <c r="E44" s="185">
        <v>9.8570724494825043E-4</v>
      </c>
      <c r="F44" s="166">
        <v>0</v>
      </c>
      <c r="G44" s="185">
        <v>0</v>
      </c>
      <c r="H44" s="166">
        <v>0</v>
      </c>
      <c r="I44" s="185">
        <v>0</v>
      </c>
      <c r="J44" s="166">
        <v>0</v>
      </c>
      <c r="K44" s="185">
        <v>0</v>
      </c>
      <c r="L44" s="166">
        <v>0</v>
      </c>
      <c r="M44" s="185">
        <v>0</v>
      </c>
      <c r="N44" s="166">
        <v>1</v>
      </c>
      <c r="O44" s="185">
        <v>1.1723329425556857E-3</v>
      </c>
      <c r="P44" s="166">
        <v>0</v>
      </c>
      <c r="Q44" s="185">
        <v>0</v>
      </c>
      <c r="R44" s="166">
        <v>1</v>
      </c>
      <c r="S44" s="292">
        <v>3.3670033670033669E-3</v>
      </c>
      <c r="T44" s="184">
        <v>4</v>
      </c>
      <c r="U44" s="187">
        <v>5.6553089212498236E-4</v>
      </c>
      <c r="V44" s="463" t="s">
        <v>314</v>
      </c>
    </row>
    <row r="45" spans="2:22" ht="21.95" customHeight="1" thickBot="1" x14ac:dyDescent="0.3">
      <c r="B45" s="162">
        <v>69</v>
      </c>
      <c r="C45" s="163" t="s">
        <v>47</v>
      </c>
      <c r="D45" s="184">
        <v>1</v>
      </c>
      <c r="E45" s="185">
        <v>4.9285362247412522E-4</v>
      </c>
      <c r="F45" s="166">
        <v>1</v>
      </c>
      <c r="G45" s="185">
        <v>8.9928057553956839E-4</v>
      </c>
      <c r="H45" s="166">
        <v>1</v>
      </c>
      <c r="I45" s="185">
        <v>1.0548523206751054E-3</v>
      </c>
      <c r="J45" s="166">
        <v>0</v>
      </c>
      <c r="K45" s="185">
        <v>0</v>
      </c>
      <c r="L45" s="166">
        <v>0</v>
      </c>
      <c r="M45" s="185">
        <v>0</v>
      </c>
      <c r="N45" s="166">
        <v>3</v>
      </c>
      <c r="O45" s="185">
        <v>3.5169988276670576E-3</v>
      </c>
      <c r="P45" s="166">
        <v>0</v>
      </c>
      <c r="Q45" s="185">
        <v>0</v>
      </c>
      <c r="R45" s="166">
        <v>0</v>
      </c>
      <c r="S45" s="292">
        <v>0</v>
      </c>
      <c r="T45" s="184">
        <v>6</v>
      </c>
      <c r="U45" s="187">
        <v>8.4829633818747348E-4</v>
      </c>
      <c r="V45" s="463" t="s">
        <v>315</v>
      </c>
    </row>
    <row r="46" spans="2:22" ht="21.95" customHeight="1" thickTop="1" thickBot="1" x14ac:dyDescent="0.3">
      <c r="B46" s="155">
        <v>99</v>
      </c>
      <c r="C46" s="156" t="s">
        <v>48</v>
      </c>
      <c r="D46" s="287">
        <v>56</v>
      </c>
      <c r="E46" s="288">
        <v>2.7599802858551011E-2</v>
      </c>
      <c r="F46" s="289">
        <v>35</v>
      </c>
      <c r="G46" s="288">
        <v>3.1474820143884891E-2</v>
      </c>
      <c r="H46" s="289">
        <v>27</v>
      </c>
      <c r="I46" s="288">
        <v>2.8481012658227847E-2</v>
      </c>
      <c r="J46" s="289">
        <v>22</v>
      </c>
      <c r="K46" s="288">
        <v>2.4663677130044841E-2</v>
      </c>
      <c r="L46" s="289">
        <v>21</v>
      </c>
      <c r="M46" s="288">
        <v>3.4146341463414637E-2</v>
      </c>
      <c r="N46" s="289">
        <v>30</v>
      </c>
      <c r="O46" s="288">
        <v>3.5169988276670575E-2</v>
      </c>
      <c r="P46" s="289">
        <v>14</v>
      </c>
      <c r="Q46" s="288">
        <v>4.2813455657492352E-2</v>
      </c>
      <c r="R46" s="289">
        <v>10</v>
      </c>
      <c r="S46" s="290">
        <v>3.3670033670033669E-2</v>
      </c>
      <c r="T46" s="287">
        <v>215</v>
      </c>
      <c r="U46" s="291">
        <v>3.0397285451717802E-2</v>
      </c>
      <c r="V46" s="463" t="s">
        <v>316</v>
      </c>
    </row>
    <row r="47" spans="2:22" ht="21.95" customHeight="1" thickTop="1" thickBot="1" x14ac:dyDescent="0.3">
      <c r="B47" s="155" t="s">
        <v>50</v>
      </c>
      <c r="C47" s="156" t="s">
        <v>51</v>
      </c>
      <c r="D47" s="287">
        <v>106</v>
      </c>
      <c r="E47" s="288">
        <v>5.2242483982257268E-2</v>
      </c>
      <c r="F47" s="289">
        <v>55</v>
      </c>
      <c r="G47" s="288">
        <v>4.9460431654676257E-2</v>
      </c>
      <c r="H47" s="289">
        <v>43</v>
      </c>
      <c r="I47" s="288">
        <v>4.5358649789029537E-2</v>
      </c>
      <c r="J47" s="289">
        <v>61</v>
      </c>
      <c r="K47" s="288">
        <v>6.838565022421525E-2</v>
      </c>
      <c r="L47" s="289">
        <v>41</v>
      </c>
      <c r="M47" s="288">
        <v>6.6666666666666666E-2</v>
      </c>
      <c r="N47" s="289">
        <v>45</v>
      </c>
      <c r="O47" s="288">
        <v>5.2754982415005862E-2</v>
      </c>
      <c r="P47" s="289">
        <v>20</v>
      </c>
      <c r="Q47" s="288">
        <v>6.1162079510703363E-2</v>
      </c>
      <c r="R47" s="289">
        <v>15</v>
      </c>
      <c r="S47" s="290">
        <v>5.0505050505050504E-2</v>
      </c>
      <c r="T47" s="287">
        <v>386</v>
      </c>
      <c r="U47" s="291">
        <v>5.4573731090060792E-2</v>
      </c>
      <c r="V47" s="463" t="s">
        <v>283</v>
      </c>
    </row>
    <row r="48" spans="2:22" ht="21.95" customHeight="1" thickTop="1" thickBot="1" x14ac:dyDescent="0.3">
      <c r="B48" s="487" t="s">
        <v>52</v>
      </c>
      <c r="C48" s="488"/>
      <c r="D48" s="227">
        <v>2029</v>
      </c>
      <c r="E48" s="193">
        <v>0.99999999999999989</v>
      </c>
      <c r="F48" s="228">
        <v>1112</v>
      </c>
      <c r="G48" s="193">
        <v>1</v>
      </c>
      <c r="H48" s="228">
        <v>948</v>
      </c>
      <c r="I48" s="193">
        <v>1</v>
      </c>
      <c r="J48" s="228">
        <v>892</v>
      </c>
      <c r="K48" s="193">
        <v>1</v>
      </c>
      <c r="L48" s="228">
        <v>615</v>
      </c>
      <c r="M48" s="193">
        <v>1</v>
      </c>
      <c r="N48" s="228">
        <v>853</v>
      </c>
      <c r="O48" s="193">
        <v>1</v>
      </c>
      <c r="P48" s="228">
        <v>327</v>
      </c>
      <c r="Q48" s="193">
        <v>1</v>
      </c>
      <c r="R48" s="228">
        <v>297</v>
      </c>
      <c r="S48" s="194">
        <v>0.99999999999999989</v>
      </c>
      <c r="T48" s="227">
        <v>7073</v>
      </c>
      <c r="U48" s="195">
        <v>1</v>
      </c>
      <c r="V48" s="463" t="s">
        <v>79</v>
      </c>
    </row>
    <row r="49" spans="2:24" ht="16.5" thickTop="1" thickBot="1" x14ac:dyDescent="0.3">
      <c r="B49" s="145"/>
      <c r="C49" s="145"/>
      <c r="D49" s="245"/>
      <c r="E49" s="148"/>
      <c r="F49" s="245"/>
      <c r="G49" s="148"/>
      <c r="H49" s="245"/>
      <c r="I49" s="148"/>
      <c r="J49" s="245"/>
      <c r="K49" s="148"/>
      <c r="L49" s="245"/>
      <c r="M49" s="148"/>
      <c r="N49" s="245"/>
      <c r="O49" s="148"/>
      <c r="P49" s="245"/>
      <c r="Q49" s="148"/>
      <c r="R49" s="245"/>
      <c r="S49" s="148"/>
      <c r="T49" s="245"/>
      <c r="U49" s="148"/>
    </row>
    <row r="50" spans="2:24" ht="15.75" thickTop="1" x14ac:dyDescent="0.25">
      <c r="B50" s="500" t="s">
        <v>53</v>
      </c>
      <c r="C50" s="501"/>
      <c r="D50" s="239"/>
      <c r="E50" s="239"/>
      <c r="F50" s="239"/>
      <c r="G50" s="239"/>
      <c r="H50" s="238"/>
      <c r="I50" s="239"/>
      <c r="J50" s="239"/>
      <c r="K50" s="239"/>
      <c r="L50" s="239"/>
      <c r="M50" s="239"/>
      <c r="N50" s="153"/>
      <c r="O50" s="150"/>
      <c r="P50" s="153"/>
      <c r="Q50" s="150"/>
      <c r="R50" s="153"/>
      <c r="S50" s="150"/>
      <c r="T50" s="153"/>
      <c r="U50" s="150"/>
    </row>
    <row r="51" spans="2:24" ht="15.75" thickBot="1" x14ac:dyDescent="0.3">
      <c r="B51" s="196" t="s">
        <v>501</v>
      </c>
      <c r="C51" s="197"/>
      <c r="D51" s="239"/>
      <c r="E51" s="239"/>
      <c r="F51" s="239"/>
      <c r="G51" s="239"/>
      <c r="H51" s="238"/>
      <c r="I51" s="239"/>
      <c r="J51" s="239"/>
      <c r="K51" s="239"/>
      <c r="L51" s="239"/>
      <c r="M51" s="239"/>
      <c r="N51" s="150"/>
      <c r="O51" s="150"/>
      <c r="P51" s="150"/>
      <c r="Q51" s="150"/>
      <c r="R51" s="150"/>
      <c r="S51" s="150"/>
      <c r="T51" s="150"/>
      <c r="U51" s="150"/>
    </row>
    <row r="52" spans="2:24" ht="15.75" thickTop="1" x14ac:dyDescent="0.25">
      <c r="B52" s="203"/>
      <c r="C52" s="146"/>
      <c r="D52" s="247"/>
      <c r="E52" s="247"/>
      <c r="F52" s="247"/>
      <c r="G52" s="247"/>
      <c r="H52" s="242"/>
      <c r="I52" s="243"/>
      <c r="J52" s="243"/>
      <c r="K52" s="243"/>
      <c r="L52" s="243"/>
      <c r="M52" s="243"/>
      <c r="N52" s="150"/>
      <c r="O52" s="150"/>
      <c r="P52" s="150"/>
      <c r="Q52" s="150"/>
      <c r="R52" s="150"/>
      <c r="S52" s="150"/>
      <c r="T52" s="150"/>
      <c r="U52" s="150"/>
    </row>
    <row r="62" spans="2:24" ht="15.75" x14ac:dyDescent="0.25">
      <c r="P62" s="538"/>
      <c r="Q62" s="538"/>
      <c r="R62" s="538"/>
      <c r="S62" s="538"/>
      <c r="T62" s="538"/>
      <c r="U62" s="538"/>
      <c r="V62" s="538"/>
      <c r="W62" s="538"/>
      <c r="X62" s="538"/>
    </row>
    <row r="63" spans="2:24" x14ac:dyDescent="0.25">
      <c r="P63" s="539"/>
      <c r="Q63" s="539"/>
      <c r="R63" s="539"/>
      <c r="S63" s="539"/>
      <c r="T63" s="539"/>
      <c r="U63" s="539"/>
      <c r="V63" s="540"/>
      <c r="W63" s="539"/>
      <c r="X63" s="537"/>
    </row>
    <row r="64" spans="2:24" x14ac:dyDescent="0.25">
      <c r="P64" s="539"/>
      <c r="Q64" s="539"/>
      <c r="R64" s="539"/>
      <c r="S64" s="539"/>
      <c r="T64" s="539"/>
      <c r="U64" s="539"/>
      <c r="V64" s="540"/>
      <c r="W64" s="539"/>
      <c r="X64" s="537"/>
    </row>
    <row r="65" spans="16:24" x14ac:dyDescent="0.25">
      <c r="P65" s="539"/>
      <c r="Q65" s="539"/>
      <c r="R65" s="539"/>
      <c r="S65" s="539"/>
      <c r="T65" s="539"/>
      <c r="U65" s="539"/>
      <c r="V65" s="540"/>
      <c r="W65" s="539"/>
      <c r="X65" s="537"/>
    </row>
    <row r="66" spans="16:24" x14ac:dyDescent="0.25">
      <c r="P66" s="279"/>
      <c r="Q66" s="280"/>
      <c r="R66" s="281"/>
      <c r="S66" s="281"/>
      <c r="T66" s="281"/>
      <c r="U66" s="281"/>
      <c r="V66" s="465"/>
      <c r="W66" s="281"/>
      <c r="X66" s="281"/>
    </row>
    <row r="67" spans="16:24" x14ac:dyDescent="0.25">
      <c r="P67" s="282"/>
      <c r="Q67" s="283"/>
      <c r="R67" s="278"/>
      <c r="S67" s="278"/>
      <c r="T67" s="278"/>
      <c r="U67" s="278"/>
      <c r="V67" s="466"/>
      <c r="W67" s="278"/>
      <c r="X67" s="284"/>
    </row>
    <row r="68" spans="16:24" x14ac:dyDescent="0.25">
      <c r="P68" s="282"/>
      <c r="Q68" s="283"/>
      <c r="R68" s="278"/>
      <c r="S68" s="278"/>
      <c r="T68" s="278"/>
      <c r="U68" s="278"/>
      <c r="V68" s="466"/>
      <c r="W68" s="278"/>
      <c r="X68" s="284"/>
    </row>
    <row r="69" spans="16:24" x14ac:dyDescent="0.25">
      <c r="P69" s="282"/>
      <c r="Q69" s="283"/>
      <c r="R69" s="278"/>
      <c r="S69" s="278"/>
      <c r="T69" s="278"/>
      <c r="U69" s="278"/>
      <c r="V69" s="466"/>
      <c r="W69" s="278"/>
      <c r="X69" s="284"/>
    </row>
    <row r="70" spans="16:24" x14ac:dyDescent="0.25">
      <c r="P70" s="282"/>
      <c r="Q70" s="283"/>
      <c r="R70" s="278"/>
      <c r="S70" s="278"/>
      <c r="T70" s="278"/>
      <c r="U70" s="278"/>
      <c r="V70" s="466"/>
      <c r="W70" s="278"/>
      <c r="X70" s="284"/>
    </row>
    <row r="71" spans="16:24" x14ac:dyDescent="0.25">
      <c r="P71" s="279"/>
      <c r="Q71" s="280"/>
      <c r="R71" s="281"/>
      <c r="S71" s="281"/>
      <c r="T71" s="281"/>
      <c r="U71" s="281"/>
      <c r="V71" s="465"/>
      <c r="W71" s="281"/>
      <c r="X71" s="281"/>
    </row>
    <row r="72" spans="16:24" x14ac:dyDescent="0.25">
      <c r="P72" s="282"/>
      <c r="Q72" s="283"/>
      <c r="R72" s="278"/>
      <c r="S72" s="278"/>
      <c r="T72" s="278"/>
      <c r="U72" s="278"/>
      <c r="V72" s="466"/>
      <c r="W72" s="278"/>
      <c r="X72" s="284"/>
    </row>
    <row r="73" spans="16:24" x14ac:dyDescent="0.25">
      <c r="P73" s="282"/>
      <c r="Q73" s="283"/>
      <c r="R73" s="278"/>
      <c r="S73" s="278"/>
      <c r="T73" s="278"/>
      <c r="U73" s="278"/>
      <c r="V73" s="466"/>
      <c r="W73" s="278"/>
      <c r="X73" s="284"/>
    </row>
    <row r="74" spans="16:24" x14ac:dyDescent="0.25">
      <c r="P74" s="282"/>
      <c r="Q74" s="283"/>
      <c r="R74" s="278"/>
      <c r="S74" s="278"/>
      <c r="T74" s="278"/>
      <c r="U74" s="278"/>
      <c r="V74" s="466"/>
      <c r="W74" s="278"/>
      <c r="X74" s="284"/>
    </row>
    <row r="75" spans="16:24" x14ac:dyDescent="0.25">
      <c r="P75" s="282"/>
      <c r="Q75" s="283"/>
      <c r="R75" s="278"/>
      <c r="S75" s="278"/>
      <c r="T75" s="278"/>
      <c r="U75" s="278"/>
      <c r="V75" s="466"/>
      <c r="W75" s="278"/>
      <c r="X75" s="284"/>
    </row>
    <row r="76" spans="16:24" x14ac:dyDescent="0.25">
      <c r="P76" s="282"/>
      <c r="Q76" s="283"/>
      <c r="R76" s="278"/>
      <c r="S76" s="278"/>
      <c r="T76" s="278"/>
      <c r="U76" s="278"/>
      <c r="V76" s="466"/>
      <c r="W76" s="278"/>
      <c r="X76" s="284"/>
    </row>
    <row r="77" spans="16:24" x14ac:dyDescent="0.25">
      <c r="P77" s="282"/>
      <c r="Q77" s="283"/>
      <c r="R77" s="278"/>
      <c r="S77" s="278"/>
      <c r="T77" s="278"/>
      <c r="U77" s="278"/>
      <c r="V77" s="466"/>
      <c r="W77" s="278"/>
      <c r="X77" s="284"/>
    </row>
    <row r="78" spans="16:24" x14ac:dyDescent="0.25">
      <c r="P78" s="282"/>
      <c r="Q78" s="283"/>
      <c r="R78" s="278"/>
      <c r="S78" s="278"/>
      <c r="T78" s="278"/>
      <c r="U78" s="278"/>
      <c r="V78" s="466"/>
      <c r="W78" s="278"/>
      <c r="X78" s="284"/>
    </row>
    <row r="79" spans="16:24" x14ac:dyDescent="0.25">
      <c r="P79" s="279"/>
      <c r="Q79" s="280"/>
      <c r="R79" s="281"/>
      <c r="S79" s="281"/>
      <c r="T79" s="281"/>
      <c r="U79" s="281"/>
      <c r="V79" s="465"/>
      <c r="W79" s="281"/>
      <c r="X79" s="281"/>
    </row>
    <row r="80" spans="16:24" x14ac:dyDescent="0.25">
      <c r="P80" s="282"/>
      <c r="Q80" s="283"/>
      <c r="R80" s="278"/>
      <c r="S80" s="278"/>
      <c r="T80" s="278"/>
      <c r="U80" s="278"/>
      <c r="V80" s="466"/>
      <c r="W80" s="278"/>
      <c r="X80" s="284"/>
    </row>
    <row r="81" spans="16:24" x14ac:dyDescent="0.25">
      <c r="P81" s="282"/>
      <c r="Q81" s="283"/>
      <c r="R81" s="278"/>
      <c r="S81" s="278"/>
      <c r="T81" s="278"/>
      <c r="U81" s="278"/>
      <c r="V81" s="466"/>
      <c r="W81" s="278"/>
      <c r="X81" s="284"/>
    </row>
    <row r="82" spans="16:24" x14ac:dyDescent="0.25">
      <c r="P82" s="282"/>
      <c r="Q82" s="283"/>
      <c r="R82" s="278"/>
      <c r="S82" s="278"/>
      <c r="T82" s="278"/>
      <c r="U82" s="278"/>
      <c r="V82" s="466"/>
      <c r="W82" s="278"/>
      <c r="X82" s="284"/>
    </row>
    <row r="83" spans="16:24" x14ac:dyDescent="0.25">
      <c r="P83" s="282"/>
      <c r="Q83" s="283"/>
      <c r="R83" s="278"/>
      <c r="S83" s="278"/>
      <c r="T83" s="278"/>
      <c r="U83" s="278"/>
      <c r="V83" s="466"/>
      <c r="W83" s="278"/>
      <c r="X83" s="284"/>
    </row>
    <row r="84" spans="16:24" x14ac:dyDescent="0.25">
      <c r="P84" s="282"/>
      <c r="Q84" s="283"/>
      <c r="R84" s="278"/>
      <c r="S84" s="278"/>
      <c r="T84" s="278"/>
      <c r="U84" s="278"/>
      <c r="V84" s="466"/>
      <c r="W84" s="278"/>
      <c r="X84" s="284"/>
    </row>
    <row r="85" spans="16:24" x14ac:dyDescent="0.25">
      <c r="P85" s="282"/>
      <c r="Q85" s="283"/>
      <c r="R85" s="278"/>
      <c r="S85" s="278"/>
      <c r="T85" s="278"/>
      <c r="U85" s="278"/>
      <c r="V85" s="466"/>
      <c r="W85" s="278"/>
      <c r="X85" s="284"/>
    </row>
    <row r="86" spans="16:24" x14ac:dyDescent="0.25">
      <c r="P86" s="282"/>
      <c r="Q86" s="283"/>
      <c r="R86" s="278"/>
      <c r="S86" s="278"/>
      <c r="T86" s="278"/>
      <c r="U86" s="278"/>
      <c r="V86" s="466"/>
      <c r="W86" s="278"/>
      <c r="X86" s="284"/>
    </row>
    <row r="87" spans="16:24" x14ac:dyDescent="0.25">
      <c r="P87" s="279"/>
      <c r="Q87" s="280"/>
      <c r="R87" s="281"/>
      <c r="S87" s="281"/>
      <c r="T87" s="281"/>
      <c r="U87" s="281"/>
      <c r="V87" s="465"/>
      <c r="W87" s="281"/>
      <c r="X87" s="281"/>
    </row>
    <row r="88" spans="16:24" x14ac:dyDescent="0.25">
      <c r="P88" s="282"/>
      <c r="Q88" s="283"/>
      <c r="R88" s="278"/>
      <c r="S88" s="278"/>
      <c r="T88" s="278"/>
      <c r="U88" s="278"/>
      <c r="V88" s="466"/>
      <c r="W88" s="278"/>
      <c r="X88" s="284"/>
    </row>
    <row r="89" spans="16:24" x14ac:dyDescent="0.25">
      <c r="P89" s="282"/>
      <c r="Q89" s="283"/>
      <c r="R89" s="278"/>
      <c r="S89" s="278"/>
      <c r="T89" s="278"/>
      <c r="U89" s="278"/>
      <c r="V89" s="466"/>
      <c r="W89" s="278"/>
      <c r="X89" s="284"/>
    </row>
    <row r="90" spans="16:24" x14ac:dyDescent="0.25">
      <c r="P90" s="282"/>
      <c r="Q90" s="283"/>
      <c r="R90" s="278"/>
      <c r="S90" s="278"/>
      <c r="T90" s="278"/>
      <c r="U90" s="278"/>
      <c r="V90" s="466"/>
      <c r="W90" s="278"/>
      <c r="X90" s="284"/>
    </row>
    <row r="91" spans="16:24" x14ac:dyDescent="0.25">
      <c r="P91" s="282"/>
      <c r="Q91" s="283"/>
      <c r="R91" s="278"/>
      <c r="S91" s="278"/>
      <c r="T91" s="278"/>
      <c r="U91" s="278"/>
      <c r="V91" s="466"/>
      <c r="W91" s="278"/>
      <c r="X91" s="284"/>
    </row>
    <row r="92" spans="16:24" x14ac:dyDescent="0.25">
      <c r="P92" s="282"/>
      <c r="Q92" s="283"/>
      <c r="R92" s="278"/>
      <c r="S92" s="278"/>
      <c r="T92" s="278"/>
      <c r="U92" s="278"/>
      <c r="V92" s="466"/>
      <c r="W92" s="278"/>
      <c r="X92" s="284"/>
    </row>
    <row r="93" spans="16:24" x14ac:dyDescent="0.25">
      <c r="P93" s="279"/>
      <c r="Q93" s="280"/>
      <c r="R93" s="281"/>
      <c r="S93" s="281"/>
      <c r="T93" s="281"/>
      <c r="U93" s="281"/>
      <c r="V93" s="465"/>
      <c r="W93" s="281"/>
      <c r="X93" s="281"/>
    </row>
    <row r="94" spans="16:24" x14ac:dyDescent="0.25">
      <c r="P94" s="282"/>
      <c r="Q94" s="283"/>
      <c r="R94" s="278"/>
      <c r="S94" s="278"/>
      <c r="T94" s="278"/>
      <c r="U94" s="278"/>
      <c r="V94" s="466"/>
      <c r="W94" s="278"/>
      <c r="X94" s="284"/>
    </row>
    <row r="95" spans="16:24" x14ac:dyDescent="0.25">
      <c r="P95" s="282"/>
      <c r="Q95" s="283"/>
      <c r="R95" s="278"/>
      <c r="S95" s="278"/>
      <c r="T95" s="278"/>
      <c r="U95" s="278"/>
      <c r="V95" s="466"/>
      <c r="W95" s="278"/>
      <c r="X95" s="284"/>
    </row>
    <row r="96" spans="16:24" x14ac:dyDescent="0.25">
      <c r="P96" s="282"/>
      <c r="Q96" s="283"/>
      <c r="R96" s="278"/>
      <c r="S96" s="278"/>
      <c r="T96" s="278"/>
      <c r="U96" s="278"/>
      <c r="V96" s="466"/>
      <c r="W96" s="278"/>
      <c r="X96" s="284"/>
    </row>
    <row r="97" spans="16:24" x14ac:dyDescent="0.25">
      <c r="P97" s="282"/>
      <c r="Q97" s="283"/>
      <c r="R97" s="278"/>
      <c r="S97" s="278"/>
      <c r="T97" s="278"/>
      <c r="U97" s="278"/>
      <c r="V97" s="466"/>
      <c r="W97" s="278"/>
      <c r="X97" s="284"/>
    </row>
    <row r="98" spans="16:24" x14ac:dyDescent="0.25">
      <c r="P98" s="282"/>
      <c r="Q98" s="283"/>
      <c r="R98" s="278"/>
      <c r="S98" s="278"/>
      <c r="T98" s="278"/>
      <c r="U98" s="278"/>
      <c r="V98" s="466"/>
      <c r="W98" s="278"/>
      <c r="X98" s="284"/>
    </row>
    <row r="99" spans="16:24" x14ac:dyDescent="0.25">
      <c r="P99" s="282"/>
      <c r="Q99" s="283"/>
      <c r="R99" s="278"/>
      <c r="S99" s="278"/>
      <c r="T99" s="278"/>
      <c r="U99" s="278"/>
      <c r="V99" s="466"/>
      <c r="W99" s="278"/>
      <c r="X99" s="284"/>
    </row>
    <row r="100" spans="16:24" x14ac:dyDescent="0.25">
      <c r="P100" s="282"/>
      <c r="Q100" s="283"/>
      <c r="R100" s="278"/>
      <c r="S100" s="278"/>
      <c r="T100" s="278"/>
      <c r="U100" s="278"/>
      <c r="V100" s="466"/>
      <c r="W100" s="278"/>
      <c r="X100" s="284"/>
    </row>
    <row r="101" spans="16:24" x14ac:dyDescent="0.25">
      <c r="P101" s="279"/>
      <c r="Q101" s="280"/>
      <c r="R101" s="281"/>
      <c r="S101" s="281"/>
      <c r="T101" s="281"/>
      <c r="U101" s="281"/>
      <c r="V101" s="465"/>
      <c r="W101" s="281"/>
      <c r="X101" s="281"/>
    </row>
    <row r="102" spans="16:24" x14ac:dyDescent="0.25">
      <c r="P102" s="282"/>
      <c r="Q102" s="283"/>
      <c r="R102" s="278"/>
      <c r="S102" s="278"/>
      <c r="T102" s="278"/>
      <c r="U102" s="278"/>
      <c r="V102" s="466"/>
      <c r="W102" s="278"/>
      <c r="X102" s="284"/>
    </row>
    <row r="103" spans="16:24" x14ac:dyDescent="0.25">
      <c r="P103" s="282"/>
      <c r="Q103" s="283"/>
      <c r="R103" s="278"/>
      <c r="S103" s="278"/>
      <c r="T103" s="278"/>
      <c r="U103" s="278"/>
      <c r="V103" s="466"/>
      <c r="W103" s="278"/>
      <c r="X103" s="284"/>
    </row>
    <row r="104" spans="16:24" x14ac:dyDescent="0.25">
      <c r="P104" s="282"/>
      <c r="Q104" s="283"/>
      <c r="R104" s="278"/>
      <c r="S104" s="278"/>
      <c r="T104" s="278"/>
      <c r="U104" s="278"/>
      <c r="V104" s="466"/>
      <c r="W104" s="278"/>
      <c r="X104" s="284"/>
    </row>
    <row r="105" spans="16:24" x14ac:dyDescent="0.25">
      <c r="P105" s="282"/>
      <c r="Q105" s="283"/>
      <c r="R105" s="278"/>
      <c r="S105" s="278"/>
      <c r="T105" s="278"/>
      <c r="U105" s="278"/>
      <c r="V105" s="466"/>
      <c r="W105" s="278"/>
      <c r="X105" s="284"/>
    </row>
    <row r="106" spans="16:24" x14ac:dyDescent="0.25">
      <c r="P106" s="279"/>
      <c r="Q106" s="280"/>
      <c r="R106" s="281"/>
      <c r="S106" s="281"/>
      <c r="T106" s="281"/>
      <c r="U106" s="281"/>
      <c r="V106" s="465"/>
      <c r="W106" s="281"/>
      <c r="X106" s="281"/>
    </row>
    <row r="107" spans="16:24" x14ac:dyDescent="0.25">
      <c r="P107" s="279"/>
      <c r="Q107" s="280"/>
      <c r="R107" s="281"/>
      <c r="S107" s="281"/>
      <c r="T107" s="281"/>
      <c r="U107" s="281"/>
      <c r="V107" s="465"/>
      <c r="W107" s="281"/>
      <c r="X107" s="281"/>
    </row>
    <row r="108" spans="16:24" x14ac:dyDescent="0.25">
      <c r="P108" s="537"/>
      <c r="Q108" s="537"/>
      <c r="R108" s="285"/>
      <c r="S108" s="285"/>
      <c r="T108" s="285"/>
      <c r="U108" s="285"/>
      <c r="V108" s="467"/>
      <c r="W108" s="285"/>
      <c r="X108" s="285"/>
    </row>
    <row r="109" spans="16:24" x14ac:dyDescent="0.25">
      <c r="P109" s="286"/>
      <c r="Q109" s="286"/>
      <c r="R109" s="286"/>
      <c r="S109" s="286"/>
      <c r="T109" s="286"/>
      <c r="U109" s="286"/>
      <c r="V109" s="468"/>
      <c r="W109" s="286"/>
      <c r="X109" s="286"/>
    </row>
    <row r="110" spans="16:24" x14ac:dyDescent="0.25">
      <c r="P110" s="286"/>
      <c r="Q110" s="286"/>
      <c r="R110" s="286"/>
      <c r="S110" s="286"/>
      <c r="T110" s="286"/>
      <c r="U110" s="286"/>
      <c r="V110" s="468"/>
      <c r="W110" s="286"/>
      <c r="X110" s="286"/>
    </row>
    <row r="111" spans="16:24" x14ac:dyDescent="0.25">
      <c r="P111" s="286"/>
      <c r="Q111" s="286"/>
      <c r="R111" s="286"/>
      <c r="S111" s="286"/>
      <c r="T111" s="286"/>
      <c r="U111" s="286"/>
      <c r="V111" s="468"/>
      <c r="W111" s="286"/>
      <c r="X111" s="286"/>
    </row>
    <row r="112" spans="16:24" x14ac:dyDescent="0.25">
      <c r="P112" s="286"/>
      <c r="Q112" s="286"/>
      <c r="R112" s="286"/>
      <c r="S112" s="286"/>
      <c r="T112" s="286"/>
      <c r="U112" s="286"/>
      <c r="V112" s="468"/>
      <c r="W112" s="286"/>
      <c r="X112" s="286"/>
    </row>
  </sheetData>
  <mergeCells count="26">
    <mergeCell ref="B50:C50"/>
    <mergeCell ref="X63:X65"/>
    <mergeCell ref="P108:Q108"/>
    <mergeCell ref="P62:X62"/>
    <mergeCell ref="P63:P65"/>
    <mergeCell ref="Q63:Q65"/>
    <mergeCell ref="R63:R65"/>
    <mergeCell ref="S63:S65"/>
    <mergeCell ref="T63:T65"/>
    <mergeCell ref="U63:U65"/>
    <mergeCell ref="V63:V65"/>
    <mergeCell ref="W63:W65"/>
    <mergeCell ref="T4:U4"/>
    <mergeCell ref="B48:C48"/>
    <mergeCell ref="B2:U2"/>
    <mergeCell ref="B3:B5"/>
    <mergeCell ref="C3:C5"/>
    <mergeCell ref="D3:U3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7" right="0.7" top="0.75" bottom="0.75" header="0.3" footer="0.3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36</vt:i4>
      </vt:variant>
      <vt:variant>
        <vt:lpstr>Benoemde bereiken</vt:lpstr>
      </vt:variant>
      <vt:variant>
        <vt:i4>6</vt:i4>
      </vt:variant>
    </vt:vector>
  </HeadingPairs>
  <TitlesOfParts>
    <vt:vector size="42" baseType="lpstr">
      <vt:lpstr>Inhoudsopgave</vt:lpstr>
      <vt:lpstr>25.1.1</vt:lpstr>
      <vt:lpstr>25.1.2</vt:lpstr>
      <vt:lpstr>25.1.3</vt:lpstr>
      <vt:lpstr>25.1.4</vt:lpstr>
      <vt:lpstr>25.1.5</vt:lpstr>
      <vt:lpstr>25.1.6</vt:lpstr>
      <vt:lpstr>25.1.7</vt:lpstr>
      <vt:lpstr>25.1.8</vt:lpstr>
      <vt:lpstr>6.1.9</vt:lpstr>
      <vt:lpstr>25.2.1</vt:lpstr>
      <vt:lpstr>25.2.2</vt:lpstr>
      <vt:lpstr>25.2.3</vt:lpstr>
      <vt:lpstr>25.2.4</vt:lpstr>
      <vt:lpstr>25.2.5</vt:lpstr>
      <vt:lpstr>25.2.6</vt:lpstr>
      <vt:lpstr>25.2.7</vt:lpstr>
      <vt:lpstr>25.2.8</vt:lpstr>
      <vt:lpstr>6.2.9</vt:lpstr>
      <vt:lpstr>25.3.1</vt:lpstr>
      <vt:lpstr>25.3.2</vt:lpstr>
      <vt:lpstr>25.3.3</vt:lpstr>
      <vt:lpstr>25.3.4</vt:lpstr>
      <vt:lpstr>25.3.5</vt:lpstr>
      <vt:lpstr>25.3.6</vt:lpstr>
      <vt:lpstr>25.3.7</vt:lpstr>
      <vt:lpstr>6.3.8</vt:lpstr>
      <vt:lpstr>25.4.1</vt:lpstr>
      <vt:lpstr>25.4.2</vt:lpstr>
      <vt:lpstr>25.4.3</vt:lpstr>
      <vt:lpstr>25.4.4</vt:lpstr>
      <vt:lpstr>25.4.5</vt:lpstr>
      <vt:lpstr>25.4.6</vt:lpstr>
      <vt:lpstr>25.4.7</vt:lpstr>
      <vt:lpstr>25.4.8</vt:lpstr>
      <vt:lpstr>6.4.9</vt:lpstr>
      <vt:lpstr>'25.1.1'!Afdruktitels</vt:lpstr>
      <vt:lpstr>'25.1.2'!Afdruktitels</vt:lpstr>
      <vt:lpstr>'25.2.1'!Afdruktitels</vt:lpstr>
      <vt:lpstr>'25.2.2'!Afdruktitels</vt:lpstr>
      <vt:lpstr>'25.4.1'!Afdruktitels</vt:lpstr>
      <vt:lpstr>'25.4.2'!Afdruktitels</vt:lpstr>
    </vt:vector>
  </TitlesOfParts>
  <Company>FAO-FAT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Griet Van de Steene</dc:creator>
  <cp:lastModifiedBy>Jocelyne Landries</cp:lastModifiedBy>
  <cp:lastPrinted>2016-06-20T10:24:37Z</cp:lastPrinted>
  <dcterms:created xsi:type="dcterms:W3CDTF">2015-01-12T08:42:38Z</dcterms:created>
  <dcterms:modified xsi:type="dcterms:W3CDTF">2022-02-11T17:02:30Z</dcterms:modified>
</cp:coreProperties>
</file>