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256" windowHeight="5472" tabRatio="833" firstSheet="26" activeTab="32"/>
  </bookViews>
  <sheets>
    <sheet name="Inhoudsopgave" sheetId="1" r:id="rId1"/>
    <sheet name="5.1.1" sheetId="2" r:id="rId2"/>
    <sheet name="5.1.2" sheetId="3" r:id="rId3"/>
    <sheet name="5.1.3" sheetId="4" r:id="rId4"/>
    <sheet name="5.1.4" sheetId="5" r:id="rId5"/>
    <sheet name="5.1.5" sheetId="43" r:id="rId6"/>
    <sheet name="5.1.6" sheetId="7" r:id="rId7"/>
    <sheet name="5.1.7" sheetId="8" r:id="rId8"/>
    <sheet name="5.1.8" sheetId="9" state="hidden" r:id="rId9"/>
    <sheet name="5.2.8" sheetId="17" state="hidden" r:id="rId10"/>
    <sheet name="5.2.1" sheetId="18" r:id="rId11"/>
    <sheet name="5.2.2" sheetId="19" r:id="rId12"/>
    <sheet name="5.2.3" sheetId="20" r:id="rId13"/>
    <sheet name="5.2.4" sheetId="21" r:id="rId14"/>
    <sheet name="5.2.5" sheetId="22" r:id="rId15"/>
    <sheet name="5.2.6" sheetId="23" r:id="rId16"/>
    <sheet name="5.2.7" sheetId="24" r:id="rId17"/>
    <sheet name="5.3.8" sheetId="25" state="hidden" r:id="rId18"/>
    <sheet name="5.3.1" sheetId="26" r:id="rId19"/>
    <sheet name="5.3.2" sheetId="27" r:id="rId20"/>
    <sheet name="5.3.3" sheetId="28" r:id="rId21"/>
    <sheet name="5.3.4" sheetId="29" r:id="rId22"/>
    <sheet name="5.3.5" sheetId="30" r:id="rId23"/>
    <sheet name="5.3.6" sheetId="31" r:id="rId24"/>
    <sheet name="5.3.7" sheetId="32" r:id="rId25"/>
    <sheet name="5.4.8" sheetId="33" state="hidden" r:id="rId26"/>
    <sheet name="5.4.1" sheetId="34" r:id="rId27"/>
    <sheet name="5.4.2" sheetId="35" r:id="rId28"/>
    <sheet name="5.4.3" sheetId="36" r:id="rId29"/>
    <sheet name="5.4.4" sheetId="37" r:id="rId30"/>
    <sheet name="5.4.5" sheetId="38" r:id="rId31"/>
    <sheet name="5.4.6" sheetId="39" r:id="rId32"/>
    <sheet name="5.4.7" sheetId="40" r:id="rId33"/>
    <sheet name="5.5.8" sheetId="41" state="hidden" r:id="rId34"/>
  </sheets>
  <externalReferences>
    <externalReference r:id="rId35"/>
  </externalReferences>
  <calcPr calcId="145621"/>
</workbook>
</file>

<file path=xl/calcChain.xml><?xml version="1.0" encoding="utf-8"?>
<calcChain xmlns="http://schemas.openxmlformats.org/spreadsheetml/2006/main">
  <c r="U21" i="41" l="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B12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U6" i="41"/>
  <c r="T6" i="41"/>
  <c r="S6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B6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17" i="41" l="1"/>
  <c r="P17" i="41"/>
  <c r="L17" i="41"/>
  <c r="H17" i="41"/>
  <c r="D17" i="41"/>
  <c r="T11" i="41"/>
  <c r="P11" i="41"/>
  <c r="L11" i="41"/>
  <c r="H11" i="41"/>
  <c r="D11" i="41"/>
  <c r="B11" i="41"/>
  <c r="C11" i="41"/>
  <c r="E11" i="41"/>
  <c r="F11" i="41"/>
  <c r="G11" i="41"/>
  <c r="I11" i="41"/>
  <c r="J11" i="41"/>
  <c r="K11" i="41"/>
  <c r="M11" i="41"/>
  <c r="N11" i="41"/>
  <c r="O11" i="41"/>
  <c r="Q11" i="41"/>
  <c r="R11" i="41"/>
  <c r="S11" i="41"/>
  <c r="U11" i="41"/>
  <c r="B17" i="41"/>
  <c r="C17" i="41"/>
  <c r="E17" i="41"/>
  <c r="F17" i="41"/>
  <c r="G17" i="41"/>
  <c r="I17" i="41"/>
  <c r="J17" i="41"/>
  <c r="K17" i="41"/>
  <c r="M17" i="41"/>
  <c r="N17" i="41"/>
  <c r="O17" i="41"/>
  <c r="Q17" i="41"/>
  <c r="R17" i="41"/>
  <c r="S17" i="41"/>
  <c r="U17" i="41"/>
</calcChain>
</file>

<file path=xl/sharedStrings.xml><?xml version="1.0" encoding="utf-8"?>
<sst xmlns="http://schemas.openxmlformats.org/spreadsheetml/2006/main" count="1564" uniqueCount="311">
  <si>
    <t>Heure de l’accident</t>
  </si>
  <si>
    <t>Mois de l’accident</t>
  </si>
  <si>
    <t>Province et région de survenance de l’accident</t>
  </si>
  <si>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</si>
  <si>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</si>
  <si>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</si>
  <si>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</si>
  <si>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</si>
  <si>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</si>
  <si>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</si>
  <si>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</si>
  <si>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</si>
  <si>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</si>
  <si>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</si>
  <si>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</si>
  <si>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</si>
  <si>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</si>
  <si>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</si>
  <si>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</si>
  <si>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</si>
  <si>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</si>
  <si>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</si>
  <si>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</si>
  <si>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</si>
  <si>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</si>
  <si>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</si>
  <si>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</si>
  <si>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</si>
  <si>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</si>
  <si>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</si>
  <si>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</si>
  <si>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</si>
  <si>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</si>
  <si>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CSS</t>
  </si>
  <si>
    <t>Mortels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</si>
  <si>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</si>
  <si>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</si>
  <si>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</si>
  <si>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</si>
  <si>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</si>
  <si>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</si>
  <si>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</si>
  <si>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</si>
  <si>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</si>
  <si>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</si>
  <si>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</si>
  <si>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</si>
  <si>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</si>
  <si>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</si>
  <si>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</si>
  <si>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</si>
  <si>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</si>
  <si>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Total</t>
  </si>
  <si>
    <t>IT : incapacité temporaire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</si>
  <si>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</si>
  <si>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</si>
  <si>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</si>
  <si>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</si>
  <si>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</si>
  <si>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</si>
  <si>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</si>
  <si>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</si>
  <si>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</si>
  <si>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</si>
  <si>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</si>
  <si>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</si>
  <si>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</si>
  <si>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</si>
  <si>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</si>
  <si>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</si>
  <si>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</si>
  <si>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</si>
  <si>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</si>
  <si>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</si>
  <si>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</si>
  <si>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</si>
  <si>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</si>
  <si>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</si>
  <si>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</si>
  <si>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</si>
  <si>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</si>
  <si>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Suites de l'accident</t>
  </si>
  <si>
    <t>Durée de l'incapacité temporaire</t>
  </si>
  <si>
    <t>Jour de l'accident</t>
  </si>
  <si>
    <t>Lundi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</si>
  <si>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</si>
  <si>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</si>
  <si>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</si>
  <si>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</si>
  <si>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</si>
  <si>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</si>
  <si>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</si>
  <si>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</si>
  <si>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</si>
  <si>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</si>
  <si>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</si>
  <si>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</si>
  <si>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</si>
  <si>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15 - 24 ans</t>
  </si>
  <si>
    <t>25 - 49 ans</t>
  </si>
  <si>
    <t>Mois de l'accident</t>
  </si>
  <si>
    <t xml:space="preserve">Total 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</si>
  <si>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</si>
  <si>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</si>
  <si>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</si>
  <si>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</si>
  <si>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</si>
  <si>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</si>
  <si>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</si>
  <si>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</si>
  <si>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</si>
  <si>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</si>
  <si>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</si>
  <si>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</si>
  <si>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</si>
  <si>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</si>
  <si>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</si>
  <si>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</si>
  <si>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</si>
  <si>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</si>
  <si>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</si>
  <si>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</si>
  <si>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</si>
  <si>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</si>
  <si>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</si>
  <si>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</si>
  <si>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</si>
  <si>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</si>
  <si>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</si>
  <si>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</si>
  <si>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</si>
  <si>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</si>
  <si>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</si>
  <si>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</si>
  <si>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</si>
  <si>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</si>
  <si>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</si>
  <si>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</si>
  <si>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</si>
  <si>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</si>
  <si>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</si>
  <si>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</si>
  <si>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</si>
  <si>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</si>
  <si>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</si>
  <si>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</si>
  <si>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</si>
  <si>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</si>
  <si>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</si>
  <si>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</si>
  <si>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</si>
  <si>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</si>
  <si>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</si>
  <si>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</si>
  <si>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</si>
  <si>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</si>
  <si>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</si>
  <si>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</si>
  <si>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</si>
  <si>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</si>
  <si>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</si>
  <si>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</si>
  <si>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</si>
  <si>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</si>
  <si>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</si>
  <si>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</si>
  <si>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</si>
  <si>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</si>
  <si>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</si>
  <si>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</si>
  <si>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</si>
  <si>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</si>
  <si>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</si>
  <si>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</si>
  <si>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</si>
  <si>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</si>
  <si>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</si>
  <si>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</si>
  <si>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</si>
  <si>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</si>
  <si>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</si>
  <si>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</si>
  <si>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</si>
  <si>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</si>
  <si>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</si>
  <si>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</si>
  <si>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</si>
  <si>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</si>
  <si>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</si>
  <si>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</si>
  <si>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</si>
  <si>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</si>
  <si>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</si>
  <si>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IT &lt;= 6 mois</t>
  </si>
  <si>
    <t>IT&lt;=6 mois</t>
  </si>
  <si>
    <t>IT&gt;6mois</t>
  </si>
  <si>
    <t>IT&gt;6 mois</t>
  </si>
  <si>
    <t>Catégorie professionnelle de la victime</t>
  </si>
  <si>
    <t>SNCB</t>
  </si>
  <si>
    <t>Statutaires</t>
  </si>
  <si>
    <t>Ouvriers contractuels</t>
  </si>
  <si>
    <t>Employés contractuels</t>
  </si>
  <si>
    <t>Stagiaires</t>
  </si>
  <si>
    <t>Autres</t>
  </si>
  <si>
    <t xml:space="preserve"> IT :  incapacité temporaire </t>
  </si>
  <si>
    <t>IT :  incapacité temporaire</t>
  </si>
  <si>
    <r>
      <rPr>
        <b/>
        <i/>
        <sz val="11"/>
        <color indexed="9"/>
        <rFont val="Calibri"/>
        <family val="2"/>
      </rPr>
      <t xml:space="preserve">5.1. </t>
    </r>
  </si>
  <si>
    <r>
      <rPr>
        <sz val="11"/>
        <color indexed="16"/>
        <rFont val="Calibri"/>
        <family val="2"/>
      </rPr>
      <t>5.1.1.</t>
    </r>
  </si>
  <si>
    <r>
      <rPr>
        <sz val="11"/>
        <color indexed="16"/>
        <rFont val="Calibri"/>
        <family val="2"/>
      </rPr>
      <t>5.1.2.</t>
    </r>
  </si>
  <si>
    <r>
      <rPr>
        <sz val="11"/>
        <color indexed="16"/>
        <rFont val="Calibri"/>
        <family val="2"/>
      </rPr>
      <t>5.1.3.</t>
    </r>
  </si>
  <si>
    <r>
      <rPr>
        <sz val="11"/>
        <color indexed="16"/>
        <rFont val="Calibri"/>
        <family val="2"/>
      </rPr>
      <t>5.1.4.</t>
    </r>
  </si>
  <si>
    <r>
      <rPr>
        <sz val="11"/>
        <color indexed="16"/>
        <rFont val="Calibri"/>
        <family val="2"/>
      </rPr>
      <t>5.1.5.</t>
    </r>
  </si>
  <si>
    <r>
      <rPr>
        <sz val="11"/>
        <color indexed="16"/>
        <rFont val="Calibri"/>
        <family val="2"/>
      </rPr>
      <t>5.1.6.</t>
    </r>
  </si>
  <si>
    <r>
      <rPr>
        <sz val="11"/>
        <color indexed="16"/>
        <rFont val="Calibri"/>
        <family val="2"/>
      </rPr>
      <t>5.1.7.</t>
    </r>
  </si>
  <si>
    <t>Jour de l'accident ( jour de la semaine )</t>
  </si>
  <si>
    <t>5.1. HEURE DE L'ACCIDENT</t>
  </si>
  <si>
    <t>HEURE</t>
  </si>
  <si>
    <t>COMMENTAIRES</t>
  </si>
  <si>
    <t>CSS : cas sans suites - IT :  incapacité temporaire</t>
  </si>
  <si>
    <t>CSS : cas sans suite - IT : incapacité temporaire</t>
  </si>
  <si>
    <t xml:space="preserve">CSS : cas sans suites - IT :  incapacité temporaire </t>
  </si>
  <si>
    <t>5.2.1.</t>
  </si>
  <si>
    <t>5.2.2.</t>
  </si>
  <si>
    <t>5.2.3.</t>
  </si>
  <si>
    <t>5.2.4.</t>
  </si>
  <si>
    <t>5.2.5.</t>
  </si>
  <si>
    <t>5.2.6.</t>
  </si>
  <si>
    <t>5.2.7.</t>
  </si>
  <si>
    <t>5.2.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</si>
  <si>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</si>
  <si>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</si>
  <si>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</si>
  <si>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</si>
  <si>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</si>
  <si>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</si>
  <si>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</si>
  <si>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</si>
  <si>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</si>
  <si>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</si>
  <si>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</si>
  <si>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</si>
  <si>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</si>
  <si>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</si>
  <si>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</si>
  <si>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5.4.</t>
  </si>
  <si>
    <t>JOUR DE LA SEMAINE</t>
  </si>
  <si>
    <t>5.2. JOUR DE L'ACCIDENT ( jour de la semaine )</t>
  </si>
  <si>
    <t>5.3. MOIS DE L'ACCIDENT</t>
  </si>
  <si>
    <t>MOIS DE L'ACCIDENT</t>
  </si>
  <si>
    <t>CSS : cas sans suites - IT : incapacité temporaire</t>
  </si>
  <si>
    <t xml:space="preserve">CSS : cas sans suites - IT : incapacité temporaire </t>
  </si>
  <si>
    <t>5.4. PROVINCE ET REGION DE SURVENANCE DE L'ACCIDENT</t>
  </si>
  <si>
    <t>REGION ET PROVINCE</t>
  </si>
  <si>
    <t>5. CARACTERISTIQUES SPATIO-TEMPORELLES DES ACCIDENTS DU TRAVAIL DANS LE SECTEUR PUBLIC - 2019</t>
  </si>
  <si>
    <t>Accidents sur le lieu de travail selon l'heure de l'accident :  évolution 2015 - 2019</t>
  </si>
  <si>
    <t>Accidents sur le lieu de travail selon l'heure de l'accident : distribution selon les conséquences - 2019</t>
  </si>
  <si>
    <t>Accidents sur le lieu de travail selon l'heure de l'accident : distribution selon les conséquences et le genre - 2019</t>
  </si>
  <si>
    <t>Accidents sur le lieu de travail selon l'heure de l'accident : distribution selon les conséquences et la génération en fréquence absolue - 2019</t>
  </si>
  <si>
    <t>Accidents sur le lieu de travail selon l'heure de l'accident : distribution selon les conséquences et la génération en fréquence relative - 2019</t>
  </si>
  <si>
    <t>Accidents sur le lieu de travail selon l'heure de l'accident : distribution selon les conséquences et le genre de travail (manuel/intellectuel) - 2019</t>
  </si>
  <si>
    <t>Accidents sur le lieu de travail selon l'heure de l'accident : distribution selon la durée de l’incapacité temporaire - 2019</t>
  </si>
  <si>
    <t>Accidents sur le lieu de travail selon le jour de l'accident : évolution 2014 - 2019</t>
  </si>
  <si>
    <t>Accidents sur le lieu de travail selon le jour de l'accident : distribution selon les conséquences - 2019</t>
  </si>
  <si>
    <t>Accidents sur le lieu de travail selon le jour de l'accident : distribution selon les conséquences et le genre - 2019</t>
  </si>
  <si>
    <t>Accidents sur le lieu de travail selon le jour de l'accident : distribution selon les conséquences et la génération en fréquence absolue - 2019</t>
  </si>
  <si>
    <t>Accidents sur le lieu de travail selon le jour de l'accident : distribution selon les conséquences et la génération en fréquence relative - 2019</t>
  </si>
  <si>
    <t>Accidents sur le lieu de travail selon le jour de l'accident : distribution selon la catégorie professionnelle de la victime - 2019</t>
  </si>
  <si>
    <t>Accidents sur le lieu de travail selon le jour de l'accident : distribution selon la durée de l’incapacité temporaire - 2019</t>
  </si>
  <si>
    <t>Accidents sur le lieu de travail selon le mois de l'accident : évolution 2014 - 2019</t>
  </si>
  <si>
    <t>Accidents sur le lieu de travail selon le mois de l'accident : distribution selon les conséquences - 2019</t>
  </si>
  <si>
    <t>Accidents sur le lieu de travail selon le mois de l'accident : distribution selon les conséquences et le genre - 2019</t>
  </si>
  <si>
    <t>Accidents sur le lieu de travail selon le mois de l'accident : distribution selon les conséquences et la génération en fréquence absolue - 2019</t>
  </si>
  <si>
    <t>Accidents sur le lieu de travail selon le mois de l'accident : distribution selon les conséquences et la génération en fréquence relative - 2019</t>
  </si>
  <si>
    <t>Accidents sur le lieu de travail selon le mois de l'accident : distribution selon la catégorie professionnelle de la victime - 2019</t>
  </si>
  <si>
    <t>Accidents sur le lieu de travail selon le mois de l'accident : distribution selon la durée de l’incapacité temporaire - 2019</t>
  </si>
  <si>
    <t>Accidents sur le lieu de travail selon la province et la région de survenance de l'accident : évolution 2015 - 2019</t>
  </si>
  <si>
    <t>Accidents sur le lieu de travail selon la province et la région de survenance de l'accident : distribution selon les conséquences - 2019</t>
  </si>
  <si>
    <t>Accidents sur le lieu de travail selon la province et la région de survenance de l'accident : distribution selon les conséquences et le genre - 2019</t>
  </si>
  <si>
    <t>Accidents sur le lieu de travail selon la province et la région de survenance de l'accident : distribution selon les conséquences et la génération en fréquence absolue - 2019</t>
  </si>
  <si>
    <t>Accidents sur le lieu de travail selon la province et la région de survenance de l'accident : distribution selon les conséquences et la génération en fréquence relative -  2019</t>
  </si>
  <si>
    <t>Accidents sur le lieu de travail selon la province et la région de survenance de l'accident : distribution selon la catégorie professionnelle de la victime - 2019</t>
  </si>
  <si>
    <t>Accidents sur le lieu de travail selon la province et la région de survenance de l'accident : distribution selon la durée de l’incapacité temporaire - 2019</t>
  </si>
  <si>
    <t>5.1.1. Accidents sur le lieu de travail selon l'heure de l'accident :  évolution 2015 - 2019</t>
  </si>
  <si>
    <t>Variation de 2018 à 2019 en %</t>
  </si>
  <si>
    <t>5.1.2. Accidents sur le lieu de travail selon l'heure de l'accident : distribution selon les conséquences - 2019</t>
  </si>
  <si>
    <t>5.1.3. Accidents sur le lieu de travail selon l'heure de l'accident : distribution selon les conséquences et le genre - 2019</t>
  </si>
  <si>
    <t>5.1.4. Accidents sur le lieu de travail selon l'heure de l'accident : distribution selon les conséquences et la génération en fréquence absolue - 2019</t>
  </si>
  <si>
    <t>5.1.5. Accidents sur le lieu de travail selon l'heure de l'accident : distribution selon les conséquences et la génération en fréquence relative - 2019</t>
  </si>
  <si>
    <t>5.1.6. Accidents sur le lieu de travail selon l'heure de l'accident : distribution selon les conséquences et la catégorie professionnelle - 2019</t>
  </si>
  <si>
    <t>5.1.7. Accidents sur le lieu de travail selon l'heure de l'accident : distribution selon la durée de l’incapacité temporaire - 2019</t>
  </si>
  <si>
    <t>5.2.1. Accidents sur le lieu de travail selon le jour de l'accident : évolution 2014 - 2019</t>
  </si>
  <si>
    <t>5.2.2. Accidents sur le lieu de travail selon le jour de l'accident : distribution selon les conséquences - 2019</t>
  </si>
  <si>
    <t>5.2.3. Accidents sur le lieu de travail selon le jour de l'accident : distribution selon les conséquences et le genre - 2019</t>
  </si>
  <si>
    <t>5.2.4. Accidents sur le lieu de travail selon le jour de l'accident : distribution selon les conséquences et la génération en fréquence absolue - 2019</t>
  </si>
  <si>
    <t>5.2.5. Accidents sur le lieu de travail selon le jour de l'accident : distribution selon les conséquences et la génération en fréquence relative - 2019</t>
  </si>
  <si>
    <t>5.2.6. Accidents sur le lieu de travail selon le jour de l'accident : distribution selon la catégorie professionnelle de la victime - 2019</t>
  </si>
  <si>
    <t>5.2.7. Accidents sur le lieu de travail selon le jour de l'accident : distribution selon la durée de l’incapacité temporaire - 2019</t>
  </si>
  <si>
    <t>5.3.1. Accidents sur le lieu de travail selon le mois de l'accident : évolution 2014 - 2019</t>
  </si>
  <si>
    <t>5.3.2. Accidents sur le lieu de travail selon le mois de l'accident : distribution selon les conséquences - 2019</t>
  </si>
  <si>
    <t>5.3.3. Accidents sur le lieu de travail selon le mois de l'accident : distribution selon les conséquences et le genre - 2019</t>
  </si>
  <si>
    <t>5.3.4. Accidents sur le lieu de travail selon le mois de l'accident : distribution selon les conséquences et la génération en fréquence absolue - 2019</t>
  </si>
  <si>
    <t>5.3.5. Accidents sur le lieu de travail selon le mois de l'accident : distribution selon les conséquences et la génération en fréquence relative - 2019</t>
  </si>
  <si>
    <t>5.3.6. Accidents sur le lieu de travail selon le mois de l'accident : distribution selon la catégorie professionnelle de la victime - 2019</t>
  </si>
  <si>
    <t>5.3.7. Accidents sur le lieu de travail selon le mois de l'accident : distribution selon la durée de l’incapacité temporaire - 2019</t>
  </si>
  <si>
    <t>5.4.1. Accidents sur le lieu de travail selon la province et la région de survenance de l'accident : évolution 2015 - 2019</t>
  </si>
  <si>
    <t>5.4.2. Accidents sur le lieu de travail selon la province et la région de survenance de l'accident : distribution selon les conséquences - 2019</t>
  </si>
  <si>
    <t>5.4.3. Accidents sur le lieu de travail selon la province et la région de survenance de l'accident : distribution selon les conséquences et le genre - 2019</t>
  </si>
  <si>
    <t>5.4.4. Accidents sur le lieu de travail selon la province et la région de survenance de l'accident : distribution selon les conséquences et la génération en fréquence absolue - 2019</t>
  </si>
  <si>
    <t>5.4.5. Accidents sur le lieu de travail selon la province et la région de survenance de l'accident : distribution selon les conséquences et la génération en fréquence relative - 2019</t>
  </si>
  <si>
    <t>5.4.6. Accidents sur le lieu de travail selon la province et la région de survenance de l'accident : distribution selon la catégorie professionnelle de la victime - 2019</t>
  </si>
  <si>
    <t>5.4.7. Accidents sur le lieu de travail selon la province et la région de survenance de l'accident : distribution selon la durée de l’incapacité temporaire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</si>
</sst>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[$%-80C]"/>
  </numFmts>
  <fonts count="33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0"/>
      <name val="Calibri"/>
      <family val="2"/>
    </font>
    <font>
      <i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9" fontId="3" fillId="2" borderId="34" xfId="0" applyNumberFormat="1" applyFont="1" applyFill="1" applyBorder="1" applyAlignment="1">
      <alignment horizontal="center" vertical="center"/>
    </xf>
    <xf numFmtId="9" fontId="3" fillId="2" borderId="3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11" fillId="0" borderId="0" xfId="0" applyFont="1"/>
    <xf numFmtId="0" fontId="0" fillId="3" borderId="0" xfId="0" applyFont="1" applyFill="1" applyAlignment="1">
      <alignment vertical="center"/>
    </xf>
    <xf numFmtId="0" fontId="12" fillId="4" borderId="45" xfId="0" applyFont="1" applyFill="1" applyBorder="1" applyAlignment="1">
      <alignment vertical="center"/>
    </xf>
    <xf numFmtId="0" fontId="12" fillId="4" borderId="4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5" borderId="45" xfId="0" applyFont="1" applyFill="1" applyBorder="1" applyAlignment="1">
      <alignment vertical="center"/>
    </xf>
    <xf numFmtId="0" fontId="14" fillId="5" borderId="46" xfId="0" applyFont="1" applyFill="1" applyBorder="1" applyAlignment="1">
      <alignment vertical="center"/>
    </xf>
    <xf numFmtId="0" fontId="15" fillId="6" borderId="47" xfId="0" applyFont="1" applyFill="1" applyBorder="1" applyAlignment="1">
      <alignment vertical="center"/>
    </xf>
    <xf numFmtId="0" fontId="16" fillId="6" borderId="48" xfId="1" applyFont="1" applyFill="1" applyBorder="1" applyAlignment="1">
      <alignment vertical="center"/>
    </xf>
    <xf numFmtId="0" fontId="15" fillId="6" borderId="49" xfId="0" applyFont="1" applyFill="1" applyBorder="1" applyAlignment="1">
      <alignment vertical="center"/>
    </xf>
    <xf numFmtId="0" fontId="16" fillId="6" borderId="50" xfId="1" applyFont="1" applyFill="1" applyBorder="1" applyAlignment="1">
      <alignment vertical="center"/>
    </xf>
    <xf numFmtId="0" fontId="0" fillId="3" borderId="0" xfId="0" applyFont="1" applyFill="1"/>
    <xf numFmtId="3" fontId="0" fillId="3" borderId="0" xfId="0" applyNumberFormat="1" applyFont="1" applyFill="1"/>
    <xf numFmtId="10" fontId="0" fillId="3" borderId="0" xfId="0" applyNumberFormat="1" applyFont="1" applyFill="1"/>
    <xf numFmtId="0" fontId="17" fillId="6" borderId="51" xfId="0" applyFont="1" applyFill="1" applyBorder="1" applyAlignment="1">
      <alignment horizontal="center" vertical="center" wrapText="1"/>
    </xf>
    <xf numFmtId="164" fontId="17" fillId="6" borderId="52" xfId="0" applyNumberFormat="1" applyFont="1" applyFill="1" applyBorder="1" applyAlignment="1">
      <alignment horizontal="center" vertical="center" wrapText="1"/>
    </xf>
    <xf numFmtId="0" fontId="17" fillId="6" borderId="53" xfId="0" applyFont="1" applyFill="1" applyBorder="1" applyAlignment="1">
      <alignment horizontal="center" vertical="center" wrapText="1"/>
    </xf>
    <xf numFmtId="164" fontId="17" fillId="6" borderId="54" xfId="0" applyNumberFormat="1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/>
    </xf>
    <xf numFmtId="3" fontId="18" fillId="6" borderId="56" xfId="0" applyNumberFormat="1" applyFont="1" applyFill="1" applyBorder="1" applyAlignment="1">
      <alignment horizontal="center" vertical="center"/>
    </xf>
    <xf numFmtId="164" fontId="19" fillId="6" borderId="41" xfId="0" applyNumberFormat="1" applyFont="1" applyFill="1" applyBorder="1" applyAlignment="1">
      <alignment horizontal="center" vertical="center"/>
    </xf>
    <xf numFmtId="3" fontId="18" fillId="6" borderId="57" xfId="0" applyNumberFormat="1" applyFont="1" applyFill="1" applyBorder="1" applyAlignment="1">
      <alignment horizontal="center" vertical="center"/>
    </xf>
    <xf numFmtId="164" fontId="19" fillId="6" borderId="0" xfId="0" applyNumberFormat="1" applyFont="1" applyFill="1" applyBorder="1" applyAlignment="1">
      <alignment horizontal="center" vertical="center"/>
    </xf>
    <xf numFmtId="164" fontId="19" fillId="6" borderId="55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top"/>
    </xf>
    <xf numFmtId="0" fontId="21" fillId="3" borderId="0" xfId="0" applyFont="1" applyFill="1" applyAlignment="1">
      <alignment vertical="top"/>
    </xf>
    <xf numFmtId="4" fontId="21" fillId="3" borderId="0" xfId="0" applyNumberFormat="1" applyFont="1" applyFill="1" applyAlignment="1">
      <alignment vertical="top"/>
    </xf>
    <xf numFmtId="3" fontId="21" fillId="3" borderId="0" xfId="0" applyNumberFormat="1" applyFont="1" applyFill="1" applyAlignment="1">
      <alignment vertical="top"/>
    </xf>
    <xf numFmtId="165" fontId="21" fillId="3" borderId="0" xfId="0" applyNumberFormat="1" applyFont="1" applyFill="1" applyAlignment="1">
      <alignment vertical="top"/>
    </xf>
    <xf numFmtId="0" fontId="12" fillId="7" borderId="58" xfId="0" applyFont="1" applyFill="1" applyBorder="1" applyAlignment="1">
      <alignment horizontal="center" vertical="center"/>
    </xf>
    <xf numFmtId="3" fontId="22" fillId="6" borderId="51" xfId="0" applyNumberFormat="1" applyFont="1" applyFill="1" applyBorder="1" applyAlignment="1">
      <alignment horizontal="center" vertical="center"/>
    </xf>
    <xf numFmtId="9" fontId="19" fillId="6" borderId="59" xfId="0" applyNumberFormat="1" applyFont="1" applyFill="1" applyBorder="1" applyAlignment="1">
      <alignment horizontal="center" vertical="center"/>
    </xf>
    <xf numFmtId="3" fontId="22" fillId="6" borderId="53" xfId="0" applyNumberFormat="1" applyFont="1" applyFill="1" applyBorder="1" applyAlignment="1">
      <alignment horizontal="center" vertical="center"/>
    </xf>
    <xf numFmtId="9" fontId="19" fillId="6" borderId="60" xfId="0" applyNumberFormat="1" applyFont="1" applyFill="1" applyBorder="1" applyAlignment="1">
      <alignment horizontal="center" vertical="center"/>
    </xf>
    <xf numFmtId="164" fontId="19" fillId="6" borderId="58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4" fontId="0" fillId="3" borderId="0" xfId="0" applyNumberFormat="1" applyFont="1" applyFill="1"/>
    <xf numFmtId="0" fontId="17" fillId="6" borderId="51" xfId="0" applyFont="1" applyFill="1" applyBorder="1" applyAlignment="1">
      <alignment horizontal="center" vertical="center"/>
    </xf>
    <xf numFmtId="0" fontId="17" fillId="6" borderId="59" xfId="0" applyFont="1" applyFill="1" applyBorder="1" applyAlignment="1">
      <alignment horizontal="center" vertical="center"/>
    </xf>
    <xf numFmtId="0" fontId="17" fillId="6" borderId="53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3" fontId="22" fillId="6" borderId="56" xfId="0" applyNumberFormat="1" applyFont="1" applyFill="1" applyBorder="1" applyAlignment="1">
      <alignment horizontal="center" vertical="center"/>
    </xf>
    <xf numFmtId="164" fontId="19" fillId="6" borderId="48" xfId="0" applyNumberFormat="1" applyFont="1" applyFill="1" applyBorder="1" applyAlignment="1">
      <alignment horizontal="center" vertical="center"/>
    </xf>
    <xf numFmtId="9" fontId="19" fillId="6" borderId="46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0" fontId="23" fillId="6" borderId="61" xfId="0" applyFont="1" applyFill="1" applyBorder="1" applyAlignment="1">
      <alignment horizontal="left" vertical="center"/>
    </xf>
    <xf numFmtId="0" fontId="24" fillId="6" borderId="62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4" fillId="6" borderId="49" xfId="0" applyFont="1" applyFill="1" applyBorder="1" applyAlignment="1">
      <alignment horizontal="left" vertical="center"/>
    </xf>
    <xf numFmtId="0" fontId="24" fillId="6" borderId="54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0" fontId="22" fillId="6" borderId="51" xfId="0" applyFont="1" applyFill="1" applyBorder="1" applyAlignment="1">
      <alignment horizontal="center" vertical="center"/>
    </xf>
    <xf numFmtId="0" fontId="25" fillId="6" borderId="59" xfId="0" applyFont="1" applyFill="1" applyBorder="1" applyAlignment="1">
      <alignment horizontal="center" vertical="center"/>
    </xf>
    <xf numFmtId="0" fontId="22" fillId="6" borderId="53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 vertical="center"/>
    </xf>
    <xf numFmtId="0" fontId="25" fillId="6" borderId="46" xfId="0" applyFont="1" applyFill="1" applyBorder="1" applyAlignment="1">
      <alignment horizontal="center" vertical="center"/>
    </xf>
    <xf numFmtId="10" fontId="25" fillId="6" borderId="41" xfId="0" applyNumberFormat="1" applyFont="1" applyFill="1" applyBorder="1" applyAlignment="1">
      <alignment horizontal="center" vertical="center"/>
    </xf>
    <xf numFmtId="164" fontId="25" fillId="6" borderId="0" xfId="0" applyNumberFormat="1" applyFont="1" applyFill="1" applyBorder="1" applyAlignment="1">
      <alignment horizontal="center" vertical="center"/>
    </xf>
    <xf numFmtId="10" fontId="25" fillId="6" borderId="48" xfId="0" applyNumberFormat="1" applyFont="1" applyFill="1" applyBorder="1" applyAlignment="1">
      <alignment horizontal="center" vertical="center"/>
    </xf>
    <xf numFmtId="164" fontId="25" fillId="6" borderId="41" xfId="0" applyNumberFormat="1" applyFont="1" applyFill="1" applyBorder="1" applyAlignment="1">
      <alignment horizontal="center" vertical="center"/>
    </xf>
    <xf numFmtId="164" fontId="25" fillId="6" borderId="48" xfId="0" applyNumberFormat="1" applyFont="1" applyFill="1" applyBorder="1" applyAlignment="1">
      <alignment horizontal="center" vertical="center"/>
    </xf>
    <xf numFmtId="3" fontId="18" fillId="6" borderId="64" xfId="0" applyNumberFormat="1" applyFont="1" applyFill="1" applyBorder="1" applyAlignment="1">
      <alignment horizontal="center" vertical="center"/>
    </xf>
    <xf numFmtId="3" fontId="18" fillId="6" borderId="65" xfId="0" applyNumberFormat="1" applyFont="1" applyFill="1" applyBorder="1" applyAlignment="1">
      <alignment horizontal="center" vertical="center"/>
    </xf>
    <xf numFmtId="9" fontId="25" fillId="6" borderId="59" xfId="0" applyNumberFormat="1" applyFont="1" applyFill="1" applyBorder="1" applyAlignment="1">
      <alignment horizontal="center" vertical="center"/>
    </xf>
    <xf numFmtId="9" fontId="25" fillId="6" borderId="60" xfId="0" applyNumberFormat="1" applyFont="1" applyFill="1" applyBorder="1" applyAlignment="1">
      <alignment horizontal="center" vertical="center"/>
    </xf>
    <xf numFmtId="9" fontId="25" fillId="6" borderId="46" xfId="0" applyNumberFormat="1" applyFont="1" applyFill="1" applyBorder="1" applyAlignment="1">
      <alignment horizontal="center" vertical="center"/>
    </xf>
    <xf numFmtId="9" fontId="25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/>
    </xf>
    <xf numFmtId="3" fontId="24" fillId="6" borderId="56" xfId="0" applyNumberFormat="1" applyFont="1" applyFill="1" applyBorder="1" applyAlignment="1">
      <alignment horizontal="center" vertical="center"/>
    </xf>
    <xf numFmtId="3" fontId="24" fillId="6" borderId="57" xfId="0" applyNumberFormat="1" applyFont="1" applyFill="1" applyBorder="1" applyAlignment="1">
      <alignment horizontal="center" vertical="center"/>
    </xf>
    <xf numFmtId="0" fontId="24" fillId="6" borderId="57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3" fontId="17" fillId="6" borderId="66" xfId="0" applyNumberFormat="1" applyFont="1" applyFill="1" applyBorder="1" applyAlignment="1">
      <alignment horizontal="center" vertical="center"/>
    </xf>
    <xf numFmtId="3" fontId="17" fillId="6" borderId="48" xfId="0" applyNumberFormat="1" applyFont="1" applyFill="1" applyBorder="1" applyAlignment="1">
      <alignment horizontal="center" vertical="center"/>
    </xf>
    <xf numFmtId="3" fontId="17" fillId="6" borderId="55" xfId="0" applyNumberFormat="1" applyFont="1" applyFill="1" applyBorder="1" applyAlignment="1">
      <alignment horizontal="center" vertical="center"/>
    </xf>
    <xf numFmtId="3" fontId="17" fillId="6" borderId="51" xfId="0" applyNumberFormat="1" applyFont="1" applyFill="1" applyBorder="1" applyAlignment="1">
      <alignment horizontal="center" vertical="center"/>
    </xf>
    <xf numFmtId="3" fontId="17" fillId="6" borderId="53" xfId="0" applyNumberFormat="1" applyFont="1" applyFill="1" applyBorder="1" applyAlignment="1">
      <alignment horizontal="center" vertical="center"/>
    </xf>
    <xf numFmtId="3" fontId="17" fillId="6" borderId="58" xfId="0" applyNumberFormat="1" applyFont="1" applyFill="1" applyBorder="1" applyAlignment="1">
      <alignment horizontal="center" vertical="center"/>
    </xf>
    <xf numFmtId="3" fontId="17" fillId="6" borderId="46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164" fontId="24" fillId="6" borderId="56" xfId="0" applyNumberFormat="1" applyFont="1" applyFill="1" applyBorder="1" applyAlignment="1">
      <alignment horizontal="center" vertical="center"/>
    </xf>
    <xf numFmtId="164" fontId="24" fillId="6" borderId="57" xfId="0" applyNumberFormat="1" applyFont="1" applyFill="1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164" fontId="19" fillId="6" borderId="66" xfId="0" applyNumberFormat="1" applyFont="1" applyFill="1" applyBorder="1" applyAlignment="1">
      <alignment horizontal="center" vertical="center"/>
    </xf>
    <xf numFmtId="0" fontId="9" fillId="3" borderId="0" xfId="0" applyFont="1" applyFill="1"/>
    <xf numFmtId="9" fontId="19" fillId="6" borderId="51" xfId="0" applyNumberFormat="1" applyFont="1" applyFill="1" applyBorder="1" applyAlignment="1">
      <alignment horizontal="center" vertical="center"/>
    </xf>
    <xf numFmtId="9" fontId="19" fillId="6" borderId="53" xfId="0" applyNumberFormat="1" applyFont="1" applyFill="1" applyBorder="1" applyAlignment="1">
      <alignment horizontal="center" vertical="center"/>
    </xf>
    <xf numFmtId="9" fontId="19" fillId="6" borderId="58" xfId="0" applyNumberFormat="1" applyFont="1" applyFill="1" applyBorder="1" applyAlignment="1">
      <alignment horizontal="center" vertical="center"/>
    </xf>
    <xf numFmtId="0" fontId="17" fillId="6" borderId="59" xfId="0" applyFont="1" applyFill="1" applyBorder="1" applyAlignment="1">
      <alignment horizontal="center" vertical="center" wrapText="1"/>
    </xf>
    <xf numFmtId="0" fontId="24" fillId="6" borderId="62" xfId="0" applyFont="1" applyFill="1" applyBorder="1" applyAlignment="1">
      <alignment horizontal="left" vertical="center"/>
    </xf>
    <xf numFmtId="3" fontId="24" fillId="3" borderId="0" xfId="0" applyNumberFormat="1" applyFont="1" applyFill="1" applyAlignment="1">
      <alignment horizontal="center" vertical="center"/>
    </xf>
    <xf numFmtId="0" fontId="24" fillId="6" borderId="54" xfId="0" applyFont="1" applyFill="1" applyBorder="1" applyAlignment="1">
      <alignment horizontal="left" vertical="center"/>
    </xf>
    <xf numFmtId="0" fontId="26" fillId="5" borderId="45" xfId="0" applyFont="1" applyFill="1" applyBorder="1" applyAlignment="1">
      <alignment vertical="center"/>
    </xf>
    <xf numFmtId="0" fontId="17" fillId="6" borderId="66" xfId="0" applyFont="1" applyFill="1" applyBorder="1" applyAlignment="1">
      <alignment horizontal="left" vertical="center"/>
    </xf>
    <xf numFmtId="0" fontId="17" fillId="6" borderId="55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9" fontId="19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 wrapText="1"/>
    </xf>
    <xf numFmtId="3" fontId="18" fillId="6" borderId="0" xfId="0" applyNumberFormat="1" applyFont="1" applyFill="1" applyBorder="1" applyAlignment="1">
      <alignment horizontal="center" vertical="center"/>
    </xf>
    <xf numFmtId="9" fontId="25" fillId="6" borderId="0" xfId="0" applyNumberFormat="1" applyFont="1" applyFill="1" applyBorder="1" applyAlignment="1">
      <alignment horizontal="center" vertical="center"/>
    </xf>
    <xf numFmtId="3" fontId="22" fillId="6" borderId="60" xfId="0" applyNumberFormat="1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 wrapText="1"/>
    </xf>
    <xf numFmtId="3" fontId="22" fillId="6" borderId="55" xfId="0" applyNumberFormat="1" applyFont="1" applyFill="1" applyBorder="1" applyAlignment="1">
      <alignment horizontal="center" vertical="center"/>
    </xf>
    <xf numFmtId="3" fontId="17" fillId="6" borderId="60" xfId="0" applyNumberFormat="1" applyFont="1" applyFill="1" applyBorder="1" applyAlignment="1">
      <alignment horizontal="center" vertical="center"/>
    </xf>
    <xf numFmtId="164" fontId="18" fillId="6" borderId="56" xfId="0" applyNumberFormat="1" applyFont="1" applyFill="1" applyBorder="1" applyAlignment="1">
      <alignment horizontal="center" vertical="center"/>
    </xf>
    <xf numFmtId="164" fontId="18" fillId="6" borderId="57" xfId="0" applyNumberFormat="1" applyFont="1" applyFill="1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164" fontId="25" fillId="6" borderId="55" xfId="0" applyNumberFormat="1" applyFont="1" applyFill="1" applyBorder="1" applyAlignment="1">
      <alignment horizontal="center" vertical="center"/>
    </xf>
    <xf numFmtId="164" fontId="25" fillId="6" borderId="66" xfId="0" applyNumberFormat="1" applyFont="1" applyFill="1" applyBorder="1" applyAlignment="1">
      <alignment horizontal="center" vertical="center"/>
    </xf>
    <xf numFmtId="9" fontId="25" fillId="6" borderId="51" xfId="0" applyNumberFormat="1" applyFont="1" applyFill="1" applyBorder="1" applyAlignment="1">
      <alignment horizontal="center" vertical="center"/>
    </xf>
    <xf numFmtId="9" fontId="25" fillId="6" borderId="53" xfId="0" applyNumberFormat="1" applyFont="1" applyFill="1" applyBorder="1" applyAlignment="1">
      <alignment horizontal="center" vertical="center"/>
    </xf>
    <xf numFmtId="9" fontId="25" fillId="6" borderId="58" xfId="0" applyNumberFormat="1" applyFont="1" applyFill="1" applyBorder="1" applyAlignment="1">
      <alignment horizontal="center" vertical="center"/>
    </xf>
    <xf numFmtId="9" fontId="27" fillId="3" borderId="0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22" fillId="3" borderId="0" xfId="0" applyNumberFormat="1" applyFont="1" applyFill="1" applyAlignment="1">
      <alignment horizontal="center" vertical="center"/>
    </xf>
    <xf numFmtId="10" fontId="17" fillId="6" borderId="59" xfId="0" applyNumberFormat="1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19" fillId="6" borderId="60" xfId="0" applyNumberFormat="1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0" fontId="0" fillId="8" borderId="0" xfId="0" applyFont="1" applyFill="1"/>
    <xf numFmtId="3" fontId="22" fillId="6" borderId="66" xfId="0" applyNumberFormat="1" applyFont="1" applyFill="1" applyBorder="1" applyAlignment="1">
      <alignment horizontal="center" vertical="center"/>
    </xf>
    <xf numFmtId="164" fontId="22" fillId="6" borderId="66" xfId="0" applyNumberFormat="1" applyFont="1" applyFill="1" applyBorder="1" applyAlignment="1">
      <alignment horizontal="center" vertical="center"/>
    </xf>
    <xf numFmtId="164" fontId="22" fillId="6" borderId="55" xfId="0" applyNumberFormat="1" applyFont="1" applyFill="1" applyBorder="1" applyAlignment="1">
      <alignment horizontal="center" vertical="center"/>
    </xf>
    <xf numFmtId="164" fontId="17" fillId="6" borderId="51" xfId="0" applyNumberFormat="1" applyFont="1" applyFill="1" applyBorder="1" applyAlignment="1">
      <alignment horizontal="center" vertical="center"/>
    </xf>
    <xf numFmtId="164" fontId="17" fillId="6" borderId="53" xfId="0" applyNumberFormat="1" applyFont="1" applyFill="1" applyBorder="1" applyAlignment="1">
      <alignment horizontal="center" vertical="center"/>
    </xf>
    <xf numFmtId="164" fontId="17" fillId="6" borderId="60" xfId="0" applyNumberFormat="1" applyFont="1" applyFill="1" applyBorder="1" applyAlignment="1">
      <alignment horizontal="center" vertical="center"/>
    </xf>
    <xf numFmtId="164" fontId="17" fillId="6" borderId="58" xfId="0" applyNumberFormat="1" applyFont="1" applyFill="1" applyBorder="1" applyAlignment="1">
      <alignment horizontal="center" vertical="center"/>
    </xf>
    <xf numFmtId="9" fontId="17" fillId="3" borderId="0" xfId="0" applyNumberFormat="1" applyFont="1" applyFill="1" applyBorder="1" applyAlignment="1">
      <alignment horizontal="center" vertical="center"/>
    </xf>
    <xf numFmtId="3" fontId="22" fillId="6" borderId="57" xfId="0" applyNumberFormat="1" applyFont="1" applyFill="1" applyBorder="1" applyAlignment="1">
      <alignment horizontal="center" vertical="center"/>
    </xf>
    <xf numFmtId="3" fontId="24" fillId="3" borderId="0" xfId="0" applyNumberFormat="1" applyFont="1" applyFill="1" applyAlignment="1">
      <alignment horizontal="left" vertical="center"/>
    </xf>
    <xf numFmtId="0" fontId="0" fillId="6" borderId="63" xfId="0" applyFont="1" applyFill="1" applyBorder="1"/>
    <xf numFmtId="0" fontId="0" fillId="6" borderId="50" xfId="0" applyFont="1" applyFill="1" applyBorder="1"/>
    <xf numFmtId="0" fontId="12" fillId="9" borderId="58" xfId="0" applyFont="1" applyFill="1" applyBorder="1" applyAlignment="1">
      <alignment horizontal="left" vertical="center" wrapText="1"/>
    </xf>
    <xf numFmtId="3" fontId="12" fillId="9" borderId="51" xfId="0" applyNumberFormat="1" applyFont="1" applyFill="1" applyBorder="1" applyAlignment="1">
      <alignment horizontal="center" vertical="center"/>
    </xf>
    <xf numFmtId="164" fontId="14" fillId="9" borderId="59" xfId="0" applyNumberFormat="1" applyFont="1" applyFill="1" applyBorder="1" applyAlignment="1">
      <alignment horizontal="center" vertical="center"/>
    </xf>
    <xf numFmtId="3" fontId="12" fillId="9" borderId="53" xfId="0" applyNumberFormat="1" applyFont="1" applyFill="1" applyBorder="1" applyAlignment="1">
      <alignment horizontal="center" vertical="center"/>
    </xf>
    <xf numFmtId="164" fontId="14" fillId="9" borderId="60" xfId="0" applyNumberFormat="1" applyFont="1" applyFill="1" applyBorder="1" applyAlignment="1">
      <alignment horizontal="center" vertical="center"/>
    </xf>
    <xf numFmtId="164" fontId="14" fillId="9" borderId="58" xfId="2" applyNumberFormat="1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left" vertical="center" wrapText="1"/>
    </xf>
    <xf numFmtId="164" fontId="19" fillId="6" borderId="55" xfId="2" applyNumberFormat="1" applyFont="1" applyFill="1" applyBorder="1" applyAlignment="1">
      <alignment horizontal="center" vertical="center"/>
    </xf>
    <xf numFmtId="164" fontId="19" fillId="6" borderId="58" xfId="2" applyNumberFormat="1" applyFont="1" applyFill="1" applyBorder="1" applyAlignment="1">
      <alignment horizontal="center" vertical="center"/>
    </xf>
    <xf numFmtId="164" fontId="14" fillId="9" borderId="46" xfId="0" applyNumberFormat="1" applyFont="1" applyFill="1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2" fillId="9" borderId="60" xfId="0" applyFont="1" applyFill="1" applyBorder="1" applyAlignment="1">
      <alignment horizontal="center" vertical="center"/>
    </xf>
    <xf numFmtId="3" fontId="17" fillId="6" borderId="56" xfId="0" applyNumberFormat="1" applyFont="1" applyFill="1" applyBorder="1" applyAlignment="1">
      <alignment horizontal="center" vertical="center"/>
    </xf>
    <xf numFmtId="3" fontId="12" fillId="9" borderId="60" xfId="0" applyNumberFormat="1" applyFont="1" applyFill="1" applyBorder="1" applyAlignment="1">
      <alignment horizontal="center" vertical="center"/>
    </xf>
    <xf numFmtId="3" fontId="12" fillId="9" borderId="58" xfId="0" applyNumberFormat="1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 wrapText="1"/>
    </xf>
    <xf numFmtId="3" fontId="22" fillId="6" borderId="58" xfId="0" applyNumberFormat="1" applyFont="1" applyFill="1" applyBorder="1" applyAlignment="1">
      <alignment horizontal="center" vertical="center"/>
    </xf>
    <xf numFmtId="164" fontId="14" fillId="9" borderId="51" xfId="0" applyNumberFormat="1" applyFont="1" applyFill="1" applyBorder="1" applyAlignment="1">
      <alignment horizontal="center" vertical="center"/>
    </xf>
    <xf numFmtId="164" fontId="14" fillId="9" borderId="53" xfId="0" applyNumberFormat="1" applyFont="1" applyFill="1" applyBorder="1" applyAlignment="1">
      <alignment horizontal="center" vertical="center"/>
    </xf>
    <xf numFmtId="164" fontId="14" fillId="9" borderId="58" xfId="0" applyNumberFormat="1" applyFont="1" applyFill="1" applyBorder="1" applyAlignment="1">
      <alignment horizontal="center" vertical="center"/>
    </xf>
    <xf numFmtId="164" fontId="29" fillId="6" borderId="56" xfId="0" applyNumberFormat="1" applyFont="1" applyFill="1" applyBorder="1" applyAlignment="1">
      <alignment horizontal="center" vertical="center"/>
    </xf>
    <xf numFmtId="164" fontId="29" fillId="6" borderId="57" xfId="0" applyNumberFormat="1" applyFont="1" applyFill="1" applyBorder="1" applyAlignment="1">
      <alignment horizontal="center" vertical="center"/>
    </xf>
    <xf numFmtId="164" fontId="29" fillId="6" borderId="0" xfId="0" applyNumberFormat="1" applyFont="1" applyFill="1" applyBorder="1" applyAlignment="1">
      <alignment horizontal="center" vertical="center"/>
    </xf>
    <xf numFmtId="164" fontId="29" fillId="6" borderId="55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7" fillId="6" borderId="52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3" fontId="9" fillId="9" borderId="51" xfId="0" applyNumberFormat="1" applyFont="1" applyFill="1" applyBorder="1" applyAlignment="1">
      <alignment horizontal="center" vertical="center"/>
    </xf>
    <xf numFmtId="3" fontId="9" fillId="9" borderId="53" xfId="0" applyNumberFormat="1" applyFont="1" applyFill="1" applyBorder="1" applyAlignment="1">
      <alignment horizontal="center" vertical="center"/>
    </xf>
    <xf numFmtId="3" fontId="24" fillId="6" borderId="51" xfId="0" applyNumberFormat="1" applyFont="1" applyFill="1" applyBorder="1" applyAlignment="1">
      <alignment horizontal="center" vertical="center"/>
    </xf>
    <xf numFmtId="3" fontId="24" fillId="6" borderId="53" xfId="0" applyNumberFormat="1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left" vertical="center"/>
    </xf>
    <xf numFmtId="0" fontId="24" fillId="6" borderId="67" xfId="0" applyFont="1" applyFill="1" applyBorder="1" applyAlignment="1">
      <alignment horizontal="left" vertical="center"/>
    </xf>
    <xf numFmtId="164" fontId="19" fillId="6" borderId="67" xfId="0" applyNumberFormat="1" applyFont="1" applyFill="1" applyBorder="1" applyAlignment="1">
      <alignment horizontal="center" vertical="center"/>
    </xf>
    <xf numFmtId="3" fontId="22" fillId="6" borderId="68" xfId="0" applyNumberFormat="1" applyFont="1" applyFill="1" applyBorder="1" applyAlignment="1">
      <alignment horizontal="center" vertical="center"/>
    </xf>
    <xf numFmtId="3" fontId="22" fillId="6" borderId="65" xfId="0" applyNumberFormat="1" applyFont="1" applyFill="1" applyBorder="1" applyAlignment="1">
      <alignment horizontal="center" vertical="center"/>
    </xf>
    <xf numFmtId="3" fontId="17" fillId="6" borderId="67" xfId="0" applyNumberFormat="1" applyFont="1" applyFill="1" applyBorder="1" applyAlignment="1">
      <alignment horizontal="center" vertical="center"/>
    </xf>
    <xf numFmtId="164" fontId="24" fillId="6" borderId="68" xfId="0" applyNumberFormat="1" applyFont="1" applyFill="1" applyBorder="1" applyAlignment="1">
      <alignment horizontal="center" vertical="center"/>
    </xf>
    <xf numFmtId="164" fontId="24" fillId="6" borderId="65" xfId="0" applyNumberFormat="1" applyFont="1" applyFill="1" applyBorder="1" applyAlignment="1">
      <alignment horizontal="center" vertical="center"/>
    </xf>
    <xf numFmtId="164" fontId="19" fillId="6" borderId="0" xfId="0" quotePrefix="1" applyNumberFormat="1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center" wrapText="1"/>
    </xf>
    <xf numFmtId="0" fontId="17" fillId="6" borderId="63" xfId="0" applyFont="1" applyFill="1" applyBorder="1" applyAlignment="1">
      <alignment horizontal="center" vertical="center" wrapText="1"/>
    </xf>
    <xf numFmtId="0" fontId="17" fillId="6" borderId="70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67" xfId="0" applyFont="1" applyFill="1" applyBorder="1" applyAlignment="1">
      <alignment horizontal="center" vertical="center" wrapText="1"/>
    </xf>
    <xf numFmtId="0" fontId="30" fillId="4" borderId="45" xfId="0" applyFont="1" applyFill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 wrapText="1"/>
    </xf>
    <xf numFmtId="0" fontId="30" fillId="4" borderId="46" xfId="0" applyFont="1" applyFill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1" fillId="5" borderId="46" xfId="0" applyFont="1" applyFill="1" applyBorder="1" applyAlignment="1">
      <alignment horizontal="center" vertical="center" wrapText="1"/>
    </xf>
    <xf numFmtId="0" fontId="17" fillId="6" borderId="66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0" fontId="17" fillId="6" borderId="67" xfId="0" applyFont="1" applyFill="1" applyBorder="1" applyAlignment="1">
      <alignment horizontal="center" vertical="center" wrapText="1"/>
    </xf>
    <xf numFmtId="0" fontId="17" fillId="6" borderId="61" xfId="0" applyFont="1" applyFill="1" applyBorder="1" applyAlignment="1">
      <alignment horizontal="center" vertical="center" wrapText="1"/>
    </xf>
    <xf numFmtId="0" fontId="17" fillId="6" borderId="71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7" fillId="6" borderId="62" xfId="0" applyFont="1" applyFill="1" applyBorder="1" applyAlignment="1">
      <alignment horizontal="center" vertical="center" wrapText="1"/>
    </xf>
    <xf numFmtId="0" fontId="17" fillId="6" borderId="54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63" xfId="0" applyFont="1" applyFill="1" applyBorder="1" applyAlignment="1">
      <alignment horizontal="center" vertical="center" wrapText="1"/>
    </xf>
    <xf numFmtId="0" fontId="12" fillId="7" borderId="47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vertical="center" wrapText="1"/>
    </xf>
    <xf numFmtId="0" fontId="22" fillId="6" borderId="72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/>
    </xf>
    <xf numFmtId="0" fontId="24" fillId="6" borderId="46" xfId="0" applyFont="1" applyFill="1" applyBorder="1" applyAlignment="1">
      <alignment horizontal="center" vertical="center"/>
    </xf>
    <xf numFmtId="0" fontId="22" fillId="6" borderId="61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6" borderId="49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 vertical="center" wrapText="1"/>
    </xf>
    <xf numFmtId="0" fontId="22" fillId="6" borderId="46" xfId="0" applyFont="1" applyFill="1" applyBorder="1" applyAlignment="1">
      <alignment horizontal="center" vertical="center" wrapText="1"/>
    </xf>
    <xf numFmtId="0" fontId="22" fillId="6" borderId="60" xfId="0" applyFont="1" applyFill="1" applyBorder="1" applyAlignment="1">
      <alignment horizontal="center" vertical="center"/>
    </xf>
    <xf numFmtId="0" fontId="22" fillId="6" borderId="46" xfId="0" applyFont="1" applyFill="1" applyBorder="1" applyAlignment="1">
      <alignment horizontal="center" vertical="center"/>
    </xf>
    <xf numFmtId="0" fontId="22" fillId="6" borderId="45" xfId="0" applyFont="1" applyFill="1" applyBorder="1" applyAlignment="1">
      <alignment horizontal="center" vertical="center"/>
    </xf>
    <xf numFmtId="0" fontId="24" fillId="6" borderId="55" xfId="0" applyFont="1" applyFill="1" applyBorder="1" applyAlignment="1">
      <alignment horizontal="center" vertical="center" wrapText="1"/>
    </xf>
    <xf numFmtId="0" fontId="24" fillId="6" borderId="67" xfId="0" applyFont="1" applyFill="1" applyBorder="1" applyAlignment="1">
      <alignment horizontal="center" vertical="center" wrapText="1"/>
    </xf>
    <xf numFmtId="0" fontId="22" fillId="6" borderId="66" xfId="0" applyFont="1" applyFill="1" applyBorder="1" applyAlignment="1">
      <alignment horizontal="center" vertical="center"/>
    </xf>
    <xf numFmtId="0" fontId="24" fillId="6" borderId="67" xfId="0" applyFont="1" applyFill="1" applyBorder="1" applyAlignment="1">
      <alignment horizontal="center" vertical="center"/>
    </xf>
    <xf numFmtId="0" fontId="32" fillId="5" borderId="60" xfId="0" applyFont="1" applyFill="1" applyBorder="1" applyAlignment="1">
      <alignment horizontal="center" vertical="center"/>
    </xf>
    <xf numFmtId="0" fontId="32" fillId="5" borderId="46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9" fontId="1" fillId="0" borderId="39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2" fillId="5" borderId="60" xfId="0" applyFont="1" applyFill="1" applyBorder="1" applyAlignment="1">
      <alignment horizontal="center" vertical="center" wrapText="1"/>
    </xf>
    <xf numFmtId="0" fontId="32" fillId="5" borderId="46" xfId="0" applyFont="1" applyFill="1" applyBorder="1" applyAlignment="1">
      <alignment horizontal="center" vertical="center" wrapText="1"/>
    </xf>
    <xf numFmtId="0" fontId="24" fillId="6" borderId="55" xfId="0" applyFont="1" applyFill="1" applyBorder="1" applyAlignment="1">
      <alignment horizontal="center" vertical="center"/>
    </xf>
    <xf numFmtId="0" fontId="24" fillId="6" borderId="60" xfId="0" applyFont="1" applyFill="1" applyBorder="1" applyAlignment="1">
      <alignment horizontal="center" vertical="center" wrapText="1"/>
    </xf>
    <xf numFmtId="0" fontId="24" fillId="6" borderId="46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7" borderId="67" xfId="0" applyFont="1" applyFill="1" applyBorder="1" applyAlignment="1">
      <alignment horizontal="center" vertical="center" wrapText="1"/>
    </xf>
    <xf numFmtId="0" fontId="24" fillId="6" borderId="59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9/Data/jaarrapport%202019%20%20hoofdstuk%205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aarrapport 2019  hoofdstuk 5 -"/>
    </sheetNames>
    <sheetDataSet>
      <sheetData sheetId="0">
        <row r="3">
          <cell r="A3" t="str">
            <v>inconnu</v>
          </cell>
        </row>
        <row r="217">
          <cell r="A217" t="str">
            <v>v</v>
          </cell>
          <cell r="B217">
            <v>490</v>
          </cell>
          <cell r="C217">
            <v>1.3364243829264968</v>
          </cell>
          <cell r="D217">
            <v>490</v>
          </cell>
          <cell r="E217">
            <v>1.3364243829264968</v>
          </cell>
        </row>
        <row r="218">
          <cell r="A218" t="str">
            <v>0,00</v>
          </cell>
          <cell r="B218">
            <v>2005</v>
          </cell>
          <cell r="C218">
            <v>5.4684303831992365</v>
          </cell>
          <cell r="D218">
            <v>2005</v>
          </cell>
          <cell r="E218">
            <v>5.4684303831992365</v>
          </cell>
        </row>
        <row r="219">
          <cell r="A219" t="str">
            <v>1,00</v>
          </cell>
          <cell r="B219">
            <v>217</v>
          </cell>
          <cell r="C219">
            <v>0.5918450838674485</v>
          </cell>
          <cell r="D219">
            <v>217</v>
          </cell>
          <cell r="E219">
            <v>0.5918450838674485</v>
          </cell>
        </row>
        <row r="220">
          <cell r="A220" t="str">
            <v>2,00</v>
          </cell>
          <cell r="B220">
            <v>214</v>
          </cell>
          <cell r="C220">
            <v>0.58366289376789859</v>
          </cell>
          <cell r="D220">
            <v>214</v>
          </cell>
          <cell r="E220">
            <v>0.58366289376789859</v>
          </cell>
        </row>
        <row r="221">
          <cell r="A221" t="str">
            <v>3,00</v>
          </cell>
          <cell r="B221">
            <v>171</v>
          </cell>
          <cell r="C221">
            <v>0.4663848356743488</v>
          </cell>
          <cell r="D221">
            <v>171</v>
          </cell>
          <cell r="E221">
            <v>0.4663848356743488</v>
          </cell>
        </row>
        <row r="222">
          <cell r="A222" t="str">
            <v>4,00</v>
          </cell>
          <cell r="B222">
            <v>157</v>
          </cell>
          <cell r="C222">
            <v>0.42820128187644896</v>
          </cell>
          <cell r="D222">
            <v>157</v>
          </cell>
          <cell r="E222">
            <v>0.42820128187644896</v>
          </cell>
        </row>
        <row r="223">
          <cell r="A223" t="str">
            <v>5,00</v>
          </cell>
          <cell r="B223">
            <v>206</v>
          </cell>
          <cell r="C223">
            <v>0.56184372016909856</v>
          </cell>
          <cell r="D223">
            <v>206</v>
          </cell>
          <cell r="E223">
            <v>0.56184372016909856</v>
          </cell>
        </row>
        <row r="224">
          <cell r="A224" t="str">
            <v>6,00</v>
          </cell>
          <cell r="B224">
            <v>478</v>
          </cell>
          <cell r="C224">
            <v>1.3036956225282967</v>
          </cell>
          <cell r="D224">
            <v>478</v>
          </cell>
          <cell r="E224">
            <v>1.3036956225282967</v>
          </cell>
        </row>
        <row r="225">
          <cell r="A225" t="str">
            <v>7,00</v>
          </cell>
          <cell r="B225">
            <v>1283</v>
          </cell>
          <cell r="C225">
            <v>3.4992499659075413</v>
          </cell>
          <cell r="D225">
            <v>1283</v>
          </cell>
          <cell r="E225">
            <v>3.4992499659075413</v>
          </cell>
        </row>
        <row r="226">
          <cell r="A226" t="str">
            <v>8,00</v>
          </cell>
          <cell r="B226">
            <v>2759</v>
          </cell>
          <cell r="C226">
            <v>7.5248874948861317</v>
          </cell>
          <cell r="D226">
            <v>2759</v>
          </cell>
          <cell r="E226">
            <v>7.5248874948861317</v>
          </cell>
        </row>
        <row r="227">
          <cell r="A227" t="str">
            <v>9,00</v>
          </cell>
          <cell r="B227">
            <v>3577</v>
          </cell>
          <cell r="C227">
            <v>9.7558979953634264</v>
          </cell>
          <cell r="D227">
            <v>3577</v>
          </cell>
          <cell r="E227">
            <v>9.7558979953634264</v>
          </cell>
        </row>
        <row r="228">
          <cell r="A228" t="str">
            <v>10,00</v>
          </cell>
          <cell r="B228">
            <v>4666</v>
          </cell>
          <cell r="C228">
            <v>12.726033001500065</v>
          </cell>
          <cell r="D228">
            <v>4666</v>
          </cell>
          <cell r="E228">
            <v>12.726033001500065</v>
          </cell>
        </row>
        <row r="229">
          <cell r="A229" t="str">
            <v>11,00</v>
          </cell>
          <cell r="B229">
            <v>4244</v>
          </cell>
          <cell r="C229">
            <v>11.57507159416337</v>
          </cell>
          <cell r="D229">
            <v>4244</v>
          </cell>
          <cell r="E229">
            <v>11.57507159416337</v>
          </cell>
        </row>
        <row r="230">
          <cell r="A230" t="str">
            <v>12,00</v>
          </cell>
          <cell r="B230">
            <v>2203</v>
          </cell>
          <cell r="C230">
            <v>6.0084549297695347</v>
          </cell>
          <cell r="D230">
            <v>2203</v>
          </cell>
          <cell r="E230">
            <v>6.0084549297695347</v>
          </cell>
        </row>
        <row r="231">
          <cell r="A231" t="str">
            <v>13,00</v>
          </cell>
          <cell r="B231">
            <v>2609</v>
          </cell>
          <cell r="C231">
            <v>7.1157779899086329</v>
          </cell>
          <cell r="D231">
            <v>2609</v>
          </cell>
          <cell r="E231">
            <v>7.1157779899086329</v>
          </cell>
        </row>
        <row r="232">
          <cell r="A232" t="str">
            <v>14,00</v>
          </cell>
          <cell r="B232">
            <v>3209</v>
          </cell>
          <cell r="C232">
            <v>8.7522160098186284</v>
          </cell>
          <cell r="D232">
            <v>3209</v>
          </cell>
          <cell r="E232">
            <v>8.7522160098186284</v>
          </cell>
        </row>
        <row r="233">
          <cell r="A233" t="str">
            <v>15,00</v>
          </cell>
          <cell r="B233">
            <v>2769</v>
          </cell>
          <cell r="C233">
            <v>7.5521614618846309</v>
          </cell>
          <cell r="D233">
            <v>2769</v>
          </cell>
          <cell r="E233">
            <v>7.5521614618846309</v>
          </cell>
        </row>
        <row r="234">
          <cell r="A234" t="str">
            <v>16,00</v>
          </cell>
          <cell r="B234">
            <v>1570</v>
          </cell>
          <cell r="C234">
            <v>4.282012818764489</v>
          </cell>
          <cell r="D234">
            <v>1570</v>
          </cell>
          <cell r="E234">
            <v>4.282012818764489</v>
          </cell>
        </row>
        <row r="235">
          <cell r="A235" t="str">
            <v>17,00</v>
          </cell>
          <cell r="B235">
            <v>1010</v>
          </cell>
          <cell r="C235">
            <v>2.7546706668484933</v>
          </cell>
          <cell r="D235">
            <v>1010</v>
          </cell>
          <cell r="E235">
            <v>2.7546706668484933</v>
          </cell>
        </row>
        <row r="236">
          <cell r="A236" t="str">
            <v>18,00</v>
          </cell>
          <cell r="B236">
            <v>726</v>
          </cell>
          <cell r="C236">
            <v>1.9800900040910951</v>
          </cell>
          <cell r="D236">
            <v>726</v>
          </cell>
          <cell r="E236">
            <v>1.9800900040910951</v>
          </cell>
        </row>
        <row r="237">
          <cell r="A237" t="str">
            <v>19,00</v>
          </cell>
          <cell r="B237">
            <v>627</v>
          </cell>
          <cell r="C237">
            <v>1.7100777308059458</v>
          </cell>
          <cell r="D237">
            <v>627</v>
          </cell>
          <cell r="E237">
            <v>1.7100777308059458</v>
          </cell>
        </row>
        <row r="238">
          <cell r="A238" t="str">
            <v>20,00</v>
          </cell>
          <cell r="B238">
            <v>527</v>
          </cell>
          <cell r="C238">
            <v>1.4373380608209461</v>
          </cell>
          <cell r="D238">
            <v>527</v>
          </cell>
          <cell r="E238">
            <v>1.4373380608209461</v>
          </cell>
        </row>
        <row r="239">
          <cell r="A239" t="str">
            <v>21,00</v>
          </cell>
          <cell r="B239">
            <v>350</v>
          </cell>
          <cell r="C239">
            <v>0.95458884494749763</v>
          </cell>
          <cell r="D239">
            <v>350</v>
          </cell>
          <cell r="E239">
            <v>0.95458884494749763</v>
          </cell>
        </row>
        <row r="240">
          <cell r="A240" t="str">
            <v>22,00</v>
          </cell>
          <cell r="B240">
            <v>320</v>
          </cell>
          <cell r="C240">
            <v>0.87276694395199783</v>
          </cell>
          <cell r="D240">
            <v>320</v>
          </cell>
          <cell r="E240">
            <v>0.87276694395199783</v>
          </cell>
        </row>
        <row r="241">
          <cell r="A241" t="str">
            <v>23,00</v>
          </cell>
          <cell r="B241">
            <v>278</v>
          </cell>
          <cell r="C241">
            <v>0.75821628255829809</v>
          </cell>
          <cell r="D241">
            <v>278</v>
          </cell>
          <cell r="E241">
            <v>0.75821628255829809</v>
          </cell>
        </row>
        <row r="242">
          <cell r="A242" t="str">
            <v>Total</v>
          </cell>
          <cell r="B242">
            <v>36665</v>
          </cell>
          <cell r="C242">
            <v>100</v>
          </cell>
          <cell r="D242">
            <v>36665</v>
          </cell>
          <cell r="E242">
            <v>100</v>
          </cell>
        </row>
        <row r="370">
          <cell r="A370" t="str">
            <v>a-1ère heure</v>
          </cell>
          <cell r="B370">
            <v>1147</v>
          </cell>
          <cell r="C370">
            <v>3.1283240147279425</v>
          </cell>
          <cell r="D370">
            <v>1147</v>
          </cell>
          <cell r="E370">
            <v>3.1283240147279425</v>
          </cell>
        </row>
        <row r="371">
          <cell r="A371" t="str">
            <v>b-2ème heure</v>
          </cell>
          <cell r="B371">
            <v>1924</v>
          </cell>
          <cell r="C371">
            <v>5.247511250511387</v>
          </cell>
          <cell r="D371">
            <v>1924</v>
          </cell>
          <cell r="E371">
            <v>5.247511250511387</v>
          </cell>
        </row>
        <row r="372">
          <cell r="A372" t="str">
            <v>c-3ème heure</v>
          </cell>
          <cell r="B372">
            <v>2222</v>
          </cell>
          <cell r="C372">
            <v>6.0602754670666847</v>
          </cell>
          <cell r="D372">
            <v>2222</v>
          </cell>
          <cell r="E372">
            <v>6.0602754670666847</v>
          </cell>
        </row>
        <row r="373">
          <cell r="A373" t="str">
            <v>d-4ème heure</v>
          </cell>
          <cell r="B373">
            <v>2165</v>
          </cell>
          <cell r="C373">
            <v>5.9048138551752354</v>
          </cell>
          <cell r="D373">
            <v>2165</v>
          </cell>
          <cell r="E373">
            <v>5.9048138551752354</v>
          </cell>
        </row>
        <row r="374">
          <cell r="A374" t="str">
            <v>e-5ème heure</v>
          </cell>
          <cell r="B374">
            <v>1475</v>
          </cell>
          <cell r="C374">
            <v>4.0229101322787395</v>
          </cell>
          <cell r="D374">
            <v>1475</v>
          </cell>
          <cell r="E374">
            <v>4.0229101322787395</v>
          </cell>
        </row>
        <row r="375">
          <cell r="A375" t="str">
            <v>f-6ème heure</v>
          </cell>
          <cell r="B375">
            <v>1137</v>
          </cell>
          <cell r="C375">
            <v>3.1010500477294425</v>
          </cell>
          <cell r="D375">
            <v>1137</v>
          </cell>
          <cell r="E375">
            <v>3.1010500477294425</v>
          </cell>
        </row>
        <row r="376">
          <cell r="A376" t="str">
            <v>g-7ème heure</v>
          </cell>
          <cell r="B376">
            <v>1343</v>
          </cell>
          <cell r="C376">
            <v>3.6628937678985407</v>
          </cell>
          <cell r="D376">
            <v>1343</v>
          </cell>
          <cell r="E376">
            <v>3.6628937678985407</v>
          </cell>
        </row>
        <row r="377">
          <cell r="A377" t="str">
            <v>h-8ème heure</v>
          </cell>
          <cell r="B377">
            <v>1347</v>
          </cell>
          <cell r="C377">
            <v>3.6738033546979407</v>
          </cell>
          <cell r="D377">
            <v>1347</v>
          </cell>
          <cell r="E377">
            <v>3.6738033546979407</v>
          </cell>
        </row>
        <row r="378">
          <cell r="A378" t="str">
            <v>i-9ème heure</v>
          </cell>
          <cell r="B378">
            <v>748</v>
          </cell>
          <cell r="C378">
            <v>2.0400927314877948</v>
          </cell>
          <cell r="D378">
            <v>748</v>
          </cell>
          <cell r="E378">
            <v>2.0400927314877948</v>
          </cell>
        </row>
        <row r="379">
          <cell r="A379" t="str">
            <v>j-10ème heure</v>
          </cell>
          <cell r="B379">
            <v>269</v>
          </cell>
          <cell r="C379">
            <v>0.73366971225964817</v>
          </cell>
          <cell r="D379">
            <v>269</v>
          </cell>
          <cell r="E379">
            <v>0.73366971225964817</v>
          </cell>
        </row>
        <row r="380">
          <cell r="A380" t="str">
            <v>k-&gt; 11ème heure</v>
          </cell>
          <cell r="B380">
            <v>340</v>
          </cell>
          <cell r="C380">
            <v>0.92731487794899758</v>
          </cell>
          <cell r="D380">
            <v>340</v>
          </cell>
          <cell r="E380">
            <v>0.92731487794899758</v>
          </cell>
        </row>
        <row r="381">
          <cell r="A381" t="str">
            <v>l-Inconnu</v>
          </cell>
          <cell r="B381">
            <v>22548</v>
          </cell>
          <cell r="C381">
            <v>61.497340788217656</v>
          </cell>
          <cell r="D381">
            <v>22548</v>
          </cell>
          <cell r="E381">
            <v>61.497340788217656</v>
          </cell>
        </row>
        <row r="382">
          <cell r="A382" t="str">
            <v>Total</v>
          </cell>
          <cell r="B382">
            <v>36665</v>
          </cell>
          <cell r="C382">
            <v>100</v>
          </cell>
          <cell r="D382">
            <v>36665</v>
          </cell>
          <cell r="E382">
            <v>100</v>
          </cell>
        </row>
        <row r="385">
          <cell r="A385" t="str">
            <v>5.3.1.  Arbeidsplaatsongevallen volgens dag van het ongeval : evolutie 2011 - 2019</v>
          </cell>
        </row>
        <row r="386">
          <cell r="B386" t="str">
            <v>Total</v>
          </cell>
        </row>
        <row r="387">
          <cell r="A387" t="str">
            <v>a-Lundi</v>
          </cell>
          <cell r="B387">
            <v>7378</v>
          </cell>
          <cell r="C387">
            <v>20.12273285149325</v>
          </cell>
        </row>
        <row r="388">
          <cell r="A388" t="str">
            <v>b-Mardi</v>
          </cell>
          <cell r="B388">
            <v>7556</v>
          </cell>
          <cell r="C388">
            <v>20.608209464066547</v>
          </cell>
        </row>
        <row r="389">
          <cell r="A389" t="str">
            <v>c-Mercredi</v>
          </cell>
          <cell r="B389">
            <v>6073</v>
          </cell>
          <cell r="C389">
            <v>16.563480158189009</v>
          </cell>
        </row>
        <row r="390">
          <cell r="A390" t="str">
            <v>d-Jeudi</v>
          </cell>
          <cell r="B390">
            <v>6801</v>
          </cell>
          <cell r="C390">
            <v>18.549024955679805</v>
          </cell>
        </row>
        <row r="391">
          <cell r="A391" t="str">
            <v>e-Vendredi</v>
          </cell>
          <cell r="B391">
            <v>5532</v>
          </cell>
          <cell r="C391">
            <v>15.087958543570162</v>
          </cell>
        </row>
        <row r="392">
          <cell r="A392" t="str">
            <v>f-Samedi</v>
          </cell>
          <cell r="B392">
            <v>1732</v>
          </cell>
          <cell r="C392">
            <v>4.723851084140188</v>
          </cell>
        </row>
        <row r="393">
          <cell r="A393" t="str">
            <v>g-Dimanche</v>
          </cell>
          <cell r="B393">
            <v>1593</v>
          </cell>
          <cell r="C393">
            <v>4.3447429428610391</v>
          </cell>
        </row>
        <row r="394">
          <cell r="A394" t="str">
            <v>Total</v>
          </cell>
          <cell r="B394">
            <v>36665</v>
          </cell>
          <cell r="C394">
            <v>100</v>
          </cell>
        </row>
        <row r="397">
          <cell r="A397" t="str">
            <v>5.3.2.  Arbeidsplaatsongevallen volgens dag van het ongeval : verdeling volgens gevolgen- 2019</v>
          </cell>
        </row>
        <row r="398">
          <cell r="B398" t="str">
            <v>1-CSS</v>
          </cell>
          <cell r="D398" t="str">
            <v>2-IT &lt;= 6 MOIS</v>
          </cell>
          <cell r="F398" t="str">
            <v>3-IT &gt; 6 MOIS</v>
          </cell>
          <cell r="H398" t="str">
            <v>4-Mortel</v>
          </cell>
          <cell r="J398" t="str">
            <v>Total</v>
          </cell>
        </row>
        <row r="399">
          <cell r="A399" t="str">
            <v>a-Lundi</v>
          </cell>
          <cell r="B399">
            <v>2377</v>
          </cell>
          <cell r="C399">
            <v>18.847129717729146</v>
          </cell>
          <cell r="D399">
            <v>4771</v>
          </cell>
          <cell r="E399">
            <v>20.930946740370274</v>
          </cell>
          <cell r="F399">
            <v>230</v>
          </cell>
          <cell r="G399">
            <v>18.297533810660301</v>
          </cell>
          <cell r="H399">
            <v>0</v>
          </cell>
          <cell r="I399">
            <v>0</v>
          </cell>
          <cell r="J399">
            <v>7378</v>
          </cell>
          <cell r="K399">
            <v>20.12273285149325</v>
          </cell>
        </row>
        <row r="400">
          <cell r="A400" t="str">
            <v>b-Mardi</v>
          </cell>
          <cell r="B400">
            <v>2562</v>
          </cell>
          <cell r="C400">
            <v>20.313986679352997</v>
          </cell>
          <cell r="D400">
            <v>4712</v>
          </cell>
          <cell r="E400">
            <v>20.67210669474423</v>
          </cell>
          <cell r="F400">
            <v>281</v>
          </cell>
          <cell r="G400">
            <v>22.354813046937153</v>
          </cell>
          <cell r="H400">
            <v>1</v>
          </cell>
          <cell r="I400">
            <v>50</v>
          </cell>
          <cell r="J400">
            <v>7556</v>
          </cell>
          <cell r="K400">
            <v>20.608209464066547</v>
          </cell>
        </row>
        <row r="401">
          <cell r="A401" t="str">
            <v>c-Mercredi</v>
          </cell>
          <cell r="B401">
            <v>2020</v>
          </cell>
          <cell r="C401">
            <v>16.016492229622582</v>
          </cell>
          <cell r="D401">
            <v>3853</v>
          </cell>
          <cell r="E401">
            <v>16.903571115205757</v>
          </cell>
          <cell r="F401">
            <v>200</v>
          </cell>
          <cell r="G401">
            <v>15.910898965791567</v>
          </cell>
          <cell r="H401">
            <v>0</v>
          </cell>
          <cell r="I401">
            <v>0</v>
          </cell>
          <cell r="J401">
            <v>6073</v>
          </cell>
          <cell r="K401">
            <v>16.563480158189009</v>
          </cell>
        </row>
        <row r="402">
          <cell r="A402" t="str">
            <v>d-Jeudi</v>
          </cell>
          <cell r="B402">
            <v>2396</v>
          </cell>
          <cell r="C402">
            <v>18.997779892166193</v>
          </cell>
          <cell r="D402">
            <v>4160</v>
          </cell>
          <cell r="E402">
            <v>18.250416776344654</v>
          </cell>
          <cell r="F402">
            <v>244</v>
          </cell>
          <cell r="G402">
            <v>19.411296738265712</v>
          </cell>
          <cell r="H402">
            <v>1</v>
          </cell>
          <cell r="I402">
            <v>50</v>
          </cell>
          <cell r="J402">
            <v>6801</v>
          </cell>
          <cell r="K402">
            <v>18.549024955679805</v>
          </cell>
        </row>
        <row r="403">
          <cell r="A403" t="str">
            <v>e-Vendredi</v>
          </cell>
          <cell r="B403">
            <v>2178</v>
          </cell>
          <cell r="C403">
            <v>17.269267364414841</v>
          </cell>
          <cell r="D403">
            <v>3162</v>
          </cell>
          <cell r="E403">
            <v>13.872071597788892</v>
          </cell>
          <cell r="F403">
            <v>192</v>
          </cell>
          <cell r="G403">
            <v>15.274463007159904</v>
          </cell>
          <cell r="H403">
            <v>0</v>
          </cell>
          <cell r="I403">
            <v>0</v>
          </cell>
          <cell r="J403">
            <v>5532</v>
          </cell>
          <cell r="K403">
            <v>15.087958543570162</v>
          </cell>
        </row>
        <row r="404">
          <cell r="A404" t="str">
            <v>f-Samedi</v>
          </cell>
          <cell r="B404">
            <v>574</v>
          </cell>
          <cell r="C404">
            <v>4.5512210593085953</v>
          </cell>
          <cell r="D404">
            <v>1104</v>
          </cell>
          <cell r="E404">
            <v>4.8433798367991576</v>
          </cell>
          <cell r="F404">
            <v>54</v>
          </cell>
          <cell r="G404">
            <v>4.2959427207637226</v>
          </cell>
          <cell r="H404">
            <v>0</v>
          </cell>
          <cell r="I404">
            <v>0</v>
          </cell>
          <cell r="J404">
            <v>1732</v>
          </cell>
          <cell r="K404">
            <v>4.723851084140188</v>
          </cell>
        </row>
        <row r="405">
          <cell r="A405" t="str">
            <v>g-Dimanche</v>
          </cell>
          <cell r="B405">
            <v>505</v>
          </cell>
          <cell r="C405">
            <v>4.0041230574056454</v>
          </cell>
          <cell r="D405">
            <v>1032</v>
          </cell>
          <cell r="E405">
            <v>4.527507238747039</v>
          </cell>
          <cell r="F405">
            <v>56</v>
          </cell>
          <cell r="G405">
            <v>4.4550517104216389</v>
          </cell>
          <cell r="H405">
            <v>0</v>
          </cell>
          <cell r="I405">
            <v>0</v>
          </cell>
          <cell r="J405">
            <v>1593</v>
          </cell>
          <cell r="K405">
            <v>4.3447429428610391</v>
          </cell>
        </row>
        <row r="406">
          <cell r="A406" t="str">
            <v>Total</v>
          </cell>
          <cell r="B406">
            <v>12612</v>
          </cell>
          <cell r="C406">
            <v>100</v>
          </cell>
          <cell r="D406">
            <v>22794</v>
          </cell>
          <cell r="E406">
            <v>100</v>
          </cell>
          <cell r="F406">
            <v>1257</v>
          </cell>
          <cell r="G406">
            <v>100</v>
          </cell>
          <cell r="H406">
            <v>2</v>
          </cell>
          <cell r="I406">
            <v>100</v>
          </cell>
          <cell r="J406">
            <v>36665</v>
          </cell>
          <cell r="K406">
            <v>100</v>
          </cell>
        </row>
        <row r="409">
          <cell r="A409" t="str">
            <v>5.3.3.  Arbeidsplaatsongevallen volgens dag van het ongeval  : verdeling volgens gevolgen en geslacht - 2019</v>
          </cell>
        </row>
        <row r="410">
          <cell r="H410" t="str">
            <v>1- Femme</v>
          </cell>
          <cell r="R410" t="str">
            <v>2- Homme</v>
          </cell>
          <cell r="T410" t="str">
            <v>Total</v>
          </cell>
        </row>
        <row r="411">
          <cell r="B411" t="str">
            <v>1-CSS</v>
          </cell>
          <cell r="D411" t="str">
            <v>2-IT &lt;= 6 MOIS</v>
          </cell>
          <cell r="F411" t="str">
            <v>3-IT &gt; 6 MOIS</v>
          </cell>
          <cell r="H411" t="str">
            <v>Total</v>
          </cell>
          <cell r="J411" t="str">
            <v>1-CSS</v>
          </cell>
          <cell r="L411" t="str">
            <v>2-IT &lt;= 6 MOIS</v>
          </cell>
          <cell r="N411" t="str">
            <v>3-IT &gt; 6 MOIS</v>
          </cell>
          <cell r="P411" t="str">
            <v>4-Mortel</v>
          </cell>
          <cell r="R411" t="str">
            <v>Total</v>
          </cell>
        </row>
        <row r="412">
          <cell r="A412" t="str">
            <v>a-Lundi</v>
          </cell>
          <cell r="B412">
            <v>1378</v>
          </cell>
          <cell r="C412">
            <v>19.046302695231514</v>
          </cell>
          <cell r="D412">
            <v>1946</v>
          </cell>
          <cell r="E412">
            <v>20.256063287186425</v>
          </cell>
          <cell r="F412">
            <v>114</v>
          </cell>
          <cell r="G412">
            <v>18.066561014263076</v>
          </cell>
          <cell r="H412">
            <v>3438</v>
          </cell>
          <cell r="I412">
            <v>19.676071653408115</v>
          </cell>
          <cell r="J412">
            <v>999</v>
          </cell>
          <cell r="K412">
            <v>18.579133345731822</v>
          </cell>
          <cell r="L412">
            <v>2825</v>
          </cell>
          <cell r="M412">
            <v>21.422613179646625</v>
          </cell>
          <cell r="N412">
            <v>116</v>
          </cell>
          <cell r="O412">
            <v>18.530351437699679</v>
          </cell>
          <cell r="P412">
            <v>0</v>
          </cell>
          <cell r="Q412">
            <v>0</v>
          </cell>
          <cell r="R412">
            <v>3940</v>
          </cell>
          <cell r="S412">
            <v>20.529387244685285</v>
          </cell>
          <cell r="T412">
            <v>7378</v>
          </cell>
          <cell r="U412">
            <v>20.12273285149325</v>
          </cell>
        </row>
        <row r="413">
          <cell r="A413" t="str">
            <v>b-Mardi</v>
          </cell>
          <cell r="B413">
            <v>1552</v>
          </cell>
          <cell r="C413">
            <v>21.451278507256394</v>
          </cell>
          <cell r="D413">
            <v>1997</v>
          </cell>
          <cell r="E413">
            <v>20.786926199646089</v>
          </cell>
          <cell r="F413">
            <v>139</v>
          </cell>
          <cell r="G413">
            <v>22.028526148969892</v>
          </cell>
          <cell r="H413">
            <v>3688</v>
          </cell>
          <cell r="I413">
            <v>21.10685056945001</v>
          </cell>
          <cell r="J413">
            <v>1010</v>
          </cell>
          <cell r="K413">
            <v>18.783708387576716</v>
          </cell>
          <cell r="L413">
            <v>2715</v>
          </cell>
          <cell r="M413">
            <v>20.588458330173651</v>
          </cell>
          <cell r="N413">
            <v>142</v>
          </cell>
          <cell r="O413">
            <v>22.683706070287545</v>
          </cell>
          <cell r="P413">
            <v>1</v>
          </cell>
          <cell r="Q413">
            <v>50</v>
          </cell>
          <cell r="R413">
            <v>3868</v>
          </cell>
          <cell r="S413">
            <v>20.154230929553982</v>
          </cell>
          <cell r="T413">
            <v>7556</v>
          </cell>
          <cell r="U413">
            <v>20.608209464066547</v>
          </cell>
        </row>
        <row r="414">
          <cell r="A414" t="str">
            <v>c-Mercredi</v>
          </cell>
          <cell r="B414">
            <v>1057</v>
          </cell>
          <cell r="C414">
            <v>14.609536973047687</v>
          </cell>
          <cell r="D414">
            <v>1588</v>
          </cell>
          <cell r="E414">
            <v>16.529613823253879</v>
          </cell>
          <cell r="F414">
            <v>81</v>
          </cell>
          <cell r="G414">
            <v>12.836767036450079</v>
          </cell>
          <cell r="H414">
            <v>2726</v>
          </cell>
          <cell r="I414">
            <v>15.601213300520804</v>
          </cell>
          <cell r="J414">
            <v>963</v>
          </cell>
          <cell r="K414">
            <v>17.909615026966712</v>
          </cell>
          <cell r="L414">
            <v>2265</v>
          </cell>
          <cell r="M414">
            <v>17.176006673238795</v>
          </cell>
          <cell r="N414">
            <v>119</v>
          </cell>
          <cell r="O414">
            <v>19.009584664536742</v>
          </cell>
          <cell r="P414">
            <v>0</v>
          </cell>
          <cell r="Q414">
            <v>0</v>
          </cell>
          <cell r="R414">
            <v>3347</v>
          </cell>
          <cell r="S414">
            <v>17.439558149228844</v>
          </cell>
          <cell r="T414">
            <v>6073</v>
          </cell>
          <cell r="U414">
            <v>16.563480158189009</v>
          </cell>
        </row>
        <row r="415">
          <cell r="A415" t="str">
            <v>d-Jeudi</v>
          </cell>
          <cell r="B415">
            <v>1437</v>
          </cell>
          <cell r="C415">
            <v>19.861782999308915</v>
          </cell>
          <cell r="D415">
            <v>1861</v>
          </cell>
          <cell r="E415">
            <v>19.371291766420317</v>
          </cell>
          <cell r="F415">
            <v>136</v>
          </cell>
          <cell r="G415">
            <v>21.553090332805073</v>
          </cell>
          <cell r="H415">
            <v>3434</v>
          </cell>
          <cell r="I415">
            <v>19.653179190751445</v>
          </cell>
          <cell r="J415">
            <v>959</v>
          </cell>
          <cell r="K415">
            <v>17.835224102659474</v>
          </cell>
          <cell r="L415">
            <v>2299</v>
          </cell>
          <cell r="M415">
            <v>17.433836353984987</v>
          </cell>
          <cell r="N415">
            <v>108</v>
          </cell>
          <cell r="O415">
            <v>17.252396166134183</v>
          </cell>
          <cell r="P415">
            <v>1</v>
          </cell>
          <cell r="Q415">
            <v>50</v>
          </cell>
          <cell r="R415">
            <v>3367</v>
          </cell>
          <cell r="S415">
            <v>17.54376823676532</v>
          </cell>
          <cell r="T415">
            <v>6801</v>
          </cell>
          <cell r="U415">
            <v>18.549024955679805</v>
          </cell>
        </row>
        <row r="416">
          <cell r="A416" t="str">
            <v>e-Vendredi</v>
          </cell>
          <cell r="B416">
            <v>1282</v>
          </cell>
          <cell r="C416">
            <v>17.719419488597097</v>
          </cell>
          <cell r="D416">
            <v>1463</v>
          </cell>
          <cell r="E416">
            <v>15.228479233891953</v>
          </cell>
          <cell r="F416">
            <v>113</v>
          </cell>
          <cell r="G416">
            <v>17.908082408874801</v>
          </cell>
          <cell r="H416">
            <v>2858</v>
          </cell>
          <cell r="I416">
            <v>16.356664568190922</v>
          </cell>
          <cell r="J416">
            <v>896</v>
          </cell>
          <cell r="K416">
            <v>16.663567044820532</v>
          </cell>
          <cell r="L416">
            <v>1699</v>
          </cell>
          <cell r="M416">
            <v>12.883900811405171</v>
          </cell>
          <cell r="N416">
            <v>79</v>
          </cell>
          <cell r="O416">
            <v>12.619808306709265</v>
          </cell>
          <cell r="P416">
            <v>0</v>
          </cell>
          <cell r="Q416">
            <v>0</v>
          </cell>
          <cell r="R416">
            <v>2674</v>
          </cell>
          <cell r="S416">
            <v>13.93288870362651</v>
          </cell>
          <cell r="T416">
            <v>5532</v>
          </cell>
          <cell r="U416">
            <v>15.087958543570162</v>
          </cell>
        </row>
        <row r="417">
          <cell r="A417" t="str">
            <v>f-Samedi</v>
          </cell>
          <cell r="B417">
            <v>276</v>
          </cell>
          <cell r="C417">
            <v>3.8147892190739463</v>
          </cell>
          <cell r="D417">
            <v>378</v>
          </cell>
          <cell r="E417">
            <v>3.9346309982304568</v>
          </cell>
          <cell r="F417">
            <v>22</v>
          </cell>
          <cell r="G417">
            <v>3.4865293185419968</v>
          </cell>
          <cell r="H417">
            <v>676</v>
          </cell>
          <cell r="I417">
            <v>3.868826188977279</v>
          </cell>
          <cell r="J417">
            <v>298</v>
          </cell>
          <cell r="K417">
            <v>5.5421238608889727</v>
          </cell>
          <cell r="L417">
            <v>726</v>
          </cell>
          <cell r="M417">
            <v>5.5054220065215747</v>
          </cell>
          <cell r="N417">
            <v>32</v>
          </cell>
          <cell r="O417">
            <v>5.1118210862619806</v>
          </cell>
          <cell r="P417">
            <v>0</v>
          </cell>
          <cell r="Q417">
            <v>0</v>
          </cell>
          <cell r="R417">
            <v>1056</v>
          </cell>
          <cell r="S417">
            <v>5.5022926219258022</v>
          </cell>
          <cell r="T417">
            <v>1732</v>
          </cell>
          <cell r="U417">
            <v>4.723851084140188</v>
          </cell>
        </row>
        <row r="418">
          <cell r="A418" t="str">
            <v>g-Dimanche</v>
          </cell>
          <cell r="B418">
            <v>253</v>
          </cell>
          <cell r="C418">
            <v>3.4968901174844502</v>
          </cell>
          <cell r="D418">
            <v>374</v>
          </cell>
          <cell r="E418">
            <v>3.8929946913708755</v>
          </cell>
          <cell r="F418">
            <v>26</v>
          </cell>
          <cell r="G418">
            <v>4.1204437400950873</v>
          </cell>
          <cell r="H418">
            <v>653</v>
          </cell>
          <cell r="I418">
            <v>3.737194528701425</v>
          </cell>
          <cell r="J418">
            <v>252</v>
          </cell>
          <cell r="K418">
            <v>4.6866282313557743</v>
          </cell>
          <cell r="L418">
            <v>658</v>
          </cell>
          <cell r="M418">
            <v>4.9897626450291961</v>
          </cell>
          <cell r="N418">
            <v>30</v>
          </cell>
          <cell r="O418">
            <v>4.7923322683706067</v>
          </cell>
          <cell r="P418">
            <v>0</v>
          </cell>
          <cell r="Q418">
            <v>0</v>
          </cell>
          <cell r="R418">
            <v>940</v>
          </cell>
          <cell r="S418">
            <v>4.8978741142142557</v>
          </cell>
          <cell r="T418">
            <v>1593</v>
          </cell>
          <cell r="U418">
            <v>4.3447429428610391</v>
          </cell>
        </row>
        <row r="419">
          <cell r="A419" t="str">
            <v>Total</v>
          </cell>
          <cell r="B419">
            <v>7235</v>
          </cell>
          <cell r="C419">
            <v>100</v>
          </cell>
          <cell r="D419">
            <v>9607</v>
          </cell>
          <cell r="E419">
            <v>100</v>
          </cell>
          <cell r="F419">
            <v>631</v>
          </cell>
          <cell r="G419">
            <v>100</v>
          </cell>
          <cell r="H419">
            <v>17473</v>
          </cell>
          <cell r="I419">
            <v>100</v>
          </cell>
          <cell r="J419">
            <v>5377</v>
          </cell>
          <cell r="K419">
            <v>100</v>
          </cell>
          <cell r="L419">
            <v>13187</v>
          </cell>
          <cell r="M419">
            <v>100</v>
          </cell>
          <cell r="N419">
            <v>626</v>
          </cell>
          <cell r="O419">
            <v>100</v>
          </cell>
          <cell r="P419">
            <v>2</v>
          </cell>
          <cell r="Q419">
            <v>100</v>
          </cell>
          <cell r="R419">
            <v>19192</v>
          </cell>
          <cell r="S419">
            <v>100</v>
          </cell>
          <cell r="T419">
            <v>36665</v>
          </cell>
          <cell r="U419">
            <v>100</v>
          </cell>
        </row>
        <row r="422">
          <cell r="A422" t="str">
            <v>5.3.4.  Arbeidsplaatsongevallen volgens dag van het ongeval : verdeling volgens gevolgen en generatie in absolute frequentie 2019</v>
          </cell>
        </row>
        <row r="423">
          <cell r="E423" t="str">
            <v>15 - 24 ans</v>
          </cell>
          <cell r="J423" t="str">
            <v>25 - 49 ans</v>
          </cell>
          <cell r="O423" t="str">
            <v>50 ans et plus</v>
          </cell>
          <cell r="P423" t="str">
            <v>Total</v>
          </cell>
        </row>
        <row r="424">
          <cell r="B424" t="str">
            <v>1-CSS</v>
          </cell>
          <cell r="C424" t="str">
            <v>2-IT &lt;= 6 MOIS</v>
          </cell>
          <cell r="D424" t="str">
            <v>3-IT &gt; 6 MOIS</v>
          </cell>
          <cell r="E424" t="str">
            <v>Total</v>
          </cell>
          <cell r="F424" t="str">
            <v>1-CSS</v>
          </cell>
          <cell r="G424" t="str">
            <v>2-IT &lt;= 6 MOIS</v>
          </cell>
          <cell r="H424" t="str">
            <v>3-IT &gt; 6 MOIS</v>
          </cell>
          <cell r="I424" t="str">
            <v>4-Mortel</v>
          </cell>
          <cell r="J424" t="str">
            <v>Total</v>
          </cell>
          <cell r="K424" t="str">
            <v>1-CSS</v>
          </cell>
          <cell r="L424" t="str">
            <v>2-IT &lt;= 6 MOIS</v>
          </cell>
          <cell r="M424" t="str">
            <v>3-IT &gt; 6 MOIS</v>
          </cell>
          <cell r="N424" t="str">
            <v>4-Mortel</v>
          </cell>
          <cell r="O424" t="str">
            <v>Total</v>
          </cell>
        </row>
        <row r="425">
          <cell r="A425" t="str">
            <v>a-Lundi</v>
          </cell>
          <cell r="B425">
            <v>148</v>
          </cell>
          <cell r="C425">
            <v>301</v>
          </cell>
          <cell r="D425">
            <v>0</v>
          </cell>
          <cell r="E425">
            <v>449</v>
          </cell>
          <cell r="F425">
            <v>1493</v>
          </cell>
          <cell r="G425">
            <v>2973</v>
          </cell>
          <cell r="H425">
            <v>122</v>
          </cell>
          <cell r="I425">
            <v>0</v>
          </cell>
          <cell r="J425">
            <v>4588</v>
          </cell>
          <cell r="K425">
            <v>736</v>
          </cell>
          <cell r="L425">
            <v>1497</v>
          </cell>
          <cell r="M425">
            <v>108</v>
          </cell>
          <cell r="N425">
            <v>0</v>
          </cell>
          <cell r="O425">
            <v>2341</v>
          </cell>
          <cell r="P425">
            <v>7378</v>
          </cell>
        </row>
        <row r="426">
          <cell r="A426" t="str">
            <v>b-Mardi</v>
          </cell>
          <cell r="B426">
            <v>188</v>
          </cell>
          <cell r="C426">
            <v>282</v>
          </cell>
          <cell r="D426">
            <v>3</v>
          </cell>
          <cell r="E426">
            <v>473</v>
          </cell>
          <cell r="F426">
            <v>1614</v>
          </cell>
          <cell r="G426">
            <v>2965</v>
          </cell>
          <cell r="H426">
            <v>151</v>
          </cell>
          <cell r="I426">
            <v>1</v>
          </cell>
          <cell r="J426">
            <v>4731</v>
          </cell>
          <cell r="K426">
            <v>760</v>
          </cell>
          <cell r="L426">
            <v>1465</v>
          </cell>
          <cell r="M426">
            <v>127</v>
          </cell>
          <cell r="N426">
            <v>0</v>
          </cell>
          <cell r="O426">
            <v>2352</v>
          </cell>
          <cell r="P426">
            <v>7556</v>
          </cell>
        </row>
        <row r="427">
          <cell r="A427" t="str">
            <v>c-Mercredi</v>
          </cell>
          <cell r="B427">
            <v>153</v>
          </cell>
          <cell r="C427">
            <v>241</v>
          </cell>
          <cell r="D427">
            <v>2</v>
          </cell>
          <cell r="E427">
            <v>396</v>
          </cell>
          <cell r="F427">
            <v>1258</v>
          </cell>
          <cell r="G427">
            <v>2422</v>
          </cell>
          <cell r="H427">
            <v>118</v>
          </cell>
          <cell r="I427">
            <v>0</v>
          </cell>
          <cell r="J427">
            <v>3798</v>
          </cell>
          <cell r="K427">
            <v>609</v>
          </cell>
          <cell r="L427">
            <v>1190</v>
          </cell>
          <cell r="M427">
            <v>80</v>
          </cell>
          <cell r="N427">
            <v>0</v>
          </cell>
          <cell r="O427">
            <v>1879</v>
          </cell>
          <cell r="P427">
            <v>6073</v>
          </cell>
        </row>
        <row r="428">
          <cell r="A428" t="str">
            <v>d-Jeudi</v>
          </cell>
          <cell r="B428">
            <v>170</v>
          </cell>
          <cell r="C428">
            <v>240</v>
          </cell>
          <cell r="D428">
            <v>2</v>
          </cell>
          <cell r="E428">
            <v>412</v>
          </cell>
          <cell r="F428">
            <v>1491</v>
          </cell>
          <cell r="G428">
            <v>2578</v>
          </cell>
          <cell r="H428">
            <v>117</v>
          </cell>
          <cell r="I428">
            <v>0</v>
          </cell>
          <cell r="J428">
            <v>4186</v>
          </cell>
          <cell r="K428">
            <v>735</v>
          </cell>
          <cell r="L428">
            <v>1342</v>
          </cell>
          <cell r="M428">
            <v>125</v>
          </cell>
          <cell r="N428">
            <v>1</v>
          </cell>
          <cell r="O428">
            <v>2203</v>
          </cell>
          <cell r="P428">
            <v>6801</v>
          </cell>
        </row>
        <row r="429">
          <cell r="A429" t="str">
            <v>e-Vendredi</v>
          </cell>
          <cell r="B429">
            <v>143</v>
          </cell>
          <cell r="C429">
            <v>180</v>
          </cell>
          <cell r="D429">
            <v>3</v>
          </cell>
          <cell r="E429">
            <v>326</v>
          </cell>
          <cell r="F429">
            <v>1390</v>
          </cell>
          <cell r="G429">
            <v>2052</v>
          </cell>
          <cell r="H429">
            <v>102</v>
          </cell>
          <cell r="I429">
            <v>0</v>
          </cell>
          <cell r="J429">
            <v>3544</v>
          </cell>
          <cell r="K429">
            <v>645</v>
          </cell>
          <cell r="L429">
            <v>930</v>
          </cell>
          <cell r="M429">
            <v>87</v>
          </cell>
          <cell r="N429">
            <v>0</v>
          </cell>
          <cell r="O429">
            <v>1662</v>
          </cell>
          <cell r="P429">
            <v>5532</v>
          </cell>
        </row>
        <row r="430">
          <cell r="A430" t="str">
            <v>f-Samedi</v>
          </cell>
          <cell r="B430">
            <v>41</v>
          </cell>
          <cell r="C430">
            <v>66</v>
          </cell>
          <cell r="D430">
            <v>1</v>
          </cell>
          <cell r="E430">
            <v>108</v>
          </cell>
          <cell r="F430">
            <v>398</v>
          </cell>
          <cell r="G430">
            <v>782</v>
          </cell>
          <cell r="H430">
            <v>29</v>
          </cell>
          <cell r="I430">
            <v>0</v>
          </cell>
          <cell r="J430">
            <v>1209</v>
          </cell>
          <cell r="K430">
            <v>135</v>
          </cell>
          <cell r="L430">
            <v>256</v>
          </cell>
          <cell r="M430">
            <v>24</v>
          </cell>
          <cell r="N430">
            <v>0</v>
          </cell>
          <cell r="O430">
            <v>415</v>
          </cell>
          <cell r="P430">
            <v>1732</v>
          </cell>
        </row>
        <row r="431">
          <cell r="A431" t="str">
            <v>g-Dimanche</v>
          </cell>
          <cell r="B431">
            <v>35</v>
          </cell>
          <cell r="C431">
            <v>63</v>
          </cell>
          <cell r="D431">
            <v>0</v>
          </cell>
          <cell r="E431">
            <v>98</v>
          </cell>
          <cell r="F431">
            <v>358</v>
          </cell>
          <cell r="G431">
            <v>751</v>
          </cell>
          <cell r="H431">
            <v>41</v>
          </cell>
          <cell r="I431">
            <v>0</v>
          </cell>
          <cell r="J431">
            <v>1150</v>
          </cell>
          <cell r="K431">
            <v>112</v>
          </cell>
          <cell r="L431">
            <v>218</v>
          </cell>
          <cell r="M431">
            <v>15</v>
          </cell>
          <cell r="N431">
            <v>0</v>
          </cell>
          <cell r="O431">
            <v>345</v>
          </cell>
          <cell r="P431">
            <v>1593</v>
          </cell>
        </row>
        <row r="432">
          <cell r="A432" t="str">
            <v>Total</v>
          </cell>
          <cell r="B432">
            <v>878</v>
          </cell>
          <cell r="C432">
            <v>1373</v>
          </cell>
          <cell r="D432">
            <v>11</v>
          </cell>
          <cell r="E432">
            <v>2262</v>
          </cell>
          <cell r="F432">
            <v>8002</v>
          </cell>
          <cell r="G432">
            <v>14523</v>
          </cell>
          <cell r="H432">
            <v>680</v>
          </cell>
          <cell r="I432">
            <v>1</v>
          </cell>
          <cell r="J432">
            <v>23206</v>
          </cell>
          <cell r="K432">
            <v>3732</v>
          </cell>
          <cell r="L432">
            <v>6898</v>
          </cell>
          <cell r="M432">
            <v>566</v>
          </cell>
          <cell r="N432">
            <v>1</v>
          </cell>
          <cell r="O432">
            <v>11197</v>
          </cell>
          <cell r="P432">
            <v>36665</v>
          </cell>
        </row>
        <row r="435">
          <cell r="A435" t="str">
            <v>5.3.5.  Arbeidsplaatsongevallen volgens dag van het ongeval : verdeling volgens gevolgen en generatie in relatieve frequentie 2019</v>
          </cell>
        </row>
        <row r="436">
          <cell r="E436" t="str">
            <v>15 - 24 ans</v>
          </cell>
          <cell r="J436" t="str">
            <v>25 - 49 ans</v>
          </cell>
          <cell r="O436" t="str">
            <v>50 ans et plus</v>
          </cell>
          <cell r="P436" t="str">
            <v>Total</v>
          </cell>
        </row>
        <row r="437">
          <cell r="B437" t="str">
            <v>1-CSS</v>
          </cell>
          <cell r="C437" t="str">
            <v>2-IT &lt;= 6 MOIS</v>
          </cell>
          <cell r="D437" t="str">
            <v>3-IT &gt; 6 MOIS</v>
          </cell>
          <cell r="E437" t="str">
            <v>Total</v>
          </cell>
          <cell r="F437" t="str">
            <v>1-CSS</v>
          </cell>
          <cell r="G437" t="str">
            <v>2-IT &lt;= 6 MOIS</v>
          </cell>
          <cell r="H437" t="str">
            <v>3-IT &gt; 6 MOIS</v>
          </cell>
          <cell r="I437" t="str">
            <v>4-Mortel</v>
          </cell>
          <cell r="J437" t="str">
            <v>Total</v>
          </cell>
          <cell r="K437" t="str">
            <v>1-CSS</v>
          </cell>
          <cell r="L437" t="str">
            <v>2-IT &lt;= 6 MOIS</v>
          </cell>
          <cell r="M437" t="str">
            <v>3-IT &gt; 6 MOIS</v>
          </cell>
          <cell r="N437" t="str">
            <v>4-Mortel</v>
          </cell>
          <cell r="O437" t="str">
            <v>Total</v>
          </cell>
        </row>
        <row r="438">
          <cell r="A438" t="str">
            <v>a-Lundi</v>
          </cell>
          <cell r="B438">
            <v>16.856492027334852</v>
          </cell>
          <cell r="C438">
            <v>21.922796795338677</v>
          </cell>
          <cell r="D438">
            <v>0</v>
          </cell>
          <cell r="E438">
            <v>19.849690539345712</v>
          </cell>
          <cell r="F438">
            <v>18.657835541114721</v>
          </cell>
          <cell r="G438">
            <v>20.470977070853131</v>
          </cell>
          <cell r="H438">
            <v>17.941176470588236</v>
          </cell>
          <cell r="I438">
            <v>0</v>
          </cell>
          <cell r="J438">
            <v>19.770748944238559</v>
          </cell>
          <cell r="K438">
            <v>19.721329046087888</v>
          </cell>
          <cell r="L438">
            <v>21.701942592055666</v>
          </cell>
          <cell r="M438">
            <v>19.081272084805654</v>
          </cell>
          <cell r="N438">
            <v>0</v>
          </cell>
          <cell r="O438">
            <v>20.907385906939357</v>
          </cell>
          <cell r="P438">
            <v>20.12273285149325</v>
          </cell>
        </row>
        <row r="439">
          <cell r="A439" t="str">
            <v>b-Mardi</v>
          </cell>
          <cell r="B439">
            <v>21.412300683371299</v>
          </cell>
          <cell r="C439">
            <v>20.538965768390383</v>
          </cell>
          <cell r="D439">
            <v>27.27272727272727</v>
          </cell>
          <cell r="E439">
            <v>20.910698496905393</v>
          </cell>
          <cell r="F439">
            <v>20.169957510622343</v>
          </cell>
          <cell r="G439">
            <v>20.415892033326447</v>
          </cell>
          <cell r="H439">
            <v>22.205882352941174</v>
          </cell>
          <cell r="I439">
            <v>100</v>
          </cell>
          <cell r="J439">
            <v>20.386968887356719</v>
          </cell>
          <cell r="K439">
            <v>20.364415862808148</v>
          </cell>
          <cell r="L439">
            <v>21.238040011597562</v>
          </cell>
          <cell r="M439">
            <v>22.438162544169607</v>
          </cell>
          <cell r="N439">
            <v>0</v>
          </cell>
          <cell r="O439">
            <v>21.005626507100118</v>
          </cell>
          <cell r="P439">
            <v>20.608209464066547</v>
          </cell>
        </row>
        <row r="440">
          <cell r="A440" t="str">
            <v>c-Mercredi</v>
          </cell>
          <cell r="B440">
            <v>17.425968109339408</v>
          </cell>
          <cell r="C440">
            <v>17.552804078659872</v>
          </cell>
          <cell r="D440">
            <v>18.181818181818183</v>
          </cell>
          <cell r="E440">
            <v>17.50663129973475</v>
          </cell>
          <cell r="F440">
            <v>15.721069732566859</v>
          </cell>
          <cell r="G440">
            <v>16.67699511120292</v>
          </cell>
          <cell r="H440">
            <v>17.352941176470587</v>
          </cell>
          <cell r="I440">
            <v>0</v>
          </cell>
          <cell r="J440">
            <v>16.366456950788589</v>
          </cell>
          <cell r="K440">
            <v>16.318327974276528</v>
          </cell>
          <cell r="L440">
            <v>17.251377210785733</v>
          </cell>
          <cell r="M440">
            <v>14.134275618374559</v>
          </cell>
          <cell r="N440">
            <v>0</v>
          </cell>
          <cell r="O440">
            <v>16.781280700187551</v>
          </cell>
          <cell r="P440">
            <v>16.563480158189009</v>
          </cell>
        </row>
        <row r="441">
          <cell r="A441" t="str">
            <v>d-Jeudi</v>
          </cell>
          <cell r="B441">
            <v>19.362186788154897</v>
          </cell>
          <cell r="C441">
            <v>17.47997086671522</v>
          </cell>
          <cell r="D441">
            <v>18.181818181818183</v>
          </cell>
          <cell r="E441">
            <v>18.213969938107869</v>
          </cell>
          <cell r="F441">
            <v>18.632841789552611</v>
          </cell>
          <cell r="G441">
            <v>17.751153342973215</v>
          </cell>
          <cell r="H441">
            <v>17.205882352941178</v>
          </cell>
          <cell r="I441">
            <v>0</v>
          </cell>
          <cell r="J441">
            <v>18.038438334913383</v>
          </cell>
          <cell r="K441">
            <v>19.69453376205788</v>
          </cell>
          <cell r="L441">
            <v>19.454914467961729</v>
          </cell>
          <cell r="M441">
            <v>22.084805653710244</v>
          </cell>
          <cell r="N441">
            <v>100</v>
          </cell>
          <cell r="O441">
            <v>19.674912923104404</v>
          </cell>
          <cell r="P441">
            <v>18.549024955679805</v>
          </cell>
        </row>
        <row r="442">
          <cell r="A442" t="str">
            <v>e-Vendredi</v>
          </cell>
          <cell r="B442">
            <v>16.287015945330296</v>
          </cell>
          <cell r="C442">
            <v>13.109978150036419</v>
          </cell>
          <cell r="D442">
            <v>27.27272727272727</v>
          </cell>
          <cell r="E442">
            <v>14.412024756852343</v>
          </cell>
          <cell r="F442">
            <v>17.370657335666085</v>
          </cell>
          <cell r="G442">
            <v>14.129312125593882</v>
          </cell>
          <cell r="H442">
            <v>15</v>
          </cell>
          <cell r="I442">
            <v>0</v>
          </cell>
          <cell r="J442">
            <v>15.271912436438853</v>
          </cell>
          <cell r="K442">
            <v>17.282958199356912</v>
          </cell>
          <cell r="L442">
            <v>13.482168744563642</v>
          </cell>
          <cell r="M442">
            <v>15.371024734982335</v>
          </cell>
          <cell r="N442">
            <v>0</v>
          </cell>
          <cell r="O442">
            <v>14.843261587925337</v>
          </cell>
          <cell r="P442">
            <v>15.087958543570162</v>
          </cell>
        </row>
        <row r="443">
          <cell r="A443" t="str">
            <v>f-Samedi</v>
          </cell>
          <cell r="B443">
            <v>4.6697038724373581</v>
          </cell>
          <cell r="C443">
            <v>4.8069919883466854</v>
          </cell>
          <cell r="D443">
            <v>9.0909090909090917</v>
          </cell>
          <cell r="E443">
            <v>4.774535809018567</v>
          </cell>
          <cell r="F443">
            <v>4.9737565608597851</v>
          </cell>
          <cell r="G443">
            <v>5.3845624182331475</v>
          </cell>
          <cell r="H443">
            <v>4.2647058823529411</v>
          </cell>
          <cell r="I443">
            <v>0</v>
          </cell>
          <cell r="J443">
            <v>5.2098595190898918</v>
          </cell>
          <cell r="K443">
            <v>3.617363344051447</v>
          </cell>
          <cell r="L443">
            <v>3.7112206436648303</v>
          </cell>
          <cell r="M443">
            <v>4.2402826855123674</v>
          </cell>
          <cell r="N443">
            <v>0</v>
          </cell>
          <cell r="O443">
            <v>3.7063499151558457</v>
          </cell>
          <cell r="P443">
            <v>4.723851084140188</v>
          </cell>
        </row>
        <row r="444">
          <cell r="A444" t="str">
            <v>g-Dimanche</v>
          </cell>
          <cell r="B444">
            <v>3.9863325740318909</v>
          </cell>
          <cell r="C444">
            <v>4.5884923525127457</v>
          </cell>
          <cell r="D444">
            <v>0</v>
          </cell>
          <cell r="E444">
            <v>4.3324491600353667</v>
          </cell>
          <cell r="F444">
            <v>4.4738815296175956</v>
          </cell>
          <cell r="G444">
            <v>5.1711078978172553</v>
          </cell>
          <cell r="H444">
            <v>6.0294117647058814</v>
          </cell>
          <cell r="I444">
            <v>0</v>
          </cell>
          <cell r="J444">
            <v>4.9556149271740066</v>
          </cell>
          <cell r="K444">
            <v>3.0010718113612005</v>
          </cell>
          <cell r="L444">
            <v>3.1603363293708329</v>
          </cell>
          <cell r="M444">
            <v>2.6501766784452299</v>
          </cell>
          <cell r="N444">
            <v>0</v>
          </cell>
          <cell r="O444">
            <v>3.0811824595873896</v>
          </cell>
          <cell r="P444">
            <v>4.3447429428610391</v>
          </cell>
        </row>
        <row r="445">
          <cell r="A445" t="str">
            <v>Total</v>
          </cell>
          <cell r="B445">
            <v>100</v>
          </cell>
          <cell r="C445">
            <v>100</v>
          </cell>
          <cell r="D445">
            <v>100</v>
          </cell>
          <cell r="E445">
            <v>100</v>
          </cell>
          <cell r="F445">
            <v>100</v>
          </cell>
          <cell r="G445">
            <v>100</v>
          </cell>
          <cell r="H445">
            <v>100</v>
          </cell>
          <cell r="I445">
            <v>100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  <cell r="P445">
            <v>100</v>
          </cell>
        </row>
        <row r="448">
          <cell r="A448" t="str">
            <v>5.3.6.  Arbeidsplaatsongevallen volgens dag van het ongeval : verdeling volgens gevolgen en aard van het werk (hoofd-/handarbeid) - 2019</v>
          </cell>
        </row>
        <row r="449">
          <cell r="J449" t="str">
            <v>Andere</v>
          </cell>
          <cell r="T449" t="str">
            <v>Contractueel arbeider</v>
          </cell>
        </row>
        <row r="450">
          <cell r="B450" t="str">
            <v>1-CSS</v>
          </cell>
          <cell r="D450" t="str">
            <v>2-IT &lt;= 6 MOIS</v>
          </cell>
          <cell r="F450" t="str">
            <v>3-IT &gt; 6 MOIS</v>
          </cell>
          <cell r="H450" t="str">
            <v>4-Mortel</v>
          </cell>
          <cell r="J450" t="str">
            <v>Total</v>
          </cell>
          <cell r="L450" t="str">
            <v>1-CSS</v>
          </cell>
          <cell r="N450" t="str">
            <v>2-IT &lt;= 6 MOIS</v>
          </cell>
          <cell r="P450" t="str">
            <v>3-IT &gt; 6 MOIS</v>
          </cell>
          <cell r="R450" t="str">
            <v>4-Mortel</v>
          </cell>
          <cell r="T450" t="str">
            <v>Total</v>
          </cell>
        </row>
        <row r="451">
          <cell r="A451" t="str">
            <v>a-Lundi</v>
          </cell>
          <cell r="B451">
            <v>215</v>
          </cell>
          <cell r="C451">
            <v>19.128113879003557</v>
          </cell>
          <cell r="D451">
            <v>677</v>
          </cell>
          <cell r="E451">
            <v>22.313777191825974</v>
          </cell>
          <cell r="F451">
            <v>26</v>
          </cell>
          <cell r="G451">
            <v>20</v>
          </cell>
          <cell r="H451">
            <v>0</v>
          </cell>
          <cell r="I451">
            <v>0</v>
          </cell>
          <cell r="J451">
            <v>918</v>
          </cell>
          <cell r="K451">
            <v>21.403590580554908</v>
          </cell>
          <cell r="L451">
            <v>250</v>
          </cell>
          <cell r="M451">
            <v>19.319938176197837</v>
          </cell>
          <cell r="N451">
            <v>1086</v>
          </cell>
          <cell r="O451">
            <v>23.583061889250811</v>
          </cell>
          <cell r="P451">
            <v>40</v>
          </cell>
          <cell r="Q451">
            <v>19.417475728155338</v>
          </cell>
          <cell r="R451">
            <v>0</v>
          </cell>
          <cell r="S451">
            <v>0</v>
          </cell>
          <cell r="T451">
            <v>1376</v>
          </cell>
          <cell r="U451">
            <v>22.535211267605636</v>
          </cell>
        </row>
        <row r="452">
          <cell r="A452" t="str">
            <v>b-Mardi</v>
          </cell>
          <cell r="B452">
            <v>234</v>
          </cell>
          <cell r="C452">
            <v>20.818505338078293</v>
          </cell>
          <cell r="D452">
            <v>678</v>
          </cell>
          <cell r="E452">
            <v>22.346736980883321</v>
          </cell>
          <cell r="F452">
            <v>26</v>
          </cell>
          <cell r="G452">
            <v>20</v>
          </cell>
          <cell r="H452">
            <v>1</v>
          </cell>
          <cell r="I452">
            <v>100</v>
          </cell>
          <cell r="J452">
            <v>939</v>
          </cell>
          <cell r="K452">
            <v>21.893215201678707</v>
          </cell>
          <cell r="L452">
            <v>249</v>
          </cell>
          <cell r="M452">
            <v>19.242658423493044</v>
          </cell>
          <cell r="N452">
            <v>981</v>
          </cell>
          <cell r="O452">
            <v>21.302931596091206</v>
          </cell>
          <cell r="P452">
            <v>39</v>
          </cell>
          <cell r="Q452">
            <v>18.932038834951456</v>
          </cell>
          <cell r="R452">
            <v>0</v>
          </cell>
          <cell r="S452">
            <v>0</v>
          </cell>
          <cell r="T452">
            <v>1269</v>
          </cell>
          <cell r="U452">
            <v>20.782836554208973</v>
          </cell>
        </row>
        <row r="453">
          <cell r="A453" t="str">
            <v>c-Mercredi</v>
          </cell>
          <cell r="B453">
            <v>193</v>
          </cell>
          <cell r="C453">
            <v>17.17081850533808</v>
          </cell>
          <cell r="D453">
            <v>572</v>
          </cell>
          <cell r="E453">
            <v>18.852999340804217</v>
          </cell>
          <cell r="F453">
            <v>24</v>
          </cell>
          <cell r="G453">
            <v>18.461538461538463</v>
          </cell>
          <cell r="H453">
            <v>0</v>
          </cell>
          <cell r="I453">
            <v>0</v>
          </cell>
          <cell r="J453">
            <v>789</v>
          </cell>
          <cell r="K453">
            <v>18.39589647936582</v>
          </cell>
          <cell r="L453">
            <v>254</v>
          </cell>
          <cell r="M453">
            <v>19.629057187017001</v>
          </cell>
          <cell r="N453">
            <v>848</v>
          </cell>
          <cell r="O453">
            <v>18.414766558089031</v>
          </cell>
          <cell r="P453">
            <v>38</v>
          </cell>
          <cell r="Q453">
            <v>18.446601941747574</v>
          </cell>
          <cell r="R453">
            <v>0</v>
          </cell>
          <cell r="S453">
            <v>0</v>
          </cell>
          <cell r="T453">
            <v>1140</v>
          </cell>
          <cell r="U453">
            <v>18.670160497870945</v>
          </cell>
        </row>
        <row r="454">
          <cell r="A454" t="str">
            <v>d-Jeudi</v>
          </cell>
          <cell r="B454">
            <v>231</v>
          </cell>
          <cell r="C454">
            <v>20.551601423487547</v>
          </cell>
          <cell r="D454">
            <v>559</v>
          </cell>
          <cell r="E454">
            <v>18.424522083058669</v>
          </cell>
          <cell r="F454">
            <v>25</v>
          </cell>
          <cell r="G454">
            <v>19.230769230769234</v>
          </cell>
          <cell r="H454">
            <v>0</v>
          </cell>
          <cell r="I454">
            <v>0</v>
          </cell>
          <cell r="J454">
            <v>815</v>
          </cell>
          <cell r="K454">
            <v>19.002098391233389</v>
          </cell>
          <cell r="L454">
            <v>226</v>
          </cell>
          <cell r="M454">
            <v>17.465224111282843</v>
          </cell>
          <cell r="N454">
            <v>821</v>
          </cell>
          <cell r="O454">
            <v>17.82844733984799</v>
          </cell>
          <cell r="P454">
            <v>49</v>
          </cell>
          <cell r="Q454">
            <v>23.78640776699029</v>
          </cell>
          <cell r="R454">
            <v>1</v>
          </cell>
          <cell r="S454">
            <v>100</v>
          </cell>
          <cell r="T454">
            <v>1097</v>
          </cell>
          <cell r="U454">
            <v>17.965935145758273</v>
          </cell>
        </row>
        <row r="455">
          <cell r="A455" t="str">
            <v>e-Vendredi</v>
          </cell>
          <cell r="B455">
            <v>200</v>
          </cell>
          <cell r="C455">
            <v>17.793594306049823</v>
          </cell>
          <cell r="D455">
            <v>432</v>
          </cell>
          <cell r="E455">
            <v>14.238628872775214</v>
          </cell>
          <cell r="F455">
            <v>17</v>
          </cell>
          <cell r="G455">
            <v>13.076923076923078</v>
          </cell>
          <cell r="H455">
            <v>0</v>
          </cell>
          <cell r="I455">
            <v>0</v>
          </cell>
          <cell r="J455">
            <v>649</v>
          </cell>
          <cell r="K455">
            <v>15.131732338540452</v>
          </cell>
          <cell r="L455">
            <v>232</v>
          </cell>
          <cell r="M455">
            <v>17.928902627511594</v>
          </cell>
          <cell r="N455">
            <v>633</v>
          </cell>
          <cell r="O455">
            <v>13.745928338762214</v>
          </cell>
          <cell r="P455">
            <v>30</v>
          </cell>
          <cell r="Q455">
            <v>14.563106796116504</v>
          </cell>
          <cell r="R455">
            <v>0</v>
          </cell>
          <cell r="S455">
            <v>0</v>
          </cell>
          <cell r="T455">
            <v>895</v>
          </cell>
          <cell r="U455">
            <v>14.657713724205699</v>
          </cell>
        </row>
        <row r="456">
          <cell r="A456" t="str">
            <v>f-Samedi</v>
          </cell>
          <cell r="B456">
            <v>29</v>
          </cell>
          <cell r="C456">
            <v>2.580071174377224</v>
          </cell>
          <cell r="D456">
            <v>73</v>
          </cell>
          <cell r="E456">
            <v>2.4060646011865523</v>
          </cell>
          <cell r="F456">
            <v>6</v>
          </cell>
          <cell r="G456">
            <v>4.6153846153846159</v>
          </cell>
          <cell r="H456">
            <v>0</v>
          </cell>
          <cell r="I456">
            <v>0</v>
          </cell>
          <cell r="J456">
            <v>108</v>
          </cell>
          <cell r="K456">
            <v>2.5180694800652832</v>
          </cell>
          <cell r="L456">
            <v>51</v>
          </cell>
          <cell r="M456">
            <v>3.9412673879443583</v>
          </cell>
          <cell r="N456">
            <v>133</v>
          </cell>
          <cell r="O456">
            <v>2.8881650380021724</v>
          </cell>
          <cell r="P456">
            <v>6</v>
          </cell>
          <cell r="Q456">
            <v>2.912621359223301</v>
          </cell>
          <cell r="R456">
            <v>0</v>
          </cell>
          <cell r="S456">
            <v>0</v>
          </cell>
          <cell r="T456">
            <v>190</v>
          </cell>
          <cell r="U456">
            <v>3.1116934163118244</v>
          </cell>
        </row>
        <row r="457">
          <cell r="A457" t="str">
            <v>g-Dimanche</v>
          </cell>
          <cell r="B457">
            <v>22</v>
          </cell>
          <cell r="C457">
            <v>1.9572953736654803</v>
          </cell>
          <cell r="D457">
            <v>43</v>
          </cell>
          <cell r="E457">
            <v>1.4172709294660513</v>
          </cell>
          <cell r="F457">
            <v>6</v>
          </cell>
          <cell r="G457">
            <v>4.6153846153846159</v>
          </cell>
          <cell r="H457">
            <v>0</v>
          </cell>
          <cell r="I457">
            <v>0</v>
          </cell>
          <cell r="J457">
            <v>71</v>
          </cell>
          <cell r="K457">
            <v>1.6553975285614364</v>
          </cell>
          <cell r="L457">
            <v>32</v>
          </cell>
          <cell r="M457">
            <v>2.472952086553323</v>
          </cell>
          <cell r="N457">
            <v>103</v>
          </cell>
          <cell r="O457">
            <v>2.2366992399565691</v>
          </cell>
          <cell r="P457">
            <v>4</v>
          </cell>
          <cell r="Q457">
            <v>1.9417475728155338</v>
          </cell>
          <cell r="R457">
            <v>0</v>
          </cell>
          <cell r="S457">
            <v>0</v>
          </cell>
          <cell r="T457">
            <v>139</v>
          </cell>
          <cell r="U457">
            <v>2.2764493940386505</v>
          </cell>
        </row>
        <row r="458">
          <cell r="A458" t="str">
            <v>Total</v>
          </cell>
          <cell r="B458">
            <v>1124</v>
          </cell>
          <cell r="C458">
            <v>100</v>
          </cell>
          <cell r="D458">
            <v>3034</v>
          </cell>
          <cell r="E458">
            <v>100</v>
          </cell>
          <cell r="F458">
            <v>130</v>
          </cell>
          <cell r="G458">
            <v>100</v>
          </cell>
          <cell r="H458">
            <v>1</v>
          </cell>
          <cell r="I458">
            <v>100</v>
          </cell>
          <cell r="J458">
            <v>4289</v>
          </cell>
          <cell r="K458">
            <v>100</v>
          </cell>
          <cell r="L458">
            <v>1294</v>
          </cell>
          <cell r="M458">
            <v>100</v>
          </cell>
          <cell r="N458">
            <v>4605</v>
          </cell>
          <cell r="O458">
            <v>100</v>
          </cell>
          <cell r="P458">
            <v>206</v>
          </cell>
          <cell r="Q458">
            <v>100</v>
          </cell>
          <cell r="R458">
            <v>1</v>
          </cell>
          <cell r="S458">
            <v>100</v>
          </cell>
          <cell r="T458">
            <v>6106</v>
          </cell>
          <cell r="U458">
            <v>100</v>
          </cell>
        </row>
        <row r="461">
          <cell r="A461" t="str">
            <v>5.3.7.  Arbeidsplaatsongevallen volgens dag van het ongeval :  verdeling volgens duur van de tijdelijke ongeschiktheid - 2019</v>
          </cell>
        </row>
        <row r="462">
          <cell r="B462" t="str">
            <v>a-ITT 0 jour</v>
          </cell>
          <cell r="D462" t="str">
            <v>b-ITT 1 à 3 jours</v>
          </cell>
          <cell r="F462" t="str">
            <v>c-ITT 4 à 7 jours</v>
          </cell>
          <cell r="H462" t="str">
            <v>d-ITT 8 à 15 jours</v>
          </cell>
          <cell r="J462" t="str">
            <v>e-ITT 16 à 30 jours</v>
          </cell>
          <cell r="L462" t="str">
            <v>f-ITT 1 à 3 mois</v>
          </cell>
          <cell r="N462" t="str">
            <v>g-ITT 4 à 6 mois</v>
          </cell>
          <cell r="P462" t="str">
            <v>h-ITT &gt; 6 mois</v>
          </cell>
          <cell r="R462" t="str">
            <v>Total</v>
          </cell>
        </row>
        <row r="463">
          <cell r="A463" t="str">
            <v>a-Lundi</v>
          </cell>
          <cell r="B463">
            <v>2667</v>
          </cell>
          <cell r="C463">
            <v>18.869392953162585</v>
          </cell>
          <cell r="D463">
            <v>873</v>
          </cell>
          <cell r="E463">
            <v>19.657734744426929</v>
          </cell>
          <cell r="F463">
            <v>1207</v>
          </cell>
          <cell r="G463">
            <v>27.463026166097837</v>
          </cell>
          <cell r="H463">
            <v>869</v>
          </cell>
          <cell r="I463">
            <v>18.434450572761985</v>
          </cell>
          <cell r="J463">
            <v>573</v>
          </cell>
          <cell r="K463">
            <v>20.048985304408678</v>
          </cell>
          <cell r="L463">
            <v>703</v>
          </cell>
          <cell r="M463">
            <v>19.636871508379887</v>
          </cell>
          <cell r="N463">
            <v>257</v>
          </cell>
          <cell r="O463">
            <v>19.876256767208041</v>
          </cell>
          <cell r="P463">
            <v>229</v>
          </cell>
          <cell r="Q463">
            <v>18.32</v>
          </cell>
          <cell r="R463">
            <v>7378</v>
          </cell>
          <cell r="S463">
            <v>20.12273285149325</v>
          </cell>
        </row>
        <row r="464">
          <cell r="A464" t="str">
            <v>b-Mardi</v>
          </cell>
          <cell r="B464">
            <v>2844</v>
          </cell>
          <cell r="C464">
            <v>20.121692373001274</v>
          </cell>
          <cell r="D464">
            <v>1048</v>
          </cell>
          <cell r="E464">
            <v>23.598288673722138</v>
          </cell>
          <cell r="F464">
            <v>868</v>
          </cell>
          <cell r="G464">
            <v>19.74971558589306</v>
          </cell>
          <cell r="H464">
            <v>958</v>
          </cell>
          <cell r="I464">
            <v>20.322443784471787</v>
          </cell>
          <cell r="J464">
            <v>556</v>
          </cell>
          <cell r="K464">
            <v>19.454163750874738</v>
          </cell>
          <cell r="L464">
            <v>728</v>
          </cell>
          <cell r="M464">
            <v>20.335195530726256</v>
          </cell>
          <cell r="N464">
            <v>274</v>
          </cell>
          <cell r="O464">
            <v>21.191028615622585</v>
          </cell>
          <cell r="P464">
            <v>280</v>
          </cell>
          <cell r="Q464">
            <v>22.4</v>
          </cell>
          <cell r="R464">
            <v>7556</v>
          </cell>
          <cell r="S464">
            <v>20.608209464066547</v>
          </cell>
        </row>
        <row r="465">
          <cell r="A465" t="str">
            <v>c-Mercredi</v>
          </cell>
          <cell r="B465">
            <v>2305</v>
          </cell>
          <cell r="C465">
            <v>16.308193009763691</v>
          </cell>
          <cell r="D465">
            <v>885</v>
          </cell>
          <cell r="E465">
            <v>19.927944156721459</v>
          </cell>
          <cell r="F465">
            <v>592</v>
          </cell>
          <cell r="G465">
            <v>13.469852104664392</v>
          </cell>
          <cell r="H465">
            <v>813</v>
          </cell>
          <cell r="I465">
            <v>17.246499787865933</v>
          </cell>
          <cell r="J465">
            <v>473</v>
          </cell>
          <cell r="K465">
            <v>16.55003498950315</v>
          </cell>
          <cell r="L465">
            <v>593</v>
          </cell>
          <cell r="M465">
            <v>16.564245810055866</v>
          </cell>
          <cell r="N465">
            <v>213</v>
          </cell>
          <cell r="O465">
            <v>16.473317865429234</v>
          </cell>
          <cell r="P465">
            <v>199</v>
          </cell>
          <cell r="Q465">
            <v>15.920000000000002</v>
          </cell>
          <cell r="R465">
            <v>6073</v>
          </cell>
          <cell r="S465">
            <v>16.563480158189009</v>
          </cell>
        </row>
        <row r="466">
          <cell r="A466" t="str">
            <v>d-Jeudi</v>
          </cell>
          <cell r="B466">
            <v>2639</v>
          </cell>
          <cell r="C466">
            <v>18.671289090137257</v>
          </cell>
          <cell r="D466">
            <v>835</v>
          </cell>
          <cell r="E466">
            <v>18.802071605494259</v>
          </cell>
          <cell r="F466">
            <v>687</v>
          </cell>
          <cell r="G466">
            <v>15.631399317406144</v>
          </cell>
          <cell r="H466">
            <v>929</v>
          </cell>
          <cell r="I466">
            <v>19.707254985150616</v>
          </cell>
          <cell r="J466">
            <v>581</v>
          </cell>
          <cell r="K466">
            <v>20.32890132960112</v>
          </cell>
          <cell r="L466">
            <v>660</v>
          </cell>
          <cell r="M466">
            <v>18.435754189944134</v>
          </cell>
          <cell r="N466">
            <v>229</v>
          </cell>
          <cell r="O466">
            <v>17.710750193348801</v>
          </cell>
          <cell r="P466">
            <v>241</v>
          </cell>
          <cell r="Q466">
            <v>19.28</v>
          </cell>
          <cell r="R466">
            <v>6801</v>
          </cell>
          <cell r="S466">
            <v>18.549024955679805</v>
          </cell>
        </row>
        <row r="467">
          <cell r="A467" t="str">
            <v>e-Vendredi</v>
          </cell>
          <cell r="B467">
            <v>2357</v>
          </cell>
          <cell r="C467">
            <v>16.676100183953587</v>
          </cell>
          <cell r="D467">
            <v>455</v>
          </cell>
          <cell r="E467">
            <v>10.24544021616753</v>
          </cell>
          <cell r="F467">
            <v>581</v>
          </cell>
          <cell r="G467">
            <v>13.219567690557451</v>
          </cell>
          <cell r="H467">
            <v>732</v>
          </cell>
          <cell r="I467">
            <v>15.528213831141283</v>
          </cell>
          <cell r="J467">
            <v>435</v>
          </cell>
          <cell r="K467">
            <v>15.220433869839049</v>
          </cell>
          <cell r="L467">
            <v>574</v>
          </cell>
          <cell r="M467">
            <v>16.033519553072626</v>
          </cell>
          <cell r="N467">
            <v>207</v>
          </cell>
          <cell r="O467">
            <v>16.009280742459396</v>
          </cell>
          <cell r="P467">
            <v>191</v>
          </cell>
          <cell r="Q467">
            <v>15.28</v>
          </cell>
          <cell r="R467">
            <v>5532</v>
          </cell>
          <cell r="S467">
            <v>15.087958543570162</v>
          </cell>
        </row>
        <row r="468">
          <cell r="A468" t="str">
            <v>f-Samedi</v>
          </cell>
          <cell r="B468">
            <v>706</v>
          </cell>
          <cell r="C468">
            <v>4.9950474034243664</v>
          </cell>
          <cell r="D468">
            <v>177</v>
          </cell>
          <cell r="E468">
            <v>3.9855888313442915</v>
          </cell>
          <cell r="F468">
            <v>225</v>
          </cell>
          <cell r="G468">
            <v>5.1194539249146755</v>
          </cell>
          <cell r="H468">
            <v>197</v>
          </cell>
          <cell r="I468">
            <v>4.179041154009334</v>
          </cell>
          <cell r="J468">
            <v>126</v>
          </cell>
          <cell r="K468">
            <v>4.4086773967809654</v>
          </cell>
          <cell r="L468">
            <v>183</v>
          </cell>
          <cell r="M468">
            <v>5.1117318435754191</v>
          </cell>
          <cell r="N468">
            <v>64</v>
          </cell>
          <cell r="O468">
            <v>4.9497293116782677</v>
          </cell>
          <cell r="P468">
            <v>54</v>
          </cell>
          <cell r="Q468">
            <v>4.32</v>
          </cell>
          <cell r="R468">
            <v>1732</v>
          </cell>
          <cell r="S468">
            <v>4.723851084140188</v>
          </cell>
        </row>
        <row r="469">
          <cell r="A469" t="str">
            <v>g-Dimanche</v>
          </cell>
          <cell r="B469">
            <v>616</v>
          </cell>
          <cell r="C469">
            <v>4.3582849865572379</v>
          </cell>
          <cell r="D469">
            <v>168</v>
          </cell>
          <cell r="E469">
            <v>3.7829317721233959</v>
          </cell>
          <cell r="F469">
            <v>235</v>
          </cell>
          <cell r="G469">
            <v>5.346985210466439</v>
          </cell>
          <cell r="H469">
            <v>216</v>
          </cell>
          <cell r="I469">
            <v>4.5820958845990667</v>
          </cell>
          <cell r="J469">
            <v>114</v>
          </cell>
          <cell r="K469">
            <v>3.9888033589923024</v>
          </cell>
          <cell r="L469">
            <v>139</v>
          </cell>
          <cell r="M469">
            <v>3.8826815642458099</v>
          </cell>
          <cell r="N469">
            <v>49</v>
          </cell>
          <cell r="O469">
            <v>3.7896365042536742</v>
          </cell>
          <cell r="P469">
            <v>56</v>
          </cell>
          <cell r="Q469">
            <v>4.4799999999999995</v>
          </cell>
          <cell r="R469">
            <v>1593</v>
          </cell>
          <cell r="S469">
            <v>4.3447429428610391</v>
          </cell>
        </row>
        <row r="470">
          <cell r="A470" t="str">
            <v>Total</v>
          </cell>
          <cell r="B470">
            <v>14134</v>
          </cell>
          <cell r="C470">
            <v>100</v>
          </cell>
          <cell r="D470">
            <v>4441</v>
          </cell>
          <cell r="E470">
            <v>100</v>
          </cell>
          <cell r="F470">
            <v>4395</v>
          </cell>
          <cell r="G470">
            <v>100</v>
          </cell>
          <cell r="H470">
            <v>4714</v>
          </cell>
          <cell r="I470">
            <v>100</v>
          </cell>
          <cell r="J470">
            <v>2858</v>
          </cell>
          <cell r="K470">
            <v>100</v>
          </cell>
          <cell r="L470">
            <v>3580</v>
          </cell>
          <cell r="M470">
            <v>100</v>
          </cell>
          <cell r="N470">
            <v>1293</v>
          </cell>
          <cell r="O470">
            <v>100</v>
          </cell>
          <cell r="P470">
            <v>1250</v>
          </cell>
          <cell r="Q470">
            <v>100</v>
          </cell>
          <cell r="R470">
            <v>36665</v>
          </cell>
          <cell r="S470">
            <v>100</v>
          </cell>
        </row>
        <row r="473">
          <cell r="A473" t="str">
            <v>5.3.8.  Arbeidsplaatsongevallen volgens dag van het ongeval :  verdeling volgens voorziene graad van blijvende ongeschiktheid - 2019</v>
          </cell>
        </row>
        <row r="474">
          <cell r="D474" t="str">
            <v>Total</v>
          </cell>
        </row>
        <row r="475">
          <cell r="A475" t="str">
            <v>a-Lundi</v>
          </cell>
          <cell r="B475">
            <v>7378</v>
          </cell>
          <cell r="C475">
            <v>20.12273285149325</v>
          </cell>
          <cell r="D475">
            <v>7378</v>
          </cell>
          <cell r="E475">
            <v>20.12273285149325</v>
          </cell>
        </row>
        <row r="476">
          <cell r="A476" t="str">
            <v>b-Mardi</v>
          </cell>
          <cell r="B476">
            <v>7556</v>
          </cell>
          <cell r="C476">
            <v>20.608209464066547</v>
          </cell>
          <cell r="D476">
            <v>7556</v>
          </cell>
          <cell r="E476">
            <v>20.608209464066547</v>
          </cell>
        </row>
        <row r="477">
          <cell r="A477" t="str">
            <v>c-Mercredi</v>
          </cell>
          <cell r="B477">
            <v>6073</v>
          </cell>
          <cell r="C477">
            <v>16.563480158189009</v>
          </cell>
          <cell r="D477">
            <v>6073</v>
          </cell>
          <cell r="E477">
            <v>16.563480158189009</v>
          </cell>
        </row>
        <row r="478">
          <cell r="A478" t="str">
            <v>d-Jeudi</v>
          </cell>
          <cell r="B478">
            <v>6801</v>
          </cell>
          <cell r="C478">
            <v>18.549024955679805</v>
          </cell>
          <cell r="D478">
            <v>6801</v>
          </cell>
          <cell r="E478">
            <v>18.549024955679805</v>
          </cell>
        </row>
        <row r="479">
          <cell r="A479" t="str">
            <v>e-Vendredi</v>
          </cell>
          <cell r="B479">
            <v>5532</v>
          </cell>
          <cell r="C479">
            <v>15.087958543570162</v>
          </cell>
          <cell r="D479">
            <v>5532</v>
          </cell>
          <cell r="E479">
            <v>15.087958543570162</v>
          </cell>
        </row>
        <row r="480">
          <cell r="A480" t="str">
            <v>f-Samedi</v>
          </cell>
          <cell r="B480">
            <v>1732</v>
          </cell>
          <cell r="C480">
            <v>4.723851084140188</v>
          </cell>
          <cell r="D480">
            <v>1732</v>
          </cell>
          <cell r="E480">
            <v>4.723851084140188</v>
          </cell>
        </row>
        <row r="481">
          <cell r="A481" t="str">
            <v>g-Dimanche</v>
          </cell>
          <cell r="B481">
            <v>1593</v>
          </cell>
          <cell r="C481">
            <v>4.3447429428610391</v>
          </cell>
          <cell r="D481">
            <v>1593</v>
          </cell>
          <cell r="E481">
            <v>4.3447429428610391</v>
          </cell>
        </row>
        <row r="482">
          <cell r="A482" t="str">
            <v>Total</v>
          </cell>
          <cell r="B482">
            <v>36665</v>
          </cell>
          <cell r="C482">
            <v>100</v>
          </cell>
          <cell r="D482">
            <v>36665</v>
          </cell>
          <cell r="E482">
            <v>100</v>
          </cell>
        </row>
        <row r="485">
          <cell r="A485" t="str">
            <v>5.4.1.  Arbeidsplaatsongevallen volgens maand van het ongeval : evolutie 2011 - 2019</v>
          </cell>
        </row>
        <row r="486">
          <cell r="B486" t="str">
            <v>Total</v>
          </cell>
        </row>
        <row r="487">
          <cell r="A487" t="str">
            <v>a-Janvier</v>
          </cell>
          <cell r="B487">
            <v>3710</v>
          </cell>
          <cell r="C487">
            <v>10.118641756443475</v>
          </cell>
        </row>
        <row r="488">
          <cell r="A488" t="str">
            <v>b-Février</v>
          </cell>
          <cell r="B488">
            <v>3175</v>
          </cell>
          <cell r="C488">
            <v>8.6594845220237282</v>
          </cell>
        </row>
        <row r="489">
          <cell r="A489" t="str">
            <v>c-Mars</v>
          </cell>
          <cell r="B489">
            <v>3178</v>
          </cell>
          <cell r="C489">
            <v>8.6676667121232782</v>
          </cell>
        </row>
        <row r="490">
          <cell r="A490" t="str">
            <v>d-Avril</v>
          </cell>
          <cell r="B490">
            <v>2815</v>
          </cell>
          <cell r="C490">
            <v>7.6776217100777311</v>
          </cell>
        </row>
        <row r="491">
          <cell r="A491" t="str">
            <v>e-Mai</v>
          </cell>
          <cell r="B491">
            <v>3362</v>
          </cell>
          <cell r="C491">
            <v>9.1695077048956772</v>
          </cell>
        </row>
        <row r="492">
          <cell r="A492" t="str">
            <v>f-Juin</v>
          </cell>
          <cell r="B492">
            <v>3044</v>
          </cell>
          <cell r="C492">
            <v>8.3021955543433794</v>
          </cell>
        </row>
        <row r="493">
          <cell r="A493" t="str">
            <v>g-Juillet</v>
          </cell>
          <cell r="B493">
            <v>2408</v>
          </cell>
          <cell r="C493">
            <v>6.5675712532387847</v>
          </cell>
        </row>
        <row r="494">
          <cell r="A494" t="str">
            <v>h-Août</v>
          </cell>
          <cell r="B494">
            <v>2219</v>
          </cell>
          <cell r="C494">
            <v>6.0520932769671347</v>
          </cell>
        </row>
        <row r="495">
          <cell r="A495" t="str">
            <v>i-Septembre</v>
          </cell>
          <cell r="B495">
            <v>3435</v>
          </cell>
          <cell r="C495">
            <v>9.3686076639847258</v>
          </cell>
        </row>
        <row r="496">
          <cell r="A496" t="str">
            <v>j-Octobre</v>
          </cell>
          <cell r="B496">
            <v>3618</v>
          </cell>
          <cell r="C496">
            <v>9.8677212600572766</v>
          </cell>
        </row>
        <row r="497">
          <cell r="A497" t="str">
            <v>k-Novembre</v>
          </cell>
          <cell r="B497">
            <v>3068</v>
          </cell>
          <cell r="C497">
            <v>8.3676530751397795</v>
          </cell>
        </row>
        <row r="498">
          <cell r="A498" t="str">
            <v>l-Décembre</v>
          </cell>
          <cell r="B498">
            <v>2633</v>
          </cell>
          <cell r="C498">
            <v>7.181235510705033</v>
          </cell>
        </row>
        <row r="499">
          <cell r="A499" t="str">
            <v>Total</v>
          </cell>
          <cell r="B499">
            <v>36665</v>
          </cell>
          <cell r="C499">
            <v>100</v>
          </cell>
        </row>
        <row r="502">
          <cell r="A502" t="str">
            <v>5.4.2.  Arbeidsplaatsongevallen volgens maand van het ongeval : verdeling volgens gevolgen- 2019</v>
          </cell>
        </row>
        <row r="503">
          <cell r="B503" t="str">
            <v>1-CSS</v>
          </cell>
          <cell r="D503" t="str">
            <v>2-IT &lt;= 6 MOIS</v>
          </cell>
          <cell r="F503" t="str">
            <v>3-IT &gt; 6 MOIS</v>
          </cell>
          <cell r="H503" t="str">
            <v>4-Mortel</v>
          </cell>
          <cell r="J503" t="str">
            <v>Total</v>
          </cell>
        </row>
        <row r="504">
          <cell r="A504" t="str">
            <v>a-Janvier</v>
          </cell>
          <cell r="B504">
            <v>1169</v>
          </cell>
          <cell r="C504">
            <v>9.268950206152871</v>
          </cell>
          <cell r="D504">
            <v>2403</v>
          </cell>
          <cell r="E504">
            <v>10.542247959989471</v>
          </cell>
          <cell r="F504">
            <v>138</v>
          </cell>
          <cell r="G504">
            <v>10.978520286396181</v>
          </cell>
          <cell r="H504">
            <v>0</v>
          </cell>
          <cell r="I504">
            <v>0</v>
          </cell>
          <cell r="J504">
            <v>3710</v>
          </cell>
          <cell r="K504">
            <v>10.118641756443475</v>
          </cell>
        </row>
        <row r="505">
          <cell r="A505" t="str">
            <v>b-Février</v>
          </cell>
          <cell r="B505">
            <v>1154</v>
          </cell>
          <cell r="C505">
            <v>9.1500158579130986</v>
          </cell>
          <cell r="D505">
            <v>1902</v>
          </cell>
          <cell r="E505">
            <v>8.3443011318768097</v>
          </cell>
          <cell r="F505">
            <v>119</v>
          </cell>
          <cell r="G505">
            <v>9.4669848846459814</v>
          </cell>
          <cell r="H505">
            <v>0</v>
          </cell>
          <cell r="I505">
            <v>0</v>
          </cell>
          <cell r="J505">
            <v>3175</v>
          </cell>
          <cell r="K505">
            <v>8.6594845220237282</v>
          </cell>
        </row>
        <row r="506">
          <cell r="A506" t="str">
            <v>c-Mars</v>
          </cell>
          <cell r="B506">
            <v>1061</v>
          </cell>
          <cell r="C506">
            <v>8.4126228988265144</v>
          </cell>
          <cell r="D506">
            <v>2009</v>
          </cell>
          <cell r="E506">
            <v>8.8137229095375975</v>
          </cell>
          <cell r="F506">
            <v>107</v>
          </cell>
          <cell r="G506">
            <v>8.5123309466984889</v>
          </cell>
          <cell r="H506">
            <v>1</v>
          </cell>
          <cell r="I506">
            <v>50</v>
          </cell>
          <cell r="J506">
            <v>3178</v>
          </cell>
          <cell r="K506">
            <v>8.6676667121232782</v>
          </cell>
        </row>
        <row r="507">
          <cell r="A507" t="str">
            <v>d-Avril</v>
          </cell>
          <cell r="B507">
            <v>905</v>
          </cell>
          <cell r="C507">
            <v>7.1757056771328891</v>
          </cell>
          <cell r="D507">
            <v>1817</v>
          </cell>
          <cell r="E507">
            <v>7.9713959813986142</v>
          </cell>
          <cell r="F507">
            <v>93</v>
          </cell>
          <cell r="G507">
            <v>7.3985680190930783</v>
          </cell>
          <cell r="H507">
            <v>0</v>
          </cell>
          <cell r="I507">
            <v>0</v>
          </cell>
          <cell r="J507">
            <v>2815</v>
          </cell>
          <cell r="K507">
            <v>7.6776217100777311</v>
          </cell>
        </row>
        <row r="508">
          <cell r="A508" t="str">
            <v>e-Mai</v>
          </cell>
          <cell r="B508">
            <v>1229</v>
          </cell>
          <cell r="C508">
            <v>9.7446875991119555</v>
          </cell>
          <cell r="D508">
            <v>2038</v>
          </cell>
          <cell r="E508">
            <v>8.9409493726419242</v>
          </cell>
          <cell r="F508">
            <v>95</v>
          </cell>
          <cell r="G508">
            <v>7.5576770087509946</v>
          </cell>
          <cell r="H508">
            <v>0</v>
          </cell>
          <cell r="I508">
            <v>0</v>
          </cell>
          <cell r="J508">
            <v>3362</v>
          </cell>
          <cell r="K508">
            <v>9.1695077048956772</v>
          </cell>
        </row>
        <row r="509">
          <cell r="A509" t="str">
            <v>f-Juin</v>
          </cell>
          <cell r="B509">
            <v>1213</v>
          </cell>
          <cell r="C509">
            <v>9.6178242943228671</v>
          </cell>
          <cell r="D509">
            <v>1748</v>
          </cell>
          <cell r="E509">
            <v>7.6686847415986668</v>
          </cell>
          <cell r="F509">
            <v>83</v>
          </cell>
          <cell r="G509">
            <v>6.6030230708035003</v>
          </cell>
          <cell r="H509">
            <v>0</v>
          </cell>
          <cell r="I509">
            <v>0</v>
          </cell>
          <cell r="J509">
            <v>3044</v>
          </cell>
          <cell r="K509">
            <v>8.3021955543433794</v>
          </cell>
        </row>
        <row r="510">
          <cell r="A510" t="str">
            <v>g-Juillet</v>
          </cell>
          <cell r="B510">
            <v>764</v>
          </cell>
          <cell r="C510">
            <v>6.0577228036790363</v>
          </cell>
          <cell r="D510">
            <v>1583</v>
          </cell>
          <cell r="E510">
            <v>6.9448100377292254</v>
          </cell>
          <cell r="F510">
            <v>60</v>
          </cell>
          <cell r="G510">
            <v>4.7732696897374698</v>
          </cell>
          <cell r="H510">
            <v>1</v>
          </cell>
          <cell r="I510">
            <v>50</v>
          </cell>
          <cell r="J510">
            <v>2408</v>
          </cell>
          <cell r="K510">
            <v>6.5675712532387847</v>
          </cell>
        </row>
        <row r="511">
          <cell r="A511" t="str">
            <v>h-Août</v>
          </cell>
          <cell r="B511">
            <v>712</v>
          </cell>
          <cell r="C511">
            <v>5.6454170631144942</v>
          </cell>
          <cell r="D511">
            <v>1440</v>
          </cell>
          <cell r="E511">
            <v>6.3174519610423792</v>
          </cell>
          <cell r="F511">
            <v>67</v>
          </cell>
          <cell r="G511">
            <v>5.3301511535401751</v>
          </cell>
          <cell r="H511">
            <v>0</v>
          </cell>
          <cell r="I511">
            <v>0</v>
          </cell>
          <cell r="J511">
            <v>2219</v>
          </cell>
          <cell r="K511">
            <v>6.0520932769671347</v>
          </cell>
        </row>
        <row r="512">
          <cell r="A512" t="str">
            <v>i-Septembre</v>
          </cell>
          <cell r="B512">
            <v>1135</v>
          </cell>
          <cell r="C512">
            <v>8.9993656834760536</v>
          </cell>
          <cell r="D512">
            <v>2144</v>
          </cell>
          <cell r="E512">
            <v>9.4059840308853211</v>
          </cell>
          <cell r="F512">
            <v>156</v>
          </cell>
          <cell r="G512">
            <v>12.410501193317423</v>
          </cell>
          <cell r="H512">
            <v>0</v>
          </cell>
          <cell r="I512">
            <v>0</v>
          </cell>
          <cell r="J512">
            <v>3435</v>
          </cell>
          <cell r="K512">
            <v>9.3686076639847258</v>
          </cell>
        </row>
        <row r="513">
          <cell r="A513" t="str">
            <v>j-Octobre</v>
          </cell>
          <cell r="B513">
            <v>1230</v>
          </cell>
          <cell r="C513">
            <v>9.7526165556612749</v>
          </cell>
          <cell r="D513">
            <v>2266</v>
          </cell>
          <cell r="E513">
            <v>9.9412125998069669</v>
          </cell>
          <cell r="F513">
            <v>122</v>
          </cell>
          <cell r="G513">
            <v>9.7056483691328559</v>
          </cell>
          <cell r="H513">
            <v>0</v>
          </cell>
          <cell r="I513">
            <v>0</v>
          </cell>
          <cell r="J513">
            <v>3618</v>
          </cell>
          <cell r="K513">
            <v>9.8677212600572766</v>
          </cell>
        </row>
        <row r="514">
          <cell r="A514" t="str">
            <v>k-Novembre</v>
          </cell>
          <cell r="B514">
            <v>1067</v>
          </cell>
          <cell r="C514">
            <v>8.4601966381224241</v>
          </cell>
          <cell r="D514">
            <v>1879</v>
          </cell>
          <cell r="E514">
            <v>8.2433973852768272</v>
          </cell>
          <cell r="F514">
            <v>122</v>
          </cell>
          <cell r="G514">
            <v>9.7056483691328559</v>
          </cell>
          <cell r="H514">
            <v>0</v>
          </cell>
          <cell r="I514">
            <v>0</v>
          </cell>
          <cell r="J514">
            <v>3068</v>
          </cell>
          <cell r="K514">
            <v>8.3676530751397795</v>
          </cell>
        </row>
        <row r="515">
          <cell r="A515" t="str">
            <v>l-Décembre</v>
          </cell>
          <cell r="B515">
            <v>973</v>
          </cell>
          <cell r="C515">
            <v>7.7148747224865213</v>
          </cell>
          <cell r="D515">
            <v>1565</v>
          </cell>
          <cell r="E515">
            <v>6.8658418882161971</v>
          </cell>
          <cell r="F515">
            <v>95</v>
          </cell>
          <cell r="G515">
            <v>7.5576770087509946</v>
          </cell>
          <cell r="H515">
            <v>0</v>
          </cell>
          <cell r="I515">
            <v>0</v>
          </cell>
          <cell r="J515">
            <v>2633</v>
          </cell>
          <cell r="K515">
            <v>7.181235510705033</v>
          </cell>
        </row>
        <row r="516">
          <cell r="A516" t="str">
            <v>Total</v>
          </cell>
          <cell r="B516">
            <v>12612</v>
          </cell>
          <cell r="C516">
            <v>100</v>
          </cell>
          <cell r="D516">
            <v>22794</v>
          </cell>
          <cell r="E516">
            <v>100</v>
          </cell>
          <cell r="F516">
            <v>1257</v>
          </cell>
          <cell r="G516">
            <v>100</v>
          </cell>
          <cell r="H516">
            <v>2</v>
          </cell>
          <cell r="I516">
            <v>100</v>
          </cell>
          <cell r="J516">
            <v>36665</v>
          </cell>
          <cell r="K516">
            <v>100</v>
          </cell>
        </row>
        <row r="519">
          <cell r="A519" t="str">
            <v>5.4.3.  Arbeidsplaatsongevallen volgens maand van het ongeval  : verdeling volgens gevolgen en geslacht - 2019</v>
          </cell>
        </row>
        <row r="520">
          <cell r="H520" t="str">
            <v>1- Femme</v>
          </cell>
          <cell r="R520" t="str">
            <v>2- Homme</v>
          </cell>
          <cell r="T520" t="str">
            <v>Total</v>
          </cell>
        </row>
        <row r="521">
          <cell r="B521" t="str">
            <v>1-CSS</v>
          </cell>
          <cell r="D521" t="str">
            <v>2-IT &lt;= 6 MOIS</v>
          </cell>
          <cell r="F521" t="str">
            <v>3-IT &gt; 6 MOIS</v>
          </cell>
          <cell r="H521" t="str">
            <v>Total</v>
          </cell>
          <cell r="J521" t="str">
            <v>1-CSS</v>
          </cell>
          <cell r="L521" t="str">
            <v>2-IT &lt;= 6 MOIS</v>
          </cell>
          <cell r="N521" t="str">
            <v>3-IT &gt; 6 MOIS</v>
          </cell>
          <cell r="P521" t="str">
            <v>4-Mortel</v>
          </cell>
          <cell r="R521" t="str">
            <v>Total</v>
          </cell>
        </row>
        <row r="522">
          <cell r="A522" t="str">
            <v>a-Janvier</v>
          </cell>
          <cell r="B522">
            <v>697</v>
          </cell>
          <cell r="C522">
            <v>9.6337249481686253</v>
          </cell>
          <cell r="D522">
            <v>1092</v>
          </cell>
          <cell r="E522">
            <v>11.366711772665765</v>
          </cell>
          <cell r="F522">
            <v>72</v>
          </cell>
          <cell r="G522">
            <v>11.410459587955627</v>
          </cell>
          <cell r="H522">
            <v>1861</v>
          </cell>
          <cell r="I522">
            <v>10.650718251015853</v>
          </cell>
          <cell r="J522">
            <v>472</v>
          </cell>
          <cell r="K522">
            <v>8.7781290682536728</v>
          </cell>
          <cell r="L522">
            <v>1311</v>
          </cell>
          <cell r="M522">
            <v>9.9416091605368919</v>
          </cell>
          <cell r="N522">
            <v>66</v>
          </cell>
          <cell r="O522">
            <v>10.543130990415333</v>
          </cell>
          <cell r="P522">
            <v>0</v>
          </cell>
          <cell r="Q522">
            <v>0</v>
          </cell>
          <cell r="R522">
            <v>1849</v>
          </cell>
          <cell r="S522">
            <v>9.634222592746978</v>
          </cell>
          <cell r="T522">
            <v>3710</v>
          </cell>
          <cell r="U522">
            <v>10.118641756443475</v>
          </cell>
        </row>
        <row r="523">
          <cell r="A523" t="str">
            <v>b-Février</v>
          </cell>
          <cell r="B523">
            <v>663</v>
          </cell>
          <cell r="C523">
            <v>9.1637871458189366</v>
          </cell>
          <cell r="D523">
            <v>824</v>
          </cell>
          <cell r="E523">
            <v>8.5770792130737998</v>
          </cell>
          <cell r="F523">
            <v>58</v>
          </cell>
          <cell r="G523">
            <v>9.1917591125198097</v>
          </cell>
          <cell r="H523">
            <v>1545</v>
          </cell>
          <cell r="I523">
            <v>8.842213701138899</v>
          </cell>
          <cell r="J523">
            <v>491</v>
          </cell>
          <cell r="K523">
            <v>9.1314859587130375</v>
          </cell>
          <cell r="L523">
            <v>1078</v>
          </cell>
          <cell r="M523">
            <v>8.1747175248350654</v>
          </cell>
          <cell r="N523">
            <v>61</v>
          </cell>
          <cell r="O523">
            <v>9.7444089456869012</v>
          </cell>
          <cell r="P523">
            <v>0</v>
          </cell>
          <cell r="Q523">
            <v>0</v>
          </cell>
          <cell r="R523">
            <v>1630</v>
          </cell>
          <cell r="S523">
            <v>8.4931221342225935</v>
          </cell>
          <cell r="T523">
            <v>3175</v>
          </cell>
          <cell r="U523">
            <v>8.6594845220237282</v>
          </cell>
        </row>
        <row r="524">
          <cell r="A524" t="str">
            <v>c-Mars</v>
          </cell>
          <cell r="B524">
            <v>597</v>
          </cell>
          <cell r="C524">
            <v>8.2515549412577744</v>
          </cell>
          <cell r="D524">
            <v>874</v>
          </cell>
          <cell r="E524">
            <v>9.0975330488185691</v>
          </cell>
          <cell r="F524">
            <v>42</v>
          </cell>
          <cell r="G524">
            <v>6.6561014263074476</v>
          </cell>
          <cell r="H524">
            <v>1513</v>
          </cell>
          <cell r="I524">
            <v>8.6590739998855373</v>
          </cell>
          <cell r="J524">
            <v>464</v>
          </cell>
          <cell r="K524">
            <v>8.6293472196392038</v>
          </cell>
          <cell r="L524">
            <v>1135</v>
          </cell>
          <cell r="M524">
            <v>8.606961401380147</v>
          </cell>
          <cell r="N524">
            <v>65</v>
          </cell>
          <cell r="O524">
            <v>10.383386581469649</v>
          </cell>
          <cell r="P524">
            <v>1</v>
          </cell>
          <cell r="Q524">
            <v>50</v>
          </cell>
          <cell r="R524">
            <v>1665</v>
          </cell>
          <cell r="S524">
            <v>8.6754897874114203</v>
          </cell>
          <cell r="T524">
            <v>3178</v>
          </cell>
          <cell r="U524">
            <v>8.6676667121232782</v>
          </cell>
        </row>
        <row r="525">
          <cell r="A525" t="str">
            <v>d-Avril</v>
          </cell>
          <cell r="B525">
            <v>513</v>
          </cell>
          <cell r="C525">
            <v>7.0905321354526611</v>
          </cell>
          <cell r="D525">
            <v>730</v>
          </cell>
          <cell r="E525">
            <v>7.5986260018736331</v>
          </cell>
          <cell r="F525">
            <v>45</v>
          </cell>
          <cell r="G525">
            <v>7.1315372424722661</v>
          </cell>
          <cell r="H525">
            <v>1288</v>
          </cell>
          <cell r="I525">
            <v>7.3713729754478337</v>
          </cell>
          <cell r="J525">
            <v>392</v>
          </cell>
          <cell r="K525">
            <v>7.2903105821089831</v>
          </cell>
          <cell r="L525">
            <v>1087</v>
          </cell>
          <cell r="M525">
            <v>8.2429665579737623</v>
          </cell>
          <cell r="N525">
            <v>48</v>
          </cell>
          <cell r="O525">
            <v>7.6677316293929714</v>
          </cell>
          <cell r="P525">
            <v>0</v>
          </cell>
          <cell r="Q525">
            <v>0</v>
          </cell>
          <cell r="R525">
            <v>1527</v>
          </cell>
          <cell r="S525">
            <v>7.9564401834097547</v>
          </cell>
          <cell r="T525">
            <v>2815</v>
          </cell>
          <cell r="U525">
            <v>7.6776217100777311</v>
          </cell>
        </row>
        <row r="526">
          <cell r="A526" t="str">
            <v>e-Mai</v>
          </cell>
          <cell r="B526">
            <v>696</v>
          </cell>
          <cell r="C526">
            <v>9.6199032480995168</v>
          </cell>
          <cell r="D526">
            <v>913</v>
          </cell>
          <cell r="E526">
            <v>9.5034870406994898</v>
          </cell>
          <cell r="F526">
            <v>53</v>
          </cell>
          <cell r="G526">
            <v>8.3993660855784462</v>
          </cell>
          <cell r="H526">
            <v>1662</v>
          </cell>
          <cell r="I526">
            <v>9.5118182338465065</v>
          </cell>
          <cell r="J526">
            <v>533</v>
          </cell>
          <cell r="K526">
            <v>9.9125906639389996</v>
          </cell>
          <cell r="L526">
            <v>1125</v>
          </cell>
          <cell r="M526">
            <v>8.53112914233715</v>
          </cell>
          <cell r="N526">
            <v>42</v>
          </cell>
          <cell r="O526">
            <v>6.7092651757188495</v>
          </cell>
          <cell r="P526">
            <v>0</v>
          </cell>
          <cell r="Q526">
            <v>0</v>
          </cell>
          <cell r="R526">
            <v>1700</v>
          </cell>
          <cell r="S526">
            <v>8.8578574406002506</v>
          </cell>
          <cell r="T526">
            <v>3362</v>
          </cell>
          <cell r="U526">
            <v>9.1695077048956772</v>
          </cell>
        </row>
        <row r="527">
          <cell r="A527" t="str">
            <v>f-Juin</v>
          </cell>
          <cell r="B527">
            <v>728</v>
          </cell>
          <cell r="C527">
            <v>10.062197650310988</v>
          </cell>
          <cell r="D527">
            <v>690</v>
          </cell>
          <cell r="E527">
            <v>7.1822629332778183</v>
          </cell>
          <cell r="F527">
            <v>41</v>
          </cell>
          <cell r="G527">
            <v>6.4976228209191751</v>
          </cell>
          <cell r="H527">
            <v>1459</v>
          </cell>
          <cell r="I527">
            <v>8.3500257540204892</v>
          </cell>
          <cell r="J527">
            <v>485</v>
          </cell>
          <cell r="K527">
            <v>9.0198995722521857</v>
          </cell>
          <cell r="L527">
            <v>1058</v>
          </cell>
          <cell r="M527">
            <v>8.0230530067490715</v>
          </cell>
          <cell r="N527">
            <v>42</v>
          </cell>
          <cell r="O527">
            <v>6.7092651757188495</v>
          </cell>
          <cell r="P527">
            <v>0</v>
          </cell>
          <cell r="Q527">
            <v>0</v>
          </cell>
          <cell r="R527">
            <v>1585</v>
          </cell>
          <cell r="S527">
            <v>8.258649437265527</v>
          </cell>
          <cell r="T527">
            <v>3044</v>
          </cell>
          <cell r="U527">
            <v>8.3021955543433794</v>
          </cell>
        </row>
        <row r="528">
          <cell r="A528" t="str">
            <v>g-Juillet</v>
          </cell>
          <cell r="B528">
            <v>352</v>
          </cell>
          <cell r="C528">
            <v>4.8652384243261926</v>
          </cell>
          <cell r="D528">
            <v>584</v>
          </cell>
          <cell r="E528">
            <v>6.0789008014989072</v>
          </cell>
          <cell r="F528">
            <v>28</v>
          </cell>
          <cell r="G528">
            <v>4.4374009508716323</v>
          </cell>
          <cell r="H528">
            <v>964</v>
          </cell>
          <cell r="I528">
            <v>5.5170835002575389</v>
          </cell>
          <cell r="J528">
            <v>412</v>
          </cell>
          <cell r="K528">
            <v>7.6622652036451537</v>
          </cell>
          <cell r="L528">
            <v>999</v>
          </cell>
          <cell r="M528">
            <v>7.5756426783953881</v>
          </cell>
          <cell r="N528">
            <v>32</v>
          </cell>
          <cell r="O528">
            <v>5.1118210862619806</v>
          </cell>
          <cell r="P528">
            <v>1</v>
          </cell>
          <cell r="Q528">
            <v>50</v>
          </cell>
          <cell r="R528">
            <v>1444</v>
          </cell>
          <cell r="S528">
            <v>7.52396832013339</v>
          </cell>
          <cell r="T528">
            <v>2408</v>
          </cell>
          <cell r="U528">
            <v>6.5675712532387847</v>
          </cell>
        </row>
        <row r="529">
          <cell r="A529" t="str">
            <v>h-Août</v>
          </cell>
          <cell r="B529">
            <v>366</v>
          </cell>
          <cell r="C529">
            <v>5.0587422252937113</v>
          </cell>
          <cell r="D529">
            <v>525</v>
          </cell>
          <cell r="E529">
            <v>5.4647652753200795</v>
          </cell>
          <cell r="F529">
            <v>24</v>
          </cell>
          <cell r="G529">
            <v>3.8034865293185423</v>
          </cell>
          <cell r="H529">
            <v>915</v>
          </cell>
          <cell r="I529">
            <v>5.2366508327133294</v>
          </cell>
          <cell r="J529">
            <v>346</v>
          </cell>
          <cell r="K529">
            <v>6.4348149525757865</v>
          </cell>
          <cell r="L529">
            <v>915</v>
          </cell>
          <cell r="M529">
            <v>6.9386517024342167</v>
          </cell>
          <cell r="N529">
            <v>43</v>
          </cell>
          <cell r="O529">
            <v>6.8690095846645374</v>
          </cell>
          <cell r="P529">
            <v>0</v>
          </cell>
          <cell r="Q529">
            <v>0</v>
          </cell>
          <cell r="R529">
            <v>1304</v>
          </cell>
          <cell r="S529">
            <v>6.7944977073780732</v>
          </cell>
          <cell r="T529">
            <v>2219</v>
          </cell>
          <cell r="U529">
            <v>6.0520932769671347</v>
          </cell>
        </row>
        <row r="530">
          <cell r="A530" t="str">
            <v>i-Septembre</v>
          </cell>
          <cell r="B530">
            <v>699</v>
          </cell>
          <cell r="C530">
            <v>9.6613683483068424</v>
          </cell>
          <cell r="D530">
            <v>922</v>
          </cell>
          <cell r="E530">
            <v>9.5971687311335483</v>
          </cell>
          <cell r="F530">
            <v>86</v>
          </cell>
          <cell r="G530">
            <v>13.629160063391444</v>
          </cell>
          <cell r="H530">
            <v>1707</v>
          </cell>
          <cell r="I530">
            <v>9.7693584387340469</v>
          </cell>
          <cell r="J530">
            <v>436</v>
          </cell>
          <cell r="K530">
            <v>8.1086107494885624</v>
          </cell>
          <cell r="L530">
            <v>1222</v>
          </cell>
          <cell r="M530">
            <v>9.2667020550542194</v>
          </cell>
          <cell r="N530">
            <v>70</v>
          </cell>
          <cell r="O530">
            <v>11.182108626198083</v>
          </cell>
          <cell r="P530">
            <v>0</v>
          </cell>
          <cell r="Q530">
            <v>0</v>
          </cell>
          <cell r="R530">
            <v>1728</v>
          </cell>
          <cell r="S530">
            <v>9.0037515631513134</v>
          </cell>
          <cell r="T530">
            <v>3435</v>
          </cell>
          <cell r="U530">
            <v>9.3686076639847258</v>
          </cell>
        </row>
        <row r="531">
          <cell r="A531" t="str">
            <v>j-Octobre</v>
          </cell>
          <cell r="B531">
            <v>698</v>
          </cell>
          <cell r="C531">
            <v>9.6475466482377321</v>
          </cell>
          <cell r="D531">
            <v>967</v>
          </cell>
          <cell r="E531">
            <v>10.065577183303841</v>
          </cell>
          <cell r="F531">
            <v>76</v>
          </cell>
          <cell r="G531">
            <v>12.044374009508717</v>
          </cell>
          <cell r="H531">
            <v>1741</v>
          </cell>
          <cell r="I531">
            <v>9.9639443713157441</v>
          </cell>
          <cell r="J531">
            <v>532</v>
          </cell>
          <cell r="K531">
            <v>9.8939929328621901</v>
          </cell>
          <cell r="L531">
            <v>1299</v>
          </cell>
          <cell r="M531">
            <v>9.8506104496852966</v>
          </cell>
          <cell r="N531">
            <v>46</v>
          </cell>
          <cell r="O531">
            <v>7.3482428115015974</v>
          </cell>
          <cell r="P531">
            <v>0</v>
          </cell>
          <cell r="Q531">
            <v>0</v>
          </cell>
          <cell r="R531">
            <v>1877</v>
          </cell>
          <cell r="S531">
            <v>9.7801167152980408</v>
          </cell>
          <cell r="T531">
            <v>3618</v>
          </cell>
          <cell r="U531">
            <v>9.8677212600572766</v>
          </cell>
        </row>
        <row r="532">
          <cell r="A532" t="str">
            <v>k-Novembre</v>
          </cell>
          <cell r="B532">
            <v>648</v>
          </cell>
          <cell r="C532">
            <v>8.9564616447823084</v>
          </cell>
          <cell r="D532">
            <v>808</v>
          </cell>
          <cell r="E532">
            <v>8.4105339856354746</v>
          </cell>
          <cell r="F532">
            <v>62</v>
          </cell>
          <cell r="G532">
            <v>9.8256735340728998</v>
          </cell>
          <cell r="H532">
            <v>1518</v>
          </cell>
          <cell r="I532">
            <v>8.6876895782063759</v>
          </cell>
          <cell r="J532">
            <v>419</v>
          </cell>
          <cell r="K532">
            <v>7.7924493211828167</v>
          </cell>
          <cell r="L532">
            <v>1071</v>
          </cell>
          <cell r="M532">
            <v>8.1216349435049668</v>
          </cell>
          <cell r="N532">
            <v>60</v>
          </cell>
          <cell r="O532">
            <v>9.5846645367412133</v>
          </cell>
          <cell r="P532">
            <v>0</v>
          </cell>
          <cell r="Q532">
            <v>0</v>
          </cell>
          <cell r="R532">
            <v>1550</v>
          </cell>
          <cell r="S532">
            <v>8.0762817840766985</v>
          </cell>
          <cell r="T532">
            <v>3068</v>
          </cell>
          <cell r="U532">
            <v>8.3676530751397795</v>
          </cell>
        </row>
        <row r="533">
          <cell r="A533" t="str">
            <v>l-Décembre</v>
          </cell>
          <cell r="B533">
            <v>578</v>
          </cell>
          <cell r="C533">
            <v>7.988942639944713</v>
          </cell>
          <cell r="D533">
            <v>678</v>
          </cell>
          <cell r="E533">
            <v>7.0573540126990739</v>
          </cell>
          <cell r="F533">
            <v>44</v>
          </cell>
          <cell r="G533">
            <v>6.9730586370839935</v>
          </cell>
          <cell r="H533">
            <v>1300</v>
          </cell>
          <cell r="I533">
            <v>7.4400503634178445</v>
          </cell>
          <cell r="J533">
            <v>395</v>
          </cell>
          <cell r="K533">
            <v>7.3461037753394089</v>
          </cell>
          <cell r="L533">
            <v>887</v>
          </cell>
          <cell r="M533">
            <v>6.7263213771138233</v>
          </cell>
          <cell r="N533">
            <v>51</v>
          </cell>
          <cell r="O533">
            <v>8.1469648562300314</v>
          </cell>
          <cell r="P533">
            <v>0</v>
          </cell>
          <cell r="Q533">
            <v>0</v>
          </cell>
          <cell r="R533">
            <v>1333</v>
          </cell>
          <cell r="S533">
            <v>6.9456023343059625</v>
          </cell>
          <cell r="T533">
            <v>2633</v>
          </cell>
          <cell r="U533">
            <v>7.181235510705033</v>
          </cell>
        </row>
        <row r="534">
          <cell r="A534" t="str">
            <v>Total</v>
          </cell>
          <cell r="B534">
            <v>7235</v>
          </cell>
          <cell r="C534">
            <v>100</v>
          </cell>
          <cell r="D534">
            <v>9607</v>
          </cell>
          <cell r="E534">
            <v>100</v>
          </cell>
          <cell r="F534">
            <v>631</v>
          </cell>
          <cell r="G534">
            <v>100</v>
          </cell>
          <cell r="H534">
            <v>17473</v>
          </cell>
          <cell r="I534">
            <v>100</v>
          </cell>
          <cell r="J534">
            <v>5377</v>
          </cell>
          <cell r="K534">
            <v>100</v>
          </cell>
          <cell r="L534">
            <v>13187</v>
          </cell>
          <cell r="M534">
            <v>100</v>
          </cell>
          <cell r="N534">
            <v>626</v>
          </cell>
          <cell r="O534">
            <v>100</v>
          </cell>
          <cell r="P534">
            <v>2</v>
          </cell>
          <cell r="Q534">
            <v>100</v>
          </cell>
          <cell r="R534">
            <v>19192</v>
          </cell>
          <cell r="S534">
            <v>100</v>
          </cell>
          <cell r="T534">
            <v>36665</v>
          </cell>
          <cell r="U534">
            <v>100</v>
          </cell>
        </row>
        <row r="537">
          <cell r="A537" t="str">
            <v>5.4.4.  Arbeidsplaatsongevallen volgens maand van het ongeval : verdeling volgens gevolgen en generatie in absolute frequentie 2019</v>
          </cell>
        </row>
        <row r="538">
          <cell r="E538" t="str">
            <v>15 - 24 ans</v>
          </cell>
          <cell r="J538" t="str">
            <v>25 - 49 ans</v>
          </cell>
          <cell r="O538" t="str">
            <v>50 ans et plus</v>
          </cell>
          <cell r="P538" t="str">
            <v>Total</v>
          </cell>
        </row>
        <row r="539">
          <cell r="B539" t="str">
            <v>1-CSS</v>
          </cell>
          <cell r="C539" t="str">
            <v>2-IT &lt;= 6 MOIS</v>
          </cell>
          <cell r="D539" t="str">
            <v>3-IT &gt; 6 MOIS</v>
          </cell>
          <cell r="E539" t="str">
            <v>Total</v>
          </cell>
          <cell r="F539" t="str">
            <v>1-CSS</v>
          </cell>
          <cell r="G539" t="str">
            <v>2-IT &lt;= 6 MOIS</v>
          </cell>
          <cell r="H539" t="str">
            <v>3-IT &gt; 6 MOIS</v>
          </cell>
          <cell r="I539" t="str">
            <v>4-Mortel</v>
          </cell>
          <cell r="J539" t="str">
            <v>Total</v>
          </cell>
          <cell r="K539" t="str">
            <v>1-CSS</v>
          </cell>
          <cell r="L539" t="str">
            <v>2-IT &lt;= 6 MOIS</v>
          </cell>
          <cell r="M539" t="str">
            <v>3-IT &gt; 6 MOIS</v>
          </cell>
          <cell r="N539" t="str">
            <v>4-Mortel</v>
          </cell>
          <cell r="O539" t="str">
            <v>Total</v>
          </cell>
        </row>
        <row r="540">
          <cell r="A540" t="str">
            <v>a-Janvier</v>
          </cell>
          <cell r="B540">
            <v>64</v>
          </cell>
          <cell r="C540">
            <v>109</v>
          </cell>
          <cell r="D540">
            <v>1</v>
          </cell>
          <cell r="E540">
            <v>174</v>
          </cell>
          <cell r="F540">
            <v>728</v>
          </cell>
          <cell r="G540">
            <v>1520</v>
          </cell>
          <cell r="H540">
            <v>68</v>
          </cell>
          <cell r="I540">
            <v>0</v>
          </cell>
          <cell r="J540">
            <v>2316</v>
          </cell>
          <cell r="K540">
            <v>377</v>
          </cell>
          <cell r="L540">
            <v>774</v>
          </cell>
          <cell r="M540">
            <v>69</v>
          </cell>
          <cell r="N540">
            <v>0</v>
          </cell>
          <cell r="O540">
            <v>1220</v>
          </cell>
          <cell r="P540">
            <v>3710</v>
          </cell>
        </row>
        <row r="541">
          <cell r="A541" t="str">
            <v>b-Février</v>
          </cell>
          <cell r="B541">
            <v>73</v>
          </cell>
          <cell r="C541">
            <v>99</v>
          </cell>
          <cell r="D541">
            <v>1</v>
          </cell>
          <cell r="E541">
            <v>173</v>
          </cell>
          <cell r="F541">
            <v>746</v>
          </cell>
          <cell r="G541">
            <v>1209</v>
          </cell>
          <cell r="H541">
            <v>70</v>
          </cell>
          <cell r="I541">
            <v>0</v>
          </cell>
          <cell r="J541">
            <v>2025</v>
          </cell>
          <cell r="K541">
            <v>335</v>
          </cell>
          <cell r="L541">
            <v>594</v>
          </cell>
          <cell r="M541">
            <v>48</v>
          </cell>
          <cell r="N541">
            <v>0</v>
          </cell>
          <cell r="O541">
            <v>977</v>
          </cell>
          <cell r="P541">
            <v>3175</v>
          </cell>
        </row>
        <row r="542">
          <cell r="A542" t="str">
            <v>c-Mars</v>
          </cell>
          <cell r="B542">
            <v>73</v>
          </cell>
          <cell r="C542">
            <v>91</v>
          </cell>
          <cell r="D542">
            <v>1</v>
          </cell>
          <cell r="E542">
            <v>165</v>
          </cell>
          <cell r="F542">
            <v>670</v>
          </cell>
          <cell r="G542">
            <v>1298</v>
          </cell>
          <cell r="H542">
            <v>68</v>
          </cell>
          <cell r="I542">
            <v>1</v>
          </cell>
          <cell r="J542">
            <v>2037</v>
          </cell>
          <cell r="K542">
            <v>318</v>
          </cell>
          <cell r="L542">
            <v>620</v>
          </cell>
          <cell r="M542">
            <v>38</v>
          </cell>
          <cell r="N542">
            <v>0</v>
          </cell>
          <cell r="O542">
            <v>976</v>
          </cell>
          <cell r="P542">
            <v>3178</v>
          </cell>
        </row>
        <row r="543">
          <cell r="A543" t="str">
            <v>d-Avril</v>
          </cell>
          <cell r="B543">
            <v>70</v>
          </cell>
          <cell r="C543">
            <v>97</v>
          </cell>
          <cell r="D543">
            <v>1</v>
          </cell>
          <cell r="E543">
            <v>168</v>
          </cell>
          <cell r="F543">
            <v>573</v>
          </cell>
          <cell r="G543">
            <v>1162</v>
          </cell>
          <cell r="H543">
            <v>52</v>
          </cell>
          <cell r="I543">
            <v>0</v>
          </cell>
          <cell r="J543">
            <v>1787</v>
          </cell>
          <cell r="K543">
            <v>262</v>
          </cell>
          <cell r="L543">
            <v>558</v>
          </cell>
          <cell r="M543">
            <v>40</v>
          </cell>
          <cell r="N543">
            <v>0</v>
          </cell>
          <cell r="O543">
            <v>860</v>
          </cell>
          <cell r="P543">
            <v>2815</v>
          </cell>
        </row>
        <row r="544">
          <cell r="A544" t="str">
            <v>e-Mai</v>
          </cell>
          <cell r="B544">
            <v>66</v>
          </cell>
          <cell r="C544">
            <v>104</v>
          </cell>
          <cell r="D544">
            <v>1</v>
          </cell>
          <cell r="E544">
            <v>171</v>
          </cell>
          <cell r="F544">
            <v>811</v>
          </cell>
          <cell r="G544">
            <v>1316</v>
          </cell>
          <cell r="H544">
            <v>50</v>
          </cell>
          <cell r="I544">
            <v>0</v>
          </cell>
          <cell r="J544">
            <v>2177</v>
          </cell>
          <cell r="K544">
            <v>352</v>
          </cell>
          <cell r="L544">
            <v>618</v>
          </cell>
          <cell r="M544">
            <v>44</v>
          </cell>
          <cell r="N544">
            <v>0</v>
          </cell>
          <cell r="O544">
            <v>1014</v>
          </cell>
          <cell r="P544">
            <v>3362</v>
          </cell>
        </row>
        <row r="545">
          <cell r="A545" t="str">
            <v>f-Juin</v>
          </cell>
          <cell r="B545">
            <v>68</v>
          </cell>
          <cell r="C545">
            <v>97</v>
          </cell>
          <cell r="D545">
            <v>0</v>
          </cell>
          <cell r="E545">
            <v>165</v>
          </cell>
          <cell r="F545">
            <v>747</v>
          </cell>
          <cell r="G545">
            <v>1125</v>
          </cell>
          <cell r="H545">
            <v>43</v>
          </cell>
          <cell r="I545">
            <v>0</v>
          </cell>
          <cell r="J545">
            <v>1915</v>
          </cell>
          <cell r="K545">
            <v>398</v>
          </cell>
          <cell r="L545">
            <v>526</v>
          </cell>
          <cell r="M545">
            <v>40</v>
          </cell>
          <cell r="N545">
            <v>0</v>
          </cell>
          <cell r="O545">
            <v>964</v>
          </cell>
          <cell r="P545">
            <v>3044</v>
          </cell>
        </row>
        <row r="546">
          <cell r="A546" t="str">
            <v>g-Juillet</v>
          </cell>
          <cell r="B546">
            <v>109</v>
          </cell>
          <cell r="C546">
            <v>177</v>
          </cell>
          <cell r="D546">
            <v>0</v>
          </cell>
          <cell r="E546">
            <v>286</v>
          </cell>
          <cell r="F546">
            <v>451</v>
          </cell>
          <cell r="G546">
            <v>971</v>
          </cell>
          <cell r="H546">
            <v>36</v>
          </cell>
          <cell r="I546">
            <v>0</v>
          </cell>
          <cell r="J546">
            <v>1458</v>
          </cell>
          <cell r="K546">
            <v>204</v>
          </cell>
          <cell r="L546">
            <v>435</v>
          </cell>
          <cell r="M546">
            <v>24</v>
          </cell>
          <cell r="N546">
            <v>1</v>
          </cell>
          <cell r="O546">
            <v>664</v>
          </cell>
          <cell r="P546">
            <v>2408</v>
          </cell>
        </row>
        <row r="547">
          <cell r="A547" t="str">
            <v>h-Août</v>
          </cell>
          <cell r="B547">
            <v>85</v>
          </cell>
          <cell r="C547">
            <v>148</v>
          </cell>
          <cell r="D547">
            <v>1</v>
          </cell>
          <cell r="E547">
            <v>234</v>
          </cell>
          <cell r="F547">
            <v>415</v>
          </cell>
          <cell r="G547">
            <v>913</v>
          </cell>
          <cell r="H547">
            <v>33</v>
          </cell>
          <cell r="I547">
            <v>0</v>
          </cell>
          <cell r="J547">
            <v>1361</v>
          </cell>
          <cell r="K547">
            <v>212</v>
          </cell>
          <cell r="L547">
            <v>379</v>
          </cell>
          <cell r="M547">
            <v>33</v>
          </cell>
          <cell r="N547">
            <v>0</v>
          </cell>
          <cell r="O547">
            <v>624</v>
          </cell>
          <cell r="P547">
            <v>2219</v>
          </cell>
        </row>
        <row r="548">
          <cell r="A548" t="str">
            <v>i-Septembre</v>
          </cell>
          <cell r="B548">
            <v>62</v>
          </cell>
          <cell r="C548">
            <v>122</v>
          </cell>
          <cell r="D548">
            <v>2</v>
          </cell>
          <cell r="E548">
            <v>186</v>
          </cell>
          <cell r="F548">
            <v>725</v>
          </cell>
          <cell r="G548">
            <v>1353</v>
          </cell>
          <cell r="H548">
            <v>83</v>
          </cell>
          <cell r="I548">
            <v>0</v>
          </cell>
          <cell r="J548">
            <v>2161</v>
          </cell>
          <cell r="K548">
            <v>348</v>
          </cell>
          <cell r="L548">
            <v>669</v>
          </cell>
          <cell r="M548">
            <v>71</v>
          </cell>
          <cell r="N548">
            <v>0</v>
          </cell>
          <cell r="O548">
            <v>1088</v>
          </cell>
          <cell r="P548">
            <v>3435</v>
          </cell>
        </row>
        <row r="549">
          <cell r="A549" t="str">
            <v>j-Octobre</v>
          </cell>
          <cell r="B549">
            <v>75</v>
          </cell>
          <cell r="C549">
            <v>133</v>
          </cell>
          <cell r="D549">
            <v>0</v>
          </cell>
          <cell r="E549">
            <v>208</v>
          </cell>
          <cell r="F549">
            <v>791</v>
          </cell>
          <cell r="G549">
            <v>1443</v>
          </cell>
          <cell r="H549">
            <v>66</v>
          </cell>
          <cell r="I549">
            <v>0</v>
          </cell>
          <cell r="J549">
            <v>2300</v>
          </cell>
          <cell r="K549">
            <v>364</v>
          </cell>
          <cell r="L549">
            <v>690</v>
          </cell>
          <cell r="M549">
            <v>56</v>
          </cell>
          <cell r="N549">
            <v>0</v>
          </cell>
          <cell r="O549">
            <v>1110</v>
          </cell>
          <cell r="P549">
            <v>3618</v>
          </cell>
        </row>
        <row r="550">
          <cell r="A550" t="str">
            <v>k-Novembre</v>
          </cell>
          <cell r="B550">
            <v>67</v>
          </cell>
          <cell r="C550">
            <v>105</v>
          </cell>
          <cell r="D550">
            <v>2</v>
          </cell>
          <cell r="E550">
            <v>174</v>
          </cell>
          <cell r="F550">
            <v>689</v>
          </cell>
          <cell r="G550">
            <v>1205</v>
          </cell>
          <cell r="H550">
            <v>66</v>
          </cell>
          <cell r="I550">
            <v>0</v>
          </cell>
          <cell r="J550">
            <v>1960</v>
          </cell>
          <cell r="K550">
            <v>311</v>
          </cell>
          <cell r="L550">
            <v>569</v>
          </cell>
          <cell r="M550">
            <v>54</v>
          </cell>
          <cell r="N550">
            <v>0</v>
          </cell>
          <cell r="O550">
            <v>934</v>
          </cell>
          <cell r="P550">
            <v>3068</v>
          </cell>
        </row>
        <row r="551">
          <cell r="A551" t="str">
            <v>l-Décembre</v>
          </cell>
          <cell r="B551">
            <v>66</v>
          </cell>
          <cell r="C551">
            <v>91</v>
          </cell>
          <cell r="D551">
            <v>1</v>
          </cell>
          <cell r="E551">
            <v>158</v>
          </cell>
          <cell r="F551">
            <v>656</v>
          </cell>
          <cell r="G551">
            <v>1008</v>
          </cell>
          <cell r="H551">
            <v>45</v>
          </cell>
          <cell r="I551">
            <v>0</v>
          </cell>
          <cell r="J551">
            <v>1709</v>
          </cell>
          <cell r="K551">
            <v>251</v>
          </cell>
          <cell r="L551">
            <v>466</v>
          </cell>
          <cell r="M551">
            <v>49</v>
          </cell>
          <cell r="N551">
            <v>0</v>
          </cell>
          <cell r="O551">
            <v>766</v>
          </cell>
          <cell r="P551">
            <v>2633</v>
          </cell>
        </row>
        <row r="552">
          <cell r="A552" t="str">
            <v>Total</v>
          </cell>
          <cell r="B552">
            <v>878</v>
          </cell>
          <cell r="C552">
            <v>1373</v>
          </cell>
          <cell r="D552">
            <v>11</v>
          </cell>
          <cell r="E552">
            <v>2262</v>
          </cell>
          <cell r="F552">
            <v>8002</v>
          </cell>
          <cell r="G552">
            <v>14523</v>
          </cell>
          <cell r="H552">
            <v>680</v>
          </cell>
          <cell r="I552">
            <v>1</v>
          </cell>
          <cell r="J552">
            <v>23206</v>
          </cell>
          <cell r="K552">
            <v>3732</v>
          </cell>
          <cell r="L552">
            <v>6898</v>
          </cell>
          <cell r="M552">
            <v>566</v>
          </cell>
          <cell r="N552">
            <v>1</v>
          </cell>
          <cell r="O552">
            <v>11197</v>
          </cell>
          <cell r="P552">
            <v>36665</v>
          </cell>
        </row>
        <row r="555">
          <cell r="A555" t="str">
            <v>5.4.5.  Arbeidsplaatsongevallen volgens maand van het ongeval : verdeling volgens gevolgen en generatie in relatieve frequentie 2019</v>
          </cell>
        </row>
        <row r="556">
          <cell r="E556" t="str">
            <v>15 - 24 ans</v>
          </cell>
          <cell r="J556" t="str">
            <v>25 - 49 ans</v>
          </cell>
          <cell r="O556" t="str">
            <v>50 ans et plus</v>
          </cell>
          <cell r="P556" t="str">
            <v>Total</v>
          </cell>
        </row>
        <row r="557">
          <cell r="B557" t="str">
            <v>1-CSS</v>
          </cell>
          <cell r="C557" t="str">
            <v>2-IT &lt;= 6 MOIS</v>
          </cell>
          <cell r="D557" t="str">
            <v>3-IT &gt; 6 MOIS</v>
          </cell>
          <cell r="E557" t="str">
            <v>Total</v>
          </cell>
          <cell r="F557" t="str">
            <v>1-CSS</v>
          </cell>
          <cell r="G557" t="str">
            <v>2-IT &lt;= 6 MOIS</v>
          </cell>
          <cell r="H557" t="str">
            <v>3-IT &gt; 6 MOIS</v>
          </cell>
          <cell r="I557" t="str">
            <v>4-Mortel</v>
          </cell>
          <cell r="J557" t="str">
            <v>Total</v>
          </cell>
          <cell r="K557" t="str">
            <v>1-CSS</v>
          </cell>
          <cell r="L557" t="str">
            <v>2-IT &lt;= 6 MOIS</v>
          </cell>
          <cell r="M557" t="str">
            <v>3-IT &gt; 6 MOIS</v>
          </cell>
          <cell r="N557" t="str">
            <v>4-Mortel</v>
          </cell>
          <cell r="O557" t="str">
            <v>Total</v>
          </cell>
        </row>
        <row r="558">
          <cell r="A558" t="str">
            <v>a-Janvier</v>
          </cell>
          <cell r="B558">
            <v>7.2892938496583142</v>
          </cell>
          <cell r="C558">
            <v>7.9388201019664972</v>
          </cell>
          <cell r="D558">
            <v>9.0909090909090917</v>
          </cell>
          <cell r="E558">
            <v>7.6923076923076925</v>
          </cell>
          <cell r="F558">
            <v>9.0977255686078475</v>
          </cell>
          <cell r="G558">
            <v>10.466157130069545</v>
          </cell>
          <cell r="H558">
            <v>10</v>
          </cell>
          <cell r="I558">
            <v>0</v>
          </cell>
          <cell r="J558">
            <v>9.9801775402913044</v>
          </cell>
          <cell r="K558">
            <v>10.10182207931404</v>
          </cell>
          <cell r="L558">
            <v>11.220643664830385</v>
          </cell>
          <cell r="M558">
            <v>12.190812720848058</v>
          </cell>
          <cell r="N558">
            <v>0</v>
          </cell>
          <cell r="O558">
            <v>10.895775654193088</v>
          </cell>
          <cell r="P558">
            <v>10.118641756443475</v>
          </cell>
        </row>
        <row r="559">
          <cell r="A559" t="str">
            <v>b-Février</v>
          </cell>
          <cell r="B559">
            <v>8.3143507972665152</v>
          </cell>
          <cell r="C559">
            <v>7.2104879825200294</v>
          </cell>
          <cell r="D559">
            <v>9.0909090909090917</v>
          </cell>
          <cell r="E559">
            <v>7.6480990274093719</v>
          </cell>
          <cell r="F559">
            <v>9.322669332666834</v>
          </cell>
          <cell r="G559">
            <v>8.3247262962197901</v>
          </cell>
          <cell r="H559">
            <v>10.294117647058822</v>
          </cell>
          <cell r="I559">
            <v>0</v>
          </cell>
          <cell r="J559">
            <v>8.7261915021977075</v>
          </cell>
          <cell r="K559">
            <v>8.9764201500535901</v>
          </cell>
          <cell r="L559">
            <v>8.6111916497535521</v>
          </cell>
          <cell r="M559">
            <v>8.4805653710247348</v>
          </cell>
          <cell r="N559">
            <v>0</v>
          </cell>
          <cell r="O559">
            <v>8.7255514870054487</v>
          </cell>
          <cell r="P559">
            <v>8.6594845220237282</v>
          </cell>
        </row>
        <row r="560">
          <cell r="A560" t="str">
            <v>c-Mars</v>
          </cell>
          <cell r="B560">
            <v>8.3143507972665152</v>
          </cell>
          <cell r="C560">
            <v>6.6278222869628545</v>
          </cell>
          <cell r="D560">
            <v>9.0909090909090917</v>
          </cell>
          <cell r="E560">
            <v>7.2944297082228111</v>
          </cell>
          <cell r="F560">
            <v>8.3729067733066742</v>
          </cell>
          <cell r="G560">
            <v>8.9375473387041247</v>
          </cell>
          <cell r="H560">
            <v>10</v>
          </cell>
          <cell r="I560">
            <v>100</v>
          </cell>
          <cell r="J560">
            <v>8.7779022666551754</v>
          </cell>
          <cell r="K560">
            <v>8.520900321543408</v>
          </cell>
          <cell r="L560">
            <v>8.988112496375761</v>
          </cell>
          <cell r="M560">
            <v>6.7137809187279167</v>
          </cell>
          <cell r="N560">
            <v>0</v>
          </cell>
          <cell r="O560">
            <v>8.7166205233544698</v>
          </cell>
          <cell r="P560">
            <v>8.6676667121232782</v>
          </cell>
        </row>
        <row r="561">
          <cell r="A561" t="str">
            <v>d-Avril</v>
          </cell>
          <cell r="B561">
            <v>7.9726651480637818</v>
          </cell>
          <cell r="C561">
            <v>7.0648215586307348</v>
          </cell>
          <cell r="D561">
            <v>9.0909090909090917</v>
          </cell>
          <cell r="E561">
            <v>7.4270557029177713</v>
          </cell>
          <cell r="F561">
            <v>7.1607098225443648</v>
          </cell>
          <cell r="G561">
            <v>8.0011017007505334</v>
          </cell>
          <cell r="H561">
            <v>7.6470588235294121</v>
          </cell>
          <cell r="I561">
            <v>0</v>
          </cell>
          <cell r="J561">
            <v>7.7005946737912616</v>
          </cell>
          <cell r="K561">
            <v>7.020364415862808</v>
          </cell>
          <cell r="L561">
            <v>8.0893012467381862</v>
          </cell>
          <cell r="M561">
            <v>7.0671378091872796</v>
          </cell>
          <cell r="N561">
            <v>0</v>
          </cell>
          <cell r="O561">
            <v>7.6806287398410289</v>
          </cell>
          <cell r="P561">
            <v>7.6776217100777311</v>
          </cell>
        </row>
        <row r="562">
          <cell r="A562" t="str">
            <v>e-Mai</v>
          </cell>
          <cell r="B562">
            <v>7.5170842824601358</v>
          </cell>
          <cell r="C562">
            <v>7.5746540422432638</v>
          </cell>
          <cell r="D562">
            <v>9.0909090909090917</v>
          </cell>
          <cell r="E562">
            <v>7.5596816976127323</v>
          </cell>
          <cell r="F562">
            <v>10.134966258435391</v>
          </cell>
          <cell r="G562">
            <v>9.0614886731391593</v>
          </cell>
          <cell r="H562">
            <v>7.3529411764705888</v>
          </cell>
          <cell r="I562">
            <v>0</v>
          </cell>
          <cell r="J562">
            <v>9.3811945186589689</v>
          </cell>
          <cell r="K562">
            <v>9.4319399785637739</v>
          </cell>
          <cell r="L562">
            <v>8.95911858509713</v>
          </cell>
          <cell r="M562">
            <v>7.7738515901060081</v>
          </cell>
          <cell r="N562">
            <v>0</v>
          </cell>
          <cell r="O562">
            <v>9.0559971420916323</v>
          </cell>
          <cell r="P562">
            <v>9.1695077048956772</v>
          </cell>
        </row>
        <row r="563">
          <cell r="A563" t="str">
            <v>f-Juin</v>
          </cell>
          <cell r="B563">
            <v>7.7448747152619593</v>
          </cell>
          <cell r="C563">
            <v>7.0648215586307348</v>
          </cell>
          <cell r="D563">
            <v>0</v>
          </cell>
          <cell r="E563">
            <v>7.2944297082228111</v>
          </cell>
          <cell r="F563">
            <v>9.3351662084478892</v>
          </cell>
          <cell r="G563">
            <v>7.74633340218963</v>
          </cell>
          <cell r="H563">
            <v>6.3235294117647065</v>
          </cell>
          <cell r="I563">
            <v>0</v>
          </cell>
          <cell r="J563">
            <v>8.2521761613375855</v>
          </cell>
          <cell r="K563">
            <v>10.664523043944266</v>
          </cell>
          <cell r="L563">
            <v>7.6253986662800806</v>
          </cell>
          <cell r="M563">
            <v>7.0671378091872796</v>
          </cell>
          <cell r="N563">
            <v>0</v>
          </cell>
          <cell r="O563">
            <v>8.6094489595427337</v>
          </cell>
          <cell r="P563">
            <v>8.3021955543433794</v>
          </cell>
        </row>
        <row r="564">
          <cell r="A564" t="str">
            <v>g-Juillet</v>
          </cell>
          <cell r="B564">
            <v>12.414578587699317</v>
          </cell>
          <cell r="C564">
            <v>12.891478514202477</v>
          </cell>
          <cell r="D564">
            <v>0</v>
          </cell>
          <cell r="E564">
            <v>12.643678160919542</v>
          </cell>
          <cell r="F564">
            <v>5.6360909772556855</v>
          </cell>
          <cell r="G564">
            <v>6.6859464298010058</v>
          </cell>
          <cell r="H564">
            <v>5.2941176470588234</v>
          </cell>
          <cell r="I564">
            <v>0</v>
          </cell>
          <cell r="J564">
            <v>6.2828578815823484</v>
          </cell>
          <cell r="K564">
            <v>5.4662379421221878</v>
          </cell>
          <cell r="L564">
            <v>6.3061757031023493</v>
          </cell>
          <cell r="M564">
            <v>4.2402826855123674</v>
          </cell>
          <cell r="N564">
            <v>100</v>
          </cell>
          <cell r="O564">
            <v>5.9301598642493527</v>
          </cell>
          <cell r="P564">
            <v>6.5675712532387847</v>
          </cell>
        </row>
        <row r="565">
          <cell r="A565" t="str">
            <v>h-Août</v>
          </cell>
          <cell r="B565">
            <v>9.6810933940774486</v>
          </cell>
          <cell r="C565">
            <v>10.779315367807721</v>
          </cell>
          <cell r="D565">
            <v>9.0909090909090917</v>
          </cell>
          <cell r="E565">
            <v>10.344827586206897</v>
          </cell>
          <cell r="F565">
            <v>5.1862034491377154</v>
          </cell>
          <cell r="G565">
            <v>6.2865799077325617</v>
          </cell>
          <cell r="H565">
            <v>4.8529411764705888</v>
          </cell>
          <cell r="I565">
            <v>0</v>
          </cell>
          <cell r="J565">
            <v>5.8648625355511506</v>
          </cell>
          <cell r="K565">
            <v>5.680600214362272</v>
          </cell>
          <cell r="L565">
            <v>5.4943461873006667</v>
          </cell>
          <cell r="M565">
            <v>5.830388692579505</v>
          </cell>
          <cell r="N565">
            <v>0</v>
          </cell>
          <cell r="O565">
            <v>5.5729213182102351</v>
          </cell>
          <cell r="P565">
            <v>6.0520932769671347</v>
          </cell>
        </row>
        <row r="566">
          <cell r="A566" t="str">
            <v>i-Septembre</v>
          </cell>
          <cell r="B566">
            <v>7.0615034168564925</v>
          </cell>
          <cell r="C566">
            <v>8.8856518572469039</v>
          </cell>
          <cell r="D566">
            <v>18.181818181818183</v>
          </cell>
          <cell r="E566">
            <v>8.2228116710875341</v>
          </cell>
          <cell r="F566">
            <v>9.0602349412646834</v>
          </cell>
          <cell r="G566">
            <v>9.3162569717000618</v>
          </cell>
          <cell r="H566">
            <v>12.205882352941176</v>
          </cell>
          <cell r="I566">
            <v>0</v>
          </cell>
          <cell r="J566">
            <v>9.3122468327156778</v>
          </cell>
          <cell r="K566">
            <v>9.32475884244373</v>
          </cell>
          <cell r="L566">
            <v>9.6984633227022332</v>
          </cell>
          <cell r="M566">
            <v>12.544169611307421</v>
          </cell>
          <cell r="N566">
            <v>0</v>
          </cell>
          <cell r="O566">
            <v>9.7168884522639996</v>
          </cell>
          <cell r="P566">
            <v>9.3686076639847258</v>
          </cell>
        </row>
        <row r="567">
          <cell r="A567" t="str">
            <v>j-Octobre</v>
          </cell>
          <cell r="B567">
            <v>8.5421412300683368</v>
          </cell>
          <cell r="C567">
            <v>9.6868171886380203</v>
          </cell>
          <cell r="D567">
            <v>0</v>
          </cell>
          <cell r="E567">
            <v>9.1954022988505741</v>
          </cell>
          <cell r="F567">
            <v>9.8850287428142956</v>
          </cell>
          <cell r="G567">
            <v>9.9359636438752332</v>
          </cell>
          <cell r="H567">
            <v>9.7058823529411775</v>
          </cell>
          <cell r="I567">
            <v>0</v>
          </cell>
          <cell r="J567">
            <v>9.9112298543480133</v>
          </cell>
          <cell r="K567">
            <v>9.7534833869239019</v>
          </cell>
          <cell r="L567">
            <v>10.002899391127864</v>
          </cell>
          <cell r="M567">
            <v>9.8939929328621901</v>
          </cell>
          <cell r="N567">
            <v>0</v>
          </cell>
          <cell r="O567">
            <v>9.9133696525855139</v>
          </cell>
          <cell r="P567">
            <v>9.8677212600572766</v>
          </cell>
        </row>
        <row r="568">
          <cell r="A568" t="str">
            <v>k-Novembre</v>
          </cell>
          <cell r="B568">
            <v>7.6309794988610475</v>
          </cell>
          <cell r="C568">
            <v>7.6474872541879098</v>
          </cell>
          <cell r="D568">
            <v>18.181818181818183</v>
          </cell>
          <cell r="E568">
            <v>7.6923076923076925</v>
          </cell>
          <cell r="F568">
            <v>8.6103474131467124</v>
          </cell>
          <cell r="G568">
            <v>8.2971837774564481</v>
          </cell>
          <cell r="H568">
            <v>9.7058823529411775</v>
          </cell>
          <cell r="I568">
            <v>0</v>
          </cell>
          <cell r="J568">
            <v>8.4460915280530902</v>
          </cell>
          <cell r="K568">
            <v>8.3333333333333321</v>
          </cell>
          <cell r="L568">
            <v>8.2487677587706578</v>
          </cell>
          <cell r="M568">
            <v>9.5406360424028271</v>
          </cell>
          <cell r="N568">
            <v>0</v>
          </cell>
          <cell r="O568">
            <v>8.341520050013397</v>
          </cell>
          <cell r="P568">
            <v>8.3676530751397795</v>
          </cell>
        </row>
        <row r="569">
          <cell r="A569" t="str">
            <v>l-Décembre</v>
          </cell>
          <cell r="B569">
            <v>7.5170842824601358</v>
          </cell>
          <cell r="C569">
            <v>6.6278222869628545</v>
          </cell>
          <cell r="D569">
            <v>9.0909090909090917</v>
          </cell>
          <cell r="E569">
            <v>6.9849690539345719</v>
          </cell>
          <cell r="F569">
            <v>8.1979505123719072</v>
          </cell>
          <cell r="G569">
            <v>6.9407147283619084</v>
          </cell>
          <cell r="H569">
            <v>6.6176470588235308</v>
          </cell>
          <cell r="I569">
            <v>0</v>
          </cell>
          <cell r="J569">
            <v>7.3644747048177193</v>
          </cell>
          <cell r="K569">
            <v>6.7256162915326909</v>
          </cell>
          <cell r="L569">
            <v>6.7555813279211376</v>
          </cell>
          <cell r="M569">
            <v>8.6572438162544181</v>
          </cell>
          <cell r="N569">
            <v>0</v>
          </cell>
          <cell r="O569">
            <v>6.8411181566491015</v>
          </cell>
          <cell r="P569">
            <v>7.181235510705033</v>
          </cell>
        </row>
        <row r="570">
          <cell r="A570" t="str">
            <v>Total</v>
          </cell>
          <cell r="B570">
            <v>100</v>
          </cell>
          <cell r="C570">
            <v>100</v>
          </cell>
          <cell r="D570">
            <v>100</v>
          </cell>
          <cell r="E570">
            <v>100</v>
          </cell>
          <cell r="F570">
            <v>100</v>
          </cell>
          <cell r="G570">
            <v>100</v>
          </cell>
          <cell r="H570">
            <v>100</v>
          </cell>
          <cell r="I570">
            <v>100</v>
          </cell>
          <cell r="J570">
            <v>100</v>
          </cell>
          <cell r="K570">
            <v>100</v>
          </cell>
          <cell r="L570">
            <v>100</v>
          </cell>
          <cell r="M570">
            <v>100</v>
          </cell>
          <cell r="N570">
            <v>100</v>
          </cell>
          <cell r="O570">
            <v>100</v>
          </cell>
          <cell r="P570">
            <v>100</v>
          </cell>
        </row>
        <row r="573">
          <cell r="A573" t="str">
            <v>5.4.6.  Arbeidsplaatsongevallen volgens maand van het ongeval : verdeling volgens gevolgen en aard van het werk (hoofd-/handarbeid) - 2019</v>
          </cell>
        </row>
        <row r="574">
          <cell r="J574" t="str">
            <v>Andere</v>
          </cell>
          <cell r="T574" t="str">
            <v>Contractueel arbeider</v>
          </cell>
        </row>
        <row r="575">
          <cell r="B575" t="str">
            <v>1-CSS</v>
          </cell>
          <cell r="D575" t="str">
            <v>2-IT &lt;= 6 MOIS</v>
          </cell>
          <cell r="F575" t="str">
            <v>3-IT &gt; 6 MOIS</v>
          </cell>
          <cell r="H575" t="str">
            <v>4-Mortel</v>
          </cell>
          <cell r="J575" t="str">
            <v>Total</v>
          </cell>
          <cell r="L575" t="str">
            <v>1-CSS</v>
          </cell>
          <cell r="N575" t="str">
            <v>2-IT &lt;= 6 MOIS</v>
          </cell>
          <cell r="P575" t="str">
            <v>3-IT &gt; 6 MOIS</v>
          </cell>
          <cell r="R575" t="str">
            <v>4-Mortel</v>
          </cell>
          <cell r="T575" t="str">
            <v>Total</v>
          </cell>
        </row>
        <row r="576">
          <cell r="A576" t="str">
            <v>a-Janvier</v>
          </cell>
          <cell r="B576">
            <v>119</v>
          </cell>
          <cell r="C576">
            <v>10.587188612099645</v>
          </cell>
          <cell r="D576">
            <v>309</v>
          </cell>
          <cell r="E576">
            <v>10.184574818721162</v>
          </cell>
          <cell r="F576">
            <v>16</v>
          </cell>
          <cell r="G576">
            <v>12.30769230769231</v>
          </cell>
          <cell r="H576">
            <v>0</v>
          </cell>
          <cell r="I576">
            <v>0</v>
          </cell>
          <cell r="J576">
            <v>444</v>
          </cell>
          <cell r="K576">
            <v>10.352063418046164</v>
          </cell>
          <cell r="L576">
            <v>120</v>
          </cell>
          <cell r="M576">
            <v>9.2735703245749619</v>
          </cell>
          <cell r="N576">
            <v>443</v>
          </cell>
          <cell r="O576">
            <v>9.6199782844733992</v>
          </cell>
          <cell r="P576">
            <v>13</v>
          </cell>
          <cell r="Q576">
            <v>6.3106796116504844</v>
          </cell>
          <cell r="R576">
            <v>0</v>
          </cell>
          <cell r="S576">
            <v>0</v>
          </cell>
          <cell r="T576">
            <v>576</v>
          </cell>
          <cell r="U576">
            <v>9.4333442515558463</v>
          </cell>
        </row>
        <row r="577">
          <cell r="A577" t="str">
            <v>b-Février</v>
          </cell>
          <cell r="B577">
            <v>102</v>
          </cell>
          <cell r="C577">
            <v>9.07473309608541</v>
          </cell>
          <cell r="D577">
            <v>229</v>
          </cell>
          <cell r="E577">
            <v>7.5477916941331564</v>
          </cell>
          <cell r="F577">
            <v>11</v>
          </cell>
          <cell r="G577">
            <v>8.4615384615384617</v>
          </cell>
          <cell r="H577">
            <v>0</v>
          </cell>
          <cell r="I577">
            <v>0</v>
          </cell>
          <cell r="J577">
            <v>342</v>
          </cell>
          <cell r="K577">
            <v>7.9738866868733966</v>
          </cell>
          <cell r="L577">
            <v>115</v>
          </cell>
          <cell r="M577">
            <v>8.8871715610510051</v>
          </cell>
          <cell r="N577">
            <v>373</v>
          </cell>
          <cell r="O577">
            <v>8.0998914223669924</v>
          </cell>
          <cell r="P577">
            <v>24</v>
          </cell>
          <cell r="Q577">
            <v>11.650485436893204</v>
          </cell>
          <cell r="R577">
            <v>0</v>
          </cell>
          <cell r="S577">
            <v>0</v>
          </cell>
          <cell r="T577">
            <v>512</v>
          </cell>
          <cell r="U577">
            <v>8.3851948902718636</v>
          </cell>
        </row>
        <row r="578">
          <cell r="A578" t="str">
            <v>c-Mars</v>
          </cell>
          <cell r="B578">
            <v>102</v>
          </cell>
          <cell r="C578">
            <v>9.07473309608541</v>
          </cell>
          <cell r="D578">
            <v>247</v>
          </cell>
          <cell r="E578">
            <v>8.141067897165458</v>
          </cell>
          <cell r="F578">
            <v>12</v>
          </cell>
          <cell r="G578">
            <v>9.2307692307692317</v>
          </cell>
          <cell r="H578">
            <v>1</v>
          </cell>
          <cell r="I578">
            <v>100</v>
          </cell>
          <cell r="J578">
            <v>362</v>
          </cell>
          <cell r="K578">
            <v>8.4401958498484486</v>
          </cell>
          <cell r="L578">
            <v>109</v>
          </cell>
          <cell r="M578">
            <v>8.4234930448222567</v>
          </cell>
          <cell r="N578">
            <v>415</v>
          </cell>
          <cell r="O578">
            <v>9.0119435396308365</v>
          </cell>
          <cell r="P578">
            <v>21</v>
          </cell>
          <cell r="Q578">
            <v>10.194174757281553</v>
          </cell>
          <cell r="R578">
            <v>0</v>
          </cell>
          <cell r="S578">
            <v>0</v>
          </cell>
          <cell r="T578">
            <v>545</v>
          </cell>
          <cell r="U578">
            <v>8.9256469046839175</v>
          </cell>
        </row>
        <row r="579">
          <cell r="A579" t="str">
            <v>d-Avril</v>
          </cell>
          <cell r="B579">
            <v>67</v>
          </cell>
          <cell r="C579">
            <v>5.9608540925266906</v>
          </cell>
          <cell r="D579">
            <v>276</v>
          </cell>
          <cell r="E579">
            <v>9.0969017798286096</v>
          </cell>
          <cell r="F579">
            <v>9</v>
          </cell>
          <cell r="G579">
            <v>6.9230769230769234</v>
          </cell>
          <cell r="H579">
            <v>0</v>
          </cell>
          <cell r="I579">
            <v>0</v>
          </cell>
          <cell r="J579">
            <v>352</v>
          </cell>
          <cell r="K579">
            <v>8.2070412683609231</v>
          </cell>
          <cell r="L579">
            <v>102</v>
          </cell>
          <cell r="M579">
            <v>7.8825347758887165</v>
          </cell>
          <cell r="N579">
            <v>352</v>
          </cell>
          <cell r="O579">
            <v>7.6438653637350713</v>
          </cell>
          <cell r="P579">
            <v>14</v>
          </cell>
          <cell r="Q579">
            <v>6.7961165048543686</v>
          </cell>
          <cell r="R579">
            <v>0</v>
          </cell>
          <cell r="S579">
            <v>0</v>
          </cell>
          <cell r="T579">
            <v>468</v>
          </cell>
          <cell r="U579">
            <v>7.6645922043891259</v>
          </cell>
        </row>
        <row r="580">
          <cell r="A580" t="str">
            <v>e-Mai</v>
          </cell>
          <cell r="B580">
            <v>111</v>
          </cell>
          <cell r="C580">
            <v>9.8754448398576518</v>
          </cell>
          <cell r="D580">
            <v>245</v>
          </cell>
          <cell r="E580">
            <v>8.0751483190507578</v>
          </cell>
          <cell r="F580">
            <v>7</v>
          </cell>
          <cell r="G580">
            <v>5.3846153846153841</v>
          </cell>
          <cell r="H580">
            <v>0</v>
          </cell>
          <cell r="I580">
            <v>0</v>
          </cell>
          <cell r="J580">
            <v>363</v>
          </cell>
          <cell r="K580">
            <v>8.4635113079972033</v>
          </cell>
          <cell r="L580">
            <v>121</v>
          </cell>
          <cell r="M580">
            <v>9.3508500772797536</v>
          </cell>
          <cell r="N580">
            <v>407</v>
          </cell>
          <cell r="O580">
            <v>8.8382193268186739</v>
          </cell>
          <cell r="P580">
            <v>13</v>
          </cell>
          <cell r="Q580">
            <v>6.3106796116504844</v>
          </cell>
          <cell r="R580">
            <v>0</v>
          </cell>
          <cell r="S580">
            <v>0</v>
          </cell>
          <cell r="T580">
            <v>541</v>
          </cell>
          <cell r="U580">
            <v>8.860137569603669</v>
          </cell>
        </row>
        <row r="581">
          <cell r="A581" t="str">
            <v>f-Juin</v>
          </cell>
          <cell r="B581">
            <v>112</v>
          </cell>
          <cell r="C581">
            <v>9.9644128113879002</v>
          </cell>
          <cell r="D581">
            <v>232</v>
          </cell>
          <cell r="E581">
            <v>7.6466710613052076</v>
          </cell>
          <cell r="F581">
            <v>7</v>
          </cell>
          <cell r="G581">
            <v>5.3846153846153841</v>
          </cell>
          <cell r="H581">
            <v>0</v>
          </cell>
          <cell r="I581">
            <v>0</v>
          </cell>
          <cell r="J581">
            <v>351</v>
          </cell>
          <cell r="K581">
            <v>8.1837258102121702</v>
          </cell>
          <cell r="L581">
            <v>100</v>
          </cell>
          <cell r="M581">
            <v>7.727975270479134</v>
          </cell>
          <cell r="N581">
            <v>336</v>
          </cell>
          <cell r="O581">
            <v>7.2964169381107489</v>
          </cell>
          <cell r="P581">
            <v>9</v>
          </cell>
          <cell r="Q581">
            <v>4.3689320388349513</v>
          </cell>
          <cell r="R581">
            <v>0</v>
          </cell>
          <cell r="S581">
            <v>0</v>
          </cell>
          <cell r="T581">
            <v>445</v>
          </cell>
          <cell r="U581">
            <v>7.287913527677695</v>
          </cell>
        </row>
        <row r="582">
          <cell r="A582" t="str">
            <v>g-Juillet</v>
          </cell>
          <cell r="B582">
            <v>104</v>
          </cell>
          <cell r="C582">
            <v>9.252669039145907</v>
          </cell>
          <cell r="D582">
            <v>265</v>
          </cell>
          <cell r="E582">
            <v>8.7343441001977595</v>
          </cell>
          <cell r="F582">
            <v>12</v>
          </cell>
          <cell r="G582">
            <v>9.2307692307692317</v>
          </cell>
          <cell r="H582">
            <v>0</v>
          </cell>
          <cell r="I582">
            <v>0</v>
          </cell>
          <cell r="J582">
            <v>381</v>
          </cell>
          <cell r="K582">
            <v>8.8831895546747486</v>
          </cell>
          <cell r="L582">
            <v>127</v>
          </cell>
          <cell r="M582">
            <v>9.8145285935085003</v>
          </cell>
          <cell r="N582">
            <v>383</v>
          </cell>
          <cell r="O582">
            <v>8.3170466883821934</v>
          </cell>
          <cell r="P582">
            <v>12</v>
          </cell>
          <cell r="Q582">
            <v>5.825242718446602</v>
          </cell>
          <cell r="R582">
            <v>1</v>
          </cell>
          <cell r="S582">
            <v>100</v>
          </cell>
          <cell r="T582">
            <v>523</v>
          </cell>
          <cell r="U582">
            <v>8.5653455617425482</v>
          </cell>
        </row>
        <row r="583">
          <cell r="A583" t="str">
            <v>h-Août</v>
          </cell>
          <cell r="B583">
            <v>82</v>
          </cell>
          <cell r="C583">
            <v>7.2953736654804269</v>
          </cell>
          <cell r="D583">
            <v>246</v>
          </cell>
          <cell r="E583">
            <v>8.1081081081081088</v>
          </cell>
          <cell r="F583">
            <v>4</v>
          </cell>
          <cell r="G583">
            <v>3.0769230769230775</v>
          </cell>
          <cell r="H583">
            <v>0</v>
          </cell>
          <cell r="I583">
            <v>0</v>
          </cell>
          <cell r="J583">
            <v>332</v>
          </cell>
          <cell r="K583">
            <v>7.7407321053858711</v>
          </cell>
          <cell r="L583">
            <v>104</v>
          </cell>
          <cell r="M583">
            <v>8.0370942812982999</v>
          </cell>
          <cell r="N583">
            <v>336</v>
          </cell>
          <cell r="O583">
            <v>7.2964169381107489</v>
          </cell>
          <cell r="P583">
            <v>19</v>
          </cell>
          <cell r="Q583">
            <v>9.2233009708737868</v>
          </cell>
          <cell r="R583">
            <v>0</v>
          </cell>
          <cell r="S583">
            <v>0</v>
          </cell>
          <cell r="T583">
            <v>459</v>
          </cell>
          <cell r="U583">
            <v>7.5171962004585673</v>
          </cell>
        </row>
        <row r="584">
          <cell r="A584" t="str">
            <v>i-Septembre</v>
          </cell>
          <cell r="B584">
            <v>79</v>
          </cell>
          <cell r="C584">
            <v>7.0284697508896796</v>
          </cell>
          <cell r="D584">
            <v>271</v>
          </cell>
          <cell r="E584">
            <v>8.93210283454186</v>
          </cell>
          <cell r="F584">
            <v>18</v>
          </cell>
          <cell r="G584">
            <v>13.846153846153847</v>
          </cell>
          <cell r="H584">
            <v>0</v>
          </cell>
          <cell r="I584">
            <v>0</v>
          </cell>
          <cell r="J584">
            <v>368</v>
          </cell>
          <cell r="K584">
            <v>8.5800885987409643</v>
          </cell>
          <cell r="L584">
            <v>116</v>
          </cell>
          <cell r="M584">
            <v>8.9644513137557968</v>
          </cell>
          <cell r="N584">
            <v>436</v>
          </cell>
          <cell r="O584">
            <v>9.4679695982627585</v>
          </cell>
          <cell r="P584">
            <v>24</v>
          </cell>
          <cell r="Q584">
            <v>11.650485436893204</v>
          </cell>
          <cell r="R584">
            <v>0</v>
          </cell>
          <cell r="S584">
            <v>0</v>
          </cell>
          <cell r="T584">
            <v>576</v>
          </cell>
          <cell r="U584">
            <v>9.4333442515558463</v>
          </cell>
        </row>
        <row r="585">
          <cell r="A585" t="str">
            <v>j-Octobre</v>
          </cell>
          <cell r="B585">
            <v>96</v>
          </cell>
          <cell r="C585">
            <v>8.5409252669039155</v>
          </cell>
          <cell r="D585">
            <v>278</v>
          </cell>
          <cell r="E585">
            <v>9.162821357943308</v>
          </cell>
          <cell r="F585">
            <v>11</v>
          </cell>
          <cell r="G585">
            <v>8.4615384615384617</v>
          </cell>
          <cell r="H585">
            <v>0</v>
          </cell>
          <cell r="I585">
            <v>0</v>
          </cell>
          <cell r="J585">
            <v>385</v>
          </cell>
          <cell r="K585">
            <v>8.9764513872697602</v>
          </cell>
          <cell r="L585">
            <v>119</v>
          </cell>
          <cell r="M585">
            <v>9.1962905718701702</v>
          </cell>
          <cell r="N585">
            <v>493</v>
          </cell>
          <cell r="O585">
            <v>10.705754614549402</v>
          </cell>
          <cell r="P585">
            <v>23</v>
          </cell>
          <cell r="Q585">
            <v>11.165048543689322</v>
          </cell>
          <cell r="R585">
            <v>0</v>
          </cell>
          <cell r="S585">
            <v>0</v>
          </cell>
          <cell r="T585">
            <v>635</v>
          </cell>
          <cell r="U585">
            <v>10.399606943989518</v>
          </cell>
        </row>
        <row r="586">
          <cell r="A586" t="str">
            <v>k-Novembre</v>
          </cell>
          <cell r="B586">
            <v>79</v>
          </cell>
          <cell r="C586">
            <v>7.0284697508896796</v>
          </cell>
          <cell r="D586">
            <v>226</v>
          </cell>
          <cell r="E586">
            <v>7.4489123269611071</v>
          </cell>
          <cell r="F586">
            <v>11</v>
          </cell>
          <cell r="G586">
            <v>8.4615384615384617</v>
          </cell>
          <cell r="H586">
            <v>0</v>
          </cell>
          <cell r="I586">
            <v>0</v>
          </cell>
          <cell r="J586">
            <v>316</v>
          </cell>
          <cell r="K586">
            <v>7.3676847750058281</v>
          </cell>
          <cell r="L586">
            <v>88</v>
          </cell>
          <cell r="M586">
            <v>6.800618238021638</v>
          </cell>
          <cell r="N586">
            <v>347</v>
          </cell>
          <cell r="O586">
            <v>7.5352877307274708</v>
          </cell>
          <cell r="P586">
            <v>16</v>
          </cell>
          <cell r="Q586">
            <v>7.7669902912621351</v>
          </cell>
          <cell r="R586">
            <v>0</v>
          </cell>
          <cell r="S586">
            <v>0</v>
          </cell>
          <cell r="T586">
            <v>451</v>
          </cell>
          <cell r="U586">
            <v>7.3861775302980677</v>
          </cell>
        </row>
        <row r="587">
          <cell r="A587" t="str">
            <v>l-Décembre</v>
          </cell>
          <cell r="B587">
            <v>71</v>
          </cell>
          <cell r="C587">
            <v>6.3167259786476873</v>
          </cell>
          <cell r="D587">
            <v>210</v>
          </cell>
          <cell r="E587">
            <v>6.9215557020435066</v>
          </cell>
          <cell r="F587">
            <v>12</v>
          </cell>
          <cell r="G587">
            <v>9.2307692307692317</v>
          </cell>
          <cell r="H587">
            <v>0</v>
          </cell>
          <cell r="I587">
            <v>0</v>
          </cell>
          <cell r="J587">
            <v>293</v>
          </cell>
          <cell r="K587">
            <v>6.8314292375845191</v>
          </cell>
          <cell r="L587">
            <v>73</v>
          </cell>
          <cell r="M587">
            <v>5.6414219474497678</v>
          </cell>
          <cell r="N587">
            <v>284</v>
          </cell>
          <cell r="O587">
            <v>6.1672095548317039</v>
          </cell>
          <cell r="P587">
            <v>18</v>
          </cell>
          <cell r="Q587">
            <v>8.7378640776699026</v>
          </cell>
          <cell r="R587">
            <v>0</v>
          </cell>
          <cell r="S587">
            <v>0</v>
          </cell>
          <cell r="T587">
            <v>375</v>
          </cell>
          <cell r="U587">
            <v>6.1415001637733386</v>
          </cell>
        </row>
        <row r="588">
          <cell r="A588" t="str">
            <v>Total</v>
          </cell>
          <cell r="B588">
            <v>1124</v>
          </cell>
          <cell r="C588">
            <v>100</v>
          </cell>
          <cell r="D588">
            <v>3034</v>
          </cell>
          <cell r="E588">
            <v>100</v>
          </cell>
          <cell r="F588">
            <v>130</v>
          </cell>
          <cell r="G588">
            <v>100</v>
          </cell>
          <cell r="H588">
            <v>1</v>
          </cell>
          <cell r="I588">
            <v>100</v>
          </cell>
          <cell r="J588">
            <v>4289</v>
          </cell>
          <cell r="K588">
            <v>100</v>
          </cell>
          <cell r="L588">
            <v>1294</v>
          </cell>
          <cell r="M588">
            <v>100</v>
          </cell>
          <cell r="N588">
            <v>4605</v>
          </cell>
          <cell r="O588">
            <v>100</v>
          </cell>
          <cell r="P588">
            <v>206</v>
          </cell>
          <cell r="Q588">
            <v>100</v>
          </cell>
          <cell r="R588">
            <v>1</v>
          </cell>
          <cell r="S588">
            <v>100</v>
          </cell>
          <cell r="T588">
            <v>6106</v>
          </cell>
          <cell r="U588">
            <v>100</v>
          </cell>
        </row>
        <row r="591">
          <cell r="A591" t="str">
            <v>5.4.7.  Arbeidsplaatsongevallen volgens maand van het ongeval :  verdeling volgens duur van de tijdelijke ongeschiktheid - 2019</v>
          </cell>
        </row>
        <row r="592">
          <cell r="B592" t="str">
            <v>a-ITT 0 jour</v>
          </cell>
          <cell r="D592" t="str">
            <v>b-ITT 1 à 3 jours</v>
          </cell>
          <cell r="F592" t="str">
            <v>c-ITT 4 à 7 jours</v>
          </cell>
          <cell r="H592" t="str">
            <v>d-ITT 8 à 15 jours</v>
          </cell>
          <cell r="J592" t="str">
            <v>e-ITT 16 à 30 jours</v>
          </cell>
          <cell r="L592" t="str">
            <v>f-ITT 1 à 3 mois</v>
          </cell>
          <cell r="N592" t="str">
            <v>g-ITT 4 à 6 mois</v>
          </cell>
          <cell r="P592" t="str">
            <v>h-ITT &gt; 6 mois</v>
          </cell>
          <cell r="R592" t="str">
            <v>Total</v>
          </cell>
        </row>
        <row r="593">
          <cell r="A593" t="str">
            <v>a-Janvier</v>
          </cell>
          <cell r="B593">
            <v>1344</v>
          </cell>
          <cell r="C593">
            <v>9.5089854252157924</v>
          </cell>
          <cell r="D593">
            <v>430</v>
          </cell>
          <cell r="E593">
            <v>9.6825039405539304</v>
          </cell>
          <cell r="F593">
            <v>403</v>
          </cell>
          <cell r="G593">
            <v>9.1695108077360636</v>
          </cell>
          <cell r="H593">
            <v>490</v>
          </cell>
          <cell r="I593">
            <v>10.394569367840475</v>
          </cell>
          <cell r="J593">
            <v>317</v>
          </cell>
          <cell r="K593">
            <v>11.091672498250524</v>
          </cell>
          <cell r="L593">
            <v>451</v>
          </cell>
          <cell r="M593">
            <v>12.597765363128492</v>
          </cell>
          <cell r="N593">
            <v>137</v>
          </cell>
          <cell r="O593">
            <v>10.595514307811293</v>
          </cell>
          <cell r="P593">
            <v>138</v>
          </cell>
          <cell r="Q593">
            <v>11.04</v>
          </cell>
          <cell r="R593">
            <v>3710</v>
          </cell>
          <cell r="S593">
            <v>10.118641756443475</v>
          </cell>
        </row>
        <row r="594">
          <cell r="A594" t="str">
            <v>b-Février</v>
          </cell>
          <cell r="B594">
            <v>1280</v>
          </cell>
          <cell r="C594">
            <v>9.0561765954436115</v>
          </cell>
          <cell r="D594">
            <v>329</v>
          </cell>
          <cell r="E594">
            <v>7.408241387074983</v>
          </cell>
          <cell r="F594">
            <v>387</v>
          </cell>
          <cell r="G594">
            <v>8.805460750853241</v>
          </cell>
          <cell r="H594">
            <v>413</v>
          </cell>
          <cell r="I594">
            <v>8.7611370386083998</v>
          </cell>
          <cell r="J594">
            <v>240</v>
          </cell>
          <cell r="K594">
            <v>8.3974807557732678</v>
          </cell>
          <cell r="L594">
            <v>304</v>
          </cell>
          <cell r="M594">
            <v>8.4916201117318426</v>
          </cell>
          <cell r="N594">
            <v>107</v>
          </cell>
          <cell r="O594">
            <v>8.2753286929621037</v>
          </cell>
          <cell r="P594">
            <v>115</v>
          </cell>
          <cell r="Q594">
            <v>9.1999999999999993</v>
          </cell>
          <cell r="R594">
            <v>3175</v>
          </cell>
          <cell r="S594">
            <v>8.6594845220237282</v>
          </cell>
        </row>
        <row r="595">
          <cell r="A595" t="str">
            <v>c-Mars</v>
          </cell>
          <cell r="B595">
            <v>1194</v>
          </cell>
          <cell r="C595">
            <v>8.4477147304372426</v>
          </cell>
          <cell r="D595">
            <v>415</v>
          </cell>
          <cell r="E595">
            <v>9.3447421751857682</v>
          </cell>
          <cell r="F595">
            <v>360</v>
          </cell>
          <cell r="G595">
            <v>8.1911262798634805</v>
          </cell>
          <cell r="H595">
            <v>425</v>
          </cell>
          <cell r="I595">
            <v>9.0156979210861277</v>
          </cell>
          <cell r="J595">
            <v>250</v>
          </cell>
          <cell r="K595">
            <v>8.7473757872638203</v>
          </cell>
          <cell r="L595">
            <v>310</v>
          </cell>
          <cell r="M595">
            <v>8.6592178770949726</v>
          </cell>
          <cell r="N595">
            <v>118</v>
          </cell>
          <cell r="O595">
            <v>9.1260634184068063</v>
          </cell>
          <cell r="P595">
            <v>106</v>
          </cell>
          <cell r="Q595">
            <v>8.48</v>
          </cell>
          <cell r="R595">
            <v>3178</v>
          </cell>
          <cell r="S595">
            <v>8.6676667121232782</v>
          </cell>
        </row>
        <row r="596">
          <cell r="A596" t="str">
            <v>d-Avril</v>
          </cell>
          <cell r="B596">
            <v>1016</v>
          </cell>
          <cell r="C596">
            <v>7.1883401726333656</v>
          </cell>
          <cell r="D596">
            <v>351</v>
          </cell>
          <cell r="E596">
            <v>7.9036253096149514</v>
          </cell>
          <cell r="F596">
            <v>342</v>
          </cell>
          <cell r="G596">
            <v>7.7815699658703066</v>
          </cell>
          <cell r="H596">
            <v>376</v>
          </cell>
          <cell r="I596">
            <v>7.9762409843020778</v>
          </cell>
          <cell r="J596">
            <v>245</v>
          </cell>
          <cell r="K596">
            <v>8.5724282715185431</v>
          </cell>
          <cell r="L596">
            <v>297</v>
          </cell>
          <cell r="M596">
            <v>8.2960893854748594</v>
          </cell>
          <cell r="N596">
            <v>96</v>
          </cell>
          <cell r="O596">
            <v>7.4245939675174011</v>
          </cell>
          <cell r="P596">
            <v>92</v>
          </cell>
          <cell r="Q596">
            <v>7.36</v>
          </cell>
          <cell r="R596">
            <v>2815</v>
          </cell>
          <cell r="S596">
            <v>7.6776217100777311</v>
          </cell>
        </row>
        <row r="597">
          <cell r="A597" t="str">
            <v>e-Mai</v>
          </cell>
          <cell r="B597">
            <v>1352</v>
          </cell>
          <cell r="C597">
            <v>9.565586528937315</v>
          </cell>
          <cell r="D597">
            <v>359</v>
          </cell>
          <cell r="E597">
            <v>8.0837649178113029</v>
          </cell>
          <cell r="F597">
            <v>437</v>
          </cell>
          <cell r="G597">
            <v>9.9431171786120593</v>
          </cell>
          <cell r="H597">
            <v>428</v>
          </cell>
          <cell r="I597">
            <v>9.0793381417055574</v>
          </cell>
          <cell r="J597">
            <v>260</v>
          </cell>
          <cell r="K597">
            <v>9.0972708187543745</v>
          </cell>
          <cell r="L597">
            <v>311</v>
          </cell>
          <cell r="M597">
            <v>8.6871508379888276</v>
          </cell>
          <cell r="N597">
            <v>120</v>
          </cell>
          <cell r="O597">
            <v>9.2807424593967518</v>
          </cell>
          <cell r="P597">
            <v>95</v>
          </cell>
          <cell r="Q597">
            <v>7.6</v>
          </cell>
          <cell r="R597">
            <v>3362</v>
          </cell>
          <cell r="S597">
            <v>9.1695077048956772</v>
          </cell>
        </row>
        <row r="598">
          <cell r="A598" t="str">
            <v>f-Juin</v>
          </cell>
          <cell r="B598">
            <v>1344</v>
          </cell>
          <cell r="C598">
            <v>9.5089854252157924</v>
          </cell>
          <cell r="D598">
            <v>320</v>
          </cell>
          <cell r="E598">
            <v>7.205584327854087</v>
          </cell>
          <cell r="F598">
            <v>372</v>
          </cell>
          <cell r="G598">
            <v>8.4641638225255971</v>
          </cell>
          <cell r="H598">
            <v>384</v>
          </cell>
          <cell r="I598">
            <v>8.1459482392872289</v>
          </cell>
          <cell r="J598">
            <v>202</v>
          </cell>
          <cell r="K598">
            <v>7.0678796361091676</v>
          </cell>
          <cell r="L598">
            <v>244</v>
          </cell>
          <cell r="M598">
            <v>6.8156424581005588</v>
          </cell>
          <cell r="N598">
            <v>96</v>
          </cell>
          <cell r="O598">
            <v>7.4245939675174011</v>
          </cell>
          <cell r="P598">
            <v>82</v>
          </cell>
          <cell r="Q598">
            <v>6.56</v>
          </cell>
          <cell r="R598">
            <v>3044</v>
          </cell>
          <cell r="S598">
            <v>8.3021955543433794</v>
          </cell>
        </row>
        <row r="599">
          <cell r="A599" t="str">
            <v>g-Juillet</v>
          </cell>
          <cell r="B599">
            <v>883</v>
          </cell>
          <cell r="C599">
            <v>6.2473468232630536</v>
          </cell>
          <cell r="D599">
            <v>332</v>
          </cell>
          <cell r="E599">
            <v>7.4757937401486148</v>
          </cell>
          <cell r="F599">
            <v>300</v>
          </cell>
          <cell r="G599">
            <v>6.8259385665529013</v>
          </cell>
          <cell r="H599">
            <v>331</v>
          </cell>
          <cell r="I599">
            <v>7.0216376750106075</v>
          </cell>
          <cell r="J599">
            <v>176</v>
          </cell>
          <cell r="K599">
            <v>6.1581525542337294</v>
          </cell>
          <cell r="L599">
            <v>237</v>
          </cell>
          <cell r="M599">
            <v>6.6201117318435756</v>
          </cell>
          <cell r="N599">
            <v>89</v>
          </cell>
          <cell r="O599">
            <v>6.8832173240525911</v>
          </cell>
          <cell r="P599">
            <v>60</v>
          </cell>
          <cell r="Q599">
            <v>4.8</v>
          </cell>
          <cell r="R599">
            <v>2408</v>
          </cell>
          <cell r="S599">
            <v>6.5675712532387847</v>
          </cell>
        </row>
        <row r="600">
          <cell r="A600" t="str">
            <v>h-Août</v>
          </cell>
          <cell r="B600">
            <v>833</v>
          </cell>
          <cell r="C600">
            <v>5.8935899250035364</v>
          </cell>
          <cell r="D600">
            <v>289</v>
          </cell>
          <cell r="E600">
            <v>6.5075433460932235</v>
          </cell>
          <cell r="F600">
            <v>288</v>
          </cell>
          <cell r="G600">
            <v>6.5529010238907848</v>
          </cell>
          <cell r="H600">
            <v>290</v>
          </cell>
          <cell r="I600">
            <v>6.1518879932117105</v>
          </cell>
          <cell r="J600">
            <v>167</v>
          </cell>
          <cell r="K600">
            <v>5.8432470258922322</v>
          </cell>
          <cell r="L600">
            <v>215</v>
          </cell>
          <cell r="M600">
            <v>6.005586592178771</v>
          </cell>
          <cell r="N600">
            <v>70</v>
          </cell>
          <cell r="O600">
            <v>5.4137664346481067</v>
          </cell>
          <cell r="P600">
            <v>67</v>
          </cell>
          <cell r="Q600">
            <v>5.36</v>
          </cell>
          <cell r="R600">
            <v>2219</v>
          </cell>
          <cell r="S600">
            <v>6.0520932769671347</v>
          </cell>
        </row>
        <row r="601">
          <cell r="A601" t="str">
            <v>i-Septembre</v>
          </cell>
          <cell r="B601">
            <v>1272</v>
          </cell>
          <cell r="C601">
            <v>8.9995754917220872</v>
          </cell>
          <cell r="D601">
            <v>416</v>
          </cell>
          <cell r="E601">
            <v>9.3672596262103127</v>
          </cell>
          <cell r="F601">
            <v>417</v>
          </cell>
          <cell r="G601">
            <v>9.4880546075085324</v>
          </cell>
          <cell r="H601">
            <v>424</v>
          </cell>
          <cell r="I601">
            <v>8.9944845142129832</v>
          </cell>
          <cell r="J601">
            <v>288</v>
          </cell>
          <cell r="K601">
            <v>10.076976906927921</v>
          </cell>
          <cell r="L601">
            <v>322</v>
          </cell>
          <cell r="M601">
            <v>8.994413407821229</v>
          </cell>
          <cell r="N601">
            <v>140</v>
          </cell>
          <cell r="O601">
            <v>10.827532869296213</v>
          </cell>
          <cell r="P601">
            <v>156</v>
          </cell>
          <cell r="Q601">
            <v>12.479999999999997</v>
          </cell>
          <cell r="R601">
            <v>3435</v>
          </cell>
          <cell r="S601">
            <v>9.3686076639847258</v>
          </cell>
        </row>
        <row r="602">
          <cell r="A602" t="str">
            <v>j-Octobre</v>
          </cell>
          <cell r="B602">
            <v>1370</v>
          </cell>
          <cell r="C602">
            <v>9.69293901231074</v>
          </cell>
          <cell r="D602">
            <v>479</v>
          </cell>
          <cell r="E602">
            <v>10.785859040756586</v>
          </cell>
          <cell r="F602">
            <v>440</v>
          </cell>
          <cell r="G602">
            <v>10.011376564277588</v>
          </cell>
          <cell r="H602">
            <v>471</v>
          </cell>
          <cell r="I602">
            <v>9.9915146372507415</v>
          </cell>
          <cell r="J602">
            <v>289</v>
          </cell>
          <cell r="K602">
            <v>10.111966410076976</v>
          </cell>
          <cell r="L602">
            <v>325</v>
          </cell>
          <cell r="M602">
            <v>9.078212290502794</v>
          </cell>
          <cell r="N602">
            <v>122</v>
          </cell>
          <cell r="O602">
            <v>9.435421500386699</v>
          </cell>
          <cell r="P602">
            <v>122</v>
          </cell>
          <cell r="Q602">
            <v>9.76</v>
          </cell>
          <cell r="R602">
            <v>3618</v>
          </cell>
          <cell r="S602">
            <v>9.8677212600572766</v>
          </cell>
        </row>
        <row r="603">
          <cell r="A603" t="str">
            <v>k-Novembre</v>
          </cell>
          <cell r="B603">
            <v>1166</v>
          </cell>
          <cell r="C603">
            <v>8.2496108674119153</v>
          </cell>
          <cell r="D603">
            <v>397</v>
          </cell>
          <cell r="E603">
            <v>8.9394280567439761</v>
          </cell>
          <cell r="F603">
            <v>339</v>
          </cell>
          <cell r="G603">
            <v>7.7133105802047783</v>
          </cell>
          <cell r="H603">
            <v>377</v>
          </cell>
          <cell r="I603">
            <v>7.9974543911752223</v>
          </cell>
          <cell r="J603">
            <v>251</v>
          </cell>
          <cell r="K603">
            <v>8.7823652904128764</v>
          </cell>
          <cell r="L603">
            <v>314</v>
          </cell>
          <cell r="M603">
            <v>8.7709497206703908</v>
          </cell>
          <cell r="N603">
            <v>102</v>
          </cell>
          <cell r="O603">
            <v>7.8886310904872383</v>
          </cell>
          <cell r="P603">
            <v>122</v>
          </cell>
          <cell r="Q603">
            <v>9.76</v>
          </cell>
          <cell r="R603">
            <v>3068</v>
          </cell>
          <cell r="S603">
            <v>8.3676530751397795</v>
          </cell>
        </row>
        <row r="604">
          <cell r="A604" t="str">
            <v>l-Décembre</v>
          </cell>
          <cell r="B604">
            <v>1080</v>
          </cell>
          <cell r="C604">
            <v>7.6411490024055464</v>
          </cell>
          <cell r="D604">
            <v>324</v>
          </cell>
          <cell r="E604">
            <v>7.2956541319522641</v>
          </cell>
          <cell r="F604">
            <v>310</v>
          </cell>
          <cell r="G604">
            <v>7.0534698521046639</v>
          </cell>
          <cell r="H604">
            <v>305</v>
          </cell>
          <cell r="I604">
            <v>6.4700890963088673</v>
          </cell>
          <cell r="J604">
            <v>173</v>
          </cell>
          <cell r="K604">
            <v>6.0531840447865637</v>
          </cell>
          <cell r="L604">
            <v>250</v>
          </cell>
          <cell r="M604">
            <v>6.983240223463687</v>
          </cell>
          <cell r="N604">
            <v>96</v>
          </cell>
          <cell r="O604">
            <v>7.4245939675174011</v>
          </cell>
          <cell r="P604">
            <v>95</v>
          </cell>
          <cell r="Q604">
            <v>7.6</v>
          </cell>
          <cell r="R604">
            <v>2633</v>
          </cell>
          <cell r="S604">
            <v>7.181235510705033</v>
          </cell>
        </row>
        <row r="605">
          <cell r="A605" t="str">
            <v>Total</v>
          </cell>
          <cell r="B605">
            <v>14134</v>
          </cell>
          <cell r="C605">
            <v>100</v>
          </cell>
          <cell r="D605">
            <v>4441</v>
          </cell>
          <cell r="E605">
            <v>100</v>
          </cell>
          <cell r="F605">
            <v>4395</v>
          </cell>
          <cell r="G605">
            <v>100</v>
          </cell>
          <cell r="H605">
            <v>4714</v>
          </cell>
          <cell r="I605">
            <v>100</v>
          </cell>
          <cell r="J605">
            <v>2858</v>
          </cell>
          <cell r="K605">
            <v>100</v>
          </cell>
          <cell r="L605">
            <v>3580</v>
          </cell>
          <cell r="M605">
            <v>100</v>
          </cell>
          <cell r="N605">
            <v>1293</v>
          </cell>
          <cell r="O605">
            <v>100</v>
          </cell>
          <cell r="P605">
            <v>1250</v>
          </cell>
          <cell r="Q605">
            <v>100</v>
          </cell>
          <cell r="R605">
            <v>36665</v>
          </cell>
          <cell r="S605">
            <v>100</v>
          </cell>
        </row>
        <row r="608">
          <cell r="A608" t="str">
            <v>5.4.8.  Arbeidsplaatsongevallen volgens maand van het ongeval :  verdeling volgens voorziene graad van blijvende ongeschiktheid - 2019</v>
          </cell>
        </row>
        <row r="609">
          <cell r="D609" t="str">
            <v>Total</v>
          </cell>
        </row>
        <row r="610">
          <cell r="A610" t="str">
            <v>a-Janvier</v>
          </cell>
          <cell r="B610">
            <v>3710</v>
          </cell>
          <cell r="C610">
            <v>10.118641756443475</v>
          </cell>
          <cell r="D610">
            <v>3710</v>
          </cell>
          <cell r="E610">
            <v>10.118641756443475</v>
          </cell>
        </row>
        <row r="611">
          <cell r="A611" t="str">
            <v>b-Février</v>
          </cell>
          <cell r="B611">
            <v>3175</v>
          </cell>
          <cell r="C611">
            <v>8.6594845220237282</v>
          </cell>
          <cell r="D611">
            <v>3175</v>
          </cell>
          <cell r="E611">
            <v>8.6594845220237282</v>
          </cell>
        </row>
        <row r="612">
          <cell r="A612" t="str">
            <v>c-Mars</v>
          </cell>
          <cell r="B612">
            <v>3178</v>
          </cell>
          <cell r="C612">
            <v>8.6676667121232782</v>
          </cell>
          <cell r="D612">
            <v>3178</v>
          </cell>
          <cell r="E612">
            <v>8.6676667121232782</v>
          </cell>
        </row>
        <row r="613">
          <cell r="A613" t="str">
            <v>d-Avril</v>
          </cell>
          <cell r="B613">
            <v>2815</v>
          </cell>
          <cell r="C613">
            <v>7.6776217100777311</v>
          </cell>
          <cell r="D613">
            <v>2815</v>
          </cell>
          <cell r="E613">
            <v>7.6776217100777311</v>
          </cell>
        </row>
        <row r="614">
          <cell r="A614" t="str">
            <v>e-Mai</v>
          </cell>
          <cell r="B614">
            <v>3362</v>
          </cell>
          <cell r="C614">
            <v>9.1695077048956772</v>
          </cell>
          <cell r="D614">
            <v>3362</v>
          </cell>
          <cell r="E614">
            <v>9.1695077048956772</v>
          </cell>
        </row>
        <row r="615">
          <cell r="A615" t="str">
            <v>f-Juin</v>
          </cell>
          <cell r="B615">
            <v>3044</v>
          </cell>
          <cell r="C615">
            <v>8.3021955543433794</v>
          </cell>
          <cell r="D615">
            <v>3044</v>
          </cell>
          <cell r="E615">
            <v>8.3021955543433794</v>
          </cell>
        </row>
        <row r="616">
          <cell r="A616" t="str">
            <v>g-Juillet</v>
          </cell>
          <cell r="B616">
            <v>2408</v>
          </cell>
          <cell r="C616">
            <v>6.5675712532387847</v>
          </cell>
          <cell r="D616">
            <v>2408</v>
          </cell>
          <cell r="E616">
            <v>6.5675712532387847</v>
          </cell>
        </row>
        <row r="617">
          <cell r="A617" t="str">
            <v>h-Août</v>
          </cell>
          <cell r="B617">
            <v>2219</v>
          </cell>
          <cell r="C617">
            <v>6.0520932769671347</v>
          </cell>
          <cell r="D617">
            <v>2219</v>
          </cell>
          <cell r="E617">
            <v>6.0520932769671347</v>
          </cell>
        </row>
        <row r="618">
          <cell r="A618" t="str">
            <v>i-Septembre</v>
          </cell>
          <cell r="B618">
            <v>3435</v>
          </cell>
          <cell r="C618">
            <v>9.3686076639847258</v>
          </cell>
          <cell r="D618">
            <v>3435</v>
          </cell>
          <cell r="E618">
            <v>9.3686076639847258</v>
          </cell>
        </row>
        <row r="619">
          <cell r="A619" t="str">
            <v>j-Octobre</v>
          </cell>
          <cell r="B619">
            <v>3618</v>
          </cell>
          <cell r="C619">
            <v>9.8677212600572766</v>
          </cell>
          <cell r="D619">
            <v>3618</v>
          </cell>
          <cell r="E619">
            <v>9.8677212600572766</v>
          </cell>
        </row>
        <row r="620">
          <cell r="A620" t="str">
            <v>k-Novembre</v>
          </cell>
          <cell r="B620">
            <v>3068</v>
          </cell>
          <cell r="C620">
            <v>8.3676530751397795</v>
          </cell>
          <cell r="D620">
            <v>3068</v>
          </cell>
          <cell r="E620">
            <v>8.3676530751397795</v>
          </cell>
        </row>
        <row r="621">
          <cell r="A621" t="str">
            <v>l-Décembre</v>
          </cell>
          <cell r="B621">
            <v>2633</v>
          </cell>
          <cell r="C621">
            <v>7.181235510705033</v>
          </cell>
          <cell r="D621">
            <v>2633</v>
          </cell>
          <cell r="E621">
            <v>7.181235510705033</v>
          </cell>
        </row>
        <row r="622">
          <cell r="A622" t="str">
            <v>Total</v>
          </cell>
          <cell r="B622">
            <v>36665</v>
          </cell>
          <cell r="C622">
            <v>100</v>
          </cell>
          <cell r="D622">
            <v>36665</v>
          </cell>
          <cell r="E622">
            <v>100</v>
          </cell>
        </row>
        <row r="625">
          <cell r="A625" t="str">
            <v>5.5.1.  Arbeidsplaatsongevallen volgens provincie en gewest van het ongeval : evolutie 2011 - 2019</v>
          </cell>
        </row>
        <row r="626">
          <cell r="B626" t="str">
            <v>Total</v>
          </cell>
        </row>
        <row r="627">
          <cell r="A627" t="str">
            <v>a-Bruxelles - Brussel</v>
          </cell>
          <cell r="B627">
            <v>4368</v>
          </cell>
          <cell r="C627">
            <v>11.913268784944771</v>
          </cell>
        </row>
        <row r="628">
          <cell r="A628" t="str">
            <v>b-Antwerpen</v>
          </cell>
          <cell r="B628">
            <v>3423</v>
          </cell>
          <cell r="C628">
            <v>9.3358789035865275</v>
          </cell>
        </row>
        <row r="629">
          <cell r="A629" t="str">
            <v>c-Limburg</v>
          </cell>
          <cell r="B629">
            <v>1381</v>
          </cell>
          <cell r="C629">
            <v>3.76653484249284</v>
          </cell>
        </row>
        <row r="630">
          <cell r="A630" t="str">
            <v>d-Oost-Vlaanderen</v>
          </cell>
          <cell r="B630">
            <v>3057</v>
          </cell>
          <cell r="C630">
            <v>8.3376517114414295</v>
          </cell>
        </row>
        <row r="631">
          <cell r="A631" t="str">
            <v>e-Vlaams-Brabant</v>
          </cell>
          <cell r="B631">
            <v>1483</v>
          </cell>
          <cell r="C631">
            <v>4.0447293058775395</v>
          </cell>
        </row>
        <row r="632">
          <cell r="A632" t="str">
            <v>f-West-Vlaanderen</v>
          </cell>
          <cell r="B632">
            <v>2317</v>
          </cell>
          <cell r="C632">
            <v>6.3193781535524325</v>
          </cell>
        </row>
        <row r="633">
          <cell r="A633" t="str">
            <v>g-Brabant Wallon</v>
          </cell>
          <cell r="B633">
            <v>675</v>
          </cell>
          <cell r="C633">
            <v>1.8409927723987454</v>
          </cell>
        </row>
        <row r="634">
          <cell r="A634" t="str">
            <v>h-Hainaut</v>
          </cell>
          <cell r="B634">
            <v>4033</v>
          </cell>
          <cell r="C634">
            <v>10.999590890495023</v>
          </cell>
        </row>
        <row r="635">
          <cell r="A635" t="str">
            <v>i-Liège</v>
          </cell>
          <cell r="B635">
            <v>3745</v>
          </cell>
          <cell r="C635">
            <v>10.214100640938224</v>
          </cell>
        </row>
        <row r="636">
          <cell r="A636" t="str">
            <v>j-Luxembourg</v>
          </cell>
          <cell r="B636">
            <v>809</v>
          </cell>
          <cell r="C636">
            <v>2.2064639301786442</v>
          </cell>
        </row>
        <row r="637">
          <cell r="A637" t="str">
            <v>k-Namur</v>
          </cell>
          <cell r="B637">
            <v>1303</v>
          </cell>
          <cell r="C637">
            <v>3.5537978999045414</v>
          </cell>
        </row>
        <row r="638">
          <cell r="A638" t="str">
            <v>l-Buitenland</v>
          </cell>
          <cell r="B638">
            <v>60</v>
          </cell>
          <cell r="C638">
            <v>0.16364380199099959</v>
          </cell>
        </row>
        <row r="639">
          <cell r="A639" t="str">
            <v>n-Inconnu</v>
          </cell>
          <cell r="B639">
            <v>10011</v>
          </cell>
          <cell r="C639">
            <v>27.303968362198283</v>
          </cell>
        </row>
        <row r="640">
          <cell r="A640" t="str">
            <v>Total</v>
          </cell>
          <cell r="B640">
            <v>36665</v>
          </cell>
          <cell r="C640">
            <v>100</v>
          </cell>
        </row>
        <row r="643">
          <cell r="A643" t="str">
            <v>5.5.2.  Arbeidsplaatsongevallen volgens provincie en gewest van het ongeval : verdeling volgens gevolgen- 2019</v>
          </cell>
        </row>
        <row r="644">
          <cell r="B644" t="str">
            <v>1-CSS</v>
          </cell>
          <cell r="D644" t="str">
            <v>2-IT &lt;= 6 MOIS</v>
          </cell>
          <cell r="F644" t="str">
            <v>3-IT &gt; 6 MOIS</v>
          </cell>
          <cell r="H644" t="str">
            <v>4-Mortel</v>
          </cell>
          <cell r="J644" t="str">
            <v>Total</v>
          </cell>
        </row>
        <row r="645">
          <cell r="A645" t="str">
            <v>a-Bruxelles - Brussel</v>
          </cell>
          <cell r="B645">
            <v>1189</v>
          </cell>
          <cell r="C645">
            <v>9.4275293371392337</v>
          </cell>
          <cell r="D645">
            <v>3014</v>
          </cell>
          <cell r="E645">
            <v>13.222777924015091</v>
          </cell>
          <cell r="F645">
            <v>165</v>
          </cell>
          <cell r="G645">
            <v>13.126491646778044</v>
          </cell>
          <cell r="H645">
            <v>0</v>
          </cell>
          <cell r="I645">
            <v>0</v>
          </cell>
          <cell r="J645">
            <v>4368</v>
          </cell>
          <cell r="K645">
            <v>11.913268784944771</v>
          </cell>
        </row>
        <row r="646">
          <cell r="A646" t="str">
            <v>b-Antwerpen</v>
          </cell>
          <cell r="B646">
            <v>876</v>
          </cell>
          <cell r="C646">
            <v>6.9457659372026637</v>
          </cell>
          <cell r="D646">
            <v>2463</v>
          </cell>
          <cell r="E646">
            <v>10.805475125032904</v>
          </cell>
          <cell r="F646">
            <v>84</v>
          </cell>
          <cell r="G646">
            <v>6.6825775656324584</v>
          </cell>
          <cell r="H646">
            <v>0</v>
          </cell>
          <cell r="I646">
            <v>0</v>
          </cell>
          <cell r="J646">
            <v>3423</v>
          </cell>
          <cell r="K646">
            <v>9.3358789035865275</v>
          </cell>
        </row>
        <row r="647">
          <cell r="A647" t="str">
            <v>c-Limburg</v>
          </cell>
          <cell r="B647">
            <v>492</v>
          </cell>
          <cell r="C647">
            <v>3.9010466222645097</v>
          </cell>
          <cell r="D647">
            <v>866</v>
          </cell>
          <cell r="E647">
            <v>3.7992454154602084</v>
          </cell>
          <cell r="F647">
            <v>23</v>
          </cell>
          <cell r="G647">
            <v>1.8297533810660302</v>
          </cell>
          <cell r="H647">
            <v>0</v>
          </cell>
          <cell r="I647">
            <v>0</v>
          </cell>
          <cell r="J647">
            <v>1381</v>
          </cell>
          <cell r="K647">
            <v>3.76653484249284</v>
          </cell>
        </row>
        <row r="648">
          <cell r="A648" t="str">
            <v>d-Oost-Vlaanderen</v>
          </cell>
          <cell r="B648">
            <v>988</v>
          </cell>
          <cell r="C648">
            <v>7.8338090707262928</v>
          </cell>
          <cell r="D648">
            <v>2005</v>
          </cell>
          <cell r="E648">
            <v>8.7961744318680353</v>
          </cell>
          <cell r="F648">
            <v>64</v>
          </cell>
          <cell r="G648">
            <v>5.0914876690533015</v>
          </cell>
          <cell r="H648">
            <v>0</v>
          </cell>
          <cell r="I648">
            <v>0</v>
          </cell>
          <cell r="J648">
            <v>3057</v>
          </cell>
          <cell r="K648">
            <v>8.3376517114414295</v>
          </cell>
        </row>
        <row r="649">
          <cell r="A649" t="str">
            <v>e-Vlaams-Brabant</v>
          </cell>
          <cell r="B649">
            <v>390</v>
          </cell>
          <cell r="C649">
            <v>3.0922930542340628</v>
          </cell>
          <cell r="D649">
            <v>1065</v>
          </cell>
          <cell r="E649">
            <v>4.6722821795209262</v>
          </cell>
          <cell r="F649">
            <v>27</v>
          </cell>
          <cell r="G649">
            <v>2.1479713603818613</v>
          </cell>
          <cell r="H649">
            <v>1</v>
          </cell>
          <cell r="I649">
            <v>50</v>
          </cell>
          <cell r="J649">
            <v>1483</v>
          </cell>
          <cell r="K649">
            <v>4.0447293058775395</v>
          </cell>
        </row>
        <row r="650">
          <cell r="A650" t="str">
            <v>f-West-Vlaanderen</v>
          </cell>
          <cell r="B650">
            <v>890</v>
          </cell>
          <cell r="C650">
            <v>7.0567713288931175</v>
          </cell>
          <cell r="D650">
            <v>1385</v>
          </cell>
          <cell r="E650">
            <v>6.0761603930858996</v>
          </cell>
          <cell r="F650">
            <v>42</v>
          </cell>
          <cell r="G650">
            <v>3.3412887828162292</v>
          </cell>
          <cell r="H650">
            <v>0</v>
          </cell>
          <cell r="I650">
            <v>0</v>
          </cell>
          <cell r="J650">
            <v>2317</v>
          </cell>
          <cell r="K650">
            <v>6.3193781535524325</v>
          </cell>
        </row>
        <row r="651">
          <cell r="A651" t="str">
            <v>g-Brabant Wallon</v>
          </cell>
          <cell r="B651">
            <v>167</v>
          </cell>
          <cell r="C651">
            <v>1.3241357437361243</v>
          </cell>
          <cell r="D651">
            <v>489</v>
          </cell>
          <cell r="E651">
            <v>2.1453013951039748</v>
          </cell>
          <cell r="F651">
            <v>19</v>
          </cell>
          <cell r="G651">
            <v>1.5115354017501987</v>
          </cell>
          <cell r="H651">
            <v>0</v>
          </cell>
          <cell r="I651">
            <v>0</v>
          </cell>
          <cell r="J651">
            <v>675</v>
          </cell>
          <cell r="K651">
            <v>1.8409927723987454</v>
          </cell>
        </row>
        <row r="652">
          <cell r="A652" t="str">
            <v>h-Hainaut</v>
          </cell>
          <cell r="B652">
            <v>1007</v>
          </cell>
          <cell r="C652">
            <v>7.9844592451633369</v>
          </cell>
          <cell r="D652">
            <v>2866</v>
          </cell>
          <cell r="E652">
            <v>12.57348425024129</v>
          </cell>
          <cell r="F652">
            <v>160</v>
          </cell>
          <cell r="G652">
            <v>12.728719172633255</v>
          </cell>
          <cell r="H652">
            <v>0</v>
          </cell>
          <cell r="I652">
            <v>0</v>
          </cell>
          <cell r="J652">
            <v>4033</v>
          </cell>
          <cell r="K652">
            <v>10.999590890495023</v>
          </cell>
        </row>
        <row r="653">
          <cell r="A653" t="str">
            <v>i-Liège</v>
          </cell>
          <cell r="B653">
            <v>1204</v>
          </cell>
          <cell r="C653">
            <v>9.5464636853790044</v>
          </cell>
          <cell r="D653">
            <v>2412</v>
          </cell>
          <cell r="E653">
            <v>10.581732034745988</v>
          </cell>
          <cell r="F653">
            <v>128</v>
          </cell>
          <cell r="G653">
            <v>10.182975338106603</v>
          </cell>
          <cell r="H653">
            <v>1</v>
          </cell>
          <cell r="I653">
            <v>50</v>
          </cell>
          <cell r="J653">
            <v>3745</v>
          </cell>
          <cell r="K653">
            <v>10.214100640938224</v>
          </cell>
        </row>
        <row r="654">
          <cell r="A654" t="str">
            <v>j-Luxembourg</v>
          </cell>
          <cell r="B654">
            <v>280</v>
          </cell>
          <cell r="C654">
            <v>2.2201078338090707</v>
          </cell>
          <cell r="D654">
            <v>506</v>
          </cell>
          <cell r="E654">
            <v>2.2198824251996139</v>
          </cell>
          <cell r="F654">
            <v>23</v>
          </cell>
          <cell r="G654">
            <v>1.8297533810660302</v>
          </cell>
          <cell r="H654">
            <v>0</v>
          </cell>
          <cell r="I654">
            <v>0</v>
          </cell>
          <cell r="J654">
            <v>809</v>
          </cell>
          <cell r="K654">
            <v>2.2064639301786442</v>
          </cell>
        </row>
        <row r="655">
          <cell r="A655" t="str">
            <v>k-Namur</v>
          </cell>
          <cell r="B655">
            <v>356</v>
          </cell>
          <cell r="C655">
            <v>2.8227085315572471</v>
          </cell>
          <cell r="D655">
            <v>901</v>
          </cell>
          <cell r="E655">
            <v>3.9527945950688781</v>
          </cell>
          <cell r="F655">
            <v>46</v>
          </cell>
          <cell r="G655">
            <v>3.6595067621320605</v>
          </cell>
          <cell r="H655">
            <v>0</v>
          </cell>
          <cell r="I655">
            <v>0</v>
          </cell>
          <cell r="J655">
            <v>1303</v>
          </cell>
          <cell r="K655">
            <v>3.5537978999045414</v>
          </cell>
        </row>
        <row r="656">
          <cell r="A656" t="str">
            <v>l-Buitenland</v>
          </cell>
          <cell r="B656">
            <v>24</v>
          </cell>
          <cell r="C656">
            <v>0.19029495718363465</v>
          </cell>
          <cell r="D656">
            <v>35</v>
          </cell>
          <cell r="E656">
            <v>0.15354917960866896</v>
          </cell>
          <cell r="F656">
            <v>1</v>
          </cell>
          <cell r="G656">
            <v>7.9554494828957836E-2</v>
          </cell>
          <cell r="H656">
            <v>0</v>
          </cell>
          <cell r="I656">
            <v>0</v>
          </cell>
          <cell r="J656">
            <v>60</v>
          </cell>
          <cell r="K656">
            <v>0.16364380199099959</v>
          </cell>
        </row>
        <row r="657">
          <cell r="A657" t="str">
            <v>n-Inconnu</v>
          </cell>
          <cell r="B657">
            <v>4749</v>
          </cell>
          <cell r="C657">
            <v>37.654614652711707</v>
          </cell>
          <cell r="D657">
            <v>4787</v>
          </cell>
          <cell r="E657">
            <v>21.001140651048523</v>
          </cell>
          <cell r="F657">
            <v>475</v>
          </cell>
          <cell r="G657">
            <v>37.788385043754971</v>
          </cell>
          <cell r="H657">
            <v>0</v>
          </cell>
          <cell r="I657">
            <v>0</v>
          </cell>
          <cell r="J657">
            <v>10011</v>
          </cell>
          <cell r="K657">
            <v>27.303968362198283</v>
          </cell>
        </row>
        <row r="658">
          <cell r="A658" t="str">
            <v>Total</v>
          </cell>
          <cell r="B658">
            <v>12612</v>
          </cell>
          <cell r="C658">
            <v>100</v>
          </cell>
          <cell r="D658">
            <v>22794</v>
          </cell>
          <cell r="E658">
            <v>100</v>
          </cell>
          <cell r="F658">
            <v>1257</v>
          </cell>
          <cell r="G658">
            <v>100</v>
          </cell>
          <cell r="H658">
            <v>2</v>
          </cell>
          <cell r="I658">
            <v>100</v>
          </cell>
          <cell r="J658">
            <v>36665</v>
          </cell>
          <cell r="K658">
            <v>100</v>
          </cell>
        </row>
        <row r="661">
          <cell r="A661" t="str">
            <v>5.5.3.  Arbeidsplaatsongevallen volgens provincie en gewest van het ongeval  : verdeling volgens gevolgen en geslacht - 2019</v>
          </cell>
        </row>
        <row r="662">
          <cell r="H662" t="str">
            <v>1- Femme</v>
          </cell>
          <cell r="R662" t="str">
            <v>2- Homme</v>
          </cell>
          <cell r="T662" t="str">
            <v>Total</v>
          </cell>
        </row>
        <row r="663">
          <cell r="B663" t="str">
            <v>1-CSS</v>
          </cell>
          <cell r="D663" t="str">
            <v>2-IT &lt;= 6 MOIS</v>
          </cell>
          <cell r="F663" t="str">
            <v>3-IT &gt; 6 MOIS</v>
          </cell>
          <cell r="H663" t="str">
            <v>Total</v>
          </cell>
          <cell r="J663" t="str">
            <v>1-CSS</v>
          </cell>
          <cell r="L663" t="str">
            <v>2-IT &lt;= 6 MOIS</v>
          </cell>
          <cell r="N663" t="str">
            <v>3-IT &gt; 6 MOIS</v>
          </cell>
          <cell r="P663" t="str">
            <v>4-Mortel</v>
          </cell>
          <cell r="R663" t="str">
            <v>Total</v>
          </cell>
        </row>
        <row r="664">
          <cell r="A664" t="str">
            <v>a-Bruxelles - Brussel</v>
          </cell>
          <cell r="B664">
            <v>569</v>
          </cell>
          <cell r="C664">
            <v>7.8645473393227361</v>
          </cell>
          <cell r="D664">
            <v>979</v>
          </cell>
          <cell r="E664">
            <v>10.190486103882586</v>
          </cell>
          <cell r="F664">
            <v>62</v>
          </cell>
          <cell r="G664">
            <v>9.8256735340728998</v>
          </cell>
          <cell r="H664">
            <v>1610</v>
          </cell>
          <cell r="I664">
            <v>9.2142162193097921</v>
          </cell>
          <cell r="J664">
            <v>620</v>
          </cell>
          <cell r="K664">
            <v>11.530593267621351</v>
          </cell>
          <cell r="L664">
            <v>2035</v>
          </cell>
          <cell r="M664">
            <v>15.431864715249869</v>
          </cell>
          <cell r="N664">
            <v>103</v>
          </cell>
          <cell r="O664">
            <v>16.453674121405751</v>
          </cell>
          <cell r="P664">
            <v>0</v>
          </cell>
          <cell r="Q664">
            <v>0</v>
          </cell>
          <cell r="R664">
            <v>2758</v>
          </cell>
          <cell r="S664">
            <v>14.3705710712797</v>
          </cell>
          <cell r="T664">
            <v>4368</v>
          </cell>
          <cell r="U664">
            <v>11.913268784944771</v>
          </cell>
        </row>
        <row r="665">
          <cell r="A665" t="str">
            <v>b-Antwerpen</v>
          </cell>
          <cell r="B665">
            <v>363</v>
          </cell>
          <cell r="C665">
            <v>5.0172771250863857</v>
          </cell>
          <cell r="D665">
            <v>810</v>
          </cell>
          <cell r="E665">
            <v>8.4313521390652646</v>
          </cell>
          <cell r="F665">
            <v>29</v>
          </cell>
          <cell r="G665">
            <v>4.5958795562599049</v>
          </cell>
          <cell r="H665">
            <v>1202</v>
          </cell>
          <cell r="I665">
            <v>6.879185028329422</v>
          </cell>
          <cell r="J665">
            <v>513</v>
          </cell>
          <cell r="K665">
            <v>9.5406360424028271</v>
          </cell>
          <cell r="L665">
            <v>1653</v>
          </cell>
          <cell r="M665">
            <v>12.535072419807387</v>
          </cell>
          <cell r="N665">
            <v>55</v>
          </cell>
          <cell r="O665">
            <v>8.7859424920127793</v>
          </cell>
          <cell r="P665">
            <v>0</v>
          </cell>
          <cell r="Q665">
            <v>0</v>
          </cell>
          <cell r="R665">
            <v>2221</v>
          </cell>
          <cell r="S665">
            <v>11.572530220925385</v>
          </cell>
          <cell r="T665">
            <v>3423</v>
          </cell>
          <cell r="U665">
            <v>9.3358789035865275</v>
          </cell>
        </row>
        <row r="666">
          <cell r="A666" t="str">
            <v>c-Limburg</v>
          </cell>
          <cell r="B666">
            <v>288</v>
          </cell>
          <cell r="C666">
            <v>3.9806496199032484</v>
          </cell>
          <cell r="D666">
            <v>311</v>
          </cell>
          <cell r="E666">
            <v>3.237222858332466</v>
          </cell>
          <cell r="F666">
            <v>14</v>
          </cell>
          <cell r="G666">
            <v>2.2187004754358162</v>
          </cell>
          <cell r="H666">
            <v>613</v>
          </cell>
          <cell r="I666">
            <v>3.5082699021347223</v>
          </cell>
          <cell r="J666">
            <v>204</v>
          </cell>
          <cell r="K666">
            <v>3.7939371396689605</v>
          </cell>
          <cell r="L666">
            <v>555</v>
          </cell>
          <cell r="M666">
            <v>4.2086903768863273</v>
          </cell>
          <cell r="N666">
            <v>9</v>
          </cell>
          <cell r="O666">
            <v>1.4376996805111821</v>
          </cell>
          <cell r="P666">
            <v>0</v>
          </cell>
          <cell r="Q666">
            <v>0</v>
          </cell>
          <cell r="R666">
            <v>768</v>
          </cell>
          <cell r="S666">
            <v>4.0016673614005835</v>
          </cell>
          <cell r="T666">
            <v>1381</v>
          </cell>
          <cell r="U666">
            <v>3.76653484249284</v>
          </cell>
        </row>
        <row r="667">
          <cell r="A667" t="str">
            <v>d-Oost-Vlaanderen</v>
          </cell>
          <cell r="B667">
            <v>521</v>
          </cell>
          <cell r="C667">
            <v>7.2011057360055277</v>
          </cell>
          <cell r="D667">
            <v>762</v>
          </cell>
          <cell r="E667">
            <v>7.9317164567502854</v>
          </cell>
          <cell r="F667">
            <v>33</v>
          </cell>
          <cell r="G667">
            <v>5.229793977812994</v>
          </cell>
          <cell r="H667">
            <v>1316</v>
          </cell>
          <cell r="I667">
            <v>7.5316202140445263</v>
          </cell>
          <cell r="J667">
            <v>467</v>
          </cell>
          <cell r="K667">
            <v>8.6851404128696288</v>
          </cell>
          <cell r="L667">
            <v>1243</v>
          </cell>
          <cell r="M667">
            <v>9.4259497990445134</v>
          </cell>
          <cell r="N667">
            <v>31</v>
          </cell>
          <cell r="O667">
            <v>4.9520766773162936</v>
          </cell>
          <cell r="P667">
            <v>0</v>
          </cell>
          <cell r="Q667">
            <v>0</v>
          </cell>
          <cell r="R667">
            <v>1741</v>
          </cell>
          <cell r="S667">
            <v>9.0714881200500219</v>
          </cell>
          <cell r="T667">
            <v>3057</v>
          </cell>
          <cell r="U667">
            <v>8.3376517114414295</v>
          </cell>
        </row>
        <row r="668">
          <cell r="A668" t="str">
            <v>e-Vlaams-Brabant</v>
          </cell>
          <cell r="B668">
            <v>156</v>
          </cell>
          <cell r="C668">
            <v>2.1561852107809263</v>
          </cell>
          <cell r="D668">
            <v>346</v>
          </cell>
          <cell r="E668">
            <v>3.6015405433538046</v>
          </cell>
          <cell r="F668">
            <v>11</v>
          </cell>
          <cell r="G668">
            <v>1.7432646592709984</v>
          </cell>
          <cell r="H668">
            <v>513</v>
          </cell>
          <cell r="I668">
            <v>2.9359583357179648</v>
          </cell>
          <cell r="J668">
            <v>234</v>
          </cell>
          <cell r="K668">
            <v>4.3518690719732191</v>
          </cell>
          <cell r="L668">
            <v>719</v>
          </cell>
          <cell r="M668">
            <v>5.4523394251914761</v>
          </cell>
          <cell r="N668">
            <v>16</v>
          </cell>
          <cell r="O668">
            <v>2.5559105431309903</v>
          </cell>
          <cell r="P668">
            <v>1</v>
          </cell>
          <cell r="Q668">
            <v>50</v>
          </cell>
          <cell r="R668">
            <v>970</v>
          </cell>
          <cell r="S668">
            <v>5.0541892455189661</v>
          </cell>
          <cell r="T668">
            <v>1483</v>
          </cell>
          <cell r="U668">
            <v>4.0447293058775395</v>
          </cell>
        </row>
        <row r="669">
          <cell r="A669" t="str">
            <v>f-West-Vlaanderen</v>
          </cell>
          <cell r="B669">
            <v>412</v>
          </cell>
          <cell r="C669">
            <v>5.6945404284727026</v>
          </cell>
          <cell r="D669">
            <v>511</v>
          </cell>
          <cell r="E669">
            <v>5.3190382013115434</v>
          </cell>
          <cell r="F669">
            <v>18</v>
          </cell>
          <cell r="G669">
            <v>2.8526148969889067</v>
          </cell>
          <cell r="H669">
            <v>941</v>
          </cell>
          <cell r="I669">
            <v>5.3854518399816858</v>
          </cell>
          <cell r="J669">
            <v>478</v>
          </cell>
          <cell r="K669">
            <v>8.8897154547145245</v>
          </cell>
          <cell r="L669">
            <v>874</v>
          </cell>
          <cell r="M669">
            <v>6.6277394403579288</v>
          </cell>
          <cell r="N669">
            <v>24</v>
          </cell>
          <cell r="O669">
            <v>3.8338658146964857</v>
          </cell>
          <cell r="P669">
            <v>0</v>
          </cell>
          <cell r="Q669">
            <v>0</v>
          </cell>
          <cell r="R669">
            <v>1376</v>
          </cell>
          <cell r="S669">
            <v>7.1696540225093797</v>
          </cell>
          <cell r="T669">
            <v>2317</v>
          </cell>
          <cell r="U669">
            <v>6.3193781535524325</v>
          </cell>
        </row>
        <row r="670">
          <cell r="A670" t="str">
            <v>g-Brabant Wallon</v>
          </cell>
          <cell r="B670">
            <v>79</v>
          </cell>
          <cell r="C670">
            <v>1.0919143054595717</v>
          </cell>
          <cell r="D670">
            <v>177</v>
          </cell>
          <cell r="E670">
            <v>1.8424065785364838</v>
          </cell>
          <cell r="F670">
            <v>8</v>
          </cell>
          <cell r="G670">
            <v>1.2678288431061806</v>
          </cell>
          <cell r="H670">
            <v>264</v>
          </cell>
          <cell r="I670">
            <v>1.5109025353402392</v>
          </cell>
          <cell r="J670">
            <v>88</v>
          </cell>
          <cell r="K670">
            <v>1.6366003347591596</v>
          </cell>
          <cell r="L670">
            <v>312</v>
          </cell>
          <cell r="M670">
            <v>2.365966482141503</v>
          </cell>
          <cell r="N670">
            <v>11</v>
          </cell>
          <cell r="O670">
            <v>1.7571884984025559</v>
          </cell>
          <cell r="P670">
            <v>0</v>
          </cell>
          <cell r="Q670">
            <v>0</v>
          </cell>
          <cell r="R670">
            <v>411</v>
          </cell>
          <cell r="S670">
            <v>2.1415172988745312</v>
          </cell>
          <cell r="T670">
            <v>675</v>
          </cell>
          <cell r="U670">
            <v>1.8409927723987454</v>
          </cell>
        </row>
        <row r="671">
          <cell r="A671" t="str">
            <v>h-Hainaut</v>
          </cell>
          <cell r="B671">
            <v>489</v>
          </cell>
          <cell r="C671">
            <v>6.758811333794057</v>
          </cell>
          <cell r="D671">
            <v>1057</v>
          </cell>
          <cell r="E671">
            <v>11.002394087644426</v>
          </cell>
          <cell r="F671">
            <v>70</v>
          </cell>
          <cell r="G671">
            <v>11.09350237717908</v>
          </cell>
          <cell r="H671">
            <v>1616</v>
          </cell>
          <cell r="I671">
            <v>9.2485549132947966</v>
          </cell>
          <cell r="J671">
            <v>518</v>
          </cell>
          <cell r="K671">
            <v>9.6336246977868711</v>
          </cell>
          <cell r="L671">
            <v>1809</v>
          </cell>
          <cell r="M671">
            <v>13.718055660878136</v>
          </cell>
          <cell r="N671">
            <v>90</v>
          </cell>
          <cell r="O671">
            <v>14.376996805111823</v>
          </cell>
          <cell r="P671">
            <v>0</v>
          </cell>
          <cell r="Q671">
            <v>0</v>
          </cell>
          <cell r="R671">
            <v>2417</v>
          </cell>
          <cell r="S671">
            <v>12.593789078782827</v>
          </cell>
          <cell r="T671">
            <v>4033</v>
          </cell>
          <cell r="U671">
            <v>10.999590890495023</v>
          </cell>
        </row>
        <row r="672">
          <cell r="A672" t="str">
            <v>i-Liège</v>
          </cell>
          <cell r="B672">
            <v>726</v>
          </cell>
          <cell r="C672">
            <v>10.034554250172771</v>
          </cell>
          <cell r="D672">
            <v>1029</v>
          </cell>
          <cell r="E672">
            <v>10.710939939627355</v>
          </cell>
          <cell r="F672">
            <v>57</v>
          </cell>
          <cell r="G672">
            <v>9.0332805071315381</v>
          </cell>
          <cell r="H672">
            <v>1812</v>
          </cell>
          <cell r="I672">
            <v>10.370285583471642</v>
          </cell>
          <cell r="J672">
            <v>478</v>
          </cell>
          <cell r="K672">
            <v>8.8897154547145245</v>
          </cell>
          <cell r="L672">
            <v>1383</v>
          </cell>
          <cell r="M672">
            <v>10.487601425646471</v>
          </cell>
          <cell r="N672">
            <v>71</v>
          </cell>
          <cell r="O672">
            <v>11.341853035143773</v>
          </cell>
          <cell r="P672">
            <v>1</v>
          </cell>
          <cell r="Q672">
            <v>50</v>
          </cell>
          <cell r="R672">
            <v>1933</v>
          </cell>
          <cell r="S672">
            <v>10.071904960400166</v>
          </cell>
          <cell r="T672">
            <v>3745</v>
          </cell>
          <cell r="U672">
            <v>10.214100640938224</v>
          </cell>
        </row>
        <row r="673">
          <cell r="A673" t="str">
            <v>j-Luxembourg</v>
          </cell>
          <cell r="B673">
            <v>157</v>
          </cell>
          <cell r="C673">
            <v>2.1700069108500348</v>
          </cell>
          <cell r="D673">
            <v>200</v>
          </cell>
          <cell r="E673">
            <v>2.0818153429790778</v>
          </cell>
          <cell r="F673">
            <v>7</v>
          </cell>
          <cell r="G673">
            <v>1.1093502377179081</v>
          </cell>
          <cell r="H673">
            <v>364</v>
          </cell>
          <cell r="I673">
            <v>2.0832141017569965</v>
          </cell>
          <cell r="J673">
            <v>123</v>
          </cell>
          <cell r="K673">
            <v>2.2875209224474613</v>
          </cell>
          <cell r="L673">
            <v>306</v>
          </cell>
          <cell r="M673">
            <v>2.3204671267157049</v>
          </cell>
          <cell r="N673">
            <v>16</v>
          </cell>
          <cell r="O673">
            <v>2.5559105431309903</v>
          </cell>
          <cell r="P673">
            <v>0</v>
          </cell>
          <cell r="Q673">
            <v>0</v>
          </cell>
          <cell r="R673">
            <v>445</v>
          </cell>
          <cell r="S673">
            <v>2.3186744476865364</v>
          </cell>
          <cell r="T673">
            <v>809</v>
          </cell>
          <cell r="U673">
            <v>2.2064639301786442</v>
          </cell>
        </row>
        <row r="674">
          <cell r="A674" t="str">
            <v>k-Namur</v>
          </cell>
          <cell r="B674">
            <v>166</v>
          </cell>
          <cell r="C674">
            <v>2.2944022114720108</v>
          </cell>
          <cell r="D674">
            <v>309</v>
          </cell>
          <cell r="E674">
            <v>3.2164047049026747</v>
          </cell>
          <cell r="F674">
            <v>22</v>
          </cell>
          <cell r="G674">
            <v>3.4865293185419968</v>
          </cell>
          <cell r="H674">
            <v>497</v>
          </cell>
          <cell r="I674">
            <v>2.8443884850912839</v>
          </cell>
          <cell r="J674">
            <v>190</v>
          </cell>
          <cell r="K674">
            <v>3.5335689045936398</v>
          </cell>
          <cell r="L674">
            <v>592</v>
          </cell>
          <cell r="M674">
            <v>4.4892697353454158</v>
          </cell>
          <cell r="N674">
            <v>24</v>
          </cell>
          <cell r="O674">
            <v>3.8338658146964857</v>
          </cell>
          <cell r="P674">
            <v>0</v>
          </cell>
          <cell r="Q674">
            <v>0</v>
          </cell>
          <cell r="R674">
            <v>806</v>
          </cell>
          <cell r="S674">
            <v>4.1996665277198835</v>
          </cell>
          <cell r="T674">
            <v>1303</v>
          </cell>
          <cell r="U674">
            <v>3.5537978999045414</v>
          </cell>
        </row>
        <row r="675">
          <cell r="A675" t="str">
            <v>l-Buitenland</v>
          </cell>
          <cell r="B675">
            <v>12</v>
          </cell>
          <cell r="C675">
            <v>0.16586040082930201</v>
          </cell>
          <cell r="D675">
            <v>16</v>
          </cell>
          <cell r="E675">
            <v>0.16654522743832623</v>
          </cell>
          <cell r="F675">
            <v>0</v>
          </cell>
          <cell r="G675">
            <v>0</v>
          </cell>
          <cell r="H675">
            <v>28</v>
          </cell>
          <cell r="I675">
            <v>0.16024723859669202</v>
          </cell>
          <cell r="J675">
            <v>12</v>
          </cell>
          <cell r="K675">
            <v>0.22317277292170354</v>
          </cell>
          <cell r="L675">
            <v>19</v>
          </cell>
          <cell r="M675">
            <v>0.1440812921816941</v>
          </cell>
          <cell r="N675">
            <v>1</v>
          </cell>
          <cell r="O675">
            <v>0.15974440894568689</v>
          </cell>
          <cell r="P675">
            <v>0</v>
          </cell>
          <cell r="Q675">
            <v>0</v>
          </cell>
          <cell r="R675">
            <v>32</v>
          </cell>
          <cell r="S675">
            <v>0.16673614005835766</v>
          </cell>
          <cell r="T675">
            <v>60</v>
          </cell>
          <cell r="U675">
            <v>0.16364380199099959</v>
          </cell>
        </row>
        <row r="676">
          <cell r="A676" t="str">
            <v>n-Inconnu</v>
          </cell>
          <cell r="B676">
            <v>3297</v>
          </cell>
          <cell r="C676">
            <v>45.570145127850722</v>
          </cell>
          <cell r="D676">
            <v>3100</v>
          </cell>
          <cell r="E676">
            <v>32.26813781617571</v>
          </cell>
          <cell r="F676">
            <v>300</v>
          </cell>
          <cell r="G676">
            <v>47.543581616481767</v>
          </cell>
          <cell r="H676">
            <v>6697</v>
          </cell>
          <cell r="I676">
            <v>38.327705602930237</v>
          </cell>
          <cell r="J676">
            <v>1452</v>
          </cell>
          <cell r="K676">
            <v>27.003905523526129</v>
          </cell>
          <cell r="L676">
            <v>1687</v>
          </cell>
          <cell r="M676">
            <v>12.792902100553574</v>
          </cell>
          <cell r="N676">
            <v>175</v>
          </cell>
          <cell r="O676">
            <v>27.95527156549521</v>
          </cell>
          <cell r="P676">
            <v>0</v>
          </cell>
          <cell r="Q676">
            <v>0</v>
          </cell>
          <cell r="R676">
            <v>3314</v>
          </cell>
          <cell r="S676">
            <v>17.267611504793663</v>
          </cell>
          <cell r="T676">
            <v>10011</v>
          </cell>
          <cell r="U676">
            <v>27.303968362198283</v>
          </cell>
        </row>
        <row r="677">
          <cell r="A677" t="str">
            <v>Total</v>
          </cell>
          <cell r="B677">
            <v>7235</v>
          </cell>
          <cell r="C677">
            <v>100</v>
          </cell>
          <cell r="D677">
            <v>9607</v>
          </cell>
          <cell r="E677">
            <v>100</v>
          </cell>
          <cell r="F677">
            <v>631</v>
          </cell>
          <cell r="G677">
            <v>100</v>
          </cell>
          <cell r="H677">
            <v>17473</v>
          </cell>
          <cell r="I677">
            <v>100</v>
          </cell>
          <cell r="J677">
            <v>5377</v>
          </cell>
          <cell r="K677">
            <v>100</v>
          </cell>
          <cell r="L677">
            <v>13187</v>
          </cell>
          <cell r="M677">
            <v>100</v>
          </cell>
          <cell r="N677">
            <v>626</v>
          </cell>
          <cell r="O677">
            <v>100</v>
          </cell>
          <cell r="P677">
            <v>2</v>
          </cell>
          <cell r="Q677">
            <v>100</v>
          </cell>
          <cell r="R677">
            <v>19192</v>
          </cell>
          <cell r="S677">
            <v>100</v>
          </cell>
          <cell r="T677">
            <v>36665</v>
          </cell>
          <cell r="U677">
            <v>100</v>
          </cell>
        </row>
        <row r="680">
          <cell r="A680" t="str">
            <v>5.5.4.  Arbeidsplaatsongevallen volgens provincie en gewest van het ongeval : verdeling volgens gevolgen en generatie in absolute frequentie 2019</v>
          </cell>
        </row>
        <row r="681">
          <cell r="E681" t="str">
            <v>15 - 24 ans</v>
          </cell>
          <cell r="J681" t="str">
            <v>25 - 49 ans</v>
          </cell>
          <cell r="O681" t="str">
            <v>50 ans et plus</v>
          </cell>
          <cell r="P681" t="str">
            <v>Total</v>
          </cell>
        </row>
        <row r="682">
          <cell r="B682" t="str">
            <v>1-CSS</v>
          </cell>
          <cell r="C682" t="str">
            <v>2-IT &lt;= 6 MOIS</v>
          </cell>
          <cell r="D682" t="str">
            <v>3-IT &gt; 6 MOIS</v>
          </cell>
          <cell r="E682" t="str">
            <v>Total</v>
          </cell>
          <cell r="F682" t="str">
            <v>1-CSS</v>
          </cell>
          <cell r="G682" t="str">
            <v>2-IT &lt;= 6 MOIS</v>
          </cell>
          <cell r="H682" t="str">
            <v>3-IT &gt; 6 MOIS</v>
          </cell>
          <cell r="I682" t="str">
            <v>4-Mortel</v>
          </cell>
          <cell r="J682" t="str">
            <v>Total</v>
          </cell>
          <cell r="K682" t="str">
            <v>1-CSS</v>
          </cell>
          <cell r="L682" t="str">
            <v>2-IT &lt;= 6 MOIS</v>
          </cell>
          <cell r="M682" t="str">
            <v>3-IT &gt; 6 MOIS</v>
          </cell>
          <cell r="N682" t="str">
            <v>4-Mortel</v>
          </cell>
          <cell r="O682" t="str">
            <v>Total</v>
          </cell>
        </row>
        <row r="683">
          <cell r="A683" t="str">
            <v>a-Bruxelles - Brussel</v>
          </cell>
          <cell r="B683">
            <v>82</v>
          </cell>
          <cell r="C683">
            <v>230</v>
          </cell>
          <cell r="D683">
            <v>4</v>
          </cell>
          <cell r="E683">
            <v>316</v>
          </cell>
          <cell r="F683">
            <v>826</v>
          </cell>
          <cell r="G683">
            <v>2059</v>
          </cell>
          <cell r="H683">
            <v>115</v>
          </cell>
          <cell r="I683">
            <v>0</v>
          </cell>
          <cell r="J683">
            <v>3000</v>
          </cell>
          <cell r="K683">
            <v>281</v>
          </cell>
          <cell r="L683">
            <v>725</v>
          </cell>
          <cell r="M683">
            <v>46</v>
          </cell>
          <cell r="N683">
            <v>0</v>
          </cell>
          <cell r="O683">
            <v>1052</v>
          </cell>
          <cell r="P683">
            <v>4368</v>
          </cell>
        </row>
        <row r="684">
          <cell r="A684" t="str">
            <v>b-Antwerpen</v>
          </cell>
          <cell r="B684">
            <v>70</v>
          </cell>
          <cell r="C684">
            <v>184</v>
          </cell>
          <cell r="D684">
            <v>0</v>
          </cell>
          <cell r="E684">
            <v>254</v>
          </cell>
          <cell r="F684">
            <v>559</v>
          </cell>
          <cell r="G684">
            <v>1597</v>
          </cell>
          <cell r="H684">
            <v>39</v>
          </cell>
          <cell r="I684">
            <v>0</v>
          </cell>
          <cell r="J684">
            <v>2195</v>
          </cell>
          <cell r="K684">
            <v>247</v>
          </cell>
          <cell r="L684">
            <v>682</v>
          </cell>
          <cell r="M684">
            <v>45</v>
          </cell>
          <cell r="N684">
            <v>0</v>
          </cell>
          <cell r="O684">
            <v>974</v>
          </cell>
          <cell r="P684">
            <v>3423</v>
          </cell>
        </row>
        <row r="685">
          <cell r="A685" t="str">
            <v>c-Limburg</v>
          </cell>
          <cell r="B685">
            <v>48</v>
          </cell>
          <cell r="C685">
            <v>55</v>
          </cell>
          <cell r="D685">
            <v>1</v>
          </cell>
          <cell r="E685">
            <v>104</v>
          </cell>
          <cell r="F685">
            <v>304</v>
          </cell>
          <cell r="G685">
            <v>502</v>
          </cell>
          <cell r="H685">
            <v>14</v>
          </cell>
          <cell r="I685">
            <v>0</v>
          </cell>
          <cell r="J685">
            <v>820</v>
          </cell>
          <cell r="K685">
            <v>140</v>
          </cell>
          <cell r="L685">
            <v>309</v>
          </cell>
          <cell r="M685">
            <v>8</v>
          </cell>
          <cell r="N685">
            <v>0</v>
          </cell>
          <cell r="O685">
            <v>457</v>
          </cell>
          <cell r="P685">
            <v>1381</v>
          </cell>
        </row>
        <row r="686">
          <cell r="A686" t="str">
            <v>d-Oost-Vlaanderen</v>
          </cell>
          <cell r="B686">
            <v>73</v>
          </cell>
          <cell r="C686">
            <v>144</v>
          </cell>
          <cell r="D686">
            <v>0</v>
          </cell>
          <cell r="E686">
            <v>217</v>
          </cell>
          <cell r="F686">
            <v>630</v>
          </cell>
          <cell r="G686">
            <v>1230</v>
          </cell>
          <cell r="H686">
            <v>26</v>
          </cell>
          <cell r="I686">
            <v>0</v>
          </cell>
          <cell r="J686">
            <v>1886</v>
          </cell>
          <cell r="K686">
            <v>285</v>
          </cell>
          <cell r="L686">
            <v>631</v>
          </cell>
          <cell r="M686">
            <v>38</v>
          </cell>
          <cell r="N686">
            <v>0</v>
          </cell>
          <cell r="O686">
            <v>954</v>
          </cell>
          <cell r="P686">
            <v>3057</v>
          </cell>
        </row>
        <row r="687">
          <cell r="A687" t="str">
            <v>e-Vlaams-Brabant</v>
          </cell>
          <cell r="B687">
            <v>29</v>
          </cell>
          <cell r="C687">
            <v>56</v>
          </cell>
          <cell r="D687">
            <v>0</v>
          </cell>
          <cell r="E687">
            <v>85</v>
          </cell>
          <cell r="F687">
            <v>248</v>
          </cell>
          <cell r="G687">
            <v>675</v>
          </cell>
          <cell r="H687">
            <v>10</v>
          </cell>
          <cell r="I687">
            <v>0</v>
          </cell>
          <cell r="J687">
            <v>933</v>
          </cell>
          <cell r="K687">
            <v>113</v>
          </cell>
          <cell r="L687">
            <v>334</v>
          </cell>
          <cell r="M687">
            <v>17</v>
          </cell>
          <cell r="N687">
            <v>1</v>
          </cell>
          <cell r="O687">
            <v>465</v>
          </cell>
          <cell r="P687">
            <v>1483</v>
          </cell>
        </row>
        <row r="688">
          <cell r="A688" t="str">
            <v>f-West-Vlaanderen</v>
          </cell>
          <cell r="B688">
            <v>106</v>
          </cell>
          <cell r="C688">
            <v>139</v>
          </cell>
          <cell r="D688">
            <v>0</v>
          </cell>
          <cell r="E688">
            <v>245</v>
          </cell>
          <cell r="F688">
            <v>534</v>
          </cell>
          <cell r="G688">
            <v>810</v>
          </cell>
          <cell r="H688">
            <v>20</v>
          </cell>
          <cell r="I688">
            <v>0</v>
          </cell>
          <cell r="J688">
            <v>1364</v>
          </cell>
          <cell r="K688">
            <v>250</v>
          </cell>
          <cell r="L688">
            <v>436</v>
          </cell>
          <cell r="M688">
            <v>22</v>
          </cell>
          <cell r="N688">
            <v>0</v>
          </cell>
          <cell r="O688">
            <v>708</v>
          </cell>
          <cell r="P688">
            <v>2317</v>
          </cell>
        </row>
        <row r="689">
          <cell r="A689" t="str">
            <v>g-Brabant Wallon</v>
          </cell>
          <cell r="B689">
            <v>10</v>
          </cell>
          <cell r="C689">
            <v>29</v>
          </cell>
          <cell r="D689">
            <v>0</v>
          </cell>
          <cell r="E689">
            <v>39</v>
          </cell>
          <cell r="F689">
            <v>98</v>
          </cell>
          <cell r="G689">
            <v>345</v>
          </cell>
          <cell r="H689">
            <v>12</v>
          </cell>
          <cell r="I689">
            <v>0</v>
          </cell>
          <cell r="J689">
            <v>455</v>
          </cell>
          <cell r="K689">
            <v>59</v>
          </cell>
          <cell r="L689">
            <v>115</v>
          </cell>
          <cell r="M689">
            <v>7</v>
          </cell>
          <cell r="N689">
            <v>0</v>
          </cell>
          <cell r="O689">
            <v>181</v>
          </cell>
          <cell r="P689">
            <v>675</v>
          </cell>
        </row>
        <row r="690">
          <cell r="A690" t="str">
            <v>h-Hainaut</v>
          </cell>
          <cell r="B690">
            <v>68</v>
          </cell>
          <cell r="C690">
            <v>194</v>
          </cell>
          <cell r="D690">
            <v>3</v>
          </cell>
          <cell r="E690">
            <v>265</v>
          </cell>
          <cell r="F690">
            <v>659</v>
          </cell>
          <cell r="G690">
            <v>1886</v>
          </cell>
          <cell r="H690">
            <v>85</v>
          </cell>
          <cell r="I690">
            <v>0</v>
          </cell>
          <cell r="J690">
            <v>2630</v>
          </cell>
          <cell r="K690">
            <v>280</v>
          </cell>
          <cell r="L690">
            <v>786</v>
          </cell>
          <cell r="M690">
            <v>72</v>
          </cell>
          <cell r="N690">
            <v>0</v>
          </cell>
          <cell r="O690">
            <v>1138</v>
          </cell>
          <cell r="P690">
            <v>4033</v>
          </cell>
        </row>
        <row r="691">
          <cell r="A691" t="str">
            <v>i-Liège</v>
          </cell>
          <cell r="B691">
            <v>85</v>
          </cell>
          <cell r="C691">
            <v>134</v>
          </cell>
          <cell r="D691">
            <v>0</v>
          </cell>
          <cell r="E691">
            <v>219</v>
          </cell>
          <cell r="F691">
            <v>782</v>
          </cell>
          <cell r="G691">
            <v>1554</v>
          </cell>
          <cell r="H691">
            <v>69</v>
          </cell>
          <cell r="I691">
            <v>1</v>
          </cell>
          <cell r="J691">
            <v>2406</v>
          </cell>
          <cell r="K691">
            <v>337</v>
          </cell>
          <cell r="L691">
            <v>724</v>
          </cell>
          <cell r="M691">
            <v>59</v>
          </cell>
          <cell r="N691">
            <v>0</v>
          </cell>
          <cell r="O691">
            <v>1120</v>
          </cell>
          <cell r="P691">
            <v>3745</v>
          </cell>
        </row>
        <row r="692">
          <cell r="A692" t="str">
            <v>j-Luxembourg</v>
          </cell>
          <cell r="B692">
            <v>35</v>
          </cell>
          <cell r="C692">
            <v>34</v>
          </cell>
          <cell r="D692">
            <v>0</v>
          </cell>
          <cell r="E692">
            <v>69</v>
          </cell>
          <cell r="F692">
            <v>169</v>
          </cell>
          <cell r="G692">
            <v>327</v>
          </cell>
          <cell r="H692">
            <v>13</v>
          </cell>
          <cell r="I692">
            <v>0</v>
          </cell>
          <cell r="J692">
            <v>509</v>
          </cell>
          <cell r="K692">
            <v>76</v>
          </cell>
          <cell r="L692">
            <v>145</v>
          </cell>
          <cell r="M692">
            <v>10</v>
          </cell>
          <cell r="N692">
            <v>0</v>
          </cell>
          <cell r="O692">
            <v>231</v>
          </cell>
          <cell r="P692">
            <v>809</v>
          </cell>
        </row>
        <row r="693">
          <cell r="A693" t="str">
            <v>k-Namur</v>
          </cell>
          <cell r="B693">
            <v>20</v>
          </cell>
          <cell r="C693">
            <v>53</v>
          </cell>
          <cell r="D693">
            <v>1</v>
          </cell>
          <cell r="E693">
            <v>74</v>
          </cell>
          <cell r="F693">
            <v>211</v>
          </cell>
          <cell r="G693">
            <v>570</v>
          </cell>
          <cell r="H693">
            <v>23</v>
          </cell>
          <cell r="I693">
            <v>0</v>
          </cell>
          <cell r="J693">
            <v>804</v>
          </cell>
          <cell r="K693">
            <v>125</v>
          </cell>
          <cell r="L693">
            <v>278</v>
          </cell>
          <cell r="M693">
            <v>22</v>
          </cell>
          <cell r="N693">
            <v>0</v>
          </cell>
          <cell r="O693">
            <v>425</v>
          </cell>
          <cell r="P693">
            <v>1303</v>
          </cell>
        </row>
        <row r="694">
          <cell r="A694" t="str">
            <v>l-Buitenland</v>
          </cell>
          <cell r="B694">
            <v>1</v>
          </cell>
          <cell r="C694">
            <v>4</v>
          </cell>
          <cell r="D694">
            <v>0</v>
          </cell>
          <cell r="E694">
            <v>5</v>
          </cell>
          <cell r="F694">
            <v>16</v>
          </cell>
          <cell r="G694">
            <v>22</v>
          </cell>
          <cell r="H694">
            <v>1</v>
          </cell>
          <cell r="I694">
            <v>0</v>
          </cell>
          <cell r="J694">
            <v>39</v>
          </cell>
          <cell r="K694">
            <v>7</v>
          </cell>
          <cell r="L694">
            <v>9</v>
          </cell>
          <cell r="M694">
            <v>0</v>
          </cell>
          <cell r="N694">
            <v>0</v>
          </cell>
          <cell r="O694">
            <v>16</v>
          </cell>
          <cell r="P694">
            <v>60</v>
          </cell>
        </row>
        <row r="695">
          <cell r="A695" t="str">
            <v>n-Inconnu</v>
          </cell>
          <cell r="B695">
            <v>251</v>
          </cell>
          <cell r="C695">
            <v>117</v>
          </cell>
          <cell r="D695">
            <v>2</v>
          </cell>
          <cell r="E695">
            <v>370</v>
          </cell>
          <cell r="F695">
            <v>2966</v>
          </cell>
          <cell r="G695">
            <v>2946</v>
          </cell>
          <cell r="H695">
            <v>253</v>
          </cell>
          <cell r="I695">
            <v>0</v>
          </cell>
          <cell r="J695">
            <v>6165</v>
          </cell>
          <cell r="K695">
            <v>1532</v>
          </cell>
          <cell r="L695">
            <v>1724</v>
          </cell>
          <cell r="M695">
            <v>220</v>
          </cell>
          <cell r="N695">
            <v>0</v>
          </cell>
          <cell r="O695">
            <v>3476</v>
          </cell>
          <cell r="P695">
            <v>10011</v>
          </cell>
        </row>
        <row r="696">
          <cell r="A696" t="str">
            <v>Total</v>
          </cell>
          <cell r="B696">
            <v>878</v>
          </cell>
          <cell r="C696">
            <v>1373</v>
          </cell>
          <cell r="D696">
            <v>11</v>
          </cell>
          <cell r="E696">
            <v>2262</v>
          </cell>
          <cell r="F696">
            <v>8002</v>
          </cell>
          <cell r="G696">
            <v>14523</v>
          </cell>
          <cell r="H696">
            <v>680</v>
          </cell>
          <cell r="I696">
            <v>1</v>
          </cell>
          <cell r="J696">
            <v>23206</v>
          </cell>
          <cell r="K696">
            <v>3732</v>
          </cell>
          <cell r="L696">
            <v>6898</v>
          </cell>
          <cell r="M696">
            <v>566</v>
          </cell>
          <cell r="N696">
            <v>1</v>
          </cell>
          <cell r="O696">
            <v>11197</v>
          </cell>
          <cell r="P696">
            <v>36665</v>
          </cell>
        </row>
        <row r="699">
          <cell r="A699" t="str">
            <v>5.5.5.  Arbeidsplaatsongevallen volgens provincie en gewest van het ongeval : verdeling volgens gevolgen en generatie in relatieve frequentie 2019</v>
          </cell>
        </row>
        <row r="700">
          <cell r="E700" t="str">
            <v>15 - 24 ans</v>
          </cell>
          <cell r="J700" t="str">
            <v>25 - 49 ans</v>
          </cell>
          <cell r="O700" t="str">
            <v>50 ans et plus</v>
          </cell>
          <cell r="P700" t="str">
            <v>Total</v>
          </cell>
        </row>
        <row r="701">
          <cell r="B701" t="str">
            <v>1-CSS</v>
          </cell>
          <cell r="C701" t="str">
            <v>2-IT &lt;= 6 MOIS</v>
          </cell>
          <cell r="D701" t="str">
            <v>3-IT &gt; 6 MOIS</v>
          </cell>
          <cell r="E701" t="str">
            <v>Total</v>
          </cell>
          <cell r="F701" t="str">
            <v>1-CSS</v>
          </cell>
          <cell r="G701" t="str">
            <v>2-IT &lt;= 6 MOIS</v>
          </cell>
          <cell r="H701" t="str">
            <v>3-IT &gt; 6 MOIS</v>
          </cell>
          <cell r="I701" t="str">
            <v>4-Mortel</v>
          </cell>
          <cell r="J701" t="str">
            <v>Total</v>
          </cell>
          <cell r="K701" t="str">
            <v>1-CSS</v>
          </cell>
          <cell r="L701" t="str">
            <v>2-IT &lt;= 6 MOIS</v>
          </cell>
          <cell r="M701" t="str">
            <v>3-IT &gt; 6 MOIS</v>
          </cell>
          <cell r="N701" t="str">
            <v>4-Mortel</v>
          </cell>
          <cell r="O701" t="str">
            <v>Total</v>
          </cell>
        </row>
        <row r="702">
          <cell r="A702" t="str">
            <v>a-Bruxelles - Brussel</v>
          </cell>
          <cell r="B702">
            <v>9.3394077448747161</v>
          </cell>
          <cell r="C702">
            <v>16.751638747268753</v>
          </cell>
          <cell r="D702">
            <v>36.363636363636367</v>
          </cell>
          <cell r="E702">
            <v>13.969938107869144</v>
          </cell>
          <cell r="F702">
            <v>10.322419395151211</v>
          </cell>
          <cell r="G702">
            <v>14.177511533429731</v>
          </cell>
          <cell r="H702">
            <v>16.911764705882355</v>
          </cell>
          <cell r="I702">
            <v>0</v>
          </cell>
          <cell r="J702">
            <v>12.927691114366974</v>
          </cell>
          <cell r="K702">
            <v>7.529474812433012</v>
          </cell>
          <cell r="L702">
            <v>10.510292838503913</v>
          </cell>
          <cell r="M702">
            <v>8.1272084805653702</v>
          </cell>
          <cell r="N702">
            <v>0</v>
          </cell>
          <cell r="O702">
            <v>9.3953737608287931</v>
          </cell>
          <cell r="P702">
            <v>11.913268784944771</v>
          </cell>
        </row>
        <row r="703">
          <cell r="A703" t="str">
            <v>b-Antwerpen</v>
          </cell>
          <cell r="B703">
            <v>7.9726651480637818</v>
          </cell>
          <cell r="C703">
            <v>13.401310997815003</v>
          </cell>
          <cell r="D703">
            <v>0</v>
          </cell>
          <cell r="E703">
            <v>11.229000884173299</v>
          </cell>
          <cell r="F703">
            <v>6.9857535616095978</v>
          </cell>
          <cell r="G703">
            <v>10.996350616263857</v>
          </cell>
          <cell r="H703">
            <v>5.7352941176470589</v>
          </cell>
          <cell r="I703">
            <v>0</v>
          </cell>
          <cell r="J703">
            <v>9.4587606653451708</v>
          </cell>
          <cell r="K703">
            <v>6.6184351554126462</v>
          </cell>
          <cell r="L703">
            <v>9.8869237460133377</v>
          </cell>
          <cell r="M703">
            <v>7.9505300353356896</v>
          </cell>
          <cell r="N703">
            <v>0</v>
          </cell>
          <cell r="O703">
            <v>8.6987585960525138</v>
          </cell>
          <cell r="P703">
            <v>9.3358789035865275</v>
          </cell>
        </row>
        <row r="704">
          <cell r="A704" t="str">
            <v>c-Limburg</v>
          </cell>
          <cell r="B704">
            <v>5.4669703872437356</v>
          </cell>
          <cell r="C704">
            <v>4.0058266569555716</v>
          </cell>
          <cell r="D704">
            <v>9.0909090909090917</v>
          </cell>
          <cell r="E704">
            <v>4.5977011494252871</v>
          </cell>
          <cell r="F704">
            <v>3.7990502374406403</v>
          </cell>
          <cell r="G704">
            <v>3.4565861047992841</v>
          </cell>
          <cell r="H704">
            <v>2.0588235294117645</v>
          </cell>
          <cell r="I704">
            <v>0</v>
          </cell>
          <cell r="J704">
            <v>3.5335689045936398</v>
          </cell>
          <cell r="K704">
            <v>3.7513397642015009</v>
          </cell>
          <cell r="L704">
            <v>4.479559292548565</v>
          </cell>
          <cell r="M704">
            <v>1.4134275618374559</v>
          </cell>
          <cell r="N704">
            <v>0</v>
          </cell>
          <cell r="O704">
            <v>4.0814503884969193</v>
          </cell>
          <cell r="P704">
            <v>3.76653484249284</v>
          </cell>
        </row>
        <row r="705">
          <cell r="A705" t="str">
            <v>d-Oost-Vlaanderen</v>
          </cell>
          <cell r="B705">
            <v>8.3143507972665152</v>
          </cell>
          <cell r="C705">
            <v>10.487982520029133</v>
          </cell>
          <cell r="D705">
            <v>0</v>
          </cell>
          <cell r="E705">
            <v>9.5932802829354547</v>
          </cell>
          <cell r="F705">
            <v>7.8730317420644829</v>
          </cell>
          <cell r="G705">
            <v>8.4693245197273299</v>
          </cell>
          <cell r="H705">
            <v>3.8235294117647061</v>
          </cell>
          <cell r="I705">
            <v>0</v>
          </cell>
          <cell r="J705">
            <v>8.1272084805653702</v>
          </cell>
          <cell r="K705">
            <v>7.636655948553055</v>
          </cell>
          <cell r="L705">
            <v>9.1475790084082345</v>
          </cell>
          <cell r="M705">
            <v>6.7137809187279167</v>
          </cell>
          <cell r="N705">
            <v>0</v>
          </cell>
          <cell r="O705">
            <v>8.5201393230329554</v>
          </cell>
          <cell r="P705">
            <v>8.3376517114414295</v>
          </cell>
        </row>
        <row r="706">
          <cell r="A706" t="str">
            <v>e-Vlaams-Brabant</v>
          </cell>
          <cell r="B706">
            <v>3.3029612756264237</v>
          </cell>
          <cell r="C706">
            <v>4.0786598689002185</v>
          </cell>
          <cell r="D706">
            <v>0</v>
          </cell>
          <cell r="E706">
            <v>3.7577365163572058</v>
          </cell>
          <cell r="F706">
            <v>3.0992251937015745</v>
          </cell>
          <cell r="G706">
            <v>4.6478000413137783</v>
          </cell>
          <cell r="H706">
            <v>1.4705882352941173</v>
          </cell>
          <cell r="I706">
            <v>0</v>
          </cell>
          <cell r="J706">
            <v>4.0205119365681288</v>
          </cell>
          <cell r="K706">
            <v>3.0278670953912115</v>
          </cell>
          <cell r="L706">
            <v>4.8419831835314584</v>
          </cell>
          <cell r="M706">
            <v>3.0035335689045941</v>
          </cell>
          <cell r="N706">
            <v>100</v>
          </cell>
          <cell r="O706">
            <v>4.1528980977047425</v>
          </cell>
          <cell r="P706">
            <v>4.0447293058775395</v>
          </cell>
        </row>
        <row r="707">
          <cell r="A707" t="str">
            <v>f-West-Vlaanderen</v>
          </cell>
          <cell r="B707">
            <v>12.072892938496585</v>
          </cell>
          <cell r="C707">
            <v>10.1238164603059</v>
          </cell>
          <cell r="D707">
            <v>0</v>
          </cell>
          <cell r="E707">
            <v>10.831122900088417</v>
          </cell>
          <cell r="F707">
            <v>6.6733316670832297</v>
          </cell>
          <cell r="G707">
            <v>5.5773600495765336</v>
          </cell>
          <cell r="H707">
            <v>2.9411764705882346</v>
          </cell>
          <cell r="I707">
            <v>0</v>
          </cell>
          <cell r="J707">
            <v>5.8777902266655175</v>
          </cell>
          <cell r="K707">
            <v>6.6988210075026799</v>
          </cell>
          <cell r="L707">
            <v>6.3206726587416657</v>
          </cell>
          <cell r="M707">
            <v>3.8869257950530041</v>
          </cell>
          <cell r="N707">
            <v>0</v>
          </cell>
          <cell r="O707">
            <v>6.3231222648923824</v>
          </cell>
          <cell r="P707">
            <v>6.3193781535524325</v>
          </cell>
        </row>
        <row r="708">
          <cell r="A708" t="str">
            <v>g-Brabant Wallon</v>
          </cell>
          <cell r="B708">
            <v>1.1389521640091116</v>
          </cell>
          <cell r="C708">
            <v>2.1121631463947561</v>
          </cell>
          <cell r="D708">
            <v>0</v>
          </cell>
          <cell r="E708">
            <v>1.7241379310344827</v>
          </cell>
          <cell r="F708">
            <v>1.224693826543364</v>
          </cell>
          <cell r="G708">
            <v>2.3755422433381534</v>
          </cell>
          <cell r="H708">
            <v>1.7647058823529411</v>
          </cell>
          <cell r="I708">
            <v>0</v>
          </cell>
          <cell r="J708">
            <v>1.9606998190123244</v>
          </cell>
          <cell r="K708">
            <v>1.5809217577706327</v>
          </cell>
          <cell r="L708">
            <v>1.6671498985213105</v>
          </cell>
          <cell r="M708">
            <v>1.2367491166077738</v>
          </cell>
          <cell r="N708">
            <v>0</v>
          </cell>
          <cell r="O708">
            <v>1.6165044208270072</v>
          </cell>
          <cell r="P708">
            <v>1.8409927723987454</v>
          </cell>
        </row>
        <row r="709">
          <cell r="A709" t="str">
            <v>h-Hainaut</v>
          </cell>
          <cell r="B709">
            <v>7.7448747152619593</v>
          </cell>
          <cell r="C709">
            <v>14.12964311726147</v>
          </cell>
          <cell r="D709">
            <v>27.27272727272727</v>
          </cell>
          <cell r="E709">
            <v>11.715296198054819</v>
          </cell>
          <cell r="F709">
            <v>8.2354411397150713</v>
          </cell>
          <cell r="G709">
            <v>12.986297596915239</v>
          </cell>
          <cell r="H709">
            <v>12.5</v>
          </cell>
          <cell r="I709">
            <v>0</v>
          </cell>
          <cell r="J709">
            <v>11.333275876928381</v>
          </cell>
          <cell r="K709">
            <v>7.5026795284030019</v>
          </cell>
          <cell r="L709">
            <v>11.394607132502173</v>
          </cell>
          <cell r="M709">
            <v>12.7208480565371</v>
          </cell>
          <cell r="N709">
            <v>0</v>
          </cell>
          <cell r="O709">
            <v>10.163436634812896</v>
          </cell>
          <cell r="P709">
            <v>10.999590890495023</v>
          </cell>
        </row>
        <row r="710">
          <cell r="A710" t="str">
            <v>i-Liège</v>
          </cell>
          <cell r="B710">
            <v>9.6810933940774486</v>
          </cell>
          <cell r="C710">
            <v>9.7596504005826663</v>
          </cell>
          <cell r="D710">
            <v>0</v>
          </cell>
          <cell r="E710">
            <v>9.6816976127320959</v>
          </cell>
          <cell r="F710">
            <v>9.7725568607848032</v>
          </cell>
          <cell r="G710">
            <v>10.700268539557943</v>
          </cell>
          <cell r="H710">
            <v>10.147058823529411</v>
          </cell>
          <cell r="I710">
            <v>100</v>
          </cell>
          <cell r="J710">
            <v>10.368008273722314</v>
          </cell>
          <cell r="K710">
            <v>9.030010718113612</v>
          </cell>
          <cell r="L710">
            <v>10.4957958828646</v>
          </cell>
          <cell r="M710">
            <v>10.424028268551238</v>
          </cell>
          <cell r="N710">
            <v>0</v>
          </cell>
          <cell r="O710">
            <v>10.002679289095294</v>
          </cell>
          <cell r="P710">
            <v>10.214100640938224</v>
          </cell>
        </row>
        <row r="711">
          <cell r="A711" t="str">
            <v>j-Luxembourg</v>
          </cell>
          <cell r="B711">
            <v>3.9863325740318909</v>
          </cell>
          <cell r="C711">
            <v>2.4763292061179896</v>
          </cell>
          <cell r="D711">
            <v>0</v>
          </cell>
          <cell r="E711">
            <v>3.0503978779840848</v>
          </cell>
          <cell r="F711">
            <v>2.1119720069982506</v>
          </cell>
          <cell r="G711">
            <v>2.2516009089031193</v>
          </cell>
          <cell r="H711">
            <v>1.911764705882353</v>
          </cell>
          <cell r="I711">
            <v>0</v>
          </cell>
          <cell r="J711">
            <v>2.1933982590709298</v>
          </cell>
          <cell r="K711">
            <v>2.0364415862808145</v>
          </cell>
          <cell r="L711">
            <v>2.1020585677007828</v>
          </cell>
          <cell r="M711">
            <v>1.7667844522968199</v>
          </cell>
          <cell r="N711">
            <v>0</v>
          </cell>
          <cell r="O711">
            <v>2.0630526033759042</v>
          </cell>
          <cell r="P711">
            <v>2.2064639301786442</v>
          </cell>
        </row>
        <row r="712">
          <cell r="A712" t="str">
            <v>k-Namur</v>
          </cell>
          <cell r="B712">
            <v>2.2779043280182232</v>
          </cell>
          <cell r="C712">
            <v>3.8601602330662779</v>
          </cell>
          <cell r="D712">
            <v>9.0909090909090917</v>
          </cell>
          <cell r="E712">
            <v>3.2714412024756854</v>
          </cell>
          <cell r="F712">
            <v>2.6368407898025494</v>
          </cell>
          <cell r="G712">
            <v>3.9248089237760784</v>
          </cell>
          <cell r="H712">
            <v>3.3823529411764706</v>
          </cell>
          <cell r="I712">
            <v>0</v>
          </cell>
          <cell r="J712">
            <v>3.4646212186503487</v>
          </cell>
          <cell r="K712">
            <v>3.34941050375134</v>
          </cell>
          <cell r="L712">
            <v>4.0301536677297767</v>
          </cell>
          <cell r="M712">
            <v>3.8869257950530041</v>
          </cell>
          <cell r="N712">
            <v>0</v>
          </cell>
          <cell r="O712">
            <v>3.7956595516656249</v>
          </cell>
          <cell r="P712">
            <v>3.5537978999045414</v>
          </cell>
        </row>
        <row r="713">
          <cell r="A713" t="str">
            <v>l-Buitenland</v>
          </cell>
          <cell r="B713">
            <v>0.11389521640091116</v>
          </cell>
          <cell r="C713">
            <v>0.29133284777858703</v>
          </cell>
          <cell r="D713">
            <v>0</v>
          </cell>
          <cell r="E713">
            <v>0.22104332449160036</v>
          </cell>
          <cell r="F713">
            <v>0.1999500124968758</v>
          </cell>
          <cell r="G713">
            <v>0.15148385319837498</v>
          </cell>
          <cell r="H713">
            <v>0.14705882352941177</v>
          </cell>
          <cell r="I713">
            <v>0</v>
          </cell>
          <cell r="J713">
            <v>0.16805998448677065</v>
          </cell>
          <cell r="K713">
            <v>0.18756698821007503</v>
          </cell>
          <cell r="L713">
            <v>0.13047260075384171</v>
          </cell>
          <cell r="M713">
            <v>0</v>
          </cell>
          <cell r="N713">
            <v>0</v>
          </cell>
          <cell r="O713">
            <v>0.14289541841564704</v>
          </cell>
          <cell r="P713">
            <v>0.16364380199099959</v>
          </cell>
        </row>
        <row r="714">
          <cell r="A714" t="str">
            <v>n-Inconnu</v>
          </cell>
          <cell r="B714">
            <v>28.587699316628701</v>
          </cell>
          <cell r="C714">
            <v>8.5214857975236704</v>
          </cell>
          <cell r="D714">
            <v>18.181818181818183</v>
          </cell>
          <cell r="E714">
            <v>16.357206012378427</v>
          </cell>
          <cell r="F714">
            <v>37.065733566608351</v>
          </cell>
          <cell r="G714">
            <v>20.285065069200577</v>
          </cell>
          <cell r="H714">
            <v>37.205882352941174</v>
          </cell>
          <cell r="I714">
            <v>0</v>
          </cell>
          <cell r="J714">
            <v>26.566405240024132</v>
          </cell>
          <cell r="K714">
            <v>41.050375133976416</v>
          </cell>
          <cell r="L714">
            <v>24.992751522180342</v>
          </cell>
          <cell r="M714">
            <v>38.869257950530034</v>
          </cell>
          <cell r="N714">
            <v>0</v>
          </cell>
          <cell r="O714">
            <v>31.04402965079932</v>
          </cell>
          <cell r="P714">
            <v>27.303968362198283</v>
          </cell>
        </row>
        <row r="715">
          <cell r="A715" t="str">
            <v>Total</v>
          </cell>
          <cell r="B715">
            <v>100</v>
          </cell>
          <cell r="C715">
            <v>100</v>
          </cell>
          <cell r="D715">
            <v>100</v>
          </cell>
          <cell r="E715">
            <v>100</v>
          </cell>
          <cell r="F715">
            <v>100</v>
          </cell>
          <cell r="G715">
            <v>100</v>
          </cell>
          <cell r="H715">
            <v>100</v>
          </cell>
          <cell r="I715">
            <v>100</v>
          </cell>
          <cell r="J715">
            <v>100</v>
          </cell>
          <cell r="K715">
            <v>100</v>
          </cell>
          <cell r="L715">
            <v>100</v>
          </cell>
          <cell r="M715">
            <v>100</v>
          </cell>
          <cell r="N715">
            <v>100</v>
          </cell>
          <cell r="O715">
            <v>100</v>
          </cell>
          <cell r="P715">
            <v>100</v>
          </cell>
        </row>
        <row r="718">
          <cell r="A718" t="str">
            <v>5.5.6.  Arbeidsplaatsongevallen volgens provincie en gewest van het ongeval : verdeling volgens gevolgen en aard van het werk (hoofd-/handarbeid) - 2019</v>
          </cell>
        </row>
        <row r="719">
          <cell r="J719" t="str">
            <v>Andere</v>
          </cell>
          <cell r="T719" t="str">
            <v>Contractueel arbeider</v>
          </cell>
        </row>
        <row r="720">
          <cell r="B720" t="str">
            <v>1-CSS</v>
          </cell>
          <cell r="D720" t="str">
            <v>2-IT &lt;= 6 MOIS</v>
          </cell>
          <cell r="F720" t="str">
            <v>3-IT &gt; 6 MOIS</v>
          </cell>
          <cell r="H720" t="str">
            <v>4-Mortel</v>
          </cell>
          <cell r="J720" t="str">
            <v>Total</v>
          </cell>
          <cell r="L720" t="str">
            <v>1-CSS</v>
          </cell>
          <cell r="N720" t="str">
            <v>2-IT &lt;= 6 MOIS</v>
          </cell>
          <cell r="P720" t="str">
            <v>3-IT &gt; 6 MOIS</v>
          </cell>
          <cell r="R720" t="str">
            <v>4-Mortel</v>
          </cell>
          <cell r="T720" t="str">
            <v>Total</v>
          </cell>
        </row>
        <row r="721">
          <cell r="A721" t="str">
            <v>a-Bruxelles - Brussel</v>
          </cell>
          <cell r="B721">
            <v>55</v>
          </cell>
          <cell r="C721">
            <v>4.8932384341637016</v>
          </cell>
          <cell r="D721">
            <v>245</v>
          </cell>
          <cell r="E721">
            <v>8.0751483190507578</v>
          </cell>
          <cell r="F721">
            <v>13</v>
          </cell>
          <cell r="G721">
            <v>10</v>
          </cell>
          <cell r="H721">
            <v>0</v>
          </cell>
          <cell r="I721">
            <v>0</v>
          </cell>
          <cell r="J721">
            <v>313</v>
          </cell>
          <cell r="K721">
            <v>7.2977384005595702</v>
          </cell>
          <cell r="L721">
            <v>136</v>
          </cell>
          <cell r="M721">
            <v>10.510046367851624</v>
          </cell>
          <cell r="N721">
            <v>679</v>
          </cell>
          <cell r="O721">
            <v>14.74484256243214</v>
          </cell>
          <cell r="P721">
            <v>47</v>
          </cell>
          <cell r="Q721">
            <v>22.815533980582526</v>
          </cell>
          <cell r="R721">
            <v>0</v>
          </cell>
          <cell r="S721">
            <v>0</v>
          </cell>
          <cell r="T721">
            <v>862</v>
          </cell>
          <cell r="U721">
            <v>14.117261709793647</v>
          </cell>
        </row>
        <row r="722">
          <cell r="A722" t="str">
            <v>b-Antwerpen</v>
          </cell>
          <cell r="B722">
            <v>46</v>
          </cell>
          <cell r="C722">
            <v>4.092526690391459</v>
          </cell>
          <cell r="D722">
            <v>236</v>
          </cell>
          <cell r="E722">
            <v>7.7785102175346079</v>
          </cell>
          <cell r="F722">
            <v>7</v>
          </cell>
          <cell r="G722">
            <v>5.3846153846153841</v>
          </cell>
          <cell r="H722">
            <v>0</v>
          </cell>
          <cell r="I722">
            <v>0</v>
          </cell>
          <cell r="J722">
            <v>289</v>
          </cell>
          <cell r="K722">
            <v>6.7381674049895075</v>
          </cell>
          <cell r="L722">
            <v>171</v>
          </cell>
          <cell r="M722">
            <v>13.214837712519319</v>
          </cell>
          <cell r="N722">
            <v>826</v>
          </cell>
          <cell r="O722">
            <v>17.937024972855593</v>
          </cell>
          <cell r="P722">
            <v>24</v>
          </cell>
          <cell r="Q722">
            <v>11.650485436893204</v>
          </cell>
          <cell r="R722">
            <v>0</v>
          </cell>
          <cell r="S722">
            <v>0</v>
          </cell>
          <cell r="T722">
            <v>1021</v>
          </cell>
          <cell r="U722">
            <v>16.721257779233543</v>
          </cell>
        </row>
        <row r="723">
          <cell r="A723" t="str">
            <v>c-Limburg</v>
          </cell>
          <cell r="B723">
            <v>17</v>
          </cell>
          <cell r="C723">
            <v>1.5124555160142348</v>
          </cell>
          <cell r="D723">
            <v>40</v>
          </cell>
          <cell r="E723">
            <v>1.3183915622940012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57</v>
          </cell>
          <cell r="K723">
            <v>1.3289811144788992</v>
          </cell>
          <cell r="L723">
            <v>86</v>
          </cell>
          <cell r="M723">
            <v>6.6460587326120564</v>
          </cell>
          <cell r="N723">
            <v>258</v>
          </cell>
          <cell r="O723">
            <v>5.6026058631921822</v>
          </cell>
          <cell r="P723">
            <v>8</v>
          </cell>
          <cell r="Q723">
            <v>3.8834951456310676</v>
          </cell>
          <cell r="R723">
            <v>0</v>
          </cell>
          <cell r="S723">
            <v>0</v>
          </cell>
          <cell r="T723">
            <v>352</v>
          </cell>
          <cell r="U723">
            <v>5.7648214870619059</v>
          </cell>
        </row>
        <row r="724">
          <cell r="A724" t="str">
            <v>d-Oost-Vlaanderen</v>
          </cell>
          <cell r="B724">
            <v>10</v>
          </cell>
          <cell r="C724">
            <v>0.88967971530249135</v>
          </cell>
          <cell r="D724">
            <v>135</v>
          </cell>
          <cell r="E724">
            <v>4.4495715227422545</v>
          </cell>
          <cell r="F724">
            <v>1</v>
          </cell>
          <cell r="G724">
            <v>0.76923076923076938</v>
          </cell>
          <cell r="H724">
            <v>0</v>
          </cell>
          <cell r="I724">
            <v>0</v>
          </cell>
          <cell r="J724">
            <v>146</v>
          </cell>
          <cell r="K724">
            <v>3.4040568897178831</v>
          </cell>
          <cell r="L724">
            <v>139</v>
          </cell>
          <cell r="M724">
            <v>10.741885625965997</v>
          </cell>
          <cell r="N724">
            <v>609</v>
          </cell>
          <cell r="O724">
            <v>13.224755700325733</v>
          </cell>
          <cell r="P724">
            <v>25</v>
          </cell>
          <cell r="Q724">
            <v>12.135922330097086</v>
          </cell>
          <cell r="R724">
            <v>0</v>
          </cell>
          <cell r="S724">
            <v>0</v>
          </cell>
          <cell r="T724">
            <v>773</v>
          </cell>
          <cell r="U724">
            <v>12.659679004258106</v>
          </cell>
        </row>
        <row r="725">
          <cell r="A725" t="str">
            <v>e-Vlaams-Brabant</v>
          </cell>
          <cell r="B725">
            <v>14</v>
          </cell>
          <cell r="C725">
            <v>1.2455516014234875</v>
          </cell>
          <cell r="D725">
            <v>54</v>
          </cell>
          <cell r="E725">
            <v>1.7798286090969018</v>
          </cell>
          <cell r="F725">
            <v>1</v>
          </cell>
          <cell r="G725">
            <v>0.76923076923076938</v>
          </cell>
          <cell r="H725">
            <v>0</v>
          </cell>
          <cell r="I725">
            <v>0</v>
          </cell>
          <cell r="J725">
            <v>69</v>
          </cell>
          <cell r="K725">
            <v>1.6087666122639308</v>
          </cell>
          <cell r="L725">
            <v>83</v>
          </cell>
          <cell r="M725">
            <v>6.4142194744976813</v>
          </cell>
          <cell r="N725">
            <v>371</v>
          </cell>
          <cell r="O725">
            <v>8.0564603691639523</v>
          </cell>
          <cell r="P725">
            <v>15</v>
          </cell>
          <cell r="Q725">
            <v>7.2815533980582519</v>
          </cell>
          <cell r="R725">
            <v>1</v>
          </cell>
          <cell r="S725">
            <v>100</v>
          </cell>
          <cell r="T725">
            <v>470</v>
          </cell>
          <cell r="U725">
            <v>7.6973468719292502</v>
          </cell>
        </row>
        <row r="726">
          <cell r="A726" t="str">
            <v>f-West-Vlaanderen</v>
          </cell>
          <cell r="B726">
            <v>55</v>
          </cell>
          <cell r="C726">
            <v>4.8932384341637016</v>
          </cell>
          <cell r="D726">
            <v>138</v>
          </cell>
          <cell r="E726">
            <v>4.5484508899143048</v>
          </cell>
          <cell r="F726">
            <v>2</v>
          </cell>
          <cell r="G726">
            <v>1.5384615384615388</v>
          </cell>
          <cell r="H726">
            <v>0</v>
          </cell>
          <cell r="I726">
            <v>0</v>
          </cell>
          <cell r="J726">
            <v>195</v>
          </cell>
          <cell r="K726">
            <v>4.5465143390067615</v>
          </cell>
          <cell r="L726">
            <v>217</v>
          </cell>
          <cell r="M726">
            <v>16.76970633693972</v>
          </cell>
          <cell r="N726">
            <v>472</v>
          </cell>
          <cell r="O726">
            <v>10.249728555917482</v>
          </cell>
          <cell r="P726">
            <v>11</v>
          </cell>
          <cell r="Q726">
            <v>5.3398058252427179</v>
          </cell>
          <cell r="R726">
            <v>0</v>
          </cell>
          <cell r="S726">
            <v>0</v>
          </cell>
          <cell r="T726">
            <v>700</v>
          </cell>
          <cell r="U726">
            <v>11.464133639043563</v>
          </cell>
        </row>
        <row r="727">
          <cell r="A727" t="str">
            <v>g-Brabant Wallon</v>
          </cell>
          <cell r="B727">
            <v>17</v>
          </cell>
          <cell r="C727">
            <v>1.5124555160142348</v>
          </cell>
          <cell r="D727">
            <v>50</v>
          </cell>
          <cell r="E727">
            <v>1.6479894528675016</v>
          </cell>
          <cell r="F727">
            <v>1</v>
          </cell>
          <cell r="G727">
            <v>0.76923076923076938</v>
          </cell>
          <cell r="H727">
            <v>0</v>
          </cell>
          <cell r="I727">
            <v>0</v>
          </cell>
          <cell r="J727">
            <v>68</v>
          </cell>
          <cell r="K727">
            <v>1.5854511541151786</v>
          </cell>
          <cell r="L727">
            <v>34</v>
          </cell>
          <cell r="M727">
            <v>2.627511591962906</v>
          </cell>
          <cell r="N727">
            <v>161</v>
          </cell>
          <cell r="O727">
            <v>3.4961997828447342</v>
          </cell>
          <cell r="P727">
            <v>7</v>
          </cell>
          <cell r="Q727">
            <v>3.3980582524271843</v>
          </cell>
          <cell r="R727">
            <v>0</v>
          </cell>
          <cell r="S727">
            <v>0</v>
          </cell>
          <cell r="T727">
            <v>202</v>
          </cell>
          <cell r="U727">
            <v>3.3082214215525716</v>
          </cell>
        </row>
        <row r="728">
          <cell r="A728" t="str">
            <v>h-Hainaut</v>
          </cell>
          <cell r="B728">
            <v>161</v>
          </cell>
          <cell r="C728">
            <v>14.323843416370106</v>
          </cell>
          <cell r="D728">
            <v>746</v>
          </cell>
          <cell r="E728">
            <v>24.58800263678312</v>
          </cell>
          <cell r="F728">
            <v>40</v>
          </cell>
          <cell r="G728">
            <v>30.76923076923077</v>
          </cell>
          <cell r="H728">
            <v>0</v>
          </cell>
          <cell r="I728">
            <v>0</v>
          </cell>
          <cell r="J728">
            <v>947</v>
          </cell>
          <cell r="K728">
            <v>22.079738866868734</v>
          </cell>
          <cell r="L728">
            <v>109</v>
          </cell>
          <cell r="M728">
            <v>8.4234930448222567</v>
          </cell>
          <cell r="N728">
            <v>432</v>
          </cell>
          <cell r="O728">
            <v>9.3811074918566781</v>
          </cell>
          <cell r="P728">
            <v>25</v>
          </cell>
          <cell r="Q728">
            <v>12.135922330097086</v>
          </cell>
          <cell r="R728">
            <v>0</v>
          </cell>
          <cell r="S728">
            <v>0</v>
          </cell>
          <cell r="T728">
            <v>566</v>
          </cell>
          <cell r="U728">
            <v>9.2695709138552242</v>
          </cell>
        </row>
        <row r="729">
          <cell r="A729" t="str">
            <v>i-Liège</v>
          </cell>
          <cell r="B729">
            <v>160</v>
          </cell>
          <cell r="C729">
            <v>14.234875444839862</v>
          </cell>
          <cell r="D729">
            <v>596</v>
          </cell>
          <cell r="E729">
            <v>19.644034278180619</v>
          </cell>
          <cell r="F729">
            <v>27</v>
          </cell>
          <cell r="G729">
            <v>20.76923076923077</v>
          </cell>
          <cell r="H729">
            <v>1</v>
          </cell>
          <cell r="I729">
            <v>100</v>
          </cell>
          <cell r="J729">
            <v>784</v>
          </cell>
          <cell r="K729">
            <v>18.279319188622058</v>
          </cell>
          <cell r="L729">
            <v>145</v>
          </cell>
          <cell r="M729">
            <v>11.205564142194744</v>
          </cell>
          <cell r="N729">
            <v>373</v>
          </cell>
          <cell r="O729">
            <v>8.0998914223669924</v>
          </cell>
          <cell r="P729">
            <v>18</v>
          </cell>
          <cell r="Q729">
            <v>8.7378640776699026</v>
          </cell>
          <cell r="R729">
            <v>0</v>
          </cell>
          <cell r="S729">
            <v>0</v>
          </cell>
          <cell r="T729">
            <v>536</v>
          </cell>
          <cell r="U729">
            <v>8.778250900753358</v>
          </cell>
        </row>
        <row r="730">
          <cell r="A730" t="str">
            <v>j-Luxembourg</v>
          </cell>
          <cell r="B730">
            <v>39</v>
          </cell>
          <cell r="C730">
            <v>3.4697508896797147</v>
          </cell>
          <cell r="D730">
            <v>123</v>
          </cell>
          <cell r="E730">
            <v>4.0540540540540544</v>
          </cell>
          <cell r="F730">
            <v>6</v>
          </cell>
          <cell r="G730">
            <v>4.6153846153846159</v>
          </cell>
          <cell r="H730">
            <v>0</v>
          </cell>
          <cell r="I730">
            <v>0</v>
          </cell>
          <cell r="J730">
            <v>168</v>
          </cell>
          <cell r="K730">
            <v>3.9169969689904405</v>
          </cell>
          <cell r="L730">
            <v>30</v>
          </cell>
          <cell r="M730">
            <v>2.3183925811437405</v>
          </cell>
          <cell r="N730">
            <v>94</v>
          </cell>
          <cell r="O730">
            <v>2.0412595005428882</v>
          </cell>
          <cell r="P730">
            <v>4</v>
          </cell>
          <cell r="Q730">
            <v>1.9417475728155338</v>
          </cell>
          <cell r="R730">
            <v>0</v>
          </cell>
          <cell r="S730">
            <v>0</v>
          </cell>
          <cell r="T730">
            <v>128</v>
          </cell>
          <cell r="U730">
            <v>2.0962987225679659</v>
          </cell>
        </row>
        <row r="731">
          <cell r="A731" t="str">
            <v>k-Namur</v>
          </cell>
          <cell r="B731">
            <v>54</v>
          </cell>
          <cell r="C731">
            <v>4.8042704626334514</v>
          </cell>
          <cell r="D731">
            <v>237</v>
          </cell>
          <cell r="E731">
            <v>7.8114700065919589</v>
          </cell>
          <cell r="F731">
            <v>14</v>
          </cell>
          <cell r="G731">
            <v>10.769230769230768</v>
          </cell>
          <cell r="H731">
            <v>0</v>
          </cell>
          <cell r="I731">
            <v>0</v>
          </cell>
          <cell r="J731">
            <v>305</v>
          </cell>
          <cell r="K731">
            <v>7.1112147353695505</v>
          </cell>
          <cell r="L731">
            <v>32</v>
          </cell>
          <cell r="M731">
            <v>2.472952086553323</v>
          </cell>
          <cell r="N731">
            <v>126</v>
          </cell>
          <cell r="O731">
            <v>2.7361563517915304</v>
          </cell>
          <cell r="P731">
            <v>5</v>
          </cell>
          <cell r="Q731">
            <v>2.4271844660194173</v>
          </cell>
          <cell r="R731">
            <v>0</v>
          </cell>
          <cell r="S731">
            <v>0</v>
          </cell>
          <cell r="T731">
            <v>163</v>
          </cell>
          <cell r="U731">
            <v>2.6695054045201441</v>
          </cell>
        </row>
        <row r="732">
          <cell r="A732" t="str">
            <v>l-Buitenland</v>
          </cell>
          <cell r="B732">
            <v>4</v>
          </cell>
          <cell r="C732">
            <v>0.35587188612099641</v>
          </cell>
          <cell r="D732">
            <v>2</v>
          </cell>
          <cell r="E732">
            <v>6.5919578114700061E-2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6</v>
          </cell>
          <cell r="K732">
            <v>0.13989274889251574</v>
          </cell>
          <cell r="L732">
            <v>0</v>
          </cell>
          <cell r="M732">
            <v>0</v>
          </cell>
          <cell r="N732">
            <v>2</v>
          </cell>
          <cell r="O732">
            <v>4.3431053203040172E-2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2</v>
          </cell>
          <cell r="U732">
            <v>3.2754667540124467E-2</v>
          </cell>
        </row>
        <row r="733">
          <cell r="A733" t="str">
            <v>n-Inconnu</v>
          </cell>
          <cell r="B733">
            <v>492</v>
          </cell>
          <cell r="C733">
            <v>43.772241992882563</v>
          </cell>
          <cell r="D733">
            <v>432</v>
          </cell>
          <cell r="E733">
            <v>14.238628872775214</v>
          </cell>
          <cell r="F733">
            <v>18</v>
          </cell>
          <cell r="G733">
            <v>13.846153846153847</v>
          </cell>
          <cell r="H733">
            <v>0</v>
          </cell>
          <cell r="I733">
            <v>0</v>
          </cell>
          <cell r="J733">
            <v>942</v>
          </cell>
          <cell r="K733">
            <v>21.963161576124971</v>
          </cell>
          <cell r="L733">
            <v>112</v>
          </cell>
          <cell r="M733">
            <v>8.65533230293663</v>
          </cell>
          <cell r="N733">
            <v>202</v>
          </cell>
          <cell r="O733">
            <v>4.3865363735070577</v>
          </cell>
          <cell r="P733">
            <v>17</v>
          </cell>
          <cell r="Q733">
            <v>8.2524271844660202</v>
          </cell>
          <cell r="R733">
            <v>0</v>
          </cell>
          <cell r="S733">
            <v>0</v>
          </cell>
          <cell r="T733">
            <v>331</v>
          </cell>
          <cell r="U733">
            <v>5.4208974778906001</v>
          </cell>
        </row>
        <row r="734">
          <cell r="A734" t="str">
            <v>Total</v>
          </cell>
          <cell r="B734">
            <v>1124</v>
          </cell>
          <cell r="C734">
            <v>100</v>
          </cell>
          <cell r="D734">
            <v>3034</v>
          </cell>
          <cell r="E734">
            <v>100</v>
          </cell>
          <cell r="F734">
            <v>130</v>
          </cell>
          <cell r="G734">
            <v>100</v>
          </cell>
          <cell r="H734">
            <v>1</v>
          </cell>
          <cell r="I734">
            <v>100</v>
          </cell>
          <cell r="J734">
            <v>4289</v>
          </cell>
          <cell r="K734">
            <v>100</v>
          </cell>
          <cell r="L734">
            <v>1294</v>
          </cell>
          <cell r="M734">
            <v>100</v>
          </cell>
          <cell r="N734">
            <v>4605</v>
          </cell>
          <cell r="O734">
            <v>100</v>
          </cell>
          <cell r="P734">
            <v>206</v>
          </cell>
          <cell r="Q734">
            <v>100</v>
          </cell>
          <cell r="R734">
            <v>1</v>
          </cell>
          <cell r="S734">
            <v>100</v>
          </cell>
          <cell r="T734">
            <v>6106</v>
          </cell>
          <cell r="U734">
            <v>100</v>
          </cell>
        </row>
        <row r="737">
          <cell r="A737" t="str">
            <v>5.4.7.  Arbeidsplaatsongevallen volgens provincie en gewest van het ongeval :  verdeling volgens duur van de tijdelijke ongeschiktheid - 2019</v>
          </cell>
        </row>
        <row r="738">
          <cell r="B738" t="str">
            <v>a-ITT 0 jour</v>
          </cell>
          <cell r="D738" t="str">
            <v>b-ITT 1 à 3 jours</v>
          </cell>
          <cell r="F738" t="str">
            <v>c-ITT 4 à 7 jours</v>
          </cell>
          <cell r="H738" t="str">
            <v>d-ITT 8 à 15 jours</v>
          </cell>
          <cell r="J738" t="str">
            <v>e-ITT 16 à 30 jours</v>
          </cell>
          <cell r="L738" t="str">
            <v>f-ITT 1 à 3 mois</v>
          </cell>
          <cell r="N738" t="str">
            <v>g-ITT 4 à 6 mois</v>
          </cell>
          <cell r="P738" t="str">
            <v>h-ITT &gt; 6 mois</v>
          </cell>
          <cell r="R738" t="str">
            <v>Total</v>
          </cell>
        </row>
        <row r="739">
          <cell r="A739" t="str">
            <v>a-Bruxelles - Brussel</v>
          </cell>
          <cell r="B739">
            <v>1460</v>
          </cell>
          <cell r="C739">
            <v>10.329701429177868</v>
          </cell>
          <cell r="D739">
            <v>541</v>
          </cell>
          <cell r="E739">
            <v>12.181941004278315</v>
          </cell>
          <cell r="F739">
            <v>563</v>
          </cell>
          <cell r="G739">
            <v>12.81001137656428</v>
          </cell>
          <cell r="H739">
            <v>620</v>
          </cell>
          <cell r="I739">
            <v>13.152312261349174</v>
          </cell>
          <cell r="J739">
            <v>372</v>
          </cell>
          <cell r="K739">
            <v>13.016095171448564</v>
          </cell>
          <cell r="L739">
            <v>467</v>
          </cell>
          <cell r="M739">
            <v>13.044692737430166</v>
          </cell>
          <cell r="N739">
            <v>184</v>
          </cell>
          <cell r="O739">
            <v>14.23047177107502</v>
          </cell>
          <cell r="P739">
            <v>161</v>
          </cell>
          <cell r="Q739">
            <v>12.88</v>
          </cell>
          <cell r="R739">
            <v>4368</v>
          </cell>
          <cell r="S739">
            <v>11.913268784944771</v>
          </cell>
        </row>
        <row r="740">
          <cell r="A740" t="str">
            <v>b-Antwerpen</v>
          </cell>
          <cell r="B740">
            <v>1072</v>
          </cell>
          <cell r="C740">
            <v>7.5845478986840238</v>
          </cell>
          <cell r="D740">
            <v>596</v>
          </cell>
          <cell r="E740">
            <v>13.420400810628234</v>
          </cell>
          <cell r="F740">
            <v>458</v>
          </cell>
          <cell r="G740">
            <v>10.420932878270765</v>
          </cell>
          <cell r="H740">
            <v>503</v>
          </cell>
          <cell r="I740">
            <v>10.670343657191346</v>
          </cell>
          <cell r="J740">
            <v>290</v>
          </cell>
          <cell r="K740">
            <v>10.146955913226034</v>
          </cell>
          <cell r="L740">
            <v>308</v>
          </cell>
          <cell r="M740">
            <v>8.6033519553072626</v>
          </cell>
          <cell r="N740">
            <v>113</v>
          </cell>
          <cell r="O740">
            <v>8.7393658159319418</v>
          </cell>
          <cell r="P740">
            <v>83</v>
          </cell>
          <cell r="Q740">
            <v>6.64</v>
          </cell>
          <cell r="R740">
            <v>3423</v>
          </cell>
          <cell r="S740">
            <v>9.3358789035865275</v>
          </cell>
        </row>
        <row r="741">
          <cell r="A741" t="str">
            <v>c-Limburg</v>
          </cell>
          <cell r="B741">
            <v>535</v>
          </cell>
          <cell r="C741">
            <v>3.785198811376822</v>
          </cell>
          <cell r="D741">
            <v>168</v>
          </cell>
          <cell r="E741">
            <v>3.7829317721233959</v>
          </cell>
          <cell r="F741">
            <v>168</v>
          </cell>
          <cell r="G741">
            <v>3.8225255972696242</v>
          </cell>
          <cell r="H741">
            <v>198</v>
          </cell>
          <cell r="I741">
            <v>4.2002545608824775</v>
          </cell>
          <cell r="J741">
            <v>118</v>
          </cell>
          <cell r="K741">
            <v>4.1287613715885234</v>
          </cell>
          <cell r="L741">
            <v>131</v>
          </cell>
          <cell r="M741">
            <v>3.6592178770949726</v>
          </cell>
          <cell r="N741">
            <v>40</v>
          </cell>
          <cell r="O741">
            <v>3.0935808197989174</v>
          </cell>
          <cell r="P741">
            <v>23</v>
          </cell>
          <cell r="Q741">
            <v>1.84</v>
          </cell>
          <cell r="R741">
            <v>1381</v>
          </cell>
          <cell r="S741">
            <v>3.76653484249284</v>
          </cell>
        </row>
        <row r="742">
          <cell r="A742" t="str">
            <v>d-Oost-Vlaanderen</v>
          </cell>
          <cell r="B742">
            <v>1242</v>
          </cell>
          <cell r="C742">
            <v>8.78732135276638</v>
          </cell>
          <cell r="D742">
            <v>485</v>
          </cell>
          <cell r="E742">
            <v>10.920963746903849</v>
          </cell>
          <cell r="F742">
            <v>394</v>
          </cell>
          <cell r="G742">
            <v>8.9647326507394762</v>
          </cell>
          <cell r="H742">
            <v>370</v>
          </cell>
          <cell r="I742">
            <v>7.8489605430632166</v>
          </cell>
          <cell r="J742">
            <v>183</v>
          </cell>
          <cell r="K742">
            <v>6.4030790762771179</v>
          </cell>
          <cell r="L742">
            <v>230</v>
          </cell>
          <cell r="M742">
            <v>6.4245810055865924</v>
          </cell>
          <cell r="N742">
            <v>89</v>
          </cell>
          <cell r="O742">
            <v>6.8832173240525911</v>
          </cell>
          <cell r="P742">
            <v>64</v>
          </cell>
          <cell r="Q742">
            <v>5.12</v>
          </cell>
          <cell r="R742">
            <v>3057</v>
          </cell>
          <cell r="S742">
            <v>8.3376517114414295</v>
          </cell>
        </row>
        <row r="743">
          <cell r="A743" t="str">
            <v>e-Vlaams-Brabant</v>
          </cell>
          <cell r="B743">
            <v>489</v>
          </cell>
          <cell r="C743">
            <v>3.459742464978067</v>
          </cell>
          <cell r="D743">
            <v>203</v>
          </cell>
          <cell r="E743">
            <v>4.5710425579824365</v>
          </cell>
          <cell r="F743">
            <v>209</v>
          </cell>
          <cell r="G743">
            <v>4.7554038680318547</v>
          </cell>
          <cell r="H743">
            <v>218</v>
          </cell>
          <cell r="I743">
            <v>4.6245226983453538</v>
          </cell>
          <cell r="J743">
            <v>116</v>
          </cell>
          <cell r="K743">
            <v>4.0587823652904129</v>
          </cell>
          <cell r="L743">
            <v>171</v>
          </cell>
          <cell r="M743">
            <v>4.7765363128491618</v>
          </cell>
          <cell r="N743">
            <v>50</v>
          </cell>
          <cell r="O743">
            <v>3.8669760247486464</v>
          </cell>
          <cell r="P743">
            <v>27</v>
          </cell>
          <cell r="Q743">
            <v>2.16</v>
          </cell>
          <cell r="R743">
            <v>1483</v>
          </cell>
          <cell r="S743">
            <v>4.0447293058775395</v>
          </cell>
        </row>
        <row r="744">
          <cell r="A744" t="str">
            <v>f-West-Vlaanderen</v>
          </cell>
          <cell r="B744">
            <v>976</v>
          </cell>
          <cell r="C744">
            <v>6.9053346540257534</v>
          </cell>
          <cell r="D744">
            <v>361</v>
          </cell>
          <cell r="E744">
            <v>8.1287998198603919</v>
          </cell>
          <cell r="F744">
            <v>279</v>
          </cell>
          <cell r="G744">
            <v>6.3481228668941982</v>
          </cell>
          <cell r="H744">
            <v>269</v>
          </cell>
          <cell r="I744">
            <v>5.7064064488756898</v>
          </cell>
          <cell r="J744">
            <v>147</v>
          </cell>
          <cell r="K744">
            <v>5.1434569629111273</v>
          </cell>
          <cell r="L744">
            <v>189</v>
          </cell>
          <cell r="M744">
            <v>5.2793296089385482</v>
          </cell>
          <cell r="N744">
            <v>54</v>
          </cell>
          <cell r="O744">
            <v>4.1763341067285378</v>
          </cell>
          <cell r="P744">
            <v>42</v>
          </cell>
          <cell r="Q744">
            <v>3.36</v>
          </cell>
          <cell r="R744">
            <v>2317</v>
          </cell>
          <cell r="S744">
            <v>6.3193781535524325</v>
          </cell>
        </row>
        <row r="745">
          <cell r="A745" t="str">
            <v>g-Brabant Wallon</v>
          </cell>
          <cell r="B745">
            <v>217</v>
          </cell>
          <cell r="C745">
            <v>1.5353049384462998</v>
          </cell>
          <cell r="D745">
            <v>78</v>
          </cell>
          <cell r="E745">
            <v>1.7563611799144336</v>
          </cell>
          <cell r="F745">
            <v>124</v>
          </cell>
          <cell r="G745">
            <v>2.8213879408418658</v>
          </cell>
          <cell r="H745">
            <v>103</v>
          </cell>
          <cell r="I745">
            <v>2.1849809079338143</v>
          </cell>
          <cell r="J745">
            <v>57</v>
          </cell>
          <cell r="K745">
            <v>1.9944016794961512</v>
          </cell>
          <cell r="L745">
            <v>61</v>
          </cell>
          <cell r="M745">
            <v>1.7039106145251397</v>
          </cell>
          <cell r="N745">
            <v>17</v>
          </cell>
          <cell r="O745">
            <v>1.3147718484145399</v>
          </cell>
          <cell r="P745">
            <v>18</v>
          </cell>
          <cell r="Q745">
            <v>1.44</v>
          </cell>
          <cell r="R745">
            <v>675</v>
          </cell>
          <cell r="S745">
            <v>1.8409927723987454</v>
          </cell>
        </row>
        <row r="746">
          <cell r="A746" t="str">
            <v>h-Hainaut</v>
          </cell>
          <cell r="B746">
            <v>1263</v>
          </cell>
          <cell r="C746">
            <v>8.9358992500353764</v>
          </cell>
          <cell r="D746">
            <v>469</v>
          </cell>
          <cell r="E746">
            <v>10.560684530511146</v>
          </cell>
          <cell r="F746">
            <v>564</v>
          </cell>
          <cell r="G746">
            <v>12.832764505119453</v>
          </cell>
          <cell r="H746">
            <v>601</v>
          </cell>
          <cell r="I746">
            <v>12.74925753075944</v>
          </cell>
          <cell r="J746">
            <v>356</v>
          </cell>
          <cell r="K746">
            <v>12.45626312106368</v>
          </cell>
          <cell r="L746">
            <v>452</v>
          </cell>
          <cell r="M746">
            <v>12.625698324022347</v>
          </cell>
          <cell r="N746">
            <v>169</v>
          </cell>
          <cell r="O746">
            <v>13.070378963650425</v>
          </cell>
          <cell r="P746">
            <v>159</v>
          </cell>
          <cell r="Q746">
            <v>12.72</v>
          </cell>
          <cell r="R746">
            <v>4033</v>
          </cell>
          <cell r="S746">
            <v>10.999590890495023</v>
          </cell>
        </row>
        <row r="747">
          <cell r="A747" t="str">
            <v>i-Liège</v>
          </cell>
          <cell r="B747">
            <v>1332</v>
          </cell>
          <cell r="C747">
            <v>9.4240837696335085</v>
          </cell>
          <cell r="D747">
            <v>374</v>
          </cell>
          <cell r="E747">
            <v>8.4215266831794651</v>
          </cell>
          <cell r="F747">
            <v>456</v>
          </cell>
          <cell r="G747">
            <v>10.375426621160409</v>
          </cell>
          <cell r="H747">
            <v>562</v>
          </cell>
          <cell r="I747">
            <v>11.92193466270683</v>
          </cell>
          <cell r="J747">
            <v>345</v>
          </cell>
          <cell r="K747">
            <v>12.071378586424073</v>
          </cell>
          <cell r="L747">
            <v>402</v>
          </cell>
          <cell r="M747">
            <v>11.229050279329607</v>
          </cell>
          <cell r="N747">
            <v>146</v>
          </cell>
          <cell r="O747">
            <v>11.291569992266048</v>
          </cell>
          <cell r="P747">
            <v>128</v>
          </cell>
          <cell r="Q747">
            <v>10.24</v>
          </cell>
          <cell r="R747">
            <v>3745</v>
          </cell>
          <cell r="S747">
            <v>10.214100640938224</v>
          </cell>
        </row>
        <row r="748">
          <cell r="A748" t="str">
            <v>j-Luxembourg</v>
          </cell>
          <cell r="B748">
            <v>313</v>
          </cell>
          <cell r="C748">
            <v>2.2145181831045706</v>
          </cell>
          <cell r="D748">
            <v>96</v>
          </cell>
          <cell r="E748">
            <v>2.1616752983562262</v>
          </cell>
          <cell r="F748">
            <v>84</v>
          </cell>
          <cell r="G748">
            <v>1.9112627986348121</v>
          </cell>
          <cell r="H748">
            <v>108</v>
          </cell>
          <cell r="I748">
            <v>2.2910479422995333</v>
          </cell>
          <cell r="J748">
            <v>57</v>
          </cell>
          <cell r="K748">
            <v>1.9944016794961512</v>
          </cell>
          <cell r="L748">
            <v>96</v>
          </cell>
          <cell r="M748">
            <v>2.6815642458100557</v>
          </cell>
          <cell r="N748">
            <v>32</v>
          </cell>
          <cell r="O748">
            <v>2.4748646558391338</v>
          </cell>
          <cell r="P748">
            <v>23</v>
          </cell>
          <cell r="Q748">
            <v>1.84</v>
          </cell>
          <cell r="R748">
            <v>809</v>
          </cell>
          <cell r="S748">
            <v>2.2064639301786442</v>
          </cell>
        </row>
        <row r="749">
          <cell r="A749" t="str">
            <v>k-Namur</v>
          </cell>
          <cell r="B749">
            <v>450</v>
          </cell>
          <cell r="C749">
            <v>3.1838120843356443</v>
          </cell>
          <cell r="D749">
            <v>137</v>
          </cell>
          <cell r="E749">
            <v>3.0848907903625307</v>
          </cell>
          <cell r="F749">
            <v>143</v>
          </cell>
          <cell r="G749">
            <v>3.2536973833902159</v>
          </cell>
          <cell r="H749">
            <v>196</v>
          </cell>
          <cell r="I749">
            <v>4.1578277471361895</v>
          </cell>
          <cell r="J749">
            <v>133</v>
          </cell>
          <cell r="K749">
            <v>4.653603918824353</v>
          </cell>
          <cell r="L749">
            <v>143</v>
          </cell>
          <cell r="M749">
            <v>3.994413407821229</v>
          </cell>
          <cell r="N749">
            <v>55</v>
          </cell>
          <cell r="O749">
            <v>4.2536736272235114</v>
          </cell>
          <cell r="P749">
            <v>46</v>
          </cell>
          <cell r="Q749">
            <v>3.68</v>
          </cell>
          <cell r="R749">
            <v>1303</v>
          </cell>
          <cell r="S749">
            <v>3.5537978999045414</v>
          </cell>
        </row>
        <row r="750">
          <cell r="A750" t="str">
            <v>l-Buitenland</v>
          </cell>
          <cell r="B750">
            <v>24</v>
          </cell>
          <cell r="C750">
            <v>0.16980331116456771</v>
          </cell>
          <cell r="D750">
            <v>5</v>
          </cell>
          <cell r="E750">
            <v>0.11258725512272011</v>
          </cell>
          <cell r="F750">
            <v>6</v>
          </cell>
          <cell r="G750">
            <v>0.13651877133105803</v>
          </cell>
          <cell r="H750">
            <v>10</v>
          </cell>
          <cell r="I750">
            <v>0.21213406873143828</v>
          </cell>
          <cell r="J750">
            <v>3</v>
          </cell>
          <cell r="K750">
            <v>0.10496850944716585</v>
          </cell>
          <cell r="L750">
            <v>6</v>
          </cell>
          <cell r="M750">
            <v>0.16759776536312848</v>
          </cell>
          <cell r="N750">
            <v>5</v>
          </cell>
          <cell r="O750">
            <v>0.38669760247486468</v>
          </cell>
          <cell r="P750">
            <v>1</v>
          </cell>
          <cell r="Q750">
            <v>0.08</v>
          </cell>
          <cell r="R750">
            <v>60</v>
          </cell>
          <cell r="S750">
            <v>0.16364380199099959</v>
          </cell>
        </row>
        <row r="751">
          <cell r="A751" t="str">
            <v>n-Inconnu</v>
          </cell>
          <cell r="B751">
            <v>4761</v>
          </cell>
          <cell r="C751">
            <v>33.684731852271121</v>
          </cell>
          <cell r="D751">
            <v>928</v>
          </cell>
          <cell r="E751">
            <v>20.896194550776855</v>
          </cell>
          <cell r="F751">
            <v>947</v>
          </cell>
          <cell r="G751">
            <v>21.547212741751991</v>
          </cell>
          <cell r="H751">
            <v>956</v>
          </cell>
          <cell r="I751">
            <v>20.280016970725498</v>
          </cell>
          <cell r="J751">
            <v>681</v>
          </cell>
          <cell r="K751">
            <v>23.827851644506651</v>
          </cell>
          <cell r="L751">
            <v>924</v>
          </cell>
          <cell r="M751">
            <v>25.81005586592179</v>
          </cell>
          <cell r="N751">
            <v>339</v>
          </cell>
          <cell r="O751">
            <v>26.21809744779582</v>
          </cell>
          <cell r="P751">
            <v>475</v>
          </cell>
          <cell r="Q751">
            <v>38</v>
          </cell>
          <cell r="R751">
            <v>10011</v>
          </cell>
          <cell r="S751">
            <v>27.303968362198283</v>
          </cell>
        </row>
        <row r="752">
          <cell r="A752" t="str">
            <v>Total</v>
          </cell>
          <cell r="B752">
            <v>14134</v>
          </cell>
          <cell r="C752">
            <v>100</v>
          </cell>
          <cell r="D752">
            <v>4441</v>
          </cell>
          <cell r="E752">
            <v>100</v>
          </cell>
          <cell r="F752">
            <v>4395</v>
          </cell>
          <cell r="G752">
            <v>100</v>
          </cell>
          <cell r="H752">
            <v>4714</v>
          </cell>
          <cell r="I752">
            <v>100</v>
          </cell>
          <cell r="J752">
            <v>2858</v>
          </cell>
          <cell r="K752">
            <v>100</v>
          </cell>
          <cell r="L752">
            <v>3580</v>
          </cell>
          <cell r="M752">
            <v>100</v>
          </cell>
          <cell r="N752">
            <v>1293</v>
          </cell>
          <cell r="O752">
            <v>100</v>
          </cell>
          <cell r="P752">
            <v>1250</v>
          </cell>
          <cell r="Q752">
            <v>100</v>
          </cell>
          <cell r="R752">
            <v>36665</v>
          </cell>
          <cell r="S752">
            <v>100</v>
          </cell>
        </row>
        <row r="755">
          <cell r="A755" t="str">
            <v>5.4.8.  Arbeidsplaatsongevallen volgens provincie en gewest van het ongeval :  verdeling volgens voorziene graad van blijvende ongeschiktheid - 2019</v>
          </cell>
        </row>
        <row r="756">
          <cell r="D756" t="str">
            <v>Total</v>
          </cell>
        </row>
        <row r="757">
          <cell r="A757" t="str">
            <v>a-Bruxelles - Brussel</v>
          </cell>
          <cell r="B757">
            <v>4368</v>
          </cell>
          <cell r="C757">
            <v>11.913268784944771</v>
          </cell>
          <cell r="D757">
            <v>4368</v>
          </cell>
          <cell r="E757">
            <v>11.913268784944771</v>
          </cell>
        </row>
        <row r="758">
          <cell r="A758" t="str">
            <v>b-Antwerpen</v>
          </cell>
          <cell r="B758">
            <v>3423</v>
          </cell>
          <cell r="C758">
            <v>9.3358789035865275</v>
          </cell>
          <cell r="D758">
            <v>3423</v>
          </cell>
          <cell r="E758">
            <v>9.3358789035865275</v>
          </cell>
        </row>
        <row r="759">
          <cell r="A759" t="str">
            <v>c-Limburg</v>
          </cell>
          <cell r="B759">
            <v>1381</v>
          </cell>
          <cell r="C759">
            <v>3.76653484249284</v>
          </cell>
          <cell r="D759">
            <v>1381</v>
          </cell>
          <cell r="E759">
            <v>3.76653484249284</v>
          </cell>
        </row>
        <row r="760">
          <cell r="A760" t="str">
            <v>d-Oost-Vlaanderen</v>
          </cell>
          <cell r="B760">
            <v>3057</v>
          </cell>
          <cell r="C760">
            <v>8.3376517114414295</v>
          </cell>
          <cell r="D760">
            <v>3057</v>
          </cell>
          <cell r="E760">
            <v>8.3376517114414295</v>
          </cell>
        </row>
        <row r="761">
          <cell r="A761" t="str">
            <v>e-Vlaams-Brabant</v>
          </cell>
          <cell r="B761">
            <v>1483</v>
          </cell>
          <cell r="C761">
            <v>4.0447293058775395</v>
          </cell>
          <cell r="D761">
            <v>1483</v>
          </cell>
          <cell r="E761">
            <v>4.0447293058775395</v>
          </cell>
        </row>
        <row r="762">
          <cell r="A762" t="str">
            <v>f-West-Vlaanderen</v>
          </cell>
          <cell r="B762">
            <v>2317</v>
          </cell>
          <cell r="C762">
            <v>6.3193781535524325</v>
          </cell>
          <cell r="D762">
            <v>2317</v>
          </cell>
          <cell r="E762">
            <v>6.3193781535524325</v>
          </cell>
        </row>
        <row r="763">
          <cell r="A763" t="str">
            <v>g-Brabant Wallon</v>
          </cell>
          <cell r="B763">
            <v>675</v>
          </cell>
          <cell r="C763">
            <v>1.8409927723987454</v>
          </cell>
          <cell r="D763">
            <v>675</v>
          </cell>
          <cell r="E763">
            <v>1.8409927723987454</v>
          </cell>
        </row>
        <row r="764">
          <cell r="A764" t="str">
            <v>h-Hainaut</v>
          </cell>
          <cell r="B764">
            <v>4033</v>
          </cell>
          <cell r="C764">
            <v>10.999590890495023</v>
          </cell>
          <cell r="D764">
            <v>4033</v>
          </cell>
          <cell r="E764">
            <v>10.999590890495023</v>
          </cell>
        </row>
        <row r="765">
          <cell r="A765" t="str">
            <v>i-Liège</v>
          </cell>
          <cell r="B765">
            <v>3745</v>
          </cell>
          <cell r="C765">
            <v>10.214100640938224</v>
          </cell>
          <cell r="D765">
            <v>3745</v>
          </cell>
          <cell r="E765">
            <v>10.214100640938224</v>
          </cell>
        </row>
        <row r="766">
          <cell r="A766" t="str">
            <v>j-Luxembourg</v>
          </cell>
          <cell r="B766">
            <v>809</v>
          </cell>
          <cell r="C766">
            <v>2.2064639301786442</v>
          </cell>
          <cell r="D766">
            <v>809</v>
          </cell>
          <cell r="E766">
            <v>2.2064639301786442</v>
          </cell>
        </row>
        <row r="767">
          <cell r="A767" t="str">
            <v>k-Namur</v>
          </cell>
          <cell r="B767">
            <v>1303</v>
          </cell>
          <cell r="C767">
            <v>3.5537978999045414</v>
          </cell>
          <cell r="D767">
            <v>1303</v>
          </cell>
          <cell r="E767">
            <v>3.5537978999045414</v>
          </cell>
        </row>
        <row r="768">
          <cell r="A768" t="str">
            <v>l-Buitenland</v>
          </cell>
          <cell r="B768">
            <v>60</v>
          </cell>
          <cell r="C768">
            <v>0.16364380199099959</v>
          </cell>
          <cell r="D768">
            <v>60</v>
          </cell>
          <cell r="E768">
            <v>0.16364380199099959</v>
          </cell>
        </row>
        <row r="769">
          <cell r="A769" t="str">
            <v>n-Inconnu</v>
          </cell>
          <cell r="B769">
            <v>10011</v>
          </cell>
          <cell r="C769">
            <v>27.303968362198283</v>
          </cell>
          <cell r="D769">
            <v>10011</v>
          </cell>
          <cell r="E769">
            <v>27.303968362198283</v>
          </cell>
        </row>
        <row r="770">
          <cell r="A770" t="str">
            <v>Total</v>
          </cell>
          <cell r="B770">
            <v>36665</v>
          </cell>
          <cell r="C770">
            <v>100</v>
          </cell>
          <cell r="D770">
            <v>36665</v>
          </cell>
          <cell r="E770">
            <v>100</v>
          </cell>
        </row>
        <row r="773">
          <cell r="A773">
            <v>44173</v>
          </cell>
        </row>
        <row r="774">
          <cell r="A774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889"/>
  <sheetViews>
    <sheetView zoomScale="80" zoomScaleNormal="80" workbookViewId="0">
      <selection activeCell="B4" sqref="B4"/>
    </sheetView>
  </sheetViews>
  <sheetFormatPr defaultColWidth="11.44140625" defaultRowHeight="14.4" x14ac:dyDescent="0.3"/>
  <cols>
    <col min="1" max="1" width="2.6640625" style="71" customWidth="1"/>
    <col min="2" max="2" width="9.109375" style="74" customWidth="1"/>
    <col min="3" max="3" width="178.33203125" style="74" customWidth="1"/>
    <col min="4" max="130" width="11.44140625" style="71" customWidth="1"/>
    <col min="131" max="16384" width="11.44140625" style="74"/>
  </cols>
  <sheetData>
    <row r="1" spans="2:3" s="71" customFormat="1" ht="15.75" thickBot="1" x14ac:dyDescent="0.3"/>
    <row r="2" spans="2:3" ht="21.9" customHeight="1" thickTop="1" thickBot="1" x14ac:dyDescent="0.3">
      <c r="B2" s="72" t="s">
        <v>253</v>
      </c>
      <c r="C2" s="73"/>
    </row>
    <row r="3" spans="2:3" ht="21.9" customHeight="1" thickTop="1" thickBot="1" x14ac:dyDescent="0.35">
      <c r="B3" s="75" t="s">
        <v>206</v>
      </c>
      <c r="C3" s="76" t="s">
        <v>0</v>
      </c>
    </row>
    <row r="4" spans="2:3" ht="21.9" customHeight="1" thickTop="1" x14ac:dyDescent="0.3">
      <c r="B4" s="77" t="s">
        <v>207</v>
      </c>
      <c r="C4" s="78" t="s">
        <v>254</v>
      </c>
    </row>
    <row r="5" spans="2:3" ht="21.9" customHeight="1" x14ac:dyDescent="0.3">
      <c r="B5" s="77" t="s">
        <v>208</v>
      </c>
      <c r="C5" s="78" t="s">
        <v>255</v>
      </c>
    </row>
    <row r="6" spans="2:3" ht="21.9" customHeight="1" x14ac:dyDescent="0.3">
      <c r="B6" s="77" t="s">
        <v>209</v>
      </c>
      <c r="C6" s="78" t="s">
        <v>256</v>
      </c>
    </row>
    <row r="7" spans="2:3" ht="21.9" customHeight="1" x14ac:dyDescent="0.3">
      <c r="B7" s="77" t="s">
        <v>210</v>
      </c>
      <c r="C7" s="78" t="s">
        <v>257</v>
      </c>
    </row>
    <row r="8" spans="2:3" ht="21.9" customHeight="1" x14ac:dyDescent="0.3">
      <c r="B8" s="77" t="s">
        <v>211</v>
      </c>
      <c r="C8" s="78" t="s">
        <v>258</v>
      </c>
    </row>
    <row r="9" spans="2:3" ht="21.9" customHeight="1" x14ac:dyDescent="0.3">
      <c r="B9" s="77" t="s">
        <v>212</v>
      </c>
      <c r="C9" s="78" t="s">
        <v>259</v>
      </c>
    </row>
    <row r="10" spans="2:3" ht="21.9" customHeight="1" thickBot="1" x14ac:dyDescent="0.35">
      <c r="B10" s="77" t="s">
        <v>213</v>
      </c>
      <c r="C10" s="78" t="s">
        <v>260</v>
      </c>
    </row>
    <row r="11" spans="2:3" ht="21.9" customHeight="1" thickTop="1" thickBot="1" x14ac:dyDescent="0.3">
      <c r="B11" s="172" t="s">
        <v>228</v>
      </c>
      <c r="C11" s="76" t="s">
        <v>214</v>
      </c>
    </row>
    <row r="12" spans="2:3" ht="21.9" customHeight="1" thickTop="1" x14ac:dyDescent="0.3">
      <c r="B12" s="77" t="s">
        <v>221</v>
      </c>
      <c r="C12" s="78" t="s">
        <v>261</v>
      </c>
    </row>
    <row r="13" spans="2:3" ht="21.9" customHeight="1" x14ac:dyDescent="0.3">
      <c r="B13" s="77" t="s">
        <v>222</v>
      </c>
      <c r="C13" s="78" t="s">
        <v>262</v>
      </c>
    </row>
    <row r="14" spans="2:3" ht="21.9" customHeight="1" x14ac:dyDescent="0.3">
      <c r="B14" s="77" t="s">
        <v>223</v>
      </c>
      <c r="C14" s="78" t="s">
        <v>263</v>
      </c>
    </row>
    <row r="15" spans="2:3" ht="21.9" customHeight="1" x14ac:dyDescent="0.3">
      <c r="B15" s="77" t="s">
        <v>224</v>
      </c>
      <c r="C15" s="78" t="s">
        <v>264</v>
      </c>
    </row>
    <row r="16" spans="2:3" ht="21.9" customHeight="1" x14ac:dyDescent="0.3">
      <c r="B16" s="77" t="s">
        <v>225</v>
      </c>
      <c r="C16" s="78" t="s">
        <v>265</v>
      </c>
    </row>
    <row r="17" spans="2:3" ht="21.9" customHeight="1" x14ac:dyDescent="0.3">
      <c r="B17" s="77" t="s">
        <v>226</v>
      </c>
      <c r="C17" s="78" t="s">
        <v>266</v>
      </c>
    </row>
    <row r="18" spans="2:3" ht="21.9" customHeight="1" thickBot="1" x14ac:dyDescent="0.35">
      <c r="B18" s="77" t="s">
        <v>227</v>
      </c>
      <c r="C18" s="78" t="s">
        <v>267</v>
      </c>
    </row>
    <row r="19" spans="2:3" ht="21.9" customHeight="1" thickTop="1" thickBot="1" x14ac:dyDescent="0.35">
      <c r="B19" s="172" t="s">
        <v>229</v>
      </c>
      <c r="C19" s="76" t="s">
        <v>1</v>
      </c>
    </row>
    <row r="20" spans="2:3" ht="21.9" customHeight="1" thickTop="1" x14ac:dyDescent="0.3">
      <c r="B20" s="77" t="s">
        <v>230</v>
      </c>
      <c r="C20" s="78" t="s">
        <v>268</v>
      </c>
    </row>
    <row r="21" spans="2:3" ht="21.9" customHeight="1" x14ac:dyDescent="0.3">
      <c r="B21" s="77" t="s">
        <v>231</v>
      </c>
      <c r="C21" s="78" t="s">
        <v>269</v>
      </c>
    </row>
    <row r="22" spans="2:3" ht="21.9" customHeight="1" x14ac:dyDescent="0.3">
      <c r="B22" s="77" t="s">
        <v>232</v>
      </c>
      <c r="C22" s="78" t="s">
        <v>270</v>
      </c>
    </row>
    <row r="23" spans="2:3" ht="21.9" customHeight="1" x14ac:dyDescent="0.3">
      <c r="B23" s="77" t="s">
        <v>233</v>
      </c>
      <c r="C23" s="78" t="s">
        <v>271</v>
      </c>
    </row>
    <row r="24" spans="2:3" ht="21.9" customHeight="1" x14ac:dyDescent="0.3">
      <c r="B24" s="77" t="s">
        <v>234</v>
      </c>
      <c r="C24" s="78" t="s">
        <v>272</v>
      </c>
    </row>
    <row r="25" spans="2:3" ht="21.9" customHeight="1" x14ac:dyDescent="0.3">
      <c r="B25" s="77" t="s">
        <v>235</v>
      </c>
      <c r="C25" s="78" t="s">
        <v>273</v>
      </c>
    </row>
    <row r="26" spans="2:3" ht="21.9" customHeight="1" thickBot="1" x14ac:dyDescent="0.35">
      <c r="B26" s="77" t="s">
        <v>236</v>
      </c>
      <c r="C26" s="78" t="s">
        <v>274</v>
      </c>
    </row>
    <row r="27" spans="2:3" ht="21.9" customHeight="1" thickTop="1" thickBot="1" x14ac:dyDescent="0.35">
      <c r="B27" s="172" t="s">
        <v>244</v>
      </c>
      <c r="C27" s="76" t="s">
        <v>2</v>
      </c>
    </row>
    <row r="28" spans="2:3" ht="21.9" customHeight="1" thickTop="1" x14ac:dyDescent="0.3">
      <c r="B28" s="77" t="s">
        <v>237</v>
      </c>
      <c r="C28" s="78" t="s">
        <v>275</v>
      </c>
    </row>
    <row r="29" spans="2:3" ht="21.9" customHeight="1" x14ac:dyDescent="0.3">
      <c r="B29" s="77" t="s">
        <v>238</v>
      </c>
      <c r="C29" s="78" t="s">
        <v>276</v>
      </c>
    </row>
    <row r="30" spans="2:3" ht="21.9" customHeight="1" x14ac:dyDescent="0.3">
      <c r="B30" s="77" t="s">
        <v>239</v>
      </c>
      <c r="C30" s="78" t="s">
        <v>277</v>
      </c>
    </row>
    <row r="31" spans="2:3" ht="21.9" customHeight="1" x14ac:dyDescent="0.3">
      <c r="B31" s="77" t="s">
        <v>240</v>
      </c>
      <c r="C31" s="78" t="s">
        <v>278</v>
      </c>
    </row>
    <row r="32" spans="2:3" ht="21.9" customHeight="1" x14ac:dyDescent="0.3">
      <c r="B32" s="77" t="s">
        <v>241</v>
      </c>
      <c r="C32" s="78" t="s">
        <v>279</v>
      </c>
    </row>
    <row r="33" spans="2:3" ht="21.9" customHeight="1" x14ac:dyDescent="0.3">
      <c r="B33" s="77" t="s">
        <v>242</v>
      </c>
      <c r="C33" s="78" t="s">
        <v>280</v>
      </c>
    </row>
    <row r="34" spans="2:3" ht="21.9" customHeight="1" thickBot="1" x14ac:dyDescent="0.35">
      <c r="B34" s="79" t="s">
        <v>243</v>
      </c>
      <c r="C34" s="80" t="s">
        <v>281</v>
      </c>
    </row>
    <row r="35" spans="2:3" s="71" customFormat="1" ht="15" thickTop="1" x14ac:dyDescent="0.3"/>
    <row r="36" spans="2:3" s="71" customFormat="1" x14ac:dyDescent="0.3"/>
    <row r="37" spans="2:3" s="71" customFormat="1" x14ac:dyDescent="0.3"/>
    <row r="38" spans="2:3" s="71" customFormat="1" x14ac:dyDescent="0.3"/>
    <row r="39" spans="2:3" s="71" customFormat="1" x14ac:dyDescent="0.3"/>
    <row r="40" spans="2:3" s="71" customFormat="1" x14ac:dyDescent="0.3"/>
    <row r="41" spans="2:3" s="71" customFormat="1" x14ac:dyDescent="0.3"/>
    <row r="42" spans="2:3" s="71" customFormat="1" x14ac:dyDescent="0.3"/>
    <row r="43" spans="2:3" s="71" customFormat="1" x14ac:dyDescent="0.3"/>
    <row r="44" spans="2:3" s="71" customFormat="1" x14ac:dyDescent="0.3"/>
    <row r="45" spans="2:3" s="71" customFormat="1" x14ac:dyDescent="0.3"/>
    <row r="46" spans="2:3" s="71" customFormat="1" x14ac:dyDescent="0.3"/>
    <row r="47" spans="2:3" s="71" customFormat="1" x14ac:dyDescent="0.3"/>
    <row r="48" spans="2:3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  <row r="627" s="71" customFormat="1" x14ac:dyDescent="0.3"/>
    <row r="628" s="71" customFormat="1" x14ac:dyDescent="0.3"/>
    <row r="629" s="71" customFormat="1" x14ac:dyDescent="0.3"/>
    <row r="630" s="71" customFormat="1" x14ac:dyDescent="0.3"/>
    <row r="631" s="71" customFormat="1" x14ac:dyDescent="0.3"/>
    <row r="632" s="71" customFormat="1" x14ac:dyDescent="0.3"/>
    <row r="633" s="71" customFormat="1" x14ac:dyDescent="0.3"/>
    <row r="634" s="71" customFormat="1" x14ac:dyDescent="0.3"/>
    <row r="635" s="71" customFormat="1" x14ac:dyDescent="0.3"/>
    <row r="636" s="71" customFormat="1" x14ac:dyDescent="0.3"/>
    <row r="637" s="71" customFormat="1" x14ac:dyDescent="0.3"/>
    <row r="638" s="71" customFormat="1" x14ac:dyDescent="0.3"/>
    <row r="639" s="71" customFormat="1" x14ac:dyDescent="0.3"/>
    <row r="640" s="71" customFormat="1" x14ac:dyDescent="0.3"/>
    <row r="641" s="71" customFormat="1" x14ac:dyDescent="0.3"/>
    <row r="642" s="71" customFormat="1" x14ac:dyDescent="0.3"/>
    <row r="643" s="71" customFormat="1" x14ac:dyDescent="0.3"/>
    <row r="644" s="71" customFormat="1" x14ac:dyDescent="0.3"/>
    <row r="645" s="71" customFormat="1" x14ac:dyDescent="0.3"/>
    <row r="646" s="71" customFormat="1" x14ac:dyDescent="0.3"/>
    <row r="647" s="71" customFormat="1" x14ac:dyDescent="0.3"/>
    <row r="648" s="71" customFormat="1" x14ac:dyDescent="0.3"/>
    <row r="649" s="71" customFormat="1" x14ac:dyDescent="0.3"/>
    <row r="650" s="71" customFormat="1" x14ac:dyDescent="0.3"/>
    <row r="651" s="71" customFormat="1" x14ac:dyDescent="0.3"/>
    <row r="652" s="71" customFormat="1" x14ac:dyDescent="0.3"/>
    <row r="653" s="71" customFormat="1" x14ac:dyDescent="0.3"/>
    <row r="654" s="71" customFormat="1" x14ac:dyDescent="0.3"/>
    <row r="655" s="71" customFormat="1" x14ac:dyDescent="0.3"/>
    <row r="656" s="71" customFormat="1" x14ac:dyDescent="0.3"/>
    <row r="657" s="71" customFormat="1" x14ac:dyDescent="0.3"/>
    <row r="658" s="71" customFormat="1" x14ac:dyDescent="0.3"/>
    <row r="659" s="71" customFormat="1" x14ac:dyDescent="0.3"/>
    <row r="660" s="71" customFormat="1" x14ac:dyDescent="0.3"/>
    <row r="661" s="71" customFormat="1" x14ac:dyDescent="0.3"/>
    <row r="662" s="71" customFormat="1" x14ac:dyDescent="0.3"/>
    <row r="663" s="71" customFormat="1" x14ac:dyDescent="0.3"/>
    <row r="664" s="71" customFormat="1" x14ac:dyDescent="0.3"/>
    <row r="665" s="71" customFormat="1" x14ac:dyDescent="0.3"/>
    <row r="666" s="71" customFormat="1" x14ac:dyDescent="0.3"/>
    <row r="667" s="71" customFormat="1" x14ac:dyDescent="0.3"/>
    <row r="668" s="71" customFormat="1" x14ac:dyDescent="0.3"/>
    <row r="669" s="71" customFormat="1" x14ac:dyDescent="0.3"/>
    <row r="670" s="71" customFormat="1" x14ac:dyDescent="0.3"/>
    <row r="671" s="71" customFormat="1" x14ac:dyDescent="0.3"/>
    <row r="672" s="71" customFormat="1" x14ac:dyDescent="0.3"/>
    <row r="673" s="71" customFormat="1" x14ac:dyDescent="0.3"/>
    <row r="674" s="71" customFormat="1" x14ac:dyDescent="0.3"/>
    <row r="675" s="71" customFormat="1" x14ac:dyDescent="0.3"/>
    <row r="676" s="71" customFormat="1" x14ac:dyDescent="0.3"/>
    <row r="677" s="71" customFormat="1" x14ac:dyDescent="0.3"/>
    <row r="678" s="71" customFormat="1" x14ac:dyDescent="0.3"/>
    <row r="679" s="71" customFormat="1" x14ac:dyDescent="0.3"/>
    <row r="680" s="71" customFormat="1" x14ac:dyDescent="0.3"/>
    <row r="681" s="71" customFormat="1" x14ac:dyDescent="0.3"/>
    <row r="682" s="71" customFormat="1" x14ac:dyDescent="0.3"/>
    <row r="683" s="71" customFormat="1" x14ac:dyDescent="0.3"/>
    <row r="684" s="71" customFormat="1" x14ac:dyDescent="0.3"/>
    <row r="685" s="71" customFormat="1" x14ac:dyDescent="0.3"/>
    <row r="686" s="71" customFormat="1" x14ac:dyDescent="0.3"/>
    <row r="687" s="71" customFormat="1" x14ac:dyDescent="0.3"/>
    <row r="688" s="71" customFormat="1" x14ac:dyDescent="0.3"/>
    <row r="689" s="71" customFormat="1" x14ac:dyDescent="0.3"/>
    <row r="690" s="71" customFormat="1" x14ac:dyDescent="0.3"/>
    <row r="691" s="71" customFormat="1" x14ac:dyDescent="0.3"/>
    <row r="692" s="71" customFormat="1" x14ac:dyDescent="0.3"/>
    <row r="693" s="71" customFormat="1" x14ac:dyDescent="0.3"/>
    <row r="694" s="71" customFormat="1" x14ac:dyDescent="0.3"/>
    <row r="695" s="71" customFormat="1" x14ac:dyDescent="0.3"/>
    <row r="696" s="71" customFormat="1" x14ac:dyDescent="0.3"/>
    <row r="697" s="71" customFormat="1" x14ac:dyDescent="0.3"/>
    <row r="698" s="71" customFormat="1" x14ac:dyDescent="0.3"/>
    <row r="699" s="71" customFormat="1" x14ac:dyDescent="0.3"/>
    <row r="700" s="71" customFormat="1" x14ac:dyDescent="0.3"/>
    <row r="701" s="71" customFormat="1" x14ac:dyDescent="0.3"/>
    <row r="702" s="71" customFormat="1" x14ac:dyDescent="0.3"/>
    <row r="703" s="71" customFormat="1" x14ac:dyDescent="0.3"/>
    <row r="704" s="71" customFormat="1" x14ac:dyDescent="0.3"/>
    <row r="705" s="71" customFormat="1" x14ac:dyDescent="0.3"/>
    <row r="706" s="71" customFormat="1" x14ac:dyDescent="0.3"/>
    <row r="707" s="71" customFormat="1" x14ac:dyDescent="0.3"/>
    <row r="708" s="71" customFormat="1" x14ac:dyDescent="0.3"/>
    <row r="709" s="71" customFormat="1" x14ac:dyDescent="0.3"/>
    <row r="710" s="71" customFormat="1" x14ac:dyDescent="0.3"/>
    <row r="711" s="71" customFormat="1" x14ac:dyDescent="0.3"/>
    <row r="712" s="71" customFormat="1" x14ac:dyDescent="0.3"/>
    <row r="713" s="71" customFormat="1" x14ac:dyDescent="0.3"/>
    <row r="714" s="71" customFormat="1" x14ac:dyDescent="0.3"/>
    <row r="715" s="71" customFormat="1" x14ac:dyDescent="0.3"/>
    <row r="716" s="71" customFormat="1" x14ac:dyDescent="0.3"/>
    <row r="717" s="71" customFormat="1" x14ac:dyDescent="0.3"/>
    <row r="718" s="71" customFormat="1" x14ac:dyDescent="0.3"/>
    <row r="719" s="71" customFormat="1" x14ac:dyDescent="0.3"/>
    <row r="720" s="71" customFormat="1" x14ac:dyDescent="0.3"/>
    <row r="721" s="71" customFormat="1" x14ac:dyDescent="0.3"/>
    <row r="722" s="71" customFormat="1" x14ac:dyDescent="0.3"/>
    <row r="723" s="71" customFormat="1" x14ac:dyDescent="0.3"/>
    <row r="724" s="71" customFormat="1" x14ac:dyDescent="0.3"/>
    <row r="725" s="71" customFormat="1" x14ac:dyDescent="0.3"/>
    <row r="726" s="71" customFormat="1" x14ac:dyDescent="0.3"/>
    <row r="727" s="71" customFormat="1" x14ac:dyDescent="0.3"/>
    <row r="728" s="71" customFormat="1" x14ac:dyDescent="0.3"/>
    <row r="729" s="71" customFormat="1" x14ac:dyDescent="0.3"/>
    <row r="730" s="71" customFormat="1" x14ac:dyDescent="0.3"/>
    <row r="731" s="71" customFormat="1" x14ac:dyDescent="0.3"/>
    <row r="732" s="71" customFormat="1" x14ac:dyDescent="0.3"/>
    <row r="733" s="71" customFormat="1" x14ac:dyDescent="0.3"/>
    <row r="734" s="71" customFormat="1" x14ac:dyDescent="0.3"/>
    <row r="735" s="71" customFormat="1" x14ac:dyDescent="0.3"/>
    <row r="736" s="71" customFormat="1" x14ac:dyDescent="0.3"/>
    <row r="737" s="71" customFormat="1" x14ac:dyDescent="0.3"/>
    <row r="738" s="71" customFormat="1" x14ac:dyDescent="0.3"/>
    <row r="739" s="71" customFormat="1" x14ac:dyDescent="0.3"/>
    <row r="740" s="71" customFormat="1" x14ac:dyDescent="0.3"/>
    <row r="741" s="71" customFormat="1" x14ac:dyDescent="0.3"/>
    <row r="742" s="71" customFormat="1" x14ac:dyDescent="0.3"/>
    <row r="743" s="71" customFormat="1" x14ac:dyDescent="0.3"/>
    <row r="744" s="71" customFormat="1" x14ac:dyDescent="0.3"/>
    <row r="745" s="71" customFormat="1" x14ac:dyDescent="0.3"/>
    <row r="746" s="71" customFormat="1" x14ac:dyDescent="0.3"/>
    <row r="747" s="71" customFormat="1" x14ac:dyDescent="0.3"/>
    <row r="748" s="71" customFormat="1" x14ac:dyDescent="0.3"/>
    <row r="749" s="71" customFormat="1" x14ac:dyDescent="0.3"/>
    <row r="750" s="71" customFormat="1" x14ac:dyDescent="0.3"/>
    <row r="751" s="71" customFormat="1" x14ac:dyDescent="0.3"/>
    <row r="752" s="71" customFormat="1" x14ac:dyDescent="0.3"/>
    <row r="753" s="71" customFormat="1" x14ac:dyDescent="0.3"/>
    <row r="754" s="71" customFormat="1" x14ac:dyDescent="0.3"/>
    <row r="755" s="71" customFormat="1" x14ac:dyDescent="0.3"/>
    <row r="756" s="71" customFormat="1" x14ac:dyDescent="0.3"/>
    <row r="757" s="71" customFormat="1" x14ac:dyDescent="0.3"/>
    <row r="758" s="71" customFormat="1" x14ac:dyDescent="0.3"/>
    <row r="759" s="71" customFormat="1" x14ac:dyDescent="0.3"/>
    <row r="760" s="71" customFormat="1" x14ac:dyDescent="0.3"/>
    <row r="761" s="71" customFormat="1" x14ac:dyDescent="0.3"/>
    <row r="762" s="71" customFormat="1" x14ac:dyDescent="0.3"/>
    <row r="763" s="71" customFormat="1" x14ac:dyDescent="0.3"/>
    <row r="764" s="71" customFormat="1" x14ac:dyDescent="0.3"/>
    <row r="765" s="71" customFormat="1" x14ac:dyDescent="0.3"/>
    <row r="766" s="71" customFormat="1" x14ac:dyDescent="0.3"/>
    <row r="767" s="71" customFormat="1" x14ac:dyDescent="0.3"/>
    <row r="768" s="71" customFormat="1" x14ac:dyDescent="0.3"/>
    <row r="769" s="71" customFormat="1" x14ac:dyDescent="0.3"/>
    <row r="770" s="71" customFormat="1" x14ac:dyDescent="0.3"/>
    <row r="771" s="71" customFormat="1" x14ac:dyDescent="0.3"/>
    <row r="772" s="71" customFormat="1" x14ac:dyDescent="0.3"/>
    <row r="773" s="71" customFormat="1" x14ac:dyDescent="0.3"/>
    <row r="774" s="71" customFormat="1" x14ac:dyDescent="0.3"/>
    <row r="775" s="71" customFormat="1" x14ac:dyDescent="0.3"/>
    <row r="776" s="71" customFormat="1" x14ac:dyDescent="0.3"/>
    <row r="777" s="71" customFormat="1" x14ac:dyDescent="0.3"/>
    <row r="778" s="71" customFormat="1" x14ac:dyDescent="0.3"/>
    <row r="779" s="71" customFormat="1" x14ac:dyDescent="0.3"/>
    <row r="780" s="71" customFormat="1" x14ac:dyDescent="0.3"/>
    <row r="781" s="71" customFormat="1" x14ac:dyDescent="0.3"/>
    <row r="782" s="71" customFormat="1" x14ac:dyDescent="0.3"/>
    <row r="783" s="71" customFormat="1" x14ac:dyDescent="0.3"/>
    <row r="784" s="71" customFormat="1" x14ac:dyDescent="0.3"/>
    <row r="785" s="71" customFormat="1" x14ac:dyDescent="0.3"/>
    <row r="786" s="71" customFormat="1" x14ac:dyDescent="0.3"/>
    <row r="787" s="71" customFormat="1" x14ac:dyDescent="0.3"/>
    <row r="788" s="71" customFormat="1" x14ac:dyDescent="0.3"/>
    <row r="789" s="71" customFormat="1" x14ac:dyDescent="0.3"/>
    <row r="790" s="71" customFormat="1" x14ac:dyDescent="0.3"/>
    <row r="791" s="71" customFormat="1" x14ac:dyDescent="0.3"/>
    <row r="792" s="71" customFormat="1" x14ac:dyDescent="0.3"/>
    <row r="793" s="71" customFormat="1" x14ac:dyDescent="0.3"/>
    <row r="794" s="71" customFormat="1" x14ac:dyDescent="0.3"/>
    <row r="795" s="71" customFormat="1" x14ac:dyDescent="0.3"/>
    <row r="796" s="71" customFormat="1" x14ac:dyDescent="0.3"/>
    <row r="797" s="71" customFormat="1" x14ac:dyDescent="0.3"/>
    <row r="798" s="71" customFormat="1" x14ac:dyDescent="0.3"/>
    <row r="799" s="71" customFormat="1" x14ac:dyDescent="0.3"/>
    <row r="800" s="71" customFormat="1" x14ac:dyDescent="0.3"/>
    <row r="801" s="71" customFormat="1" x14ac:dyDescent="0.3"/>
    <row r="802" s="71" customFormat="1" x14ac:dyDescent="0.3"/>
    <row r="803" s="71" customFormat="1" x14ac:dyDescent="0.3"/>
    <row r="804" s="71" customFormat="1" x14ac:dyDescent="0.3"/>
    <row r="805" s="71" customFormat="1" x14ac:dyDescent="0.3"/>
    <row r="806" s="71" customFormat="1" x14ac:dyDescent="0.3"/>
    <row r="807" s="71" customFormat="1" x14ac:dyDescent="0.3"/>
    <row r="808" s="71" customFormat="1" x14ac:dyDescent="0.3"/>
    <row r="809" s="71" customFormat="1" x14ac:dyDescent="0.3"/>
    <row r="810" s="71" customFormat="1" x14ac:dyDescent="0.3"/>
    <row r="811" s="71" customFormat="1" x14ac:dyDescent="0.3"/>
    <row r="812" s="71" customFormat="1" x14ac:dyDescent="0.3"/>
    <row r="813" s="71" customFormat="1" x14ac:dyDescent="0.3"/>
    <row r="814" s="71" customFormat="1" x14ac:dyDescent="0.3"/>
    <row r="815" s="71" customFormat="1" x14ac:dyDescent="0.3"/>
    <row r="816" s="71" customFormat="1" x14ac:dyDescent="0.3"/>
    <row r="817" s="71" customFormat="1" x14ac:dyDescent="0.3"/>
    <row r="818" s="71" customFormat="1" x14ac:dyDescent="0.3"/>
    <row r="819" s="71" customFormat="1" x14ac:dyDescent="0.3"/>
    <row r="820" s="71" customFormat="1" x14ac:dyDescent="0.3"/>
    <row r="821" s="71" customFormat="1" x14ac:dyDescent="0.3"/>
    <row r="822" s="71" customFormat="1" x14ac:dyDescent="0.3"/>
    <row r="823" s="71" customFormat="1" x14ac:dyDescent="0.3"/>
    <row r="824" s="71" customFormat="1" x14ac:dyDescent="0.3"/>
    <row r="825" s="71" customFormat="1" x14ac:dyDescent="0.3"/>
    <row r="826" s="71" customFormat="1" x14ac:dyDescent="0.3"/>
    <row r="827" s="71" customFormat="1" x14ac:dyDescent="0.3"/>
    <row r="828" s="71" customFormat="1" x14ac:dyDescent="0.3"/>
    <row r="829" s="71" customFormat="1" x14ac:dyDescent="0.3"/>
    <row r="830" s="71" customFormat="1" x14ac:dyDescent="0.3"/>
    <row r="831" s="71" customFormat="1" x14ac:dyDescent="0.3"/>
    <row r="832" s="71" customFormat="1" x14ac:dyDescent="0.3"/>
    <row r="833" s="71" customFormat="1" x14ac:dyDescent="0.3"/>
    <row r="834" s="71" customFormat="1" x14ac:dyDescent="0.3"/>
    <row r="835" s="71" customFormat="1" x14ac:dyDescent="0.3"/>
    <row r="836" s="71" customFormat="1" x14ac:dyDescent="0.3"/>
    <row r="837" s="71" customFormat="1" x14ac:dyDescent="0.3"/>
    <row r="838" s="71" customFormat="1" x14ac:dyDescent="0.3"/>
    <row r="839" s="71" customFormat="1" x14ac:dyDescent="0.3"/>
    <row r="840" s="71" customFormat="1" x14ac:dyDescent="0.3"/>
    <row r="841" s="71" customFormat="1" x14ac:dyDescent="0.3"/>
    <row r="842" s="71" customFormat="1" x14ac:dyDescent="0.3"/>
    <row r="843" s="71" customFormat="1" x14ac:dyDescent="0.3"/>
    <row r="844" s="71" customFormat="1" x14ac:dyDescent="0.3"/>
    <row r="845" s="71" customFormat="1" x14ac:dyDescent="0.3"/>
    <row r="846" s="71" customFormat="1" x14ac:dyDescent="0.3"/>
    <row r="847" s="71" customFormat="1" x14ac:dyDescent="0.3"/>
    <row r="848" s="71" customFormat="1" x14ac:dyDescent="0.3"/>
    <row r="849" s="71" customFormat="1" x14ac:dyDescent="0.3"/>
    <row r="850" s="71" customFormat="1" x14ac:dyDescent="0.3"/>
    <row r="851" s="71" customFormat="1" x14ac:dyDescent="0.3"/>
    <row r="852" s="71" customFormat="1" x14ac:dyDescent="0.3"/>
    <row r="853" s="71" customFormat="1" x14ac:dyDescent="0.3"/>
    <row r="854" s="71" customFormat="1" x14ac:dyDescent="0.3"/>
    <row r="855" s="71" customFormat="1" x14ac:dyDescent="0.3"/>
    <row r="856" s="71" customFormat="1" x14ac:dyDescent="0.3"/>
    <row r="857" s="71" customFormat="1" x14ac:dyDescent="0.3"/>
    <row r="858" s="71" customFormat="1" x14ac:dyDescent="0.3"/>
    <row r="859" s="71" customFormat="1" x14ac:dyDescent="0.3"/>
    <row r="860" s="71" customFormat="1" x14ac:dyDescent="0.3"/>
    <row r="861" s="71" customFormat="1" x14ac:dyDescent="0.3"/>
    <row r="862" s="71" customFormat="1" x14ac:dyDescent="0.3"/>
    <row r="863" s="71" customFormat="1" x14ac:dyDescent="0.3"/>
    <row r="864" s="71" customFormat="1" x14ac:dyDescent="0.3"/>
    <row r="865" s="71" customFormat="1" x14ac:dyDescent="0.3"/>
    <row r="866" s="71" customFormat="1" x14ac:dyDescent="0.3"/>
    <row r="867" s="71" customFormat="1" x14ac:dyDescent="0.3"/>
    <row r="868" s="71" customFormat="1" x14ac:dyDescent="0.3"/>
    <row r="869" s="71" customFormat="1" x14ac:dyDescent="0.3"/>
    <row r="870" s="71" customFormat="1" x14ac:dyDescent="0.3"/>
    <row r="871" s="71" customFormat="1" x14ac:dyDescent="0.3"/>
    <row r="872" s="71" customFormat="1" x14ac:dyDescent="0.3"/>
    <row r="873" s="71" customFormat="1" x14ac:dyDescent="0.3"/>
    <row r="874" s="71" customFormat="1" x14ac:dyDescent="0.3"/>
    <row r="875" s="71" customFormat="1" x14ac:dyDescent="0.3"/>
    <row r="876" s="71" customFormat="1" x14ac:dyDescent="0.3"/>
    <row r="877" s="71" customFormat="1" x14ac:dyDescent="0.3"/>
    <row r="878" s="71" customFormat="1" x14ac:dyDescent="0.3"/>
    <row r="879" s="71" customFormat="1" x14ac:dyDescent="0.3"/>
    <row r="880" s="71" customFormat="1" x14ac:dyDescent="0.3"/>
    <row r="881" s="71" customFormat="1" x14ac:dyDescent="0.3"/>
    <row r="882" s="71" customFormat="1" x14ac:dyDescent="0.3"/>
    <row r="883" s="71" customFormat="1" x14ac:dyDescent="0.3"/>
    <row r="884" s="71" customFormat="1" x14ac:dyDescent="0.3"/>
    <row r="885" s="71" customFormat="1" x14ac:dyDescent="0.3"/>
    <row r="886" s="71" customFormat="1" x14ac:dyDescent="0.3"/>
    <row r="887" s="71" customFormat="1" x14ac:dyDescent="0.3"/>
    <row r="888" s="71" customFormat="1" x14ac:dyDescent="0.3"/>
    <row r="889" s="71" customFormat="1" x14ac:dyDescent="0.3"/>
  </sheetData>
  <hyperlinks>
    <hyperlink ref="C4" location="'5.1.1'!A1" display="Accidents sur le lieu de travail selon l'heure de l'accident :  évolution 2011 - 2015"/>
    <hyperlink ref="C5" location="'5.1.2'!A1" display="Accidents sur le lieu de travail selon l'heure de l'accident : distribution selon les conséquences - 2015"/>
    <hyperlink ref="C6" location="'5.1.3'!A1" display="Accidents sur le lieu de travail selon l'heure de l'accident : distribution selon les conséquences et le genre - 2015"/>
    <hyperlink ref="C7" location="'5.1.4'!A1" display="Accidents sur le lieu de travail selon l'heure de l'accident : distribution selon les conséquences et la génération en fréquence absolue - 2015"/>
    <hyperlink ref="C8" location="'5.1.5'!A1" display="Accidents sur le lieu de travail selon l'heure de l'accident : distribution selon les conséquences et la génération en fréquence relative - 2017"/>
    <hyperlink ref="C9" location="'5.1.6'!A1" display="Accidents sur le lieu de travail selon l'heure de l'accident : distribution selon les conséquences et le genre de travail (manuel/intellectuel) - 2015"/>
    <hyperlink ref="C10" location="'5.1.7'!A1" display="Accidents sur le lieu de travail selon l'heure de l'accident : distribution selon la durée de l’incapacité temporaire - 2015"/>
    <hyperlink ref="C20" location="'5.4.1'!A1" display="Accidents sur le lieu de travail selon le mois de l'accident : évolution 2011 - 2015"/>
    <hyperlink ref="C21" location="'5.4.2'!A1" display="Accidents sur le lieu de travail selon le mois de l'accident : distribution selon les conséquences - 2015"/>
    <hyperlink ref="C22" location="'5.4.3'!A1" display="Accidents sur le lieu de travail selon le mois de l'accident : distribution selon les conséquences et le genre - 2015"/>
    <hyperlink ref="C23" location="'5.4.4'!A1" display="Accidents sur le lieu de travail selon le mois de l'accident : distribution selon les conséquences et la génération en fréquence absolue - 2015"/>
    <hyperlink ref="C24" location="'5.4.5'!A1" display="Accidents sur le lieu de travail selon le mois de l'accident : distribution selon les conséquences et la génération en fréquence relative - 2015"/>
    <hyperlink ref="C25" location="'5.4.6'!A1" display="Accidents sur le lieu de travail selon le mois de l'accident : distribution selon les conséquences et le genre de travail - 2015"/>
    <hyperlink ref="C26" location="'5.4.7'!A1" display="Accidents sur le lieu de travail selon le mois de l'accident : distribution selon la durée de l’incapacité temporaire - 2015"/>
    <hyperlink ref="C28" location="'5.5.1'!A1" display="Accidents sur le lieu de travail selon la province et la région de survenance de l'accident : évolution 2011 - 2015"/>
    <hyperlink ref="C29" location="'5.5.2'!A1" display="Accidents sur le lieu de travail selon la province et la région de survenance de l'accident : distribution selon les conséquences - 2015"/>
    <hyperlink ref="C30" location="'5.5.3'!A1" display="Accidents sur le lieu de travail selon la province et la région de survenance de l'accident : distribution selon les conséquences et le genre - 2015"/>
    <hyperlink ref="C31" location="'5.5.4'!A1" display="Accidents sur le lieu de travail selon la province et la région de survenance de l'accident : distribution selon les conséquences et la génération en fréquence absolue - 2015"/>
    <hyperlink ref="C32" location="'5.5.5'!A1" display="Accidents sur le lieu de travail selon la province et la région de survenance de l'accident : distribution selon les conséquences et la génération en fréquence relative -  2015"/>
    <hyperlink ref="C33" location="'5.5.6'!A1" display="Accidents sur le lieu de travail selon la province et la région de survenance de l'accident : distribution selon les conséquences et le genre de travail - 2015"/>
    <hyperlink ref="C34" location="'5.5.7'!A1" display="Accidents sur le lieu de travail selon la province et la région de survenance de l'accident : distribution selon la durée de l’incapacité temporaire - 2015"/>
    <hyperlink ref="C12" location="'5.3.1'!A1" display="Accidents sur le lieu de travail selon le jour de l'accident : évolution 2014 - 2017"/>
    <hyperlink ref="C13" location="'5.3.2'!A1" display="Accidents sur le lieu de travail selon le jour de l'accident : distribution selon les conséquences - 2017"/>
    <hyperlink ref="C14" location="'5.3.3'!A1" display="Accidents sur le lieu de travail selon le jour de l'accident : distribution selon les conséquences et le genre - 2017"/>
    <hyperlink ref="C15" location="'5.3.4'!A1" display="Accidents sur le lieu de travail selon le jour de l'accident : distribution selon les conséquences et la génération en fréquence absolue - 2017"/>
    <hyperlink ref="C16" location="'5.3.5'!A1" display="Accidents sur le lieu de travail selon le jour de l'accident : distribution selon les conséquences et la génération en fréquence relative - 2017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workbookViewId="0">
      <selection activeCell="J35" sqref="J35"/>
    </sheetView>
  </sheetViews>
  <sheetFormatPr defaultColWidth="11.44140625" defaultRowHeight="14.4" x14ac:dyDescent="0.3"/>
  <cols>
    <col min="1" max="1" width="20.6640625" style="63" customWidth="1"/>
    <col min="2" max="21" width="9.88671875" style="63" customWidth="1"/>
    <col min="22" max="16384" width="11.44140625" style="63"/>
  </cols>
  <sheetData>
    <row r="1" spans="1:22" ht="25.2" customHeight="1" thickTop="1" thickBot="1" x14ac:dyDescent="0.35">
      <c r="A1" s="318" t="s">
        <v>120</v>
      </c>
      <c r="B1" s="319"/>
      <c r="C1" s="319"/>
      <c r="D1" s="319"/>
      <c r="E1" s="319"/>
      <c r="F1" s="319"/>
      <c r="G1" s="319"/>
      <c r="H1" s="319"/>
      <c r="I1" s="319"/>
      <c r="J1" s="319"/>
      <c r="K1" s="320"/>
      <c r="L1" s="321"/>
      <c r="M1" s="321"/>
      <c r="N1" s="321"/>
      <c r="O1" s="321"/>
      <c r="P1" s="321"/>
      <c r="Q1" s="321"/>
      <c r="R1" s="321"/>
      <c r="S1" s="321"/>
      <c r="T1" s="321"/>
      <c r="U1" s="322"/>
    </row>
    <row r="2" spans="1:22" ht="25.2" customHeight="1" thickTop="1" thickBot="1" x14ac:dyDescent="0.35">
      <c r="A2" s="323" t="s">
        <v>73</v>
      </c>
      <c r="B2" s="326" t="s">
        <v>54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8"/>
    </row>
    <row r="3" spans="1:22" ht="25.2" customHeight="1" x14ac:dyDescent="0.3">
      <c r="A3" s="324"/>
      <c r="B3" s="329">
        <v>0</v>
      </c>
      <c r="C3" s="330"/>
      <c r="D3" s="316" t="s">
        <v>55</v>
      </c>
      <c r="E3" s="317"/>
      <c r="F3" s="331" t="s">
        <v>56</v>
      </c>
      <c r="G3" s="330"/>
      <c r="H3" s="316" t="s">
        <v>57</v>
      </c>
      <c r="I3" s="317"/>
      <c r="J3" s="331" t="s">
        <v>58</v>
      </c>
      <c r="K3" s="330"/>
      <c r="L3" s="316" t="s">
        <v>59</v>
      </c>
      <c r="M3" s="317"/>
      <c r="N3" s="331" t="s">
        <v>60</v>
      </c>
      <c r="O3" s="330"/>
      <c r="P3" s="316" t="s">
        <v>61</v>
      </c>
      <c r="Q3" s="317"/>
      <c r="R3" s="331" t="s">
        <v>34</v>
      </c>
      <c r="S3" s="317"/>
      <c r="T3" s="316" t="s">
        <v>52</v>
      </c>
      <c r="U3" s="317"/>
    </row>
    <row r="4" spans="1:22" ht="25.2" customHeight="1" thickBot="1" x14ac:dyDescent="0.35">
      <c r="A4" s="325"/>
      <c r="B4" s="9" t="s">
        <v>4</v>
      </c>
      <c r="C4" s="10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12" t="s">
        <v>4</v>
      </c>
      <c r="S4" s="11" t="s">
        <v>5</v>
      </c>
      <c r="T4" s="9" t="s">
        <v>4</v>
      </c>
      <c r="U4" s="11" t="s">
        <v>5</v>
      </c>
    </row>
    <row r="5" spans="1:22" x14ac:dyDescent="0.3">
      <c r="A5" s="13" t="s">
        <v>62</v>
      </c>
      <c r="B5" s="24">
        <f>VLOOKUP(V5,[1]Sheet1!$A$370:$U$382,2,FALSE)</f>
        <v>1147</v>
      </c>
      <c r="C5" s="14">
        <f>VLOOKUP(V5,[1]Sheet1!$A$370:$U$382,3,FALSE)/100</f>
        <v>3.1283240147279429E-2</v>
      </c>
      <c r="D5" s="24">
        <f>VLOOKUP(V5,[1]Sheet1!$A$370:$U$382,4,FALSE)</f>
        <v>1147</v>
      </c>
      <c r="E5" s="14">
        <f>VLOOKUP(V5,[1]Sheet1!$A$370:$U$382,5,FALSE)/100</f>
        <v>3.1283240147279429E-2</v>
      </c>
      <c r="F5" s="24">
        <f>VLOOKUP(V5,[1]Sheet1!$A$370:$U$382,6,FALSE)</f>
        <v>0</v>
      </c>
      <c r="G5" s="14">
        <f>VLOOKUP(V5,[1]Sheet1!$A$370:$U$382,7,FALSE)/100</f>
        <v>0</v>
      </c>
      <c r="H5" s="24">
        <f>VLOOKUP(V5,[1]Sheet1!$A$370:$U$382,8,FALSE)</f>
        <v>0</v>
      </c>
      <c r="I5" s="14">
        <f>VLOOKUP(V5,[1]Sheet1!$A$370:$U$382,9,FALSE)/100</f>
        <v>0</v>
      </c>
      <c r="J5" s="24">
        <f>VLOOKUP(V5,[1]Sheet1!$A$370:$U$382,10,FALSE)</f>
        <v>0</v>
      </c>
      <c r="K5" s="14">
        <f>VLOOKUP(V5,[1]Sheet1!$A$370:$U$382,11,FALSE)/100</f>
        <v>0</v>
      </c>
      <c r="L5" s="24">
        <f>VLOOKUP(V5,[1]Sheet1!$A$370:$U$382,12,FALSE)</f>
        <v>0</v>
      </c>
      <c r="M5" s="14">
        <f>VLOOKUP(V5,[1]Sheet1!$A$370:$U$3821,13,FALSE)/100</f>
        <v>0</v>
      </c>
      <c r="N5" s="24">
        <f>VLOOKUP(V5,[1]Sheet1!$A$370:$U$382,14,FALSE)</f>
        <v>0</v>
      </c>
      <c r="O5" s="14">
        <f>VLOOKUP(V5,[1]Sheet1!$A$370:$U$382,15,FALSE)/100</f>
        <v>0</v>
      </c>
      <c r="P5" s="24">
        <f>VLOOKUP(V5,[1]Sheet1!$A$370:$U$382,16,FALSE)</f>
        <v>0</v>
      </c>
      <c r="Q5" s="14">
        <f>VLOOKUP(V5,[1]Sheet1!$A$370:$U$382,17,FALSE)/100</f>
        <v>0</v>
      </c>
      <c r="R5" s="24">
        <f>VLOOKUP(V5,[1]Sheet1!$A$370:$U$382,18,FALSE)</f>
        <v>0</v>
      </c>
      <c r="S5" s="14">
        <f>VLOOKUP(V5,[1]Sheet1!$A$370:$U$382,19,FALSE)/100</f>
        <v>0</v>
      </c>
      <c r="T5" s="24">
        <f>VLOOKUP(V5,[1]Sheet1!$A$370:$U$382,20,FALSE)</f>
        <v>0</v>
      </c>
      <c r="U5" s="15">
        <f>VLOOKUP(V5,[1]Sheet1!$A$370:$U$382,21,FALSE)/100</f>
        <v>0</v>
      </c>
      <c r="V5" s="67" t="s">
        <v>148</v>
      </c>
    </row>
    <row r="6" spans="1:22" x14ac:dyDescent="0.3">
      <c r="A6" s="16" t="s">
        <v>63</v>
      </c>
      <c r="B6" s="22">
        <f>VLOOKUP(V6,[1]Sheet1!$A$370:$U$382,2,FALSE)</f>
        <v>1924</v>
      </c>
      <c r="C6" s="14">
        <f>VLOOKUP(V6,[1]Sheet1!$A$370:$U$382,3,FALSE)/100</f>
        <v>5.2475112505113872E-2</v>
      </c>
      <c r="D6" s="22">
        <f>VLOOKUP(V6,[1]Sheet1!$A$370:$U$382,4,FALSE)</f>
        <v>1924</v>
      </c>
      <c r="E6" s="14">
        <f>VLOOKUP(V6,[1]Sheet1!$A$370:$U$382,5,FALSE)/100</f>
        <v>5.2475112505113872E-2</v>
      </c>
      <c r="F6" s="22">
        <f>VLOOKUP(V6,[1]Sheet1!$A$370:$U$382,6,FALSE)</f>
        <v>0</v>
      </c>
      <c r="G6" s="14">
        <f>VLOOKUP(V6,[1]Sheet1!$A$370:$U$382,7,FALSE)/100</f>
        <v>0</v>
      </c>
      <c r="H6" s="22">
        <f>VLOOKUP(V6,[1]Sheet1!$A$370:$U$382,8,FALSE)</f>
        <v>0</v>
      </c>
      <c r="I6" s="14">
        <f>VLOOKUP(V6,[1]Sheet1!$A$370:$U$382,9,FALSE)/100</f>
        <v>0</v>
      </c>
      <c r="J6" s="22">
        <f>VLOOKUP(V6,[1]Sheet1!$A$370:$U$382,10,FALSE)</f>
        <v>0</v>
      </c>
      <c r="K6" s="14">
        <f>VLOOKUP(V6,[1]Sheet1!$A$370:$U$382,11,FALSE)/100</f>
        <v>0</v>
      </c>
      <c r="L6" s="22">
        <f>VLOOKUP(V6,[1]Sheet1!$A$370:$U$382,12,FALSE)</f>
        <v>0</v>
      </c>
      <c r="M6" s="14">
        <f>VLOOKUP(V6,[1]Sheet1!$A$370:$U$3821,13,FALSE)/100</f>
        <v>0</v>
      </c>
      <c r="N6" s="22">
        <f>VLOOKUP(V6,[1]Sheet1!$A$370:$U$382,14,FALSE)</f>
        <v>0</v>
      </c>
      <c r="O6" s="14">
        <f>VLOOKUP(V6,[1]Sheet1!$A$370:$U$382,15,FALSE)/100</f>
        <v>0</v>
      </c>
      <c r="P6" s="22">
        <f>VLOOKUP(V6,[1]Sheet1!$A$370:$U$382,16,FALSE)</f>
        <v>0</v>
      </c>
      <c r="Q6" s="14">
        <f>VLOOKUP(V6,[1]Sheet1!$A$370:$U$382,17,FALSE)/100</f>
        <v>0</v>
      </c>
      <c r="R6" s="22">
        <f>VLOOKUP(V6,[1]Sheet1!$A$370:$U$382,18,FALSE)</f>
        <v>0</v>
      </c>
      <c r="S6" s="14">
        <f>VLOOKUP(V6,[1]Sheet1!$A$370:$U$382,19,FALSE)/100</f>
        <v>0</v>
      </c>
      <c r="T6" s="22">
        <f>VLOOKUP(V6,[1]Sheet1!$A$370:$U$382,20,FALSE)</f>
        <v>0</v>
      </c>
      <c r="U6" s="15">
        <f>VLOOKUP(V6,[1]Sheet1!$A$370:$U$382,21,FALSE)/100</f>
        <v>0</v>
      </c>
      <c r="V6" s="67" t="s">
        <v>149</v>
      </c>
    </row>
    <row r="7" spans="1:22" x14ac:dyDescent="0.3">
      <c r="A7" s="16" t="s">
        <v>64</v>
      </c>
      <c r="B7" s="22">
        <f>VLOOKUP(V7,[1]Sheet1!$A$370:$U$382,2,FALSE)</f>
        <v>2222</v>
      </c>
      <c r="C7" s="14">
        <f>VLOOKUP(V7,[1]Sheet1!$A$370:$U$382,3,FALSE)/100</f>
        <v>6.060275467066685E-2</v>
      </c>
      <c r="D7" s="22">
        <f>VLOOKUP(V7,[1]Sheet1!$A$370:$U$382,4,FALSE)</f>
        <v>2222</v>
      </c>
      <c r="E7" s="14">
        <f>VLOOKUP(V7,[1]Sheet1!$A$370:$U$382,5,FALSE)/100</f>
        <v>6.060275467066685E-2</v>
      </c>
      <c r="F7" s="22">
        <f>VLOOKUP(V7,[1]Sheet1!$A$370:$U$382,6,FALSE)</f>
        <v>0</v>
      </c>
      <c r="G7" s="14">
        <f>VLOOKUP(V7,[1]Sheet1!$A$370:$U$382,7,FALSE)/100</f>
        <v>0</v>
      </c>
      <c r="H7" s="22">
        <f>VLOOKUP(V7,[1]Sheet1!$A$370:$U$382,8,FALSE)</f>
        <v>0</v>
      </c>
      <c r="I7" s="14">
        <f>VLOOKUP(V7,[1]Sheet1!$A$370:$U$382,9,FALSE)/100</f>
        <v>0</v>
      </c>
      <c r="J7" s="22">
        <f>VLOOKUP(V7,[1]Sheet1!$A$370:$U$382,10,FALSE)</f>
        <v>0</v>
      </c>
      <c r="K7" s="14">
        <f>VLOOKUP(V7,[1]Sheet1!$A$370:$U$382,11,FALSE)/100</f>
        <v>0</v>
      </c>
      <c r="L7" s="22">
        <f>VLOOKUP(V7,[1]Sheet1!$A$370:$U$382,12,FALSE)</f>
        <v>0</v>
      </c>
      <c r="M7" s="14">
        <f>VLOOKUP(V7,[1]Sheet1!$A$370:$U$3821,13,FALSE)/100</f>
        <v>0</v>
      </c>
      <c r="N7" s="22">
        <f>VLOOKUP(V7,[1]Sheet1!$A$370:$U$382,14,FALSE)</f>
        <v>0</v>
      </c>
      <c r="O7" s="14">
        <f>VLOOKUP(V7,[1]Sheet1!$A$370:$U$382,15,FALSE)/100</f>
        <v>0</v>
      </c>
      <c r="P7" s="22">
        <f>VLOOKUP(V7,[1]Sheet1!$A$370:$U$382,16,FALSE)</f>
        <v>0</v>
      </c>
      <c r="Q7" s="14">
        <f>VLOOKUP(V7,[1]Sheet1!$A$370:$U$382,17,FALSE)/100</f>
        <v>0</v>
      </c>
      <c r="R7" s="22">
        <f>VLOOKUP(V7,[1]Sheet1!$A$370:$U$382,18,FALSE)</f>
        <v>0</v>
      </c>
      <c r="S7" s="14">
        <f>VLOOKUP(V7,[1]Sheet1!$A$370:$U$382,19,FALSE)/100</f>
        <v>0</v>
      </c>
      <c r="T7" s="22">
        <f>VLOOKUP(V7,[1]Sheet1!$A$370:$U$382,20,FALSE)</f>
        <v>0</v>
      </c>
      <c r="U7" s="15">
        <f>VLOOKUP(V7,[1]Sheet1!$A$370:$U$382,21,FALSE)/100</f>
        <v>0</v>
      </c>
      <c r="V7" s="67" t="s">
        <v>150</v>
      </c>
    </row>
    <row r="8" spans="1:22" x14ac:dyDescent="0.3">
      <c r="A8" s="16" t="s">
        <v>65</v>
      </c>
      <c r="B8" s="22">
        <f>VLOOKUP(V8,[1]Sheet1!$A$370:$U$382,2,FALSE)</f>
        <v>2165</v>
      </c>
      <c r="C8" s="14">
        <f>VLOOKUP(V8,[1]Sheet1!$A$370:$U$382,3,FALSE)/100</f>
        <v>5.9048138551752352E-2</v>
      </c>
      <c r="D8" s="22">
        <f>VLOOKUP(V8,[1]Sheet1!$A$370:$U$382,4,FALSE)</f>
        <v>2165</v>
      </c>
      <c r="E8" s="14">
        <f>VLOOKUP(V8,[1]Sheet1!$A$370:$U$382,5,FALSE)/100</f>
        <v>5.9048138551752352E-2</v>
      </c>
      <c r="F8" s="22">
        <f>VLOOKUP(V8,[1]Sheet1!$A$370:$U$382,6,FALSE)</f>
        <v>0</v>
      </c>
      <c r="G8" s="14">
        <f>VLOOKUP(V8,[1]Sheet1!$A$370:$U$382,7,FALSE)/100</f>
        <v>0</v>
      </c>
      <c r="H8" s="22">
        <f>VLOOKUP(V8,[1]Sheet1!$A$370:$U$382,8,FALSE)</f>
        <v>0</v>
      </c>
      <c r="I8" s="14">
        <f>VLOOKUP(V8,[1]Sheet1!$A$370:$U$382,9,FALSE)/100</f>
        <v>0</v>
      </c>
      <c r="J8" s="22">
        <f>VLOOKUP(V8,[1]Sheet1!$A$370:$U$382,10,FALSE)</f>
        <v>0</v>
      </c>
      <c r="K8" s="14">
        <f>VLOOKUP(V8,[1]Sheet1!$A$370:$U$382,11,FALSE)/100</f>
        <v>0</v>
      </c>
      <c r="L8" s="22">
        <f>VLOOKUP(V8,[1]Sheet1!$A$370:$U$382,12,FALSE)</f>
        <v>0</v>
      </c>
      <c r="M8" s="14">
        <f>VLOOKUP(V8,[1]Sheet1!$A$370:$U$3821,13,FALSE)/100</f>
        <v>0</v>
      </c>
      <c r="N8" s="22">
        <f>VLOOKUP(V8,[1]Sheet1!$A$370:$U$382,14,FALSE)</f>
        <v>0</v>
      </c>
      <c r="O8" s="14">
        <f>VLOOKUP(V8,[1]Sheet1!$A$370:$U$382,15,FALSE)/100</f>
        <v>0</v>
      </c>
      <c r="P8" s="22">
        <f>VLOOKUP(V8,[1]Sheet1!$A$370:$U$382,16,FALSE)</f>
        <v>0</v>
      </c>
      <c r="Q8" s="14">
        <f>VLOOKUP(V8,[1]Sheet1!$A$370:$U$382,17,FALSE)/100</f>
        <v>0</v>
      </c>
      <c r="R8" s="22">
        <f>VLOOKUP(V8,[1]Sheet1!$A$370:$U$382,18,FALSE)</f>
        <v>0</v>
      </c>
      <c r="S8" s="14">
        <f>VLOOKUP(V8,[1]Sheet1!$A$370:$U$382,19,FALSE)/100</f>
        <v>0</v>
      </c>
      <c r="T8" s="22">
        <f>VLOOKUP(V8,[1]Sheet1!$A$370:$U$382,20,FALSE)</f>
        <v>0</v>
      </c>
      <c r="U8" s="15">
        <f>VLOOKUP(V8,[1]Sheet1!$A$370:$U$382,21,FALSE)/100</f>
        <v>0</v>
      </c>
      <c r="V8" s="67" t="s">
        <v>151</v>
      </c>
    </row>
    <row r="9" spans="1:22" x14ac:dyDescent="0.3">
      <c r="A9" s="16" t="s">
        <v>66</v>
      </c>
      <c r="B9" s="22">
        <f>VLOOKUP(V9,[1]Sheet1!$A$370:$U$382,2,FALSE)</f>
        <v>1475</v>
      </c>
      <c r="C9" s="14">
        <f>VLOOKUP(V9,[1]Sheet1!$A$370:$U$382,3,FALSE)/100</f>
        <v>4.0229101322787397E-2</v>
      </c>
      <c r="D9" s="22">
        <f>VLOOKUP(V9,[1]Sheet1!$A$370:$U$382,4,FALSE)</f>
        <v>1475</v>
      </c>
      <c r="E9" s="14">
        <f>VLOOKUP(V9,[1]Sheet1!$A$370:$U$382,5,FALSE)/100</f>
        <v>4.0229101322787397E-2</v>
      </c>
      <c r="F9" s="22">
        <f>VLOOKUP(V9,[1]Sheet1!$A$370:$U$382,6,FALSE)</f>
        <v>0</v>
      </c>
      <c r="G9" s="14">
        <f>VLOOKUP(V9,[1]Sheet1!$A$370:$U$382,7,FALSE)/100</f>
        <v>0</v>
      </c>
      <c r="H9" s="22">
        <f>VLOOKUP(V9,[1]Sheet1!$A$370:$U$382,8,FALSE)</f>
        <v>0</v>
      </c>
      <c r="I9" s="14">
        <f>VLOOKUP(V9,[1]Sheet1!$A$370:$U$382,9,FALSE)/100</f>
        <v>0</v>
      </c>
      <c r="J9" s="22">
        <f>VLOOKUP(V9,[1]Sheet1!$A$370:$U$382,10,FALSE)</f>
        <v>0</v>
      </c>
      <c r="K9" s="14">
        <f>VLOOKUP(V9,[1]Sheet1!$A$370:$U$382,11,FALSE)/100</f>
        <v>0</v>
      </c>
      <c r="L9" s="22">
        <f>VLOOKUP(V9,[1]Sheet1!$A$370:$U$382,12,FALSE)</f>
        <v>0</v>
      </c>
      <c r="M9" s="14">
        <f>VLOOKUP(V9,[1]Sheet1!$A$370:$U$3821,13,FALSE)/100</f>
        <v>0</v>
      </c>
      <c r="N9" s="22">
        <f>VLOOKUP(V9,[1]Sheet1!$A$370:$U$382,14,FALSE)</f>
        <v>0</v>
      </c>
      <c r="O9" s="14">
        <f>VLOOKUP(V9,[1]Sheet1!$A$370:$U$382,15,FALSE)/100</f>
        <v>0</v>
      </c>
      <c r="P9" s="22">
        <f>VLOOKUP(V9,[1]Sheet1!$A$370:$U$382,16,FALSE)</f>
        <v>0</v>
      </c>
      <c r="Q9" s="14">
        <f>VLOOKUP(V9,[1]Sheet1!$A$370:$U$382,17,FALSE)/100</f>
        <v>0</v>
      </c>
      <c r="R9" s="22">
        <f>VLOOKUP(V9,[1]Sheet1!$A$370:$U$382,18,FALSE)</f>
        <v>0</v>
      </c>
      <c r="S9" s="14">
        <f>VLOOKUP(V9,[1]Sheet1!$A$370:$U$382,19,FALSE)/100</f>
        <v>0</v>
      </c>
      <c r="T9" s="22">
        <f>VLOOKUP(V9,[1]Sheet1!$A$370:$U$382,20,FALSE)</f>
        <v>0</v>
      </c>
      <c r="U9" s="15">
        <f>VLOOKUP(V9,[1]Sheet1!$A$370:$U$382,21,FALSE)/100</f>
        <v>0</v>
      </c>
      <c r="V9" s="67" t="s">
        <v>152</v>
      </c>
    </row>
    <row r="10" spans="1:22" x14ac:dyDescent="0.3">
      <c r="A10" s="16" t="s">
        <v>67</v>
      </c>
      <c r="B10" s="22">
        <f>VLOOKUP(V10,[1]Sheet1!$A$370:$U$382,2,FALSE)</f>
        <v>1137</v>
      </c>
      <c r="C10" s="14">
        <f>VLOOKUP(V10,[1]Sheet1!$A$370:$U$382,3,FALSE)/100</f>
        <v>3.1010500477294426E-2</v>
      </c>
      <c r="D10" s="22">
        <f>VLOOKUP(V10,[1]Sheet1!$A$370:$U$382,4,FALSE)</f>
        <v>1137</v>
      </c>
      <c r="E10" s="14">
        <f>VLOOKUP(V10,[1]Sheet1!$A$370:$U$382,5,FALSE)/100</f>
        <v>3.1010500477294426E-2</v>
      </c>
      <c r="F10" s="22">
        <f>VLOOKUP(V10,[1]Sheet1!$A$370:$U$382,6,FALSE)</f>
        <v>0</v>
      </c>
      <c r="G10" s="14">
        <f>VLOOKUP(V10,[1]Sheet1!$A$370:$U$382,7,FALSE)/100</f>
        <v>0</v>
      </c>
      <c r="H10" s="22">
        <f>VLOOKUP(V10,[1]Sheet1!$A$370:$U$382,8,FALSE)</f>
        <v>0</v>
      </c>
      <c r="I10" s="14">
        <f>VLOOKUP(V10,[1]Sheet1!$A$370:$U$382,9,FALSE)/100</f>
        <v>0</v>
      </c>
      <c r="J10" s="22">
        <f>VLOOKUP(V10,[1]Sheet1!$A$370:$U$382,10,FALSE)</f>
        <v>0</v>
      </c>
      <c r="K10" s="14">
        <f>VLOOKUP(V10,[1]Sheet1!$A$370:$U$382,11,FALSE)/100</f>
        <v>0</v>
      </c>
      <c r="L10" s="22">
        <f>VLOOKUP(V10,[1]Sheet1!$A$370:$U$382,12,FALSE)</f>
        <v>0</v>
      </c>
      <c r="M10" s="14">
        <f>VLOOKUP(V10,[1]Sheet1!$A$370:$U$3821,13,FALSE)/100</f>
        <v>0</v>
      </c>
      <c r="N10" s="22">
        <f>VLOOKUP(V10,[1]Sheet1!$A$370:$U$382,14,FALSE)</f>
        <v>0</v>
      </c>
      <c r="O10" s="14">
        <f>VLOOKUP(V10,[1]Sheet1!$A$370:$U$382,15,FALSE)/100</f>
        <v>0</v>
      </c>
      <c r="P10" s="22">
        <f>VLOOKUP(V10,[1]Sheet1!$A$370:$U$382,16,FALSE)</f>
        <v>0</v>
      </c>
      <c r="Q10" s="14">
        <f>VLOOKUP(V10,[1]Sheet1!$A$370:$U$382,17,FALSE)/100</f>
        <v>0</v>
      </c>
      <c r="R10" s="22">
        <f>VLOOKUP(V10,[1]Sheet1!$A$370:$U$382,18,FALSE)</f>
        <v>0</v>
      </c>
      <c r="S10" s="14">
        <f>VLOOKUP(V10,[1]Sheet1!$A$370:$U$382,19,FALSE)/100</f>
        <v>0</v>
      </c>
      <c r="T10" s="22">
        <f>VLOOKUP(V10,[1]Sheet1!$A$370:$U$382,20,FALSE)</f>
        <v>0</v>
      </c>
      <c r="U10" s="15">
        <f>VLOOKUP(V10,[1]Sheet1!$A$370:$U$382,21,FALSE)/100</f>
        <v>0</v>
      </c>
      <c r="V10" s="67" t="s">
        <v>153</v>
      </c>
    </row>
    <row r="11" spans="1:22" x14ac:dyDescent="0.3">
      <c r="A11" s="16" t="s">
        <v>68</v>
      </c>
      <c r="B11" s="22">
        <f>VLOOKUP(V11,[1]Sheet1!$A$370:$U$382,2,FALSE)</f>
        <v>1343</v>
      </c>
      <c r="C11" s="14">
        <f>VLOOKUP(V11,[1]Sheet1!$A$370:$U$382,3,FALSE)/100</f>
        <v>3.662893767898541E-2</v>
      </c>
      <c r="D11" s="22">
        <f>VLOOKUP(V11,[1]Sheet1!$A$370:$U$382,4,FALSE)</f>
        <v>1343</v>
      </c>
      <c r="E11" s="14">
        <f>VLOOKUP(V11,[1]Sheet1!$A$370:$U$382,5,FALSE)/100</f>
        <v>3.662893767898541E-2</v>
      </c>
      <c r="F11" s="22">
        <f>VLOOKUP(V11,[1]Sheet1!$A$370:$U$382,6,FALSE)</f>
        <v>0</v>
      </c>
      <c r="G11" s="14">
        <f>VLOOKUP(V11,[1]Sheet1!$A$370:$U$382,7,FALSE)/100</f>
        <v>0</v>
      </c>
      <c r="H11" s="22">
        <f>VLOOKUP(V11,[1]Sheet1!$A$370:$U$382,8,FALSE)</f>
        <v>0</v>
      </c>
      <c r="I11" s="14">
        <f>VLOOKUP(V11,[1]Sheet1!$A$370:$U$382,9,FALSE)/100</f>
        <v>0</v>
      </c>
      <c r="J11" s="22">
        <f>VLOOKUP(V11,[1]Sheet1!$A$370:$U$382,10,FALSE)</f>
        <v>0</v>
      </c>
      <c r="K11" s="14">
        <f>VLOOKUP(V11,[1]Sheet1!$A$370:$U$382,11,FALSE)/100</f>
        <v>0</v>
      </c>
      <c r="L11" s="22">
        <f>VLOOKUP(V11,[1]Sheet1!$A$370:$U$382,12,FALSE)</f>
        <v>0</v>
      </c>
      <c r="M11" s="14">
        <f>VLOOKUP(V11,[1]Sheet1!$A$370:$U$3821,13,FALSE)/100</f>
        <v>0</v>
      </c>
      <c r="N11" s="22">
        <f>VLOOKUP(V11,[1]Sheet1!$A$370:$U$382,14,FALSE)</f>
        <v>0</v>
      </c>
      <c r="O11" s="14">
        <f>VLOOKUP(V11,[1]Sheet1!$A$370:$U$382,15,FALSE)/100</f>
        <v>0</v>
      </c>
      <c r="P11" s="22">
        <f>VLOOKUP(V11,[1]Sheet1!$A$370:$U$382,16,FALSE)</f>
        <v>0</v>
      </c>
      <c r="Q11" s="14">
        <f>VLOOKUP(V11,[1]Sheet1!$A$370:$U$382,17,FALSE)/100</f>
        <v>0</v>
      </c>
      <c r="R11" s="22">
        <f>VLOOKUP(V11,[1]Sheet1!$A$370:$U$382,18,FALSE)</f>
        <v>0</v>
      </c>
      <c r="S11" s="14">
        <f>VLOOKUP(V11,[1]Sheet1!$A$370:$U$382,19,FALSE)/100</f>
        <v>0</v>
      </c>
      <c r="T11" s="22">
        <f>VLOOKUP(V11,[1]Sheet1!$A$370:$U$382,20,FALSE)</f>
        <v>0</v>
      </c>
      <c r="U11" s="15">
        <f>VLOOKUP(V11,[1]Sheet1!$A$370:$U$382,21,FALSE)/100</f>
        <v>0</v>
      </c>
      <c r="V11" s="67" t="s">
        <v>154</v>
      </c>
    </row>
    <row r="12" spans="1:22" x14ac:dyDescent="0.3">
      <c r="A12" s="16" t="s">
        <v>69</v>
      </c>
      <c r="B12" s="22">
        <f>VLOOKUP(V12,[1]Sheet1!$A$370:$U$382,2,FALSE)</f>
        <v>1347</v>
      </c>
      <c r="C12" s="14">
        <f>VLOOKUP(V12,[1]Sheet1!$A$370:$U$382,3,FALSE)/100</f>
        <v>3.6738033546979409E-2</v>
      </c>
      <c r="D12" s="22">
        <f>VLOOKUP(V12,[1]Sheet1!$A$370:$U$382,4,FALSE)</f>
        <v>1347</v>
      </c>
      <c r="E12" s="14">
        <f>VLOOKUP(V12,[1]Sheet1!$A$370:$U$382,5,FALSE)/100</f>
        <v>3.6738033546979409E-2</v>
      </c>
      <c r="F12" s="22">
        <f>VLOOKUP(V12,[1]Sheet1!$A$370:$U$382,6,FALSE)</f>
        <v>0</v>
      </c>
      <c r="G12" s="14">
        <f>VLOOKUP(V12,[1]Sheet1!$A$370:$U$382,7,FALSE)/100</f>
        <v>0</v>
      </c>
      <c r="H12" s="22">
        <f>VLOOKUP(V12,[1]Sheet1!$A$370:$U$382,8,FALSE)</f>
        <v>0</v>
      </c>
      <c r="I12" s="14">
        <f>VLOOKUP(V12,[1]Sheet1!$A$370:$U$382,9,FALSE)/100</f>
        <v>0</v>
      </c>
      <c r="J12" s="22">
        <f>VLOOKUP(V12,[1]Sheet1!$A$370:$U$382,10,FALSE)</f>
        <v>0</v>
      </c>
      <c r="K12" s="14">
        <f>VLOOKUP(V12,[1]Sheet1!$A$370:$U$382,11,FALSE)/100</f>
        <v>0</v>
      </c>
      <c r="L12" s="22">
        <f>VLOOKUP(V12,[1]Sheet1!$A$370:$U$382,12,FALSE)</f>
        <v>0</v>
      </c>
      <c r="M12" s="14">
        <f>VLOOKUP(V12,[1]Sheet1!$A$370:$U$3821,13,FALSE)/100</f>
        <v>0</v>
      </c>
      <c r="N12" s="22">
        <f>VLOOKUP(V12,[1]Sheet1!$A$370:$U$382,14,FALSE)</f>
        <v>0</v>
      </c>
      <c r="O12" s="14">
        <f>VLOOKUP(V12,[1]Sheet1!$A$370:$U$382,15,FALSE)/100</f>
        <v>0</v>
      </c>
      <c r="P12" s="22">
        <f>VLOOKUP(V12,[1]Sheet1!$A$370:$U$382,16,FALSE)</f>
        <v>0</v>
      </c>
      <c r="Q12" s="14">
        <f>VLOOKUP(V12,[1]Sheet1!$A$370:$U$382,17,FALSE)/100</f>
        <v>0</v>
      </c>
      <c r="R12" s="22">
        <f>VLOOKUP(V12,[1]Sheet1!$A$370:$U$382,18,FALSE)</f>
        <v>0</v>
      </c>
      <c r="S12" s="14">
        <f>VLOOKUP(V12,[1]Sheet1!$A$370:$U$382,19,FALSE)/100</f>
        <v>0</v>
      </c>
      <c r="T12" s="22">
        <f>VLOOKUP(V12,[1]Sheet1!$A$370:$U$382,20,FALSE)</f>
        <v>0</v>
      </c>
      <c r="U12" s="15">
        <f>VLOOKUP(V12,[1]Sheet1!$A$370:$U$382,21,FALSE)/100</f>
        <v>0</v>
      </c>
      <c r="V12" s="67" t="s">
        <v>155</v>
      </c>
    </row>
    <row r="13" spans="1:22" x14ac:dyDescent="0.3">
      <c r="A13" s="30" t="s">
        <v>70</v>
      </c>
      <c r="B13" s="22">
        <f>VLOOKUP(V13,[1]Sheet1!$A$370:$U$382,2,FALSE)</f>
        <v>748</v>
      </c>
      <c r="C13" s="14">
        <f>VLOOKUP(V13,[1]Sheet1!$A$370:$U$382,3,FALSE)/100</f>
        <v>2.0400927314877949E-2</v>
      </c>
      <c r="D13" s="22">
        <f>VLOOKUP(V13,[1]Sheet1!$A$370:$U$382,4,FALSE)</f>
        <v>748</v>
      </c>
      <c r="E13" s="14">
        <f>VLOOKUP(V13,[1]Sheet1!$A$370:$U$382,5,FALSE)/100</f>
        <v>2.0400927314877949E-2</v>
      </c>
      <c r="F13" s="22">
        <f>VLOOKUP(V13,[1]Sheet1!$A$370:$U$382,6,FALSE)</f>
        <v>0</v>
      </c>
      <c r="G13" s="14">
        <f>VLOOKUP(V13,[1]Sheet1!$A$370:$U$382,7,FALSE)/100</f>
        <v>0</v>
      </c>
      <c r="H13" s="22">
        <f>VLOOKUP(V13,[1]Sheet1!$A$370:$U$382,8,FALSE)</f>
        <v>0</v>
      </c>
      <c r="I13" s="14">
        <f>VLOOKUP(V13,[1]Sheet1!$A$370:$U$382,9,FALSE)/100</f>
        <v>0</v>
      </c>
      <c r="J13" s="22">
        <f>VLOOKUP(V13,[1]Sheet1!$A$370:$U$382,10,FALSE)</f>
        <v>0</v>
      </c>
      <c r="K13" s="14">
        <f>VLOOKUP(V13,[1]Sheet1!$A$370:$U$382,11,FALSE)/100</f>
        <v>0</v>
      </c>
      <c r="L13" s="22">
        <f>VLOOKUP(V13,[1]Sheet1!$A$370:$U$382,12,FALSE)</f>
        <v>0</v>
      </c>
      <c r="M13" s="14">
        <f>VLOOKUP(V13,[1]Sheet1!$A$370:$U$3821,13,FALSE)/100</f>
        <v>0</v>
      </c>
      <c r="N13" s="22">
        <f>VLOOKUP(V13,[1]Sheet1!$A$370:$U$382,14,FALSE)</f>
        <v>0</v>
      </c>
      <c r="O13" s="14">
        <f>VLOOKUP(V13,[1]Sheet1!$A$370:$U$382,15,FALSE)/100</f>
        <v>0</v>
      </c>
      <c r="P13" s="22">
        <f>VLOOKUP(V13,[1]Sheet1!$A$370:$U$382,16,FALSE)</f>
        <v>0</v>
      </c>
      <c r="Q13" s="14">
        <f>VLOOKUP(V13,[1]Sheet1!$A$370:$U$382,17,FALSE)/100</f>
        <v>0</v>
      </c>
      <c r="R13" s="22">
        <f>VLOOKUP(V13,[1]Sheet1!$A$370:$U$382,18,FALSE)</f>
        <v>0</v>
      </c>
      <c r="S13" s="14">
        <f>VLOOKUP(V13,[1]Sheet1!$A$370:$U$382,19,FALSE)/100</f>
        <v>0</v>
      </c>
      <c r="T13" s="22">
        <f>VLOOKUP(V13,[1]Sheet1!$A$370:$U$382,20,FALSE)</f>
        <v>0</v>
      </c>
      <c r="U13" s="15">
        <f>VLOOKUP(V13,[1]Sheet1!$A$370:$U$382,21,FALSE)/100</f>
        <v>0</v>
      </c>
      <c r="V13" s="67" t="s">
        <v>156</v>
      </c>
    </row>
    <row r="14" spans="1:22" x14ac:dyDescent="0.3">
      <c r="A14" s="31" t="s">
        <v>71</v>
      </c>
      <c r="B14" s="22">
        <f>VLOOKUP(V14,[1]Sheet1!$A$370:$U$382,2,FALSE)</f>
        <v>269</v>
      </c>
      <c r="C14" s="14">
        <f>VLOOKUP(V14,[1]Sheet1!$A$370:$U$382,3,FALSE)/100</f>
        <v>7.3366971225964812E-3</v>
      </c>
      <c r="D14" s="22">
        <f>VLOOKUP(V14,[1]Sheet1!$A$370:$U$382,4,FALSE)</f>
        <v>269</v>
      </c>
      <c r="E14" s="14">
        <f>VLOOKUP(V14,[1]Sheet1!$A$370:$U$382,5,FALSE)/100</f>
        <v>7.3366971225964812E-3</v>
      </c>
      <c r="F14" s="22">
        <f>VLOOKUP(V14,[1]Sheet1!$A$370:$U$382,6,FALSE)</f>
        <v>0</v>
      </c>
      <c r="G14" s="14">
        <f>VLOOKUP(V14,[1]Sheet1!$A$370:$U$382,7,FALSE)/100</f>
        <v>0</v>
      </c>
      <c r="H14" s="22">
        <f>VLOOKUP(V14,[1]Sheet1!$A$370:$U$382,8,FALSE)</f>
        <v>0</v>
      </c>
      <c r="I14" s="14">
        <f>VLOOKUP(V14,[1]Sheet1!$A$370:$U$382,9,FALSE)/100</f>
        <v>0</v>
      </c>
      <c r="J14" s="22">
        <f>VLOOKUP(V14,[1]Sheet1!$A$370:$U$382,10,FALSE)</f>
        <v>0</v>
      </c>
      <c r="K14" s="14">
        <f>VLOOKUP(V14,[1]Sheet1!$A$370:$U$382,11,FALSE)/100</f>
        <v>0</v>
      </c>
      <c r="L14" s="22">
        <f>VLOOKUP(V14,[1]Sheet1!$A$370:$U$382,12,FALSE)</f>
        <v>0</v>
      </c>
      <c r="M14" s="14">
        <f>VLOOKUP(V14,[1]Sheet1!$A$370:$U$3821,13,FALSE)/100</f>
        <v>0</v>
      </c>
      <c r="N14" s="22">
        <f>VLOOKUP(V14,[1]Sheet1!$A$370:$U$382,14,FALSE)</f>
        <v>0</v>
      </c>
      <c r="O14" s="14">
        <f>VLOOKUP(V14,[1]Sheet1!$A$370:$U$382,15,FALSE)/100</f>
        <v>0</v>
      </c>
      <c r="P14" s="22">
        <f>VLOOKUP(V14,[1]Sheet1!$A$370:$U$382,16,FALSE)</f>
        <v>0</v>
      </c>
      <c r="Q14" s="14">
        <f>VLOOKUP(V14,[1]Sheet1!$A$370:$U$382,17,FALSE)/100</f>
        <v>0</v>
      </c>
      <c r="R14" s="22">
        <f>VLOOKUP(V14,[1]Sheet1!$A$370:$U$382,18,FALSE)</f>
        <v>0</v>
      </c>
      <c r="S14" s="14">
        <f>VLOOKUP(V14,[1]Sheet1!$A$370:$U$382,19,FALSE)/100</f>
        <v>0</v>
      </c>
      <c r="T14" s="22">
        <f>VLOOKUP(V14,[1]Sheet1!$A$370:$U$382,20,FALSE)</f>
        <v>0</v>
      </c>
      <c r="U14" s="15">
        <f>VLOOKUP(V14,[1]Sheet1!$A$370:$U$382,21,FALSE)/100</f>
        <v>0</v>
      </c>
      <c r="V14" s="67" t="s">
        <v>157</v>
      </c>
    </row>
    <row r="15" spans="1:22" x14ac:dyDescent="0.3">
      <c r="A15" s="31" t="s">
        <v>72</v>
      </c>
      <c r="B15" s="22">
        <f>VLOOKUP(V15,[1]Sheet1!$A$370:$U$382,2,FALSE)</f>
        <v>340</v>
      </c>
      <c r="C15" s="14">
        <f>VLOOKUP(V15,[1]Sheet1!$A$370:$U$382,3,FALSE)/100</f>
        <v>9.2731487794899762E-3</v>
      </c>
      <c r="D15" s="22">
        <f>VLOOKUP(V15,[1]Sheet1!$A$370:$U$382,4,FALSE)</f>
        <v>340</v>
      </c>
      <c r="E15" s="14">
        <f>VLOOKUP(V15,[1]Sheet1!$A$370:$U$382,5,FALSE)/100</f>
        <v>9.2731487794899762E-3</v>
      </c>
      <c r="F15" s="22">
        <f>VLOOKUP(V15,[1]Sheet1!$A$370:$U$382,6,FALSE)</f>
        <v>0</v>
      </c>
      <c r="G15" s="14">
        <f>VLOOKUP(V15,[1]Sheet1!$A$370:$U$382,7,FALSE)/100</f>
        <v>0</v>
      </c>
      <c r="H15" s="22">
        <f>VLOOKUP(V15,[1]Sheet1!$A$370:$U$382,8,FALSE)</f>
        <v>0</v>
      </c>
      <c r="I15" s="14">
        <f>VLOOKUP(V15,[1]Sheet1!$A$370:$U$382,9,FALSE)/100</f>
        <v>0</v>
      </c>
      <c r="J15" s="22">
        <f>VLOOKUP(V15,[1]Sheet1!$A$370:$U$382,10,FALSE)</f>
        <v>0</v>
      </c>
      <c r="K15" s="14">
        <f>VLOOKUP(V15,[1]Sheet1!$A$370:$U$382,11,FALSE)/100</f>
        <v>0</v>
      </c>
      <c r="L15" s="22">
        <f>VLOOKUP(V15,[1]Sheet1!$A$370:$U$382,12,FALSE)</f>
        <v>0</v>
      </c>
      <c r="M15" s="14">
        <f>VLOOKUP(V15,[1]Sheet1!$A$370:$U$3821,13,FALSE)/100</f>
        <v>0</v>
      </c>
      <c r="N15" s="22">
        <f>VLOOKUP(V15,[1]Sheet1!$A$370:$U$382,14,FALSE)</f>
        <v>0</v>
      </c>
      <c r="O15" s="14">
        <f>VLOOKUP(V15,[1]Sheet1!$A$370:$U$382,15,FALSE)/100</f>
        <v>0</v>
      </c>
      <c r="P15" s="22">
        <f>VLOOKUP(V15,[1]Sheet1!$A$370:$U$382,16,FALSE)</f>
        <v>0</v>
      </c>
      <c r="Q15" s="14">
        <f>VLOOKUP(V15,[1]Sheet1!$A$370:$U$382,17,FALSE)/100</f>
        <v>0</v>
      </c>
      <c r="R15" s="22">
        <f>VLOOKUP(V15,[1]Sheet1!$A$370:$U$382,18,FALSE)</f>
        <v>0</v>
      </c>
      <c r="S15" s="14">
        <f>VLOOKUP(V15,[1]Sheet1!$A$370:$U$382,19,FALSE)/100</f>
        <v>0</v>
      </c>
      <c r="T15" s="22">
        <f>VLOOKUP(V15,[1]Sheet1!$A$370:$U$382,20,FALSE)</f>
        <v>0</v>
      </c>
      <c r="U15" s="15">
        <f>VLOOKUP(V15,[1]Sheet1!$A$370:$U$382,21,FALSE)/100</f>
        <v>0</v>
      </c>
      <c r="V15" s="67" t="s">
        <v>158</v>
      </c>
    </row>
    <row r="16" spans="1:22" ht="15.75" thickBot="1" x14ac:dyDescent="0.3">
      <c r="A16" s="17" t="s">
        <v>30</v>
      </c>
      <c r="B16" s="25">
        <f>VLOOKUP(V16,[1]Sheet1!$A$370:$U$382,2,FALSE)</f>
        <v>22548</v>
      </c>
      <c r="C16" s="18">
        <f>VLOOKUP(V16,[1]Sheet1!$A$370:$U$382,3,FALSE)/100</f>
        <v>0.61497340788217658</v>
      </c>
      <c r="D16" s="25">
        <f>VLOOKUP(V16,[1]Sheet1!$A$370:$U$382,4,FALSE)</f>
        <v>22548</v>
      </c>
      <c r="E16" s="18">
        <f>VLOOKUP(V16,[1]Sheet1!$A$370:$U$382,5,FALSE)/100</f>
        <v>0.61497340788217658</v>
      </c>
      <c r="F16" s="25">
        <f>VLOOKUP(V16,[1]Sheet1!$A$370:$U$382,6,FALSE)</f>
        <v>0</v>
      </c>
      <c r="G16" s="18">
        <f>VLOOKUP(V16,[1]Sheet1!$A$370:$U$382,7,FALSE)/100</f>
        <v>0</v>
      </c>
      <c r="H16" s="25">
        <f>VLOOKUP(V16,[1]Sheet1!$A$370:$U$382,8,FALSE)</f>
        <v>0</v>
      </c>
      <c r="I16" s="18">
        <f>VLOOKUP(V16,[1]Sheet1!$A$370:$U$382,9,FALSE)/100</f>
        <v>0</v>
      </c>
      <c r="J16" s="25">
        <f>VLOOKUP(V16,[1]Sheet1!$A$370:$U$382,10,FALSE)</f>
        <v>0</v>
      </c>
      <c r="K16" s="18">
        <f>VLOOKUP(V16,[1]Sheet1!$A$370:$U$382,11,FALSE)/100</f>
        <v>0</v>
      </c>
      <c r="L16" s="25">
        <f>VLOOKUP(V16,[1]Sheet1!$A$370:$U$382,12,FALSE)</f>
        <v>0</v>
      </c>
      <c r="M16" s="18">
        <f>VLOOKUP(V16,[1]Sheet1!$A$370:$U$3821,13,FALSE)/100</f>
        <v>0</v>
      </c>
      <c r="N16" s="25">
        <f>VLOOKUP(V16,[1]Sheet1!$A$370:$U$382,14,FALSE)</f>
        <v>0</v>
      </c>
      <c r="O16" s="18">
        <f>VLOOKUP(V16,[1]Sheet1!$A$370:$U$382,15,FALSE)/100</f>
        <v>0</v>
      </c>
      <c r="P16" s="25">
        <f>VLOOKUP(V16,[1]Sheet1!$A$370:$U$382,16,FALSE)</f>
        <v>0</v>
      </c>
      <c r="Q16" s="18">
        <f>VLOOKUP(V16,[1]Sheet1!$A$370:$U$382,17,FALSE)/100</f>
        <v>0</v>
      </c>
      <c r="R16" s="25">
        <f>VLOOKUP(V16,[1]Sheet1!$A$370:$U$382,18,FALSE)</f>
        <v>0</v>
      </c>
      <c r="S16" s="18">
        <f>VLOOKUP(V16,[1]Sheet1!$A$370:$U$382,19,FALSE)/100</f>
        <v>0</v>
      </c>
      <c r="T16" s="25">
        <f>VLOOKUP(V16,[1]Sheet1!$A$370:$U$382,20,FALSE)</f>
        <v>0</v>
      </c>
      <c r="U16" s="19">
        <f>VLOOKUP(V16,[1]Sheet1!$A$370:$U$382,21,FALSE)/100</f>
        <v>0</v>
      </c>
      <c r="V16" s="67" t="s">
        <v>159</v>
      </c>
    </row>
    <row r="17" spans="1:22" ht="15.75" thickBot="1" x14ac:dyDescent="0.3">
      <c r="A17" s="20" t="s">
        <v>52</v>
      </c>
      <c r="B17" s="23">
        <f>VLOOKUP(V17,[1]Sheet1!$A$370:$U$382,2,FALSE)</f>
        <v>36665</v>
      </c>
      <c r="C17" s="7">
        <f>VLOOKUP(V17,[1]Sheet1!$A$370:$U$382,3,FALSE)/100</f>
        <v>1</v>
      </c>
      <c r="D17" s="23">
        <f>VLOOKUP(V17,[1]Sheet1!$A$370:$U$382,4,FALSE)</f>
        <v>36665</v>
      </c>
      <c r="E17" s="7">
        <f>VLOOKUP(V17,[1]Sheet1!$A$370:$U$382,5,FALSE)/100</f>
        <v>1</v>
      </c>
      <c r="F17" s="23">
        <f>VLOOKUP(V17,[1]Sheet1!$A$370:$U$382,6,FALSE)</f>
        <v>0</v>
      </c>
      <c r="G17" s="7">
        <f>VLOOKUP(V17,[1]Sheet1!$A$370:$U$382,7,FALSE)/100</f>
        <v>0</v>
      </c>
      <c r="H17" s="23">
        <f>VLOOKUP(V17,[1]Sheet1!$A$370:$U$382,8,FALSE)</f>
        <v>0</v>
      </c>
      <c r="I17" s="7">
        <f>VLOOKUP(V17,[1]Sheet1!$A$370:$U$382,9,FALSE)/100</f>
        <v>0</v>
      </c>
      <c r="J17" s="23">
        <f>VLOOKUP(V17,[1]Sheet1!$A$370:$U$382,10,FALSE)</f>
        <v>0</v>
      </c>
      <c r="K17" s="7">
        <f>VLOOKUP(V17,[1]Sheet1!$A$370:$U$382,11,FALSE)/100</f>
        <v>0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298"/>
  <sheetViews>
    <sheetView topLeftCell="J5" zoomScale="80" zoomScaleNormal="80" workbookViewId="0">
      <selection activeCell="C7" sqref="C7:O14"/>
    </sheetView>
  </sheetViews>
  <sheetFormatPr defaultColWidth="11.44140625" defaultRowHeight="14.4" x14ac:dyDescent="0.3"/>
  <cols>
    <col min="1" max="1" width="2.6640625" style="81" customWidth="1"/>
    <col min="2" max="15" width="15.6640625" style="63" customWidth="1"/>
    <col min="16" max="16" width="11.44140625" style="164" customWidth="1"/>
    <col min="17" max="16384" width="11.44140625" style="81"/>
  </cols>
  <sheetData>
    <row r="1" spans="2:15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15" ht="24.9" customHeight="1" thickTop="1" thickBot="1" x14ac:dyDescent="0.3">
      <c r="B2" s="268" t="s">
        <v>246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</row>
    <row r="3" spans="2:15" ht="24.9" customHeight="1" thickTop="1" thickBot="1" x14ac:dyDescent="0.35">
      <c r="B3" s="271" t="s">
        <v>290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3"/>
    </row>
    <row r="4" spans="2:15" ht="24.9" customHeight="1" thickTop="1" x14ac:dyDescent="0.3">
      <c r="B4" s="274" t="s">
        <v>245</v>
      </c>
      <c r="C4" s="277">
        <v>2014</v>
      </c>
      <c r="D4" s="278"/>
      <c r="E4" s="261">
        <v>2015</v>
      </c>
      <c r="F4" s="278"/>
      <c r="G4" s="261">
        <v>2016</v>
      </c>
      <c r="H4" s="278"/>
      <c r="I4" s="281">
        <v>2017</v>
      </c>
      <c r="J4" s="281"/>
      <c r="K4" s="261">
        <v>2018</v>
      </c>
      <c r="L4" s="262"/>
      <c r="M4" s="261">
        <v>2019</v>
      </c>
      <c r="N4" s="262"/>
      <c r="O4" s="265" t="s">
        <v>283</v>
      </c>
    </row>
    <row r="5" spans="2:15" ht="24.9" customHeight="1" thickBot="1" x14ac:dyDescent="0.35">
      <c r="B5" s="275"/>
      <c r="C5" s="279">
        <v>2014</v>
      </c>
      <c r="D5" s="280"/>
      <c r="E5" s="263">
        <v>2015</v>
      </c>
      <c r="F5" s="280"/>
      <c r="G5" s="263">
        <v>2016</v>
      </c>
      <c r="H5" s="280"/>
      <c r="I5" s="282">
        <v>2017</v>
      </c>
      <c r="J5" s="282"/>
      <c r="K5" s="263">
        <v>2017</v>
      </c>
      <c r="L5" s="264"/>
      <c r="M5" s="263">
        <v>2017</v>
      </c>
      <c r="N5" s="264"/>
      <c r="O5" s="266"/>
    </row>
    <row r="6" spans="2:15" ht="24.9" customHeight="1" thickTop="1" thickBot="1" x14ac:dyDescent="0.35">
      <c r="B6" s="276"/>
      <c r="C6" s="84" t="s">
        <v>4</v>
      </c>
      <c r="D6" s="168" t="s">
        <v>5</v>
      </c>
      <c r="E6" s="86" t="s">
        <v>4</v>
      </c>
      <c r="F6" s="168" t="s">
        <v>5</v>
      </c>
      <c r="G6" s="86" t="s">
        <v>4</v>
      </c>
      <c r="H6" s="168" t="s">
        <v>5</v>
      </c>
      <c r="I6" s="86" t="s">
        <v>4</v>
      </c>
      <c r="J6" s="144" t="s">
        <v>5</v>
      </c>
      <c r="K6" s="86" t="s">
        <v>4</v>
      </c>
      <c r="L6" s="259" t="s">
        <v>5</v>
      </c>
      <c r="M6" s="86" t="s">
        <v>4</v>
      </c>
      <c r="N6" s="144" t="s">
        <v>5</v>
      </c>
      <c r="O6" s="267"/>
    </row>
    <row r="7" spans="2:15" ht="21.9" customHeight="1" thickTop="1" x14ac:dyDescent="0.25">
      <c r="B7" s="173" t="s">
        <v>74</v>
      </c>
      <c r="C7" s="147">
        <v>7161</v>
      </c>
      <c r="D7" s="90">
        <v>0.19357716324710081</v>
      </c>
      <c r="E7" s="148">
        <v>7346</v>
      </c>
      <c r="F7" s="90">
        <v>0.20143687616540529</v>
      </c>
      <c r="G7" s="148">
        <v>7464</v>
      </c>
      <c r="H7" s="90">
        <v>0.19867443903218079</v>
      </c>
      <c r="I7" s="148">
        <v>7372</v>
      </c>
      <c r="J7" s="92">
        <v>0.19959928521145828</v>
      </c>
      <c r="K7" s="148">
        <v>7375</v>
      </c>
      <c r="L7" s="92">
        <v>0.19900698885560864</v>
      </c>
      <c r="M7" s="148">
        <v>7378</v>
      </c>
      <c r="N7" s="92">
        <v>0.2012273285149325</v>
      </c>
      <c r="O7" s="163">
        <v>4.0677966101694915E-4</v>
      </c>
    </row>
    <row r="8" spans="2:15" ht="21.9" customHeight="1" x14ac:dyDescent="0.25">
      <c r="B8" s="174" t="s">
        <v>75</v>
      </c>
      <c r="C8" s="147">
        <v>7385</v>
      </c>
      <c r="D8" s="90">
        <v>0.19963236287946368</v>
      </c>
      <c r="E8" s="148">
        <v>7500</v>
      </c>
      <c r="F8" s="90">
        <v>0.2056597564988483</v>
      </c>
      <c r="G8" s="148">
        <v>7858</v>
      </c>
      <c r="H8" s="90">
        <v>0.20916180893822034</v>
      </c>
      <c r="I8" s="148">
        <v>7512</v>
      </c>
      <c r="J8" s="92">
        <v>0.20338983050847459</v>
      </c>
      <c r="K8" s="148">
        <v>7522</v>
      </c>
      <c r="L8" s="92">
        <v>0.20297363663347634</v>
      </c>
      <c r="M8" s="148">
        <v>7556</v>
      </c>
      <c r="N8" s="92">
        <v>0.20608209464066549</v>
      </c>
      <c r="O8" s="93">
        <v>4.5200744482850304E-3</v>
      </c>
    </row>
    <row r="9" spans="2:15" ht="21.9" customHeight="1" x14ac:dyDescent="0.25">
      <c r="B9" s="174" t="s">
        <v>76</v>
      </c>
      <c r="C9" s="147">
        <v>6356</v>
      </c>
      <c r="D9" s="90">
        <v>0.1718162895682967</v>
      </c>
      <c r="E9" s="148">
        <v>6102</v>
      </c>
      <c r="F9" s="90">
        <v>0.16732477788746297</v>
      </c>
      <c r="G9" s="148">
        <v>6295</v>
      </c>
      <c r="H9" s="90">
        <v>0.16755835928558119</v>
      </c>
      <c r="I9" s="148">
        <v>6149</v>
      </c>
      <c r="J9" s="92">
        <v>0.16648616450966588</v>
      </c>
      <c r="K9" s="148">
        <v>6159</v>
      </c>
      <c r="L9" s="92">
        <v>0.16619444669311098</v>
      </c>
      <c r="M9" s="148">
        <v>6073</v>
      </c>
      <c r="N9" s="92">
        <v>0.16563480158189009</v>
      </c>
      <c r="O9" s="93">
        <v>-1.3963305731449912E-2</v>
      </c>
    </row>
    <row r="10" spans="2:15" ht="21.9" customHeight="1" x14ac:dyDescent="0.25">
      <c r="B10" s="174" t="s">
        <v>77</v>
      </c>
      <c r="C10" s="147">
        <v>6853</v>
      </c>
      <c r="D10" s="90">
        <v>0.18525126375260184</v>
      </c>
      <c r="E10" s="148">
        <v>6778</v>
      </c>
      <c r="F10" s="90">
        <v>0.18586157727322583</v>
      </c>
      <c r="G10" s="148">
        <v>6998</v>
      </c>
      <c r="H10" s="90">
        <v>0.18627059543772792</v>
      </c>
      <c r="I10" s="148">
        <v>6846</v>
      </c>
      <c r="J10" s="92">
        <v>0.18535766502409703</v>
      </c>
      <c r="K10" s="148">
        <v>6785</v>
      </c>
      <c r="L10" s="92">
        <v>0.18308642974715994</v>
      </c>
      <c r="M10" s="148">
        <v>6801</v>
      </c>
      <c r="N10" s="92">
        <v>0.18549024955679805</v>
      </c>
      <c r="O10" s="93">
        <v>2.3581429624170967E-3</v>
      </c>
    </row>
    <row r="11" spans="2:15" ht="21.9" customHeight="1" x14ac:dyDescent="0.25">
      <c r="B11" s="174" t="s">
        <v>78</v>
      </c>
      <c r="C11" s="147">
        <v>5739</v>
      </c>
      <c r="D11" s="90">
        <v>0.15513745843808288</v>
      </c>
      <c r="E11" s="148">
        <v>5420</v>
      </c>
      <c r="F11" s="90">
        <v>0.14862345069650104</v>
      </c>
      <c r="G11" s="148">
        <v>5602</v>
      </c>
      <c r="H11" s="90">
        <v>0.14911230003460299</v>
      </c>
      <c r="I11" s="148">
        <v>5577</v>
      </c>
      <c r="J11" s="92">
        <v>0.15099907943899929</v>
      </c>
      <c r="K11" s="148">
        <v>5853</v>
      </c>
      <c r="L11" s="92">
        <v>0.15793734315550878</v>
      </c>
      <c r="M11" s="148">
        <v>5532</v>
      </c>
      <c r="N11" s="92">
        <v>0.15087958543570162</v>
      </c>
      <c r="O11" s="93">
        <v>-5.4843669912865198E-2</v>
      </c>
    </row>
    <row r="12" spans="2:15" ht="21.9" customHeight="1" x14ac:dyDescent="0.25">
      <c r="B12" s="174" t="s">
        <v>79</v>
      </c>
      <c r="C12" s="147">
        <v>1844</v>
      </c>
      <c r="D12" s="90">
        <v>4.9847268402130135E-2</v>
      </c>
      <c r="E12" s="148">
        <v>1678</v>
      </c>
      <c r="F12" s="90">
        <v>4.6012942854008997E-2</v>
      </c>
      <c r="G12" s="148">
        <v>1721</v>
      </c>
      <c r="H12" s="90">
        <v>4.5809044691101704E-2</v>
      </c>
      <c r="I12" s="148">
        <v>1779</v>
      </c>
      <c r="J12" s="92">
        <v>4.8167000595657115E-2</v>
      </c>
      <c r="K12" s="148">
        <v>1700</v>
      </c>
      <c r="L12" s="92">
        <v>4.5872797431123345E-2</v>
      </c>
      <c r="M12" s="148">
        <v>1732</v>
      </c>
      <c r="N12" s="92">
        <v>4.7238510841401883E-2</v>
      </c>
      <c r="O12" s="93">
        <v>1.8823529411764704E-2</v>
      </c>
    </row>
    <row r="13" spans="2:15" ht="21.9" customHeight="1" thickBot="1" x14ac:dyDescent="0.3">
      <c r="B13" s="174" t="s">
        <v>80</v>
      </c>
      <c r="C13" s="147">
        <v>1655</v>
      </c>
      <c r="D13" s="90">
        <v>4.4738193712323952E-2</v>
      </c>
      <c r="E13" s="148">
        <v>1644</v>
      </c>
      <c r="F13" s="90">
        <v>4.5080618624547548E-2</v>
      </c>
      <c r="G13" s="148">
        <v>1631</v>
      </c>
      <c r="H13" s="90">
        <v>4.3413452580585057E-2</v>
      </c>
      <c r="I13" s="148">
        <v>1699</v>
      </c>
      <c r="J13" s="92">
        <v>4.6000974711647803E-2</v>
      </c>
      <c r="K13" s="148">
        <v>1665</v>
      </c>
      <c r="L13" s="92">
        <v>4.4928357484011978E-2</v>
      </c>
      <c r="M13" s="148">
        <v>1593</v>
      </c>
      <c r="N13" s="92">
        <v>4.3447429428610393E-2</v>
      </c>
      <c r="O13" s="93">
        <v>-4.3243243243243246E-2</v>
      </c>
    </row>
    <row r="14" spans="2:15" ht="21.9" customHeight="1" thickTop="1" thickBot="1" x14ac:dyDescent="0.3">
      <c r="B14" s="99" t="s">
        <v>31</v>
      </c>
      <c r="C14" s="154">
        <v>36993</v>
      </c>
      <c r="D14" s="101">
        <v>0.99999999999999989</v>
      </c>
      <c r="E14" s="155">
        <v>36468</v>
      </c>
      <c r="F14" s="101">
        <v>1</v>
      </c>
      <c r="G14" s="155">
        <v>37569</v>
      </c>
      <c r="H14" s="101">
        <v>1</v>
      </c>
      <c r="I14" s="155">
        <v>36934</v>
      </c>
      <c r="J14" s="103">
        <v>1</v>
      </c>
      <c r="K14" s="155">
        <v>37059</v>
      </c>
      <c r="L14" s="103">
        <v>1</v>
      </c>
      <c r="M14" s="155">
        <v>36665</v>
      </c>
      <c r="N14" s="103">
        <v>1</v>
      </c>
      <c r="O14" s="104">
        <v>-1.0631695404625057E-2</v>
      </c>
    </row>
    <row r="15" spans="2:15" ht="15.75" thickTop="1" x14ac:dyDescent="0.25">
      <c r="B15" s="122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</row>
    <row r="16" spans="2:15" ht="15" x14ac:dyDescent="0.25">
      <c r="B16" s="81"/>
      <c r="C16" s="81"/>
      <c r="D16" s="81"/>
      <c r="E16" s="81"/>
      <c r="F16" s="81"/>
      <c r="G16" s="81"/>
      <c r="H16" s="81"/>
      <c r="I16" s="82"/>
      <c r="J16" s="81"/>
      <c r="K16" s="82"/>
      <c r="L16" s="81"/>
      <c r="M16" s="82"/>
      <c r="N16" s="81"/>
      <c r="O16" s="81"/>
    </row>
    <row r="17" spans="2:15" ht="15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 ht="15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 ht="15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 ht="15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 ht="15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 ht="15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 ht="15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 ht="15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 ht="15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 ht="15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 ht="15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 ht="15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 x14ac:dyDescent="0.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2:15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2:15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2:15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2:15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2:15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2:15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2:15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2:15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2:15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2:15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2:15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2:15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2:15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2:15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2:15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2:15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2:15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2:15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2:15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2:15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2:15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2:15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2:15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2:15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2:15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2:15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2:15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2:15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2:15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2:15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2:15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2:15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2:15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2:15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2:15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2:15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2:15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2:15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2:15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2:15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2:15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2:15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2:15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2:15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2:15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2:15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2:15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2:15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2:15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2:15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2:15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2:15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2:15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2:15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2:15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2:15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2:15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2:15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</row>
    <row r="170" spans="2:15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</row>
    <row r="171" spans="2:15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2:15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2:15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</row>
    <row r="174" spans="2:15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</row>
    <row r="175" spans="2:15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</row>
    <row r="176" spans="2:15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2:15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</row>
    <row r="178" spans="2:15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</row>
    <row r="179" spans="2:15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</row>
    <row r="180" spans="2:15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</row>
    <row r="181" spans="2:15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2:15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</row>
    <row r="183" spans="2:15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</row>
    <row r="184" spans="2:15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</row>
    <row r="185" spans="2:15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</row>
    <row r="186" spans="2:15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2:15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2:15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</row>
    <row r="189" spans="2:15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</row>
    <row r="190" spans="2:15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</row>
    <row r="191" spans="2:15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2:15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</row>
    <row r="193" spans="2:15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</row>
    <row r="194" spans="2:15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</row>
    <row r="195" spans="2:15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</row>
    <row r="196" spans="2:15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2:15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</row>
    <row r="198" spans="2:15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</row>
    <row r="199" spans="2:15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</row>
    <row r="200" spans="2:15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</row>
    <row r="201" spans="2:15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2:15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2:15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2:15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2:15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2:15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2:15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2:15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2:15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2:15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2:15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2:15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2:15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2:15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2:15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2:15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2:15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2:15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2:15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2:15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2:15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2:15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2:15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2:15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2:15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</row>
    <row r="226" spans="2:15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2:15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</row>
    <row r="228" spans="2:15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</row>
    <row r="229" spans="2:15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</row>
    <row r="230" spans="2:15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</row>
    <row r="231" spans="2:15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2:15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</row>
    <row r="233" spans="2:15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</row>
    <row r="234" spans="2:15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</row>
    <row r="235" spans="2:15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</row>
    <row r="236" spans="2:15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2:15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</row>
    <row r="238" spans="2:15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</row>
    <row r="239" spans="2:15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</row>
    <row r="240" spans="2:15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</row>
    <row r="241" spans="2:15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2:15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2:15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2:15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2:15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2:15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2:15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2:15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</row>
    <row r="249" spans="2:15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</row>
    <row r="250" spans="2:15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</row>
    <row r="251" spans="2:15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2:15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</row>
    <row r="253" spans="2:15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</row>
    <row r="254" spans="2:15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</row>
    <row r="255" spans="2:15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</row>
    <row r="256" spans="2:15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2:15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</row>
    <row r="258" spans="2:15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</row>
    <row r="259" spans="2:15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</row>
    <row r="260" spans="2:15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</row>
    <row r="261" spans="2:15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2:15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</row>
    <row r="263" spans="2:15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</row>
    <row r="264" spans="2:15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</row>
    <row r="265" spans="2:15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</row>
    <row r="266" spans="2:15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2:15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2:15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2:15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2:15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</row>
    <row r="271" spans="2:15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2:15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</row>
    <row r="273" spans="2:15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</row>
    <row r="274" spans="2:15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2:15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</row>
    <row r="276" spans="2:15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2:15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</row>
    <row r="278" spans="2:15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</row>
    <row r="279" spans="2:15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</row>
    <row r="280" spans="2:15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</row>
    <row r="281" spans="2:15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2:15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</row>
    <row r="283" spans="2:15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</row>
    <row r="284" spans="2:15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</row>
    <row r="285" spans="2:15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2:15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</sheetData>
  <mergeCells count="10">
    <mergeCell ref="B2:O2"/>
    <mergeCell ref="B3:O3"/>
    <mergeCell ref="B4:B6"/>
    <mergeCell ref="I4:J5"/>
    <mergeCell ref="C4:D5"/>
    <mergeCell ref="E4:F5"/>
    <mergeCell ref="G4:H5"/>
    <mergeCell ref="M4:N5"/>
    <mergeCell ref="O4:O6"/>
    <mergeCell ref="K4:L5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46"/>
  <sheetViews>
    <sheetView topLeftCell="H5" zoomScale="80" zoomScaleNormal="80" workbookViewId="0">
      <selection activeCell="C6" sqref="C6:L13"/>
    </sheetView>
  </sheetViews>
  <sheetFormatPr defaultColWidth="11.44140625" defaultRowHeight="14.4" x14ac:dyDescent="0.3"/>
  <cols>
    <col min="1" max="1" width="2.6640625" style="81" customWidth="1"/>
    <col min="2" max="12" width="15.6640625" style="63" customWidth="1"/>
    <col min="13" max="16384" width="11.44140625" style="81"/>
  </cols>
  <sheetData>
    <row r="1" spans="2:13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3" ht="21.9" customHeight="1" thickTop="1" thickBot="1" x14ac:dyDescent="0.35">
      <c r="B2" s="271" t="s">
        <v>291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3" ht="21.9" customHeight="1" thickTop="1" thickBot="1" x14ac:dyDescent="0.35">
      <c r="B3" s="274" t="s">
        <v>245</v>
      </c>
      <c r="C3" s="285" t="s">
        <v>81</v>
      </c>
      <c r="D3" s="285"/>
      <c r="E3" s="285"/>
      <c r="F3" s="285"/>
      <c r="G3" s="285"/>
      <c r="H3" s="285"/>
      <c r="I3" s="285"/>
      <c r="J3" s="285"/>
      <c r="K3" s="286" t="s">
        <v>31</v>
      </c>
      <c r="L3" s="287"/>
    </row>
    <row r="4" spans="2:13" ht="21.9" customHeight="1" thickTop="1" thickBot="1" x14ac:dyDescent="0.35">
      <c r="B4" s="275"/>
      <c r="C4" s="277" t="s">
        <v>33</v>
      </c>
      <c r="D4" s="278"/>
      <c r="E4" s="261" t="s">
        <v>193</v>
      </c>
      <c r="F4" s="278"/>
      <c r="G4" s="261" t="s">
        <v>51</v>
      </c>
      <c r="H4" s="278"/>
      <c r="I4" s="281" t="s">
        <v>34</v>
      </c>
      <c r="J4" s="262"/>
      <c r="K4" s="288"/>
      <c r="L4" s="289"/>
    </row>
    <row r="5" spans="2:13" ht="21.9" customHeight="1" thickTop="1" thickBot="1" x14ac:dyDescent="0.35">
      <c r="B5" s="276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44" t="s">
        <v>5</v>
      </c>
      <c r="K5" s="84" t="s">
        <v>4</v>
      </c>
      <c r="L5" s="145" t="s">
        <v>5</v>
      </c>
    </row>
    <row r="6" spans="2:13" ht="21.9" customHeight="1" thickTop="1" x14ac:dyDescent="0.25">
      <c r="B6" s="173" t="s">
        <v>74</v>
      </c>
      <c r="C6" s="89">
        <v>2377</v>
      </c>
      <c r="D6" s="90">
        <v>0.18847129717729147</v>
      </c>
      <c r="E6" s="91">
        <v>4771</v>
      </c>
      <c r="F6" s="90">
        <v>0.20930946740370274</v>
      </c>
      <c r="G6" s="91">
        <v>230</v>
      </c>
      <c r="H6" s="90">
        <v>0.18297533810660302</v>
      </c>
      <c r="I6" s="91">
        <v>0</v>
      </c>
      <c r="J6" s="176">
        <v>0</v>
      </c>
      <c r="K6" s="113">
        <v>7378</v>
      </c>
      <c r="L6" s="114">
        <v>0.2012273285149325</v>
      </c>
      <c r="M6" s="164"/>
    </row>
    <row r="7" spans="2:13" ht="21.9" customHeight="1" x14ac:dyDescent="0.25">
      <c r="B7" s="174" t="s">
        <v>75</v>
      </c>
      <c r="C7" s="89">
        <v>2562</v>
      </c>
      <c r="D7" s="90">
        <v>0.20313986679352997</v>
      </c>
      <c r="E7" s="91">
        <v>4712</v>
      </c>
      <c r="F7" s="90">
        <v>0.2067210669474423</v>
      </c>
      <c r="G7" s="91">
        <v>281</v>
      </c>
      <c r="H7" s="90">
        <v>0.22354813046937153</v>
      </c>
      <c r="I7" s="91">
        <v>1</v>
      </c>
      <c r="J7" s="176">
        <v>0.5</v>
      </c>
      <c r="K7" s="113">
        <v>7556</v>
      </c>
      <c r="L7" s="114">
        <v>0.20608209464066549</v>
      </c>
      <c r="M7" s="164"/>
    </row>
    <row r="8" spans="2:13" ht="21.9" customHeight="1" x14ac:dyDescent="0.25">
      <c r="B8" s="174" t="s">
        <v>76</v>
      </c>
      <c r="C8" s="89">
        <v>2020</v>
      </c>
      <c r="D8" s="90">
        <v>0.16016492229622581</v>
      </c>
      <c r="E8" s="91">
        <v>3853</v>
      </c>
      <c r="F8" s="90">
        <v>0.16903571115205757</v>
      </c>
      <c r="G8" s="91">
        <v>200</v>
      </c>
      <c r="H8" s="90">
        <v>0.15910898965791567</v>
      </c>
      <c r="I8" s="91">
        <v>0</v>
      </c>
      <c r="J8" s="176">
        <v>0</v>
      </c>
      <c r="K8" s="113">
        <v>6073</v>
      </c>
      <c r="L8" s="114">
        <v>0.16563480158189009</v>
      </c>
      <c r="M8" s="164"/>
    </row>
    <row r="9" spans="2:13" ht="21.9" customHeight="1" x14ac:dyDescent="0.25">
      <c r="B9" s="174" t="s">
        <v>77</v>
      </c>
      <c r="C9" s="89">
        <v>2396</v>
      </c>
      <c r="D9" s="90">
        <v>0.18997779892166192</v>
      </c>
      <c r="E9" s="91">
        <v>4160</v>
      </c>
      <c r="F9" s="90">
        <v>0.18250416776344652</v>
      </c>
      <c r="G9" s="91">
        <v>244</v>
      </c>
      <c r="H9" s="90">
        <v>0.19411296738265713</v>
      </c>
      <c r="I9" s="91">
        <v>1</v>
      </c>
      <c r="J9" s="176">
        <v>0.5</v>
      </c>
      <c r="K9" s="113">
        <v>6801</v>
      </c>
      <c r="L9" s="114">
        <v>0.18549024955679805</v>
      </c>
      <c r="M9" s="164"/>
    </row>
    <row r="10" spans="2:13" ht="21.9" customHeight="1" x14ac:dyDescent="0.25">
      <c r="B10" s="174" t="s">
        <v>78</v>
      </c>
      <c r="C10" s="89">
        <v>2178</v>
      </c>
      <c r="D10" s="90">
        <v>0.17269267364414842</v>
      </c>
      <c r="E10" s="91">
        <v>3162</v>
      </c>
      <c r="F10" s="90">
        <v>0.13872071597788893</v>
      </c>
      <c r="G10" s="91">
        <v>192</v>
      </c>
      <c r="H10" s="90">
        <v>0.15274463007159905</v>
      </c>
      <c r="I10" s="91">
        <v>0</v>
      </c>
      <c r="J10" s="176">
        <v>0</v>
      </c>
      <c r="K10" s="113">
        <v>5532</v>
      </c>
      <c r="L10" s="114">
        <v>0.15087958543570162</v>
      </c>
      <c r="M10" s="164"/>
    </row>
    <row r="11" spans="2:13" ht="21.9" customHeight="1" x14ac:dyDescent="0.25">
      <c r="B11" s="174" t="s">
        <v>79</v>
      </c>
      <c r="C11" s="89">
        <v>574</v>
      </c>
      <c r="D11" s="90">
        <v>4.5512210593085953E-2</v>
      </c>
      <c r="E11" s="91">
        <v>1104</v>
      </c>
      <c r="F11" s="90">
        <v>4.8433798367991575E-2</v>
      </c>
      <c r="G11" s="91">
        <v>54</v>
      </c>
      <c r="H11" s="90">
        <v>4.2959427207637228E-2</v>
      </c>
      <c r="I11" s="91">
        <v>0</v>
      </c>
      <c r="J11" s="176">
        <v>0</v>
      </c>
      <c r="K11" s="113">
        <v>1732</v>
      </c>
      <c r="L11" s="114">
        <v>4.7238510841401883E-2</v>
      </c>
      <c r="M11" s="164"/>
    </row>
    <row r="12" spans="2:13" ht="21.9" customHeight="1" thickBot="1" x14ac:dyDescent="0.3">
      <c r="B12" s="174" t="s">
        <v>80</v>
      </c>
      <c r="C12" s="89">
        <v>505</v>
      </c>
      <c r="D12" s="90">
        <v>4.0041230574056452E-2</v>
      </c>
      <c r="E12" s="91">
        <v>1032</v>
      </c>
      <c r="F12" s="90">
        <v>4.5275072387470389E-2</v>
      </c>
      <c r="G12" s="91">
        <v>56</v>
      </c>
      <c r="H12" s="90">
        <v>4.455051710421639E-2</v>
      </c>
      <c r="I12" s="91">
        <v>0</v>
      </c>
      <c r="J12" s="176">
        <v>0</v>
      </c>
      <c r="K12" s="113">
        <v>1593</v>
      </c>
      <c r="L12" s="114">
        <v>4.3447429428610393E-2</v>
      </c>
      <c r="M12" s="164"/>
    </row>
    <row r="13" spans="2:13" ht="21.9" customHeight="1" thickTop="1" thickBot="1" x14ac:dyDescent="0.3">
      <c r="B13" s="99" t="s">
        <v>31</v>
      </c>
      <c r="C13" s="100">
        <v>12612</v>
      </c>
      <c r="D13" s="101">
        <v>1</v>
      </c>
      <c r="E13" s="102">
        <v>22794</v>
      </c>
      <c r="F13" s="101">
        <v>0.99999999999999989</v>
      </c>
      <c r="G13" s="102">
        <v>1257</v>
      </c>
      <c r="H13" s="101">
        <v>1</v>
      </c>
      <c r="I13" s="102">
        <v>2</v>
      </c>
      <c r="J13" s="103">
        <v>1</v>
      </c>
      <c r="K13" s="100">
        <v>36665</v>
      </c>
      <c r="L13" s="115">
        <v>1</v>
      </c>
      <c r="M13" s="164"/>
    </row>
    <row r="14" spans="2:13" ht="21.9" customHeight="1" thickTop="1" thickBot="1" x14ac:dyDescent="0.3">
      <c r="B14" s="116"/>
      <c r="C14" s="117"/>
      <c r="D14" s="118"/>
      <c r="E14" s="117"/>
      <c r="F14" s="118"/>
      <c r="G14" s="117"/>
      <c r="H14" s="118"/>
      <c r="I14" s="117"/>
      <c r="J14" s="118"/>
      <c r="K14" s="117"/>
      <c r="L14" s="118"/>
    </row>
    <row r="15" spans="2:13" ht="21.9" customHeight="1" thickTop="1" x14ac:dyDescent="0.25">
      <c r="B15" s="119" t="s">
        <v>217</v>
      </c>
      <c r="C15" s="120"/>
      <c r="D15" s="120"/>
      <c r="E15" s="256"/>
      <c r="F15" s="175"/>
      <c r="G15" s="122"/>
      <c r="H15" s="122"/>
      <c r="I15" s="122"/>
      <c r="J15" s="175"/>
      <c r="K15" s="122"/>
      <c r="L15" s="122"/>
    </row>
    <row r="16" spans="2:13" ht="21.9" customHeight="1" thickBot="1" x14ac:dyDescent="0.35">
      <c r="B16" s="124" t="s">
        <v>220</v>
      </c>
      <c r="C16" s="125"/>
      <c r="D16" s="125"/>
      <c r="E16" s="257"/>
      <c r="F16" s="122"/>
      <c r="G16" s="122"/>
      <c r="H16" s="122"/>
      <c r="I16" s="122"/>
      <c r="J16" s="122"/>
      <c r="K16" s="122"/>
      <c r="L16" s="122"/>
    </row>
    <row r="17" spans="2:12" ht="15.75" thickTop="1" x14ac:dyDescent="0.25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2:12" ht="15" x14ac:dyDescent="0.25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2:12" ht="15" x14ac:dyDescent="0.25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2:12" ht="15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 ht="15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 ht="15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 ht="15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 ht="15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 ht="15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 ht="15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 ht="15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 ht="15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 x14ac:dyDescent="0.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  <row r="134" spans="2:12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</row>
    <row r="135" spans="2:12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2:12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2:12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  <row r="138" spans="2:12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</row>
    <row r="139" spans="2:12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</row>
    <row r="140" spans="2:12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</row>
    <row r="141" spans="2:12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2:12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2:12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2:12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2:12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2:12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2:12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2:12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2:12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2:12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2:12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2:12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</row>
    <row r="153" spans="2:12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</row>
    <row r="154" spans="2:12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2:12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</row>
    <row r="156" spans="2:12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</row>
    <row r="157" spans="2:12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</row>
    <row r="158" spans="2:12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</row>
    <row r="159" spans="2:12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</row>
    <row r="160" spans="2:12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</row>
    <row r="161" spans="2:12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</row>
    <row r="162" spans="2:12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</row>
    <row r="163" spans="2:12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</row>
    <row r="164" spans="2:12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</row>
    <row r="165" spans="2:12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2:12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</row>
    <row r="167" spans="2:12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2:12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</row>
    <row r="169" spans="2:12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2:12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2:12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2:12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2:12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2:12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2:12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2:12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2:12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2:12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2:12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2:12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2:12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2:12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2:12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2:12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2:12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2:12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2:12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2:12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2:12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2:12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2:12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2:12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2:12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2:12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2:12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2:12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2:12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2:12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2:12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2:12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2:12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2:12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2:12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  <row r="204" spans="2:12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</row>
    <row r="205" spans="2:12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</row>
    <row r="206" spans="2:12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</row>
    <row r="207" spans="2:12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</row>
    <row r="208" spans="2:12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</row>
    <row r="209" spans="2:12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</row>
    <row r="210" spans="2:12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</row>
    <row r="211" spans="2:12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</row>
    <row r="212" spans="2:12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3" spans="2:12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</row>
    <row r="214" spans="2:12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</row>
    <row r="215" spans="2:12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</row>
    <row r="216" spans="2:12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2:12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</row>
    <row r="218" spans="2:12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</row>
    <row r="219" spans="2:12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</row>
    <row r="220" spans="2:12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</row>
    <row r="221" spans="2:12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</row>
    <row r="222" spans="2:12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</row>
    <row r="223" spans="2:12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</row>
    <row r="224" spans="2:12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</row>
    <row r="225" spans="2:12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</row>
    <row r="226" spans="2:12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2:12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2:12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</row>
    <row r="229" spans="2:12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</row>
    <row r="230" spans="2:12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</row>
    <row r="231" spans="2:12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</row>
    <row r="232" spans="2:12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</row>
    <row r="233" spans="2:12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</row>
    <row r="234" spans="2:12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</row>
    <row r="235" spans="2:12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</row>
    <row r="236" spans="2:12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</row>
    <row r="237" spans="2:12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</row>
    <row r="238" spans="2:12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</row>
    <row r="239" spans="2:12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</row>
    <row r="240" spans="2:12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</row>
    <row r="241" spans="2:12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</row>
    <row r="242" spans="2:12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</row>
    <row r="243" spans="2:12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</row>
    <row r="244" spans="2:12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</row>
    <row r="245" spans="2:12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</row>
    <row r="246" spans="2:12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</row>
    <row r="247" spans="2:12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</row>
    <row r="248" spans="2:12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49" spans="2:12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</row>
    <row r="250" spans="2:12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</row>
    <row r="251" spans="2:12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</row>
    <row r="252" spans="2:12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</row>
    <row r="253" spans="2:12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</row>
    <row r="254" spans="2:12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</row>
    <row r="255" spans="2:12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</row>
    <row r="256" spans="2:12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</row>
    <row r="257" spans="2:12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</row>
    <row r="258" spans="2:12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</row>
    <row r="259" spans="2:12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</row>
    <row r="260" spans="2:12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</row>
    <row r="261" spans="2:12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</row>
    <row r="262" spans="2:12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</row>
    <row r="263" spans="2:12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</row>
    <row r="264" spans="2:12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</row>
    <row r="265" spans="2:12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</row>
    <row r="266" spans="2:12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</row>
    <row r="267" spans="2:12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</row>
    <row r="268" spans="2:12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</row>
    <row r="269" spans="2:12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</row>
    <row r="270" spans="2:12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</row>
    <row r="271" spans="2:12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</row>
    <row r="272" spans="2:12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</row>
    <row r="273" spans="2:12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</row>
    <row r="274" spans="2:12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</row>
    <row r="275" spans="2:12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</row>
    <row r="276" spans="2:12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</row>
    <row r="277" spans="2:12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</row>
    <row r="278" spans="2:12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</row>
    <row r="279" spans="2:12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</row>
    <row r="280" spans="2:12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</row>
    <row r="281" spans="2:12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</row>
    <row r="282" spans="2:12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</row>
    <row r="283" spans="2:12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</row>
    <row r="284" spans="2:12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</row>
    <row r="285" spans="2:12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</row>
    <row r="286" spans="2:12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</row>
    <row r="287" spans="2:12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</row>
    <row r="288" spans="2:12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</row>
    <row r="289" spans="2:12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</row>
    <row r="290" spans="2:12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</row>
    <row r="291" spans="2:12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</row>
    <row r="292" spans="2:12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</row>
    <row r="293" spans="2:12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</row>
    <row r="294" spans="2:12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</row>
    <row r="295" spans="2:12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</row>
    <row r="296" spans="2:12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</row>
    <row r="297" spans="2:12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</row>
    <row r="298" spans="2:12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</row>
    <row r="299" spans="2:12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</row>
    <row r="300" spans="2:12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</row>
    <row r="301" spans="2:12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</row>
    <row r="302" spans="2:12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</row>
    <row r="303" spans="2:12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</row>
    <row r="304" spans="2:12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</row>
    <row r="305" spans="2:12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</row>
    <row r="306" spans="2:12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</row>
    <row r="307" spans="2:12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</row>
    <row r="308" spans="2:12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</row>
    <row r="309" spans="2:12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</row>
    <row r="310" spans="2:12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2:12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</row>
    <row r="312" spans="2:12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</row>
    <row r="313" spans="2:12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</row>
    <row r="314" spans="2:12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</row>
    <row r="315" spans="2:12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</row>
    <row r="316" spans="2:12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</row>
    <row r="317" spans="2:12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</row>
    <row r="318" spans="2:12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</row>
    <row r="319" spans="2:12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</row>
    <row r="320" spans="2:12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</row>
    <row r="321" spans="2:12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</row>
    <row r="322" spans="2:12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</row>
    <row r="323" spans="2:12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</row>
    <row r="324" spans="2:12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</row>
    <row r="325" spans="2:12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</row>
    <row r="326" spans="2:12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</row>
    <row r="327" spans="2:12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</row>
    <row r="328" spans="2:12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</row>
    <row r="329" spans="2:12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</row>
    <row r="330" spans="2:12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</row>
    <row r="331" spans="2:12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</row>
    <row r="332" spans="2:12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</row>
    <row r="333" spans="2:12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</row>
    <row r="334" spans="2:12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</row>
    <row r="335" spans="2:12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</row>
    <row r="336" spans="2:12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</row>
    <row r="337" spans="2:12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</row>
    <row r="338" spans="2:12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</row>
    <row r="339" spans="2:12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</row>
    <row r="340" spans="2:12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</row>
    <row r="341" spans="2:12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</row>
    <row r="342" spans="2:12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</row>
    <row r="343" spans="2:12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</row>
    <row r="344" spans="2:12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</row>
    <row r="345" spans="2:12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</row>
    <row r="346" spans="2:12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303"/>
  <sheetViews>
    <sheetView topLeftCell="S5" zoomScale="80" zoomScaleNormal="80" workbookViewId="0">
      <selection activeCell="C8" sqref="C8:W15"/>
    </sheetView>
  </sheetViews>
  <sheetFormatPr defaultColWidth="11.44140625" defaultRowHeight="14.4" x14ac:dyDescent="0.3"/>
  <cols>
    <col min="1" max="1" width="2.6640625" style="81" customWidth="1"/>
    <col min="2" max="2" width="15.6640625" style="63" customWidth="1"/>
    <col min="3" max="23" width="12.6640625" style="63" customWidth="1"/>
    <col min="24" max="16384" width="11.44140625" style="81"/>
  </cols>
  <sheetData>
    <row r="1" spans="2:24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2:24" ht="24.9" customHeight="1" thickTop="1" thickBot="1" x14ac:dyDescent="0.35">
      <c r="B2" s="271" t="s">
        <v>292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3"/>
    </row>
    <row r="3" spans="2:24" ht="24.9" customHeight="1" thickTop="1" thickBot="1" x14ac:dyDescent="0.35">
      <c r="B3" s="274" t="s">
        <v>245</v>
      </c>
      <c r="C3" s="285" t="s">
        <v>35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6" t="s">
        <v>31</v>
      </c>
      <c r="W3" s="287"/>
    </row>
    <row r="4" spans="2:24" ht="24.9" customHeight="1" thickTop="1" thickBot="1" x14ac:dyDescent="0.35">
      <c r="B4" s="334"/>
      <c r="C4" s="290" t="s">
        <v>36</v>
      </c>
      <c r="D4" s="335"/>
      <c r="E4" s="335"/>
      <c r="F4" s="335"/>
      <c r="G4" s="335"/>
      <c r="H4" s="335"/>
      <c r="I4" s="335"/>
      <c r="J4" s="335"/>
      <c r="K4" s="336"/>
      <c r="L4" s="290" t="s">
        <v>37</v>
      </c>
      <c r="M4" s="285"/>
      <c r="N4" s="285"/>
      <c r="O4" s="285"/>
      <c r="P4" s="285"/>
      <c r="Q4" s="285"/>
      <c r="R4" s="285"/>
      <c r="S4" s="285"/>
      <c r="T4" s="285"/>
      <c r="U4" s="295"/>
      <c r="V4" s="288"/>
      <c r="W4" s="289"/>
    </row>
    <row r="5" spans="2:24" ht="24.9" customHeight="1" thickTop="1" thickBot="1" x14ac:dyDescent="0.35">
      <c r="B5" s="334"/>
      <c r="C5" s="290" t="s">
        <v>81</v>
      </c>
      <c r="D5" s="285"/>
      <c r="E5" s="285"/>
      <c r="F5" s="285"/>
      <c r="G5" s="285"/>
      <c r="H5" s="285"/>
      <c r="I5" s="285"/>
      <c r="J5" s="277" t="s">
        <v>31</v>
      </c>
      <c r="K5" s="262"/>
      <c r="L5" s="285" t="s">
        <v>81</v>
      </c>
      <c r="M5" s="285"/>
      <c r="N5" s="285"/>
      <c r="O5" s="285"/>
      <c r="P5" s="285"/>
      <c r="Q5" s="285"/>
      <c r="R5" s="285"/>
      <c r="S5" s="285"/>
      <c r="T5" s="277" t="s">
        <v>31</v>
      </c>
      <c r="U5" s="262"/>
      <c r="V5" s="288"/>
      <c r="W5" s="289"/>
    </row>
    <row r="6" spans="2:24" ht="24.9" customHeight="1" thickTop="1" thickBot="1" x14ac:dyDescent="0.35">
      <c r="B6" s="334"/>
      <c r="C6" s="277" t="s">
        <v>33</v>
      </c>
      <c r="D6" s="278"/>
      <c r="E6" s="261" t="s">
        <v>193</v>
      </c>
      <c r="F6" s="278"/>
      <c r="G6" s="261" t="s">
        <v>51</v>
      </c>
      <c r="H6" s="278"/>
      <c r="I6" s="177" t="s">
        <v>34</v>
      </c>
      <c r="J6" s="337"/>
      <c r="K6" s="338"/>
      <c r="L6" s="277" t="s">
        <v>33</v>
      </c>
      <c r="M6" s="278"/>
      <c r="N6" s="261" t="s">
        <v>193</v>
      </c>
      <c r="O6" s="278"/>
      <c r="P6" s="261" t="s">
        <v>51</v>
      </c>
      <c r="Q6" s="278"/>
      <c r="R6" s="339" t="s">
        <v>34</v>
      </c>
      <c r="S6" s="339"/>
      <c r="T6" s="337"/>
      <c r="U6" s="338"/>
      <c r="V6" s="296"/>
      <c r="W6" s="297"/>
    </row>
    <row r="7" spans="2:24" ht="24.9" customHeight="1" thickTop="1" thickBot="1" x14ac:dyDescent="0.35">
      <c r="B7" s="313"/>
      <c r="C7" s="84" t="s">
        <v>4</v>
      </c>
      <c r="D7" s="168" t="s">
        <v>5</v>
      </c>
      <c r="E7" s="86" t="s">
        <v>4</v>
      </c>
      <c r="F7" s="168" t="s">
        <v>5</v>
      </c>
      <c r="G7" s="86" t="s">
        <v>4</v>
      </c>
      <c r="H7" s="168" t="s">
        <v>5</v>
      </c>
      <c r="I7" s="144" t="s">
        <v>4</v>
      </c>
      <c r="J7" s="84" t="s">
        <v>4</v>
      </c>
      <c r="K7" s="145" t="s">
        <v>5</v>
      </c>
      <c r="L7" s="84" t="s">
        <v>4</v>
      </c>
      <c r="M7" s="168" t="s">
        <v>5</v>
      </c>
      <c r="N7" s="86" t="s">
        <v>4</v>
      </c>
      <c r="O7" s="168" t="s">
        <v>5</v>
      </c>
      <c r="P7" s="86" t="s">
        <v>4</v>
      </c>
      <c r="Q7" s="168" t="s">
        <v>5</v>
      </c>
      <c r="R7" s="86" t="s">
        <v>4</v>
      </c>
      <c r="S7" s="144" t="s">
        <v>5</v>
      </c>
      <c r="T7" s="84" t="s">
        <v>4</v>
      </c>
      <c r="U7" s="145" t="s">
        <v>5</v>
      </c>
      <c r="V7" s="84" t="s">
        <v>4</v>
      </c>
      <c r="W7" s="145" t="s">
        <v>5</v>
      </c>
    </row>
    <row r="8" spans="2:24" ht="21.9" customHeight="1" thickTop="1" x14ac:dyDescent="0.25">
      <c r="B8" s="174" t="s">
        <v>74</v>
      </c>
      <c r="C8" s="89">
        <v>1378</v>
      </c>
      <c r="D8" s="135">
        <v>0.19046302695231512</v>
      </c>
      <c r="E8" s="91">
        <v>1946</v>
      </c>
      <c r="F8" s="135">
        <v>0.20256063287186427</v>
      </c>
      <c r="G8" s="91">
        <v>114</v>
      </c>
      <c r="H8" s="135">
        <v>0.18066561014263074</v>
      </c>
      <c r="I8" s="178">
        <v>0</v>
      </c>
      <c r="J8" s="89">
        <v>3438</v>
      </c>
      <c r="K8" s="136">
        <v>0.19676071653408114</v>
      </c>
      <c r="L8" s="89">
        <v>999</v>
      </c>
      <c r="M8" s="135">
        <v>0.18579133345731821</v>
      </c>
      <c r="N8" s="91">
        <v>2825</v>
      </c>
      <c r="O8" s="135">
        <v>0.21422613179646621</v>
      </c>
      <c r="P8" s="91">
        <v>116</v>
      </c>
      <c r="Q8" s="135">
        <v>0.1853035143769968</v>
      </c>
      <c r="R8" s="91">
        <v>0</v>
      </c>
      <c r="S8" s="179">
        <v>0</v>
      </c>
      <c r="T8" s="113">
        <v>3940</v>
      </c>
      <c r="U8" s="136">
        <v>0.20529387244685285</v>
      </c>
      <c r="V8" s="113">
        <v>7378</v>
      </c>
      <c r="W8" s="136">
        <v>0.2012273285149325</v>
      </c>
      <c r="X8" s="164"/>
    </row>
    <row r="9" spans="2:24" ht="21.9" customHeight="1" x14ac:dyDescent="0.25">
      <c r="B9" s="174" t="s">
        <v>75</v>
      </c>
      <c r="C9" s="89">
        <v>1552</v>
      </c>
      <c r="D9" s="135">
        <v>0.21451278507256394</v>
      </c>
      <c r="E9" s="91">
        <v>1997</v>
      </c>
      <c r="F9" s="135">
        <v>0.20786926199646091</v>
      </c>
      <c r="G9" s="91">
        <v>139</v>
      </c>
      <c r="H9" s="135">
        <v>0.2202852614896989</v>
      </c>
      <c r="I9" s="178">
        <v>0</v>
      </c>
      <c r="J9" s="113">
        <v>3688</v>
      </c>
      <c r="K9" s="136">
        <v>0.21106850569450009</v>
      </c>
      <c r="L9" s="89">
        <v>1010</v>
      </c>
      <c r="M9" s="135">
        <v>0.18783708387576717</v>
      </c>
      <c r="N9" s="91">
        <v>2715</v>
      </c>
      <c r="O9" s="135">
        <v>0.20588458330173656</v>
      </c>
      <c r="P9" s="91">
        <v>142</v>
      </c>
      <c r="Q9" s="135">
        <v>0.2268370607028754</v>
      </c>
      <c r="R9" s="91">
        <v>1</v>
      </c>
      <c r="S9" s="179">
        <v>0.5</v>
      </c>
      <c r="T9" s="113">
        <v>3868</v>
      </c>
      <c r="U9" s="136">
        <v>0.20154230929553982</v>
      </c>
      <c r="V9" s="113">
        <v>7556</v>
      </c>
      <c r="W9" s="136">
        <v>0.20608209464066549</v>
      </c>
      <c r="X9" s="164"/>
    </row>
    <row r="10" spans="2:24" ht="21.9" customHeight="1" x14ac:dyDescent="0.25">
      <c r="B10" s="174" t="s">
        <v>76</v>
      </c>
      <c r="C10" s="89">
        <v>1057</v>
      </c>
      <c r="D10" s="135">
        <v>0.14609536973047685</v>
      </c>
      <c r="E10" s="91">
        <v>1588</v>
      </c>
      <c r="F10" s="135">
        <v>0.16529613823253878</v>
      </c>
      <c r="G10" s="91">
        <v>81</v>
      </c>
      <c r="H10" s="135">
        <v>0.12836767036450078</v>
      </c>
      <c r="I10" s="178">
        <v>0</v>
      </c>
      <c r="J10" s="113">
        <v>2726</v>
      </c>
      <c r="K10" s="136">
        <v>0.15601213300520803</v>
      </c>
      <c r="L10" s="89">
        <v>963</v>
      </c>
      <c r="M10" s="135">
        <v>0.1790961502696671</v>
      </c>
      <c r="N10" s="91">
        <v>2265</v>
      </c>
      <c r="O10" s="135">
        <v>0.17176006673238794</v>
      </c>
      <c r="P10" s="91">
        <v>119</v>
      </c>
      <c r="Q10" s="135">
        <v>0.19009584664536741</v>
      </c>
      <c r="R10" s="91">
        <v>0</v>
      </c>
      <c r="S10" s="179">
        <v>0</v>
      </c>
      <c r="T10" s="113">
        <v>3347</v>
      </c>
      <c r="U10" s="136">
        <v>0.17439558149228845</v>
      </c>
      <c r="V10" s="113">
        <v>6073</v>
      </c>
      <c r="W10" s="136">
        <v>0.16563480158189009</v>
      </c>
      <c r="X10" s="164"/>
    </row>
    <row r="11" spans="2:24" ht="21.9" customHeight="1" x14ac:dyDescent="0.25">
      <c r="B11" s="174" t="s">
        <v>77</v>
      </c>
      <c r="C11" s="89">
        <v>1437</v>
      </c>
      <c r="D11" s="135">
        <v>0.19861782999308916</v>
      </c>
      <c r="E11" s="91">
        <v>1861</v>
      </c>
      <c r="F11" s="135">
        <v>0.19371291766420318</v>
      </c>
      <c r="G11" s="91">
        <v>136</v>
      </c>
      <c r="H11" s="135">
        <v>0.21553090332805072</v>
      </c>
      <c r="I11" s="178">
        <v>0</v>
      </c>
      <c r="J11" s="113">
        <v>3434</v>
      </c>
      <c r="K11" s="136">
        <v>0.19653179190751446</v>
      </c>
      <c r="L11" s="89">
        <v>959</v>
      </c>
      <c r="M11" s="135">
        <v>0.17835224102659475</v>
      </c>
      <c r="N11" s="91">
        <v>2299</v>
      </c>
      <c r="O11" s="135">
        <v>0.17433836353984986</v>
      </c>
      <c r="P11" s="91">
        <v>108</v>
      </c>
      <c r="Q11" s="135">
        <v>0.17252396166134185</v>
      </c>
      <c r="R11" s="91">
        <v>1</v>
      </c>
      <c r="S11" s="179">
        <v>0.5</v>
      </c>
      <c r="T11" s="113">
        <v>3367</v>
      </c>
      <c r="U11" s="136">
        <v>0.1754376823676532</v>
      </c>
      <c r="V11" s="113">
        <v>6801</v>
      </c>
      <c r="W11" s="136">
        <v>0.18549024955679805</v>
      </c>
      <c r="X11" s="164"/>
    </row>
    <row r="12" spans="2:24" ht="21.9" customHeight="1" x14ac:dyDescent="0.25">
      <c r="B12" s="174" t="s">
        <v>78</v>
      </c>
      <c r="C12" s="89">
        <v>1282</v>
      </c>
      <c r="D12" s="135">
        <v>0.17719419488597096</v>
      </c>
      <c r="E12" s="91">
        <v>1463</v>
      </c>
      <c r="F12" s="135">
        <v>0.15228479233891953</v>
      </c>
      <c r="G12" s="91">
        <v>113</v>
      </c>
      <c r="H12" s="135">
        <v>0.17908082408874801</v>
      </c>
      <c r="I12" s="178">
        <v>0</v>
      </c>
      <c r="J12" s="113">
        <v>2858</v>
      </c>
      <c r="K12" s="136">
        <v>0.16356664568190923</v>
      </c>
      <c r="L12" s="89">
        <v>896</v>
      </c>
      <c r="M12" s="135">
        <v>0.16663567044820532</v>
      </c>
      <c r="N12" s="91">
        <v>1699</v>
      </c>
      <c r="O12" s="135">
        <v>0.12883900811405172</v>
      </c>
      <c r="P12" s="91">
        <v>79</v>
      </c>
      <c r="Q12" s="135">
        <v>0.12619808306709265</v>
      </c>
      <c r="R12" s="91">
        <v>0</v>
      </c>
      <c r="S12" s="179">
        <v>0</v>
      </c>
      <c r="T12" s="113">
        <v>2674</v>
      </c>
      <c r="U12" s="136">
        <v>0.13932888703626511</v>
      </c>
      <c r="V12" s="113">
        <v>5532</v>
      </c>
      <c r="W12" s="136">
        <v>0.15087958543570162</v>
      </c>
      <c r="X12" s="164"/>
    </row>
    <row r="13" spans="2:24" ht="21.9" customHeight="1" x14ac:dyDescent="0.25">
      <c r="B13" s="174" t="s">
        <v>79</v>
      </c>
      <c r="C13" s="89">
        <v>276</v>
      </c>
      <c r="D13" s="135">
        <v>3.8147892190739462E-2</v>
      </c>
      <c r="E13" s="91">
        <v>378</v>
      </c>
      <c r="F13" s="135">
        <v>3.9346309982304567E-2</v>
      </c>
      <c r="G13" s="91">
        <v>22</v>
      </c>
      <c r="H13" s="135">
        <v>3.486529318541997E-2</v>
      </c>
      <c r="I13" s="178">
        <v>0</v>
      </c>
      <c r="J13" s="113">
        <v>676</v>
      </c>
      <c r="K13" s="136">
        <v>3.8688261889772792E-2</v>
      </c>
      <c r="L13" s="89">
        <v>298</v>
      </c>
      <c r="M13" s="135">
        <v>5.5421238608889714E-2</v>
      </c>
      <c r="N13" s="91">
        <v>726</v>
      </c>
      <c r="O13" s="135">
        <v>5.5054220065215743E-2</v>
      </c>
      <c r="P13" s="91">
        <v>32</v>
      </c>
      <c r="Q13" s="135">
        <v>5.1118210862619806E-2</v>
      </c>
      <c r="R13" s="91">
        <v>0</v>
      </c>
      <c r="S13" s="179">
        <v>0</v>
      </c>
      <c r="T13" s="113">
        <v>1056</v>
      </c>
      <c r="U13" s="136">
        <v>5.5022926219258021E-2</v>
      </c>
      <c r="V13" s="113">
        <v>1732</v>
      </c>
      <c r="W13" s="136">
        <v>4.7238510841401883E-2</v>
      </c>
      <c r="X13" s="164"/>
    </row>
    <row r="14" spans="2:24" ht="21.9" customHeight="1" thickBot="1" x14ac:dyDescent="0.3">
      <c r="B14" s="174" t="s">
        <v>80</v>
      </c>
      <c r="C14" s="89">
        <v>253</v>
      </c>
      <c r="D14" s="135">
        <v>3.4968901174844504E-2</v>
      </c>
      <c r="E14" s="91">
        <v>374</v>
      </c>
      <c r="F14" s="135">
        <v>3.8929946913708754E-2</v>
      </c>
      <c r="G14" s="91">
        <v>26</v>
      </c>
      <c r="H14" s="135">
        <v>4.1204437400950873E-2</v>
      </c>
      <c r="I14" s="178">
        <v>0</v>
      </c>
      <c r="J14" s="113">
        <v>653</v>
      </c>
      <c r="K14" s="136">
        <v>3.7371945287014249E-2</v>
      </c>
      <c r="L14" s="89">
        <v>252</v>
      </c>
      <c r="M14" s="135">
        <v>4.6866282313557744E-2</v>
      </c>
      <c r="N14" s="91">
        <v>658</v>
      </c>
      <c r="O14" s="135">
        <v>4.9897626450291957E-2</v>
      </c>
      <c r="P14" s="91">
        <v>30</v>
      </c>
      <c r="Q14" s="135">
        <v>4.7923322683706068E-2</v>
      </c>
      <c r="R14" s="91">
        <v>0</v>
      </c>
      <c r="S14" s="179">
        <v>0</v>
      </c>
      <c r="T14" s="113">
        <v>940</v>
      </c>
      <c r="U14" s="136">
        <v>4.8978741142142561E-2</v>
      </c>
      <c r="V14" s="113">
        <v>1593</v>
      </c>
      <c r="W14" s="136">
        <v>4.3447429428610393E-2</v>
      </c>
      <c r="X14" s="164"/>
    </row>
    <row r="15" spans="2:24" ht="21.9" customHeight="1" thickTop="1" thickBot="1" x14ac:dyDescent="0.3">
      <c r="B15" s="99" t="s">
        <v>31</v>
      </c>
      <c r="C15" s="100">
        <v>7235</v>
      </c>
      <c r="D15" s="139">
        <v>1</v>
      </c>
      <c r="E15" s="102">
        <v>9607</v>
      </c>
      <c r="F15" s="139">
        <v>1</v>
      </c>
      <c r="G15" s="102">
        <v>631</v>
      </c>
      <c r="H15" s="139">
        <v>1</v>
      </c>
      <c r="I15" s="180">
        <v>0</v>
      </c>
      <c r="J15" s="100">
        <v>17473</v>
      </c>
      <c r="K15" s="141">
        <v>1</v>
      </c>
      <c r="L15" s="100">
        <v>5377</v>
      </c>
      <c r="M15" s="139">
        <v>1</v>
      </c>
      <c r="N15" s="102">
        <v>13187</v>
      </c>
      <c r="O15" s="139">
        <v>1</v>
      </c>
      <c r="P15" s="102">
        <v>626</v>
      </c>
      <c r="Q15" s="139">
        <v>1</v>
      </c>
      <c r="R15" s="102">
        <v>2</v>
      </c>
      <c r="S15" s="140">
        <v>1</v>
      </c>
      <c r="T15" s="100">
        <v>19192</v>
      </c>
      <c r="U15" s="141">
        <v>0.99999999999999989</v>
      </c>
      <c r="V15" s="100">
        <v>36665</v>
      </c>
      <c r="W15" s="141">
        <v>1</v>
      </c>
      <c r="X15" s="164"/>
    </row>
    <row r="16" spans="2:24" ht="21.9" customHeight="1" thickTop="1" thickBot="1" x14ac:dyDescent="0.3">
      <c r="B16" s="116"/>
      <c r="C16" s="117"/>
      <c r="D16" s="142"/>
      <c r="E16" s="117"/>
      <c r="F16" s="142"/>
      <c r="G16" s="117"/>
      <c r="H16" s="142"/>
      <c r="I16" s="117"/>
      <c r="J16" s="117"/>
      <c r="K16" s="142"/>
      <c r="L16" s="117"/>
      <c r="M16" s="142"/>
      <c r="N16" s="117"/>
      <c r="O16" s="142"/>
      <c r="P16" s="117"/>
      <c r="Q16" s="142"/>
      <c r="R16" s="117"/>
      <c r="S16" s="142"/>
      <c r="T16" s="117"/>
      <c r="U16" s="142"/>
      <c r="V16" s="117"/>
      <c r="W16" s="142"/>
    </row>
    <row r="17" spans="2:23" ht="21.9" customHeight="1" thickTop="1" x14ac:dyDescent="0.25">
      <c r="B17" s="119" t="s">
        <v>217</v>
      </c>
      <c r="C17" s="120"/>
      <c r="D17" s="120"/>
      <c r="E17" s="121"/>
      <c r="F17" s="175"/>
      <c r="G17" s="122"/>
      <c r="H17" s="122"/>
      <c r="I17" s="122"/>
      <c r="J17" s="175"/>
      <c r="K17" s="122"/>
      <c r="L17" s="122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</row>
    <row r="18" spans="2:23" ht="21.9" customHeight="1" thickBot="1" x14ac:dyDescent="0.35">
      <c r="B18" s="124" t="s">
        <v>218</v>
      </c>
      <c r="C18" s="125"/>
      <c r="D18" s="125"/>
      <c r="E18" s="126"/>
      <c r="F18" s="122"/>
      <c r="G18" s="122"/>
      <c r="H18" s="122"/>
      <c r="I18" s="122"/>
      <c r="J18" s="122"/>
      <c r="K18" s="122"/>
      <c r="L18" s="122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2:23" ht="15.75" thickTop="1" x14ac:dyDescent="0.25">
      <c r="B19" s="122"/>
      <c r="C19" s="122"/>
      <c r="D19" s="122"/>
      <c r="E19" s="122"/>
      <c r="F19" s="122"/>
      <c r="G19" s="122"/>
      <c r="H19" s="122"/>
      <c r="I19" s="122"/>
      <c r="J19" s="123"/>
      <c r="K19" s="122"/>
      <c r="L19" s="122"/>
      <c r="M19" s="122"/>
      <c r="N19" s="122"/>
      <c r="O19" s="122"/>
      <c r="P19" s="122"/>
      <c r="Q19" s="122"/>
      <c r="R19" s="122"/>
      <c r="S19" s="122"/>
      <c r="T19" s="123"/>
      <c r="U19" s="122"/>
      <c r="V19" s="122"/>
      <c r="W19" s="122"/>
    </row>
    <row r="20" spans="2:23" ht="15" x14ac:dyDescent="0.25">
      <c r="B20" s="122"/>
      <c r="C20" s="122"/>
      <c r="D20" s="122"/>
      <c r="E20" s="122"/>
      <c r="F20" s="122"/>
      <c r="G20" s="122"/>
      <c r="H20" s="122"/>
      <c r="I20" s="122"/>
      <c r="J20" s="123"/>
      <c r="K20" s="122"/>
      <c r="L20" s="122"/>
      <c r="M20" s="122"/>
      <c r="N20" s="122"/>
      <c r="O20" s="122"/>
      <c r="P20" s="122"/>
      <c r="Q20" s="122"/>
      <c r="R20" s="122"/>
      <c r="S20" s="122"/>
      <c r="T20" s="123"/>
      <c r="U20" s="122"/>
      <c r="V20" s="122"/>
      <c r="W20" s="122"/>
    </row>
    <row r="21" spans="2:23" ht="15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</row>
    <row r="22" spans="2:23" ht="15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</row>
    <row r="23" spans="2:23" ht="15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</row>
    <row r="24" spans="2:23" ht="15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</row>
    <row r="25" spans="2:23" ht="15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</row>
    <row r="26" spans="2:23" ht="15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</row>
    <row r="27" spans="2:23" x14ac:dyDescent="0.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</row>
    <row r="28" spans="2:23" x14ac:dyDescent="0.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</row>
    <row r="29" spans="2:23" x14ac:dyDescent="0.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</row>
    <row r="30" spans="2:23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2:23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2:23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</row>
    <row r="33" spans="2:23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</row>
    <row r="34" spans="2:23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</row>
    <row r="35" spans="2:23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2:23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2:23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</row>
    <row r="38" spans="2:23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2:23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2:23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2:23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</row>
    <row r="42" spans="2:23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</row>
    <row r="43" spans="2:23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</row>
    <row r="44" spans="2:23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spans="2:23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spans="2:23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2:23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</row>
    <row r="48" spans="2:23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</row>
    <row r="49" spans="2:23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</row>
    <row r="50" spans="2:23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2:23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</row>
    <row r="52" spans="2:23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</row>
    <row r="53" spans="2:23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</row>
    <row r="54" spans="2:23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</row>
    <row r="55" spans="2:23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</row>
    <row r="56" spans="2:23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</row>
    <row r="57" spans="2:23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</row>
    <row r="58" spans="2:23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</row>
    <row r="59" spans="2:23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</row>
    <row r="60" spans="2:23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</row>
    <row r="61" spans="2:23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</row>
    <row r="62" spans="2:23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</row>
    <row r="63" spans="2:23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</row>
    <row r="64" spans="2:23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</row>
    <row r="65" spans="2:23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</row>
    <row r="66" spans="2:23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</row>
    <row r="67" spans="2:23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</row>
    <row r="68" spans="2:23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</row>
    <row r="69" spans="2:23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0" spans="2:23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</row>
    <row r="71" spans="2:23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</row>
    <row r="72" spans="2:23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</row>
    <row r="73" spans="2:23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</row>
    <row r="74" spans="2:23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</row>
    <row r="75" spans="2:23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</row>
    <row r="76" spans="2:23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</row>
    <row r="77" spans="2:23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</row>
    <row r="78" spans="2:23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</row>
    <row r="79" spans="2:23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</row>
    <row r="80" spans="2:23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</row>
    <row r="81" spans="2:23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</row>
    <row r="82" spans="2:23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</row>
    <row r="83" spans="2:23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</row>
    <row r="84" spans="2:23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</row>
    <row r="85" spans="2:23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</row>
    <row r="86" spans="2:23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</row>
    <row r="87" spans="2:23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</row>
    <row r="88" spans="2:23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</row>
    <row r="89" spans="2:23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</row>
    <row r="90" spans="2:23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</row>
    <row r="91" spans="2:23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</row>
    <row r="92" spans="2:23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</row>
    <row r="93" spans="2:23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</row>
    <row r="94" spans="2:23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</row>
    <row r="95" spans="2:23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</row>
    <row r="96" spans="2:23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</row>
    <row r="97" spans="2:23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</row>
    <row r="98" spans="2:23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</row>
    <row r="99" spans="2:23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</row>
    <row r="100" spans="2:23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</row>
    <row r="101" spans="2:23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</row>
    <row r="102" spans="2:23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</row>
    <row r="103" spans="2:23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</row>
    <row r="104" spans="2:23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</row>
    <row r="105" spans="2:23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</row>
    <row r="106" spans="2:23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</row>
    <row r="107" spans="2:23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2:23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2:23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2:23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2:23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2:23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</row>
    <row r="113" spans="2:23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</row>
    <row r="114" spans="2:23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</row>
    <row r="115" spans="2:23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</row>
    <row r="116" spans="2:23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</row>
    <row r="117" spans="2:23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</row>
    <row r="118" spans="2:23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</row>
    <row r="119" spans="2:23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</row>
    <row r="120" spans="2:23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</row>
    <row r="121" spans="2:23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</row>
    <row r="122" spans="2:23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</row>
    <row r="123" spans="2:23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</row>
    <row r="124" spans="2:23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</row>
    <row r="125" spans="2:23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</row>
    <row r="126" spans="2:23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</row>
    <row r="127" spans="2:23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</row>
    <row r="128" spans="2:23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</row>
    <row r="129" spans="2:23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</row>
    <row r="130" spans="2:23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</row>
    <row r="131" spans="2:23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</row>
    <row r="132" spans="2:23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</row>
    <row r="133" spans="2:23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</row>
    <row r="134" spans="2:23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</row>
    <row r="135" spans="2:23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</row>
    <row r="136" spans="2:23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</row>
    <row r="137" spans="2:23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</row>
    <row r="138" spans="2:23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</row>
    <row r="139" spans="2:23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</row>
    <row r="140" spans="2:23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</row>
    <row r="141" spans="2:23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</row>
    <row r="142" spans="2:23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</row>
    <row r="143" spans="2:23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</row>
    <row r="144" spans="2:23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</row>
    <row r="145" spans="2:23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</row>
    <row r="146" spans="2:23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</row>
    <row r="147" spans="2:23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</row>
    <row r="148" spans="2:23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</row>
    <row r="149" spans="2:23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</row>
    <row r="150" spans="2:23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</row>
    <row r="151" spans="2:23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</row>
    <row r="152" spans="2:23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</row>
    <row r="153" spans="2:23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</row>
    <row r="154" spans="2:23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</row>
    <row r="155" spans="2:23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</row>
    <row r="156" spans="2:23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</row>
    <row r="157" spans="2:23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</row>
    <row r="158" spans="2:23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</row>
    <row r="159" spans="2:23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</row>
    <row r="160" spans="2:23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</row>
    <row r="161" spans="2:23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</row>
    <row r="162" spans="2:23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</row>
    <row r="163" spans="2:23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</row>
    <row r="164" spans="2:23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</row>
    <row r="165" spans="2:23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</row>
    <row r="166" spans="2:23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</row>
    <row r="167" spans="2:23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</row>
    <row r="168" spans="2:23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</row>
    <row r="169" spans="2:23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</row>
    <row r="170" spans="2:23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</row>
    <row r="171" spans="2:23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</row>
    <row r="172" spans="2:23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</row>
    <row r="173" spans="2:23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</row>
    <row r="174" spans="2:23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</row>
    <row r="175" spans="2:23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</row>
    <row r="176" spans="2:23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</row>
    <row r="177" spans="2:23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</row>
    <row r="178" spans="2:23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</row>
    <row r="179" spans="2:23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</row>
    <row r="180" spans="2:23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</row>
    <row r="181" spans="2:23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</row>
    <row r="182" spans="2:23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</row>
    <row r="183" spans="2:23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</row>
    <row r="184" spans="2:23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</row>
    <row r="185" spans="2:23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</row>
    <row r="186" spans="2:23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</row>
    <row r="187" spans="2:23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</row>
    <row r="188" spans="2:23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</row>
    <row r="189" spans="2:23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</row>
    <row r="190" spans="2:23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</row>
    <row r="191" spans="2:23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</row>
    <row r="192" spans="2:23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</row>
    <row r="193" spans="2:23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</row>
    <row r="194" spans="2:23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</row>
    <row r="195" spans="2:23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</row>
    <row r="196" spans="2:23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</row>
    <row r="197" spans="2:23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</row>
    <row r="198" spans="2:23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</row>
    <row r="199" spans="2:23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</row>
    <row r="200" spans="2:23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</row>
    <row r="201" spans="2:23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</row>
    <row r="202" spans="2:23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</row>
    <row r="203" spans="2:23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</row>
    <row r="204" spans="2:23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</row>
    <row r="205" spans="2:23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</row>
    <row r="206" spans="2:23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</row>
    <row r="207" spans="2:23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</row>
    <row r="208" spans="2:23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</row>
    <row r="209" spans="2:23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</row>
    <row r="210" spans="2:23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</row>
    <row r="211" spans="2:23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</row>
    <row r="212" spans="2:23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</row>
    <row r="213" spans="2:23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</row>
    <row r="214" spans="2:23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</row>
    <row r="215" spans="2:23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</row>
    <row r="216" spans="2:23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</row>
    <row r="217" spans="2:23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</row>
    <row r="218" spans="2:23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</row>
    <row r="219" spans="2:23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</row>
    <row r="220" spans="2:23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</row>
    <row r="221" spans="2:23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</row>
    <row r="222" spans="2:23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</row>
    <row r="223" spans="2:23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</row>
    <row r="224" spans="2:23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</row>
    <row r="225" spans="2:23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</row>
    <row r="226" spans="2:23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</row>
    <row r="227" spans="2:23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</row>
    <row r="228" spans="2:23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</row>
    <row r="229" spans="2:23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</row>
    <row r="230" spans="2:23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</row>
    <row r="231" spans="2:23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</row>
    <row r="232" spans="2:23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</row>
    <row r="233" spans="2:23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</row>
    <row r="234" spans="2:23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</row>
    <row r="235" spans="2:23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</row>
    <row r="236" spans="2:23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</row>
    <row r="237" spans="2:23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</row>
    <row r="238" spans="2:23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</row>
    <row r="239" spans="2:23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</row>
    <row r="240" spans="2:23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</row>
    <row r="241" spans="2:23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</row>
    <row r="242" spans="2:23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</row>
    <row r="243" spans="2:23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</row>
    <row r="244" spans="2:23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</row>
    <row r="245" spans="2:23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</row>
    <row r="246" spans="2:23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</row>
    <row r="247" spans="2:23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</row>
    <row r="248" spans="2:23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</row>
    <row r="249" spans="2:23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</row>
    <row r="250" spans="2:23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</row>
    <row r="251" spans="2:23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</row>
    <row r="252" spans="2:23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</row>
    <row r="253" spans="2:23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</row>
    <row r="254" spans="2:23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</row>
    <row r="255" spans="2:23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</row>
    <row r="256" spans="2:23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</row>
    <row r="257" spans="2:23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</row>
    <row r="258" spans="2:23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</row>
    <row r="259" spans="2:23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</row>
    <row r="260" spans="2:23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</row>
    <row r="261" spans="2:23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</row>
    <row r="262" spans="2:23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</row>
    <row r="263" spans="2:23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</row>
    <row r="264" spans="2:23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</row>
    <row r="265" spans="2:23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</row>
    <row r="266" spans="2:23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</row>
    <row r="267" spans="2:23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</row>
    <row r="268" spans="2:23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</row>
    <row r="269" spans="2:23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</row>
    <row r="270" spans="2:23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</row>
    <row r="271" spans="2:23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</row>
    <row r="272" spans="2:23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</row>
    <row r="273" spans="2:23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</row>
    <row r="274" spans="2:23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</row>
    <row r="275" spans="2:23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</row>
    <row r="276" spans="2:23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</row>
    <row r="277" spans="2:23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</row>
    <row r="278" spans="2:23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</row>
    <row r="279" spans="2:23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</row>
    <row r="280" spans="2:23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</row>
    <row r="281" spans="2:23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</row>
    <row r="282" spans="2:23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</row>
    <row r="283" spans="2:23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</row>
    <row r="284" spans="2:23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</row>
    <row r="285" spans="2:23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</row>
    <row r="286" spans="2:23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</row>
    <row r="287" spans="2:23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</row>
    <row r="288" spans="2:23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</row>
    <row r="289" spans="2:23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</row>
    <row r="290" spans="2:23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</row>
    <row r="291" spans="2:23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</row>
    <row r="292" spans="2:23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</row>
    <row r="293" spans="2:23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</row>
    <row r="294" spans="2:23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</row>
    <row r="295" spans="2:23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</row>
    <row r="296" spans="2:23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</row>
    <row r="297" spans="2:23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</row>
    <row r="298" spans="2:23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</row>
    <row r="299" spans="2:23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</row>
    <row r="300" spans="2:23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</row>
    <row r="301" spans="2:23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</row>
    <row r="302" spans="2:23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</row>
    <row r="303" spans="2:23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</row>
  </sheetData>
  <mergeCells count="17">
    <mergeCell ref="E6:F6"/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70"/>
  <sheetViews>
    <sheetView topLeftCell="O5" zoomScale="80" zoomScaleNormal="80" workbookViewId="0">
      <selection activeCell="C7" sqref="C7:R14"/>
    </sheetView>
  </sheetViews>
  <sheetFormatPr defaultColWidth="11.44140625" defaultRowHeight="14.4" x14ac:dyDescent="0.3"/>
  <cols>
    <col min="1" max="1" width="2.6640625" style="81" customWidth="1"/>
    <col min="2" max="18" width="15.6640625" style="63" customWidth="1"/>
    <col min="19" max="16384" width="11.44140625" style="81"/>
  </cols>
  <sheetData>
    <row r="1" spans="2:19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9" ht="24.9" customHeight="1" thickTop="1" thickBot="1" x14ac:dyDescent="0.35">
      <c r="B2" s="271" t="s">
        <v>293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</row>
    <row r="3" spans="2:19" ht="24.9" customHeight="1" thickTop="1" thickBot="1" x14ac:dyDescent="0.35">
      <c r="B3" s="274" t="s">
        <v>245</v>
      </c>
      <c r="C3" s="285" t="s">
        <v>39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65" t="s">
        <v>31</v>
      </c>
    </row>
    <row r="4" spans="2:19" ht="24.9" customHeight="1" thickTop="1" thickBot="1" x14ac:dyDescent="0.35">
      <c r="B4" s="310"/>
      <c r="C4" s="290" t="s">
        <v>40</v>
      </c>
      <c r="D4" s="285"/>
      <c r="E4" s="285"/>
      <c r="F4" s="285"/>
      <c r="G4" s="295"/>
      <c r="H4" s="290" t="s">
        <v>41</v>
      </c>
      <c r="I4" s="285"/>
      <c r="J4" s="285"/>
      <c r="K4" s="285"/>
      <c r="L4" s="295"/>
      <c r="M4" s="339" t="s">
        <v>42</v>
      </c>
      <c r="N4" s="339"/>
      <c r="O4" s="339"/>
      <c r="P4" s="339"/>
      <c r="Q4" s="339"/>
      <c r="R4" s="266"/>
    </row>
    <row r="5" spans="2:19" ht="24.9" customHeight="1" thickTop="1" thickBot="1" x14ac:dyDescent="0.35">
      <c r="B5" s="310"/>
      <c r="C5" s="290" t="s">
        <v>81</v>
      </c>
      <c r="D5" s="285"/>
      <c r="E5" s="285"/>
      <c r="F5" s="295"/>
      <c r="G5" s="274" t="s">
        <v>31</v>
      </c>
      <c r="H5" s="290" t="s">
        <v>81</v>
      </c>
      <c r="I5" s="285"/>
      <c r="J5" s="285"/>
      <c r="K5" s="295"/>
      <c r="L5" s="274" t="s">
        <v>31</v>
      </c>
      <c r="M5" s="290" t="s">
        <v>81</v>
      </c>
      <c r="N5" s="285"/>
      <c r="O5" s="285"/>
      <c r="P5" s="295"/>
      <c r="Q5" s="274" t="s">
        <v>31</v>
      </c>
      <c r="R5" s="266"/>
    </row>
    <row r="6" spans="2:19" ht="24.9" customHeight="1" thickTop="1" thickBot="1" x14ac:dyDescent="0.35">
      <c r="B6" s="311"/>
      <c r="C6" s="84" t="s">
        <v>33</v>
      </c>
      <c r="D6" s="86" t="s">
        <v>194</v>
      </c>
      <c r="E6" s="86" t="s">
        <v>195</v>
      </c>
      <c r="F6" s="181" t="s">
        <v>34</v>
      </c>
      <c r="G6" s="276"/>
      <c r="H6" s="84" t="s">
        <v>33</v>
      </c>
      <c r="I6" s="86" t="s">
        <v>194</v>
      </c>
      <c r="J6" s="86" t="s">
        <v>195</v>
      </c>
      <c r="K6" s="181" t="s">
        <v>34</v>
      </c>
      <c r="L6" s="276"/>
      <c r="M6" s="84" t="s">
        <v>33</v>
      </c>
      <c r="N6" s="86" t="s">
        <v>194</v>
      </c>
      <c r="O6" s="86" t="s">
        <v>195</v>
      </c>
      <c r="P6" s="181" t="s">
        <v>34</v>
      </c>
      <c r="Q6" s="276"/>
      <c r="R6" s="267"/>
    </row>
    <row r="7" spans="2:19" ht="21.9" customHeight="1" thickTop="1" x14ac:dyDescent="0.25">
      <c r="B7" s="174" t="s">
        <v>74</v>
      </c>
      <c r="C7" s="89">
        <v>148</v>
      </c>
      <c r="D7" s="91">
        <v>301</v>
      </c>
      <c r="E7" s="91">
        <v>0</v>
      </c>
      <c r="F7" s="178">
        <v>0</v>
      </c>
      <c r="G7" s="182">
        <v>449</v>
      </c>
      <c r="H7" s="89">
        <v>1493</v>
      </c>
      <c r="I7" s="91">
        <v>2973</v>
      </c>
      <c r="J7" s="91">
        <v>122</v>
      </c>
      <c r="K7" s="178">
        <v>0</v>
      </c>
      <c r="L7" s="182">
        <v>4588</v>
      </c>
      <c r="M7" s="89">
        <v>736</v>
      </c>
      <c r="N7" s="91">
        <v>1497</v>
      </c>
      <c r="O7" s="91">
        <v>108</v>
      </c>
      <c r="P7" s="178">
        <v>0</v>
      </c>
      <c r="Q7" s="182">
        <v>2341</v>
      </c>
      <c r="R7" s="182">
        <v>7378</v>
      </c>
      <c r="S7" s="94"/>
    </row>
    <row r="8" spans="2:19" ht="21.9" customHeight="1" x14ac:dyDescent="0.25">
      <c r="B8" s="174" t="s">
        <v>75</v>
      </c>
      <c r="C8" s="89">
        <v>188</v>
      </c>
      <c r="D8" s="91">
        <v>282</v>
      </c>
      <c r="E8" s="91">
        <v>3</v>
      </c>
      <c r="F8" s="178">
        <v>0</v>
      </c>
      <c r="G8" s="182">
        <v>473</v>
      </c>
      <c r="H8" s="89">
        <v>1614</v>
      </c>
      <c r="I8" s="91">
        <v>2965</v>
      </c>
      <c r="J8" s="91">
        <v>151</v>
      </c>
      <c r="K8" s="178">
        <v>1</v>
      </c>
      <c r="L8" s="182">
        <v>4731</v>
      </c>
      <c r="M8" s="89">
        <v>760</v>
      </c>
      <c r="N8" s="91">
        <v>1465</v>
      </c>
      <c r="O8" s="91">
        <v>127</v>
      </c>
      <c r="P8" s="178">
        <v>0</v>
      </c>
      <c r="Q8" s="182">
        <v>2352</v>
      </c>
      <c r="R8" s="182">
        <v>7556</v>
      </c>
      <c r="S8" s="94"/>
    </row>
    <row r="9" spans="2:19" ht="21.9" customHeight="1" x14ac:dyDescent="0.25">
      <c r="B9" s="174" t="s">
        <v>76</v>
      </c>
      <c r="C9" s="89">
        <v>153</v>
      </c>
      <c r="D9" s="91">
        <v>241</v>
      </c>
      <c r="E9" s="91">
        <v>2</v>
      </c>
      <c r="F9" s="178">
        <v>0</v>
      </c>
      <c r="G9" s="182">
        <v>396</v>
      </c>
      <c r="H9" s="89">
        <v>1258</v>
      </c>
      <c r="I9" s="91">
        <v>2422</v>
      </c>
      <c r="J9" s="91">
        <v>118</v>
      </c>
      <c r="K9" s="178">
        <v>0</v>
      </c>
      <c r="L9" s="182">
        <v>3798</v>
      </c>
      <c r="M9" s="89">
        <v>609</v>
      </c>
      <c r="N9" s="91">
        <v>1190</v>
      </c>
      <c r="O9" s="91">
        <v>80</v>
      </c>
      <c r="P9" s="178">
        <v>0</v>
      </c>
      <c r="Q9" s="182">
        <v>1879</v>
      </c>
      <c r="R9" s="182">
        <v>6073</v>
      </c>
      <c r="S9" s="94"/>
    </row>
    <row r="10" spans="2:19" ht="21.9" customHeight="1" x14ac:dyDescent="0.25">
      <c r="B10" s="174" t="s">
        <v>77</v>
      </c>
      <c r="C10" s="89">
        <v>170</v>
      </c>
      <c r="D10" s="91">
        <v>240</v>
      </c>
      <c r="E10" s="91">
        <v>2</v>
      </c>
      <c r="F10" s="178">
        <v>0</v>
      </c>
      <c r="G10" s="182">
        <v>412</v>
      </c>
      <c r="H10" s="89">
        <v>1491</v>
      </c>
      <c r="I10" s="91">
        <v>2578</v>
      </c>
      <c r="J10" s="91">
        <v>117</v>
      </c>
      <c r="K10" s="178">
        <v>0</v>
      </c>
      <c r="L10" s="182">
        <v>4186</v>
      </c>
      <c r="M10" s="89">
        <v>735</v>
      </c>
      <c r="N10" s="91">
        <v>1342</v>
      </c>
      <c r="O10" s="91">
        <v>125</v>
      </c>
      <c r="P10" s="178">
        <v>1</v>
      </c>
      <c r="Q10" s="182">
        <v>2203</v>
      </c>
      <c r="R10" s="182">
        <v>6801</v>
      </c>
      <c r="S10" s="94"/>
    </row>
    <row r="11" spans="2:19" ht="21.9" customHeight="1" x14ac:dyDescent="0.25">
      <c r="B11" s="174" t="s">
        <v>78</v>
      </c>
      <c r="C11" s="89">
        <v>143</v>
      </c>
      <c r="D11" s="91">
        <v>180</v>
      </c>
      <c r="E11" s="91">
        <v>3</v>
      </c>
      <c r="F11" s="178">
        <v>0</v>
      </c>
      <c r="G11" s="182">
        <v>326</v>
      </c>
      <c r="H11" s="89">
        <v>1390</v>
      </c>
      <c r="I11" s="91">
        <v>2052</v>
      </c>
      <c r="J11" s="91">
        <v>102</v>
      </c>
      <c r="K11" s="178">
        <v>0</v>
      </c>
      <c r="L11" s="182">
        <v>3544</v>
      </c>
      <c r="M11" s="89">
        <v>645</v>
      </c>
      <c r="N11" s="91">
        <v>930</v>
      </c>
      <c r="O11" s="91">
        <v>87</v>
      </c>
      <c r="P11" s="178">
        <v>0</v>
      </c>
      <c r="Q11" s="182">
        <v>1662</v>
      </c>
      <c r="R11" s="182">
        <v>5532</v>
      </c>
      <c r="S11" s="94"/>
    </row>
    <row r="12" spans="2:19" ht="21.9" customHeight="1" x14ac:dyDescent="0.25">
      <c r="B12" s="174" t="s">
        <v>79</v>
      </c>
      <c r="C12" s="89">
        <v>41</v>
      </c>
      <c r="D12" s="91">
        <v>66</v>
      </c>
      <c r="E12" s="91">
        <v>1</v>
      </c>
      <c r="F12" s="178">
        <v>0</v>
      </c>
      <c r="G12" s="182">
        <v>108</v>
      </c>
      <c r="H12" s="89">
        <v>398</v>
      </c>
      <c r="I12" s="91">
        <v>782</v>
      </c>
      <c r="J12" s="91">
        <v>29</v>
      </c>
      <c r="K12" s="178">
        <v>0</v>
      </c>
      <c r="L12" s="182">
        <v>1209</v>
      </c>
      <c r="M12" s="89">
        <v>135</v>
      </c>
      <c r="N12" s="91">
        <v>256</v>
      </c>
      <c r="O12" s="91">
        <v>24</v>
      </c>
      <c r="P12" s="178">
        <v>0</v>
      </c>
      <c r="Q12" s="182">
        <v>415</v>
      </c>
      <c r="R12" s="182">
        <v>1732</v>
      </c>
      <c r="S12" s="94"/>
    </row>
    <row r="13" spans="2:19" ht="21.9" customHeight="1" thickBot="1" x14ac:dyDescent="0.3">
      <c r="B13" s="174" t="s">
        <v>80</v>
      </c>
      <c r="C13" s="89">
        <v>35</v>
      </c>
      <c r="D13" s="91">
        <v>63</v>
      </c>
      <c r="E13" s="91">
        <v>0</v>
      </c>
      <c r="F13" s="178">
        <v>0</v>
      </c>
      <c r="G13" s="182">
        <v>98</v>
      </c>
      <c r="H13" s="89">
        <v>358</v>
      </c>
      <c r="I13" s="91">
        <v>751</v>
      </c>
      <c r="J13" s="91">
        <v>41</v>
      </c>
      <c r="K13" s="178">
        <v>0</v>
      </c>
      <c r="L13" s="182">
        <v>1150</v>
      </c>
      <c r="M13" s="89">
        <v>112</v>
      </c>
      <c r="N13" s="91">
        <v>218</v>
      </c>
      <c r="O13" s="91">
        <v>15</v>
      </c>
      <c r="P13" s="178">
        <v>0</v>
      </c>
      <c r="Q13" s="182">
        <v>345</v>
      </c>
      <c r="R13" s="182">
        <v>1593</v>
      </c>
      <c r="S13" s="94"/>
    </row>
    <row r="14" spans="2:19" ht="21.9" customHeight="1" thickTop="1" thickBot="1" x14ac:dyDescent="0.3">
      <c r="B14" s="99" t="s">
        <v>31</v>
      </c>
      <c r="C14" s="154">
        <v>878</v>
      </c>
      <c r="D14" s="155">
        <v>1373</v>
      </c>
      <c r="E14" s="155">
        <v>11</v>
      </c>
      <c r="F14" s="183">
        <v>0</v>
      </c>
      <c r="G14" s="156">
        <v>2262</v>
      </c>
      <c r="H14" s="154">
        <v>8002</v>
      </c>
      <c r="I14" s="155">
        <v>14523</v>
      </c>
      <c r="J14" s="155">
        <v>680</v>
      </c>
      <c r="K14" s="183">
        <v>1</v>
      </c>
      <c r="L14" s="156">
        <v>23206</v>
      </c>
      <c r="M14" s="154">
        <v>3732</v>
      </c>
      <c r="N14" s="155">
        <v>6898</v>
      </c>
      <c r="O14" s="155">
        <v>566</v>
      </c>
      <c r="P14" s="183">
        <v>1</v>
      </c>
      <c r="Q14" s="156">
        <v>11197</v>
      </c>
      <c r="R14" s="156">
        <v>36665</v>
      </c>
      <c r="S14" s="105"/>
    </row>
    <row r="15" spans="2:19" ht="21.9" customHeight="1" thickTop="1" thickBot="1" x14ac:dyDescent="0.3">
      <c r="B15" s="116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spans="2:19" ht="21.9" customHeight="1" thickTop="1" x14ac:dyDescent="0.25">
      <c r="B16" s="119" t="s">
        <v>217</v>
      </c>
      <c r="C16" s="120"/>
      <c r="D16" s="120"/>
      <c r="E16" s="121"/>
      <c r="F16" s="175"/>
      <c r="G16" s="122"/>
      <c r="H16" s="122"/>
      <c r="I16" s="122"/>
      <c r="J16" s="175"/>
      <c r="K16" s="122"/>
      <c r="L16" s="122"/>
      <c r="M16" s="81"/>
      <c r="N16" s="81"/>
      <c r="O16" s="81"/>
      <c r="P16" s="81"/>
      <c r="Q16" s="81"/>
      <c r="R16" s="81"/>
    </row>
    <row r="17" spans="2:18" ht="21.9" customHeight="1" thickBot="1" x14ac:dyDescent="0.35">
      <c r="B17" s="124" t="s">
        <v>218</v>
      </c>
      <c r="C17" s="125"/>
      <c r="D17" s="125"/>
      <c r="E17" s="126"/>
      <c r="F17" s="122"/>
      <c r="G17" s="122"/>
      <c r="H17" s="122"/>
      <c r="I17" s="122"/>
      <c r="J17" s="122"/>
      <c r="K17" s="122"/>
      <c r="L17" s="122"/>
      <c r="M17" s="81"/>
      <c r="N17" s="81"/>
      <c r="O17" s="81"/>
      <c r="P17" s="81"/>
      <c r="Q17" s="81"/>
      <c r="R17" s="81"/>
    </row>
    <row r="18" spans="2:18" ht="15.75" thickTop="1" x14ac:dyDescent="0.25"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70"/>
      <c r="O18" s="122"/>
      <c r="P18" s="122"/>
      <c r="Q18" s="122"/>
      <c r="R18" s="122"/>
    </row>
    <row r="19" spans="2:18" ht="15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ht="15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ht="15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ht="15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ht="15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ht="15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ht="15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ht="15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ht="15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x14ac:dyDescent="0.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3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3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3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3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3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3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3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3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3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3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3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3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3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3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3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3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3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3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3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3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3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3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3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3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3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3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3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3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3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3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3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3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3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3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3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3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3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3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3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3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3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3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3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3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3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3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3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3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3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3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3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3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3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3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3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3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3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3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3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3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3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3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3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3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3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3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3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3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3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3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3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3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3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3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3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3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3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3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3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3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3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3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3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3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3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3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3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3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3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3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3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3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3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3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3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3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3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3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3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3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3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3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3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3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3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3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3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3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3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3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3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3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3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3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3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3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3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3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3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3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3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3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3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3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3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3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  <row r="648" spans="2:18" x14ac:dyDescent="0.3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</row>
    <row r="649" spans="2:18" x14ac:dyDescent="0.3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</row>
    <row r="650" spans="2:18" x14ac:dyDescent="0.3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</row>
    <row r="651" spans="2:18" x14ac:dyDescent="0.3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</row>
    <row r="652" spans="2:18" x14ac:dyDescent="0.3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</row>
    <row r="653" spans="2:18" x14ac:dyDescent="0.3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</row>
    <row r="654" spans="2:18" x14ac:dyDescent="0.3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</row>
    <row r="655" spans="2:18" x14ac:dyDescent="0.3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</row>
    <row r="656" spans="2:18" x14ac:dyDescent="0.3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</row>
    <row r="657" spans="2:18" x14ac:dyDescent="0.3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</row>
    <row r="658" spans="2:18" x14ac:dyDescent="0.3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</row>
    <row r="659" spans="2:18" x14ac:dyDescent="0.3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</row>
    <row r="660" spans="2:18" x14ac:dyDescent="0.3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</row>
    <row r="661" spans="2:18" x14ac:dyDescent="0.3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</row>
    <row r="662" spans="2:18" x14ac:dyDescent="0.3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</row>
    <row r="663" spans="2:18" x14ac:dyDescent="0.3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</row>
    <row r="664" spans="2:18" x14ac:dyDescent="0.3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</row>
    <row r="665" spans="2:18" x14ac:dyDescent="0.3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</row>
    <row r="666" spans="2:18" x14ac:dyDescent="0.3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</row>
    <row r="667" spans="2:18" x14ac:dyDescent="0.3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</row>
    <row r="668" spans="2:18" x14ac:dyDescent="0.3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</row>
    <row r="669" spans="2:18" x14ac:dyDescent="0.3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</row>
    <row r="670" spans="2:18" x14ac:dyDescent="0.3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</row>
    <row r="671" spans="2:18" x14ac:dyDescent="0.3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</row>
    <row r="672" spans="2:18" x14ac:dyDescent="0.3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</row>
    <row r="673" spans="2:18" x14ac:dyDescent="0.3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</row>
    <row r="674" spans="2:18" x14ac:dyDescent="0.3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</row>
    <row r="675" spans="2:18" x14ac:dyDescent="0.3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</row>
    <row r="676" spans="2:18" x14ac:dyDescent="0.3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</row>
    <row r="677" spans="2:18" x14ac:dyDescent="0.3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</row>
    <row r="678" spans="2:18" x14ac:dyDescent="0.3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</row>
    <row r="679" spans="2:18" x14ac:dyDescent="0.3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</row>
    <row r="680" spans="2:18" x14ac:dyDescent="0.3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</row>
    <row r="681" spans="2:18" x14ac:dyDescent="0.3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</row>
    <row r="682" spans="2:18" x14ac:dyDescent="0.3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</row>
    <row r="683" spans="2:18" x14ac:dyDescent="0.3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</row>
    <row r="684" spans="2:18" x14ac:dyDescent="0.3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</row>
    <row r="685" spans="2:18" x14ac:dyDescent="0.3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</row>
    <row r="686" spans="2:18" x14ac:dyDescent="0.3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</row>
    <row r="687" spans="2:18" x14ac:dyDescent="0.3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</row>
    <row r="688" spans="2:18" x14ac:dyDescent="0.3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</row>
    <row r="689" spans="2:18" x14ac:dyDescent="0.3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</row>
    <row r="690" spans="2:18" x14ac:dyDescent="0.3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</row>
    <row r="691" spans="2:18" x14ac:dyDescent="0.3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</row>
    <row r="692" spans="2:18" x14ac:dyDescent="0.3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</row>
    <row r="693" spans="2:18" x14ac:dyDescent="0.3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</row>
    <row r="694" spans="2:18" x14ac:dyDescent="0.3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</row>
    <row r="695" spans="2:18" x14ac:dyDescent="0.3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</row>
    <row r="696" spans="2:18" x14ac:dyDescent="0.3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</row>
    <row r="697" spans="2:18" x14ac:dyDescent="0.3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</row>
    <row r="698" spans="2:18" x14ac:dyDescent="0.3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</row>
    <row r="699" spans="2:18" x14ac:dyDescent="0.3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</row>
    <row r="700" spans="2:18" x14ac:dyDescent="0.3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</row>
    <row r="701" spans="2:18" x14ac:dyDescent="0.3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</row>
    <row r="702" spans="2:18" x14ac:dyDescent="0.3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</row>
    <row r="703" spans="2:18" x14ac:dyDescent="0.3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</row>
    <row r="704" spans="2:18" x14ac:dyDescent="0.3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</row>
    <row r="705" spans="2:18" x14ac:dyDescent="0.3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</row>
    <row r="706" spans="2:18" x14ac:dyDescent="0.3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</row>
    <row r="707" spans="2:18" x14ac:dyDescent="0.3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</row>
    <row r="708" spans="2:18" x14ac:dyDescent="0.3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</row>
    <row r="709" spans="2:18" x14ac:dyDescent="0.3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</row>
    <row r="710" spans="2:18" x14ac:dyDescent="0.3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</row>
    <row r="711" spans="2:18" x14ac:dyDescent="0.3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</row>
    <row r="712" spans="2:18" x14ac:dyDescent="0.3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</row>
    <row r="713" spans="2:18" x14ac:dyDescent="0.3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</row>
    <row r="714" spans="2:18" x14ac:dyDescent="0.3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</row>
    <row r="715" spans="2:18" x14ac:dyDescent="0.3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</row>
    <row r="716" spans="2:18" x14ac:dyDescent="0.3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</row>
    <row r="717" spans="2:18" x14ac:dyDescent="0.3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</row>
    <row r="718" spans="2:18" x14ac:dyDescent="0.3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</row>
    <row r="719" spans="2:18" x14ac:dyDescent="0.3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</row>
    <row r="720" spans="2:18" x14ac:dyDescent="0.3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</row>
    <row r="721" spans="2:18" x14ac:dyDescent="0.3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</row>
    <row r="722" spans="2:18" x14ac:dyDescent="0.3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</row>
    <row r="723" spans="2:18" x14ac:dyDescent="0.3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</row>
    <row r="724" spans="2:18" x14ac:dyDescent="0.3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</row>
    <row r="725" spans="2:18" x14ac:dyDescent="0.3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</row>
    <row r="726" spans="2:18" x14ac:dyDescent="0.3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</row>
    <row r="727" spans="2:18" x14ac:dyDescent="0.3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</row>
    <row r="728" spans="2:18" x14ac:dyDescent="0.3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</row>
    <row r="729" spans="2:18" x14ac:dyDescent="0.3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</row>
    <row r="730" spans="2:18" x14ac:dyDescent="0.3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</row>
    <row r="731" spans="2:18" x14ac:dyDescent="0.3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</row>
    <row r="732" spans="2:18" x14ac:dyDescent="0.3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</row>
    <row r="733" spans="2:18" x14ac:dyDescent="0.3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</row>
    <row r="734" spans="2:18" x14ac:dyDescent="0.3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</row>
    <row r="735" spans="2:18" x14ac:dyDescent="0.3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</row>
    <row r="736" spans="2:18" x14ac:dyDescent="0.3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</row>
    <row r="737" spans="2:18" x14ac:dyDescent="0.3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</row>
    <row r="738" spans="2:18" x14ac:dyDescent="0.3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</row>
    <row r="739" spans="2:18" x14ac:dyDescent="0.3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</row>
    <row r="740" spans="2:18" x14ac:dyDescent="0.3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</row>
    <row r="741" spans="2:18" x14ac:dyDescent="0.3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</row>
    <row r="742" spans="2:18" x14ac:dyDescent="0.3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</row>
    <row r="743" spans="2:18" x14ac:dyDescent="0.3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</row>
    <row r="744" spans="2:18" x14ac:dyDescent="0.3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</row>
    <row r="745" spans="2:18" x14ac:dyDescent="0.3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</row>
    <row r="746" spans="2:18" x14ac:dyDescent="0.3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</row>
    <row r="747" spans="2:18" x14ac:dyDescent="0.3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</row>
    <row r="748" spans="2:18" x14ac:dyDescent="0.3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</row>
    <row r="749" spans="2:18" x14ac:dyDescent="0.3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</row>
    <row r="750" spans="2:18" x14ac:dyDescent="0.3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</row>
    <row r="751" spans="2:18" x14ac:dyDescent="0.3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</row>
    <row r="752" spans="2:18" x14ac:dyDescent="0.3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</row>
    <row r="753" spans="2:18" x14ac:dyDescent="0.3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</row>
    <row r="754" spans="2:18" x14ac:dyDescent="0.3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</row>
    <row r="755" spans="2:18" x14ac:dyDescent="0.3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</row>
    <row r="756" spans="2:18" x14ac:dyDescent="0.3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</row>
    <row r="757" spans="2:18" x14ac:dyDescent="0.3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</row>
    <row r="758" spans="2:18" x14ac:dyDescent="0.3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</row>
    <row r="759" spans="2:18" x14ac:dyDescent="0.3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</row>
    <row r="760" spans="2:18" x14ac:dyDescent="0.3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</row>
    <row r="761" spans="2:18" x14ac:dyDescent="0.3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</row>
    <row r="762" spans="2:18" x14ac:dyDescent="0.3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</row>
    <row r="763" spans="2:18" x14ac:dyDescent="0.3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</row>
    <row r="764" spans="2:18" x14ac:dyDescent="0.3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</row>
    <row r="765" spans="2:18" x14ac:dyDescent="0.3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</row>
    <row r="766" spans="2:18" x14ac:dyDescent="0.3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</row>
    <row r="767" spans="2:18" x14ac:dyDescent="0.3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</row>
    <row r="768" spans="2:18" x14ac:dyDescent="0.3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</row>
    <row r="769" spans="2:18" x14ac:dyDescent="0.3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</row>
    <row r="770" spans="2:18" x14ac:dyDescent="0.3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</row>
    <row r="771" spans="2:18" x14ac:dyDescent="0.3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</row>
    <row r="772" spans="2:18" x14ac:dyDescent="0.3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</row>
    <row r="773" spans="2:18" x14ac:dyDescent="0.3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</row>
    <row r="774" spans="2:18" x14ac:dyDescent="0.3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</row>
    <row r="775" spans="2:18" x14ac:dyDescent="0.3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</row>
    <row r="776" spans="2:18" x14ac:dyDescent="0.3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</row>
    <row r="777" spans="2:18" x14ac:dyDescent="0.3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</row>
    <row r="778" spans="2:18" x14ac:dyDescent="0.3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</row>
    <row r="779" spans="2:18" x14ac:dyDescent="0.3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</row>
    <row r="780" spans="2:18" x14ac:dyDescent="0.3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</row>
    <row r="781" spans="2:18" x14ac:dyDescent="0.3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</row>
    <row r="782" spans="2:18" x14ac:dyDescent="0.3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</row>
    <row r="783" spans="2:18" x14ac:dyDescent="0.3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</row>
    <row r="784" spans="2:18" x14ac:dyDescent="0.3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</row>
    <row r="785" spans="2:18" x14ac:dyDescent="0.3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</row>
    <row r="786" spans="2:18" x14ac:dyDescent="0.3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</row>
    <row r="787" spans="2:18" x14ac:dyDescent="0.3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</row>
    <row r="788" spans="2:18" x14ac:dyDescent="0.3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</row>
    <row r="789" spans="2:18" x14ac:dyDescent="0.3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</row>
    <row r="790" spans="2:18" x14ac:dyDescent="0.3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</row>
    <row r="791" spans="2:18" x14ac:dyDescent="0.3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</row>
    <row r="792" spans="2:18" x14ac:dyDescent="0.3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</row>
    <row r="793" spans="2:18" x14ac:dyDescent="0.3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</row>
    <row r="794" spans="2:18" x14ac:dyDescent="0.3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</row>
    <row r="795" spans="2:18" x14ac:dyDescent="0.3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</row>
    <row r="796" spans="2:18" x14ac:dyDescent="0.3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</row>
    <row r="797" spans="2:18" x14ac:dyDescent="0.3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</row>
    <row r="798" spans="2:18" x14ac:dyDescent="0.3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</row>
    <row r="799" spans="2:18" x14ac:dyDescent="0.3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</row>
    <row r="800" spans="2:18" x14ac:dyDescent="0.3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</row>
    <row r="801" spans="2:18" x14ac:dyDescent="0.3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</row>
    <row r="802" spans="2:18" x14ac:dyDescent="0.3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</row>
    <row r="803" spans="2:18" x14ac:dyDescent="0.3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</row>
    <row r="804" spans="2:18" x14ac:dyDescent="0.3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</row>
    <row r="805" spans="2:18" x14ac:dyDescent="0.3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</row>
    <row r="806" spans="2:18" x14ac:dyDescent="0.3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</row>
    <row r="807" spans="2:18" x14ac:dyDescent="0.3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</row>
    <row r="808" spans="2:18" x14ac:dyDescent="0.3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</row>
    <row r="809" spans="2:18" x14ac:dyDescent="0.3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</row>
    <row r="810" spans="2:18" x14ac:dyDescent="0.3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</row>
    <row r="811" spans="2:18" x14ac:dyDescent="0.3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</row>
    <row r="812" spans="2:18" x14ac:dyDescent="0.3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</row>
    <row r="813" spans="2:18" x14ac:dyDescent="0.3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</row>
    <row r="814" spans="2:18" x14ac:dyDescent="0.3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</row>
    <row r="815" spans="2:18" x14ac:dyDescent="0.3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</row>
    <row r="816" spans="2:18" x14ac:dyDescent="0.3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</row>
    <row r="817" spans="2:18" x14ac:dyDescent="0.3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</row>
    <row r="818" spans="2:18" x14ac:dyDescent="0.3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</row>
    <row r="819" spans="2:18" x14ac:dyDescent="0.3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</row>
    <row r="820" spans="2:18" x14ac:dyDescent="0.3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</row>
    <row r="821" spans="2:18" x14ac:dyDescent="0.3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</row>
    <row r="822" spans="2:18" x14ac:dyDescent="0.3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</row>
    <row r="823" spans="2:18" x14ac:dyDescent="0.3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</row>
    <row r="824" spans="2:18" x14ac:dyDescent="0.3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</row>
    <row r="825" spans="2:18" x14ac:dyDescent="0.3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</row>
    <row r="826" spans="2:18" x14ac:dyDescent="0.3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</row>
    <row r="827" spans="2:18" x14ac:dyDescent="0.3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</row>
    <row r="828" spans="2:18" x14ac:dyDescent="0.3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</row>
    <row r="829" spans="2:18" x14ac:dyDescent="0.3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</row>
    <row r="830" spans="2:18" x14ac:dyDescent="0.3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</row>
    <row r="831" spans="2:18" x14ac:dyDescent="0.3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</row>
    <row r="832" spans="2:18" x14ac:dyDescent="0.3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</row>
    <row r="833" spans="2:18" x14ac:dyDescent="0.3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</row>
    <row r="834" spans="2:18" x14ac:dyDescent="0.3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</row>
    <row r="835" spans="2:18" x14ac:dyDescent="0.3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</row>
    <row r="836" spans="2:18" x14ac:dyDescent="0.3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</row>
    <row r="837" spans="2:18" x14ac:dyDescent="0.3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</row>
    <row r="838" spans="2:18" x14ac:dyDescent="0.3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</row>
    <row r="839" spans="2:18" x14ac:dyDescent="0.3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</row>
    <row r="840" spans="2:18" x14ac:dyDescent="0.3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</row>
    <row r="841" spans="2:18" x14ac:dyDescent="0.3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</row>
    <row r="842" spans="2:18" x14ac:dyDescent="0.3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</row>
    <row r="843" spans="2:18" x14ac:dyDescent="0.3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</row>
    <row r="844" spans="2:18" x14ac:dyDescent="0.3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</row>
    <row r="845" spans="2:18" x14ac:dyDescent="0.3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</row>
    <row r="846" spans="2:18" x14ac:dyDescent="0.3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</row>
    <row r="847" spans="2:18" x14ac:dyDescent="0.3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</row>
    <row r="848" spans="2:18" x14ac:dyDescent="0.3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</row>
    <row r="849" spans="2:18" x14ac:dyDescent="0.3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</row>
    <row r="850" spans="2:18" x14ac:dyDescent="0.3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</row>
    <row r="851" spans="2:18" x14ac:dyDescent="0.3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</row>
    <row r="852" spans="2:18" x14ac:dyDescent="0.3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</row>
    <row r="853" spans="2:18" x14ac:dyDescent="0.3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</row>
    <row r="854" spans="2:18" x14ac:dyDescent="0.3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</row>
    <row r="855" spans="2:18" x14ac:dyDescent="0.3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</row>
    <row r="856" spans="2:18" x14ac:dyDescent="0.3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</row>
    <row r="857" spans="2:18" x14ac:dyDescent="0.3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</row>
    <row r="858" spans="2:18" x14ac:dyDescent="0.3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</row>
    <row r="859" spans="2:18" x14ac:dyDescent="0.3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</row>
    <row r="860" spans="2:18" x14ac:dyDescent="0.3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</row>
    <row r="861" spans="2:18" x14ac:dyDescent="0.3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</row>
    <row r="862" spans="2:18" x14ac:dyDescent="0.3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</row>
    <row r="863" spans="2:18" x14ac:dyDescent="0.3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</row>
    <row r="864" spans="2:18" x14ac:dyDescent="0.3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</row>
    <row r="865" spans="2:18" x14ac:dyDescent="0.3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</row>
    <row r="866" spans="2:18" x14ac:dyDescent="0.3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</row>
    <row r="867" spans="2:18" x14ac:dyDescent="0.3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</row>
    <row r="868" spans="2:18" x14ac:dyDescent="0.3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</row>
    <row r="869" spans="2:18" x14ac:dyDescent="0.3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</row>
    <row r="870" spans="2:18" x14ac:dyDescent="0.3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</row>
    <row r="871" spans="2:18" x14ac:dyDescent="0.3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</row>
    <row r="872" spans="2:18" x14ac:dyDescent="0.3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</row>
    <row r="873" spans="2:18" x14ac:dyDescent="0.3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</row>
    <row r="874" spans="2:18" x14ac:dyDescent="0.3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</row>
    <row r="875" spans="2:18" x14ac:dyDescent="0.3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</row>
    <row r="876" spans="2:18" x14ac:dyDescent="0.3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</row>
    <row r="877" spans="2:18" x14ac:dyDescent="0.3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</row>
    <row r="878" spans="2:18" x14ac:dyDescent="0.3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</row>
    <row r="879" spans="2:18" x14ac:dyDescent="0.3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</row>
    <row r="880" spans="2:18" x14ac:dyDescent="0.3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</row>
    <row r="881" spans="2:18" x14ac:dyDescent="0.3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</row>
    <row r="882" spans="2:18" x14ac:dyDescent="0.3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</row>
    <row r="883" spans="2:18" x14ac:dyDescent="0.3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</row>
    <row r="884" spans="2:18" x14ac:dyDescent="0.3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</row>
    <row r="885" spans="2:18" x14ac:dyDescent="0.3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</row>
    <row r="886" spans="2:18" x14ac:dyDescent="0.3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</row>
    <row r="887" spans="2:18" x14ac:dyDescent="0.3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</row>
    <row r="888" spans="2:18" x14ac:dyDescent="0.3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</row>
    <row r="889" spans="2:18" x14ac:dyDescent="0.3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</row>
    <row r="890" spans="2:18" x14ac:dyDescent="0.3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</row>
    <row r="891" spans="2:18" x14ac:dyDescent="0.3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</row>
    <row r="892" spans="2:18" x14ac:dyDescent="0.3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</row>
    <row r="893" spans="2:18" x14ac:dyDescent="0.3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</row>
    <row r="894" spans="2:18" x14ac:dyDescent="0.3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</row>
    <row r="895" spans="2:18" x14ac:dyDescent="0.3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</row>
    <row r="896" spans="2:18" x14ac:dyDescent="0.3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</row>
    <row r="897" spans="2:18" x14ac:dyDescent="0.3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</row>
    <row r="898" spans="2:18" x14ac:dyDescent="0.3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</row>
    <row r="899" spans="2:18" x14ac:dyDescent="0.3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</row>
    <row r="900" spans="2:18" x14ac:dyDescent="0.3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</row>
    <row r="901" spans="2:18" x14ac:dyDescent="0.3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</row>
    <row r="902" spans="2:18" x14ac:dyDescent="0.3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</row>
    <row r="903" spans="2:18" x14ac:dyDescent="0.3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</row>
    <row r="904" spans="2:18" x14ac:dyDescent="0.3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</row>
    <row r="905" spans="2:18" x14ac:dyDescent="0.3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</row>
    <row r="906" spans="2:18" x14ac:dyDescent="0.3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</row>
    <row r="907" spans="2:18" x14ac:dyDescent="0.3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</row>
    <row r="908" spans="2:18" x14ac:dyDescent="0.3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</row>
    <row r="909" spans="2:18" x14ac:dyDescent="0.3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</row>
    <row r="910" spans="2:18" x14ac:dyDescent="0.3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</row>
    <row r="911" spans="2:18" x14ac:dyDescent="0.3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</row>
    <row r="912" spans="2:18" x14ac:dyDescent="0.3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</row>
    <row r="913" spans="2:18" x14ac:dyDescent="0.3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</row>
    <row r="914" spans="2:18" x14ac:dyDescent="0.3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</row>
    <row r="915" spans="2:18" x14ac:dyDescent="0.3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</row>
    <row r="916" spans="2:18" x14ac:dyDescent="0.3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</row>
    <row r="917" spans="2:18" x14ac:dyDescent="0.3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</row>
    <row r="918" spans="2:18" x14ac:dyDescent="0.3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</row>
    <row r="919" spans="2:18" x14ac:dyDescent="0.3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</row>
    <row r="920" spans="2:18" x14ac:dyDescent="0.3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</row>
    <row r="921" spans="2:18" x14ac:dyDescent="0.3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</row>
    <row r="922" spans="2:18" x14ac:dyDescent="0.3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</row>
    <row r="923" spans="2:18" x14ac:dyDescent="0.3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</row>
    <row r="924" spans="2:18" x14ac:dyDescent="0.3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</row>
    <row r="925" spans="2:18" x14ac:dyDescent="0.3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</row>
    <row r="926" spans="2:18" x14ac:dyDescent="0.3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</row>
    <row r="927" spans="2:18" x14ac:dyDescent="0.3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</row>
    <row r="928" spans="2:18" x14ac:dyDescent="0.3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</row>
    <row r="929" spans="2:18" x14ac:dyDescent="0.3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</row>
    <row r="930" spans="2:18" x14ac:dyDescent="0.3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</row>
    <row r="931" spans="2:18" x14ac:dyDescent="0.3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</row>
    <row r="932" spans="2:18" x14ac:dyDescent="0.3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</row>
    <row r="933" spans="2:18" x14ac:dyDescent="0.3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</row>
    <row r="934" spans="2:18" x14ac:dyDescent="0.3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</row>
    <row r="935" spans="2:18" x14ac:dyDescent="0.3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</row>
    <row r="936" spans="2:18" x14ac:dyDescent="0.3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</row>
    <row r="937" spans="2:18" x14ac:dyDescent="0.3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</row>
    <row r="938" spans="2:18" x14ac:dyDescent="0.3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</row>
    <row r="939" spans="2:18" x14ac:dyDescent="0.3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</row>
    <row r="940" spans="2:18" x14ac:dyDescent="0.3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</row>
    <row r="941" spans="2:18" x14ac:dyDescent="0.3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</row>
    <row r="942" spans="2:18" x14ac:dyDescent="0.3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</row>
    <row r="943" spans="2:18" x14ac:dyDescent="0.3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</row>
    <row r="944" spans="2:18" x14ac:dyDescent="0.3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</row>
    <row r="945" spans="2:18" x14ac:dyDescent="0.3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</row>
    <row r="946" spans="2:18" x14ac:dyDescent="0.3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</row>
    <row r="947" spans="2:18" x14ac:dyDescent="0.3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</row>
    <row r="948" spans="2:18" x14ac:dyDescent="0.3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</row>
    <row r="949" spans="2:18" x14ac:dyDescent="0.3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</row>
    <row r="950" spans="2:18" x14ac:dyDescent="0.3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</row>
    <row r="951" spans="2:18" x14ac:dyDescent="0.3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</row>
    <row r="952" spans="2:18" x14ac:dyDescent="0.3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</row>
    <row r="953" spans="2:18" x14ac:dyDescent="0.3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</row>
    <row r="954" spans="2:18" x14ac:dyDescent="0.3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</row>
    <row r="955" spans="2:18" x14ac:dyDescent="0.3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</row>
    <row r="956" spans="2:18" x14ac:dyDescent="0.3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</row>
    <row r="957" spans="2:18" x14ac:dyDescent="0.3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</row>
    <row r="958" spans="2:18" x14ac:dyDescent="0.3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</row>
    <row r="959" spans="2:18" x14ac:dyDescent="0.3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</row>
    <row r="960" spans="2:18" x14ac:dyDescent="0.3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</row>
    <row r="961" spans="2:18" x14ac:dyDescent="0.3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</row>
    <row r="962" spans="2:18" x14ac:dyDescent="0.3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</row>
    <row r="963" spans="2:18" x14ac:dyDescent="0.3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</row>
    <row r="964" spans="2:18" x14ac:dyDescent="0.3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</row>
    <row r="965" spans="2:18" x14ac:dyDescent="0.3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</row>
    <row r="966" spans="2:18" x14ac:dyDescent="0.3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</row>
    <row r="967" spans="2:18" x14ac:dyDescent="0.3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</row>
    <row r="968" spans="2:18" x14ac:dyDescent="0.3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</row>
    <row r="969" spans="2:18" x14ac:dyDescent="0.3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</row>
    <row r="970" spans="2:18" x14ac:dyDescent="0.3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</row>
    <row r="971" spans="2:18" x14ac:dyDescent="0.3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</row>
    <row r="972" spans="2:18" x14ac:dyDescent="0.3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</row>
    <row r="973" spans="2:18" x14ac:dyDescent="0.3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</row>
    <row r="974" spans="2:18" x14ac:dyDescent="0.3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</row>
    <row r="975" spans="2:18" x14ac:dyDescent="0.3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</row>
    <row r="976" spans="2:18" x14ac:dyDescent="0.3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</row>
    <row r="977" spans="2:18" x14ac:dyDescent="0.3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</row>
    <row r="978" spans="2:18" x14ac:dyDescent="0.3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</row>
    <row r="979" spans="2:18" x14ac:dyDescent="0.3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</row>
    <row r="980" spans="2:18" x14ac:dyDescent="0.3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</row>
    <row r="981" spans="2:18" x14ac:dyDescent="0.3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</row>
    <row r="982" spans="2:18" x14ac:dyDescent="0.3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</row>
    <row r="983" spans="2:18" x14ac:dyDescent="0.3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</row>
    <row r="984" spans="2:18" x14ac:dyDescent="0.3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</row>
    <row r="985" spans="2:18" x14ac:dyDescent="0.3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</row>
    <row r="986" spans="2:18" x14ac:dyDescent="0.3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</row>
    <row r="987" spans="2:18" x14ac:dyDescent="0.3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</row>
    <row r="988" spans="2:18" x14ac:dyDescent="0.3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</row>
    <row r="989" spans="2:18" x14ac:dyDescent="0.3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</row>
    <row r="990" spans="2:18" x14ac:dyDescent="0.3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</row>
    <row r="991" spans="2:18" x14ac:dyDescent="0.3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</row>
    <row r="992" spans="2:18" x14ac:dyDescent="0.3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</row>
    <row r="993" spans="2:18" x14ac:dyDescent="0.3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</row>
    <row r="994" spans="2:18" x14ac:dyDescent="0.3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</row>
    <row r="995" spans="2:18" x14ac:dyDescent="0.3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</row>
    <row r="996" spans="2:18" x14ac:dyDescent="0.3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</row>
    <row r="997" spans="2:18" x14ac:dyDescent="0.3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</row>
    <row r="998" spans="2:18" x14ac:dyDescent="0.3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</row>
    <row r="999" spans="2:18" x14ac:dyDescent="0.3"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</row>
    <row r="1000" spans="2:18" x14ac:dyDescent="0.3"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</row>
    <row r="1001" spans="2:18" x14ac:dyDescent="0.3"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</row>
    <row r="1002" spans="2:18" x14ac:dyDescent="0.3"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</row>
    <row r="1003" spans="2:18" x14ac:dyDescent="0.3"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</row>
    <row r="1004" spans="2:18" x14ac:dyDescent="0.3"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</row>
    <row r="1005" spans="2:18" x14ac:dyDescent="0.3"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</row>
    <row r="1006" spans="2:18" x14ac:dyDescent="0.3"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</row>
    <row r="1007" spans="2:18" x14ac:dyDescent="0.3"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</row>
    <row r="1008" spans="2:18" x14ac:dyDescent="0.3"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</row>
    <row r="1009" spans="2:18" x14ac:dyDescent="0.3"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</row>
    <row r="1010" spans="2:18" x14ac:dyDescent="0.3"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</row>
    <row r="1011" spans="2:18" x14ac:dyDescent="0.3"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</row>
    <row r="1012" spans="2:18" x14ac:dyDescent="0.3"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</row>
    <row r="1013" spans="2:18" x14ac:dyDescent="0.3"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</row>
    <row r="1014" spans="2:18" x14ac:dyDescent="0.3"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</row>
    <row r="1015" spans="2:18" x14ac:dyDescent="0.3"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</row>
    <row r="1016" spans="2:18" x14ac:dyDescent="0.3"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</row>
    <row r="1017" spans="2:18" x14ac:dyDescent="0.3"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</row>
    <row r="1018" spans="2:18" x14ac:dyDescent="0.3"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</row>
    <row r="1019" spans="2:18" x14ac:dyDescent="0.3"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</row>
    <row r="1020" spans="2:18" x14ac:dyDescent="0.3"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</row>
    <row r="1021" spans="2:18" x14ac:dyDescent="0.3"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</row>
    <row r="1022" spans="2:18" x14ac:dyDescent="0.3"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</row>
    <row r="1023" spans="2:18" x14ac:dyDescent="0.3"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</row>
    <row r="1024" spans="2:18" x14ac:dyDescent="0.3"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</row>
    <row r="1025" spans="2:18" x14ac:dyDescent="0.3"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</row>
    <row r="1026" spans="2:18" x14ac:dyDescent="0.3"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</row>
    <row r="1027" spans="2:18" x14ac:dyDescent="0.3"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</row>
    <row r="1028" spans="2:18" x14ac:dyDescent="0.3"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</row>
    <row r="1029" spans="2:18" x14ac:dyDescent="0.3"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</row>
    <row r="1030" spans="2:18" x14ac:dyDescent="0.3"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</row>
    <row r="1031" spans="2:18" x14ac:dyDescent="0.3"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</row>
    <row r="1032" spans="2:18" x14ac:dyDescent="0.3"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  <c r="P1032" s="81"/>
      <c r="Q1032" s="81"/>
      <c r="R1032" s="81"/>
    </row>
    <row r="1033" spans="2:18" x14ac:dyDescent="0.3"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  <c r="Q1033" s="81"/>
      <c r="R1033" s="81"/>
    </row>
    <row r="1034" spans="2:18" x14ac:dyDescent="0.3"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  <c r="Q1034" s="81"/>
      <c r="R1034" s="81"/>
    </row>
    <row r="1035" spans="2:18" x14ac:dyDescent="0.3"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  <c r="P1035" s="81"/>
      <c r="Q1035" s="81"/>
      <c r="R1035" s="81"/>
    </row>
    <row r="1036" spans="2:18" x14ac:dyDescent="0.3"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</row>
    <row r="1037" spans="2:18" x14ac:dyDescent="0.3"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</row>
    <row r="1038" spans="2:18" x14ac:dyDescent="0.3"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  <c r="P1038" s="81"/>
      <c r="Q1038" s="81"/>
      <c r="R1038" s="81"/>
    </row>
    <row r="1039" spans="2:18" x14ac:dyDescent="0.3"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  <c r="P1039" s="81"/>
      <c r="Q1039" s="81"/>
      <c r="R1039" s="81"/>
    </row>
    <row r="1040" spans="2:18" x14ac:dyDescent="0.3"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</row>
    <row r="1041" spans="2:18" x14ac:dyDescent="0.3"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</row>
    <row r="1042" spans="2:18" x14ac:dyDescent="0.3"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</row>
    <row r="1043" spans="2:18" x14ac:dyDescent="0.3"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</row>
    <row r="1044" spans="2:18" x14ac:dyDescent="0.3"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  <c r="P1044" s="81"/>
      <c r="Q1044" s="81"/>
      <c r="R1044" s="81"/>
    </row>
    <row r="1045" spans="2:18" x14ac:dyDescent="0.3"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  <c r="P1045" s="81"/>
      <c r="Q1045" s="81"/>
      <c r="R1045" s="81"/>
    </row>
    <row r="1046" spans="2:18" x14ac:dyDescent="0.3"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  <c r="P1046" s="81"/>
      <c r="Q1046" s="81"/>
      <c r="R1046" s="81"/>
    </row>
    <row r="1047" spans="2:18" x14ac:dyDescent="0.3"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  <c r="P1047" s="81"/>
      <c r="Q1047" s="81"/>
      <c r="R1047" s="81"/>
    </row>
    <row r="1048" spans="2:18" x14ac:dyDescent="0.3"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</row>
    <row r="1049" spans="2:18" x14ac:dyDescent="0.3"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  <c r="P1049" s="81"/>
      <c r="Q1049" s="81"/>
      <c r="R1049" s="81"/>
    </row>
    <row r="1050" spans="2:18" x14ac:dyDescent="0.3"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</row>
    <row r="1051" spans="2:18" x14ac:dyDescent="0.3"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  <c r="P1051" s="81"/>
      <c r="Q1051" s="81"/>
      <c r="R1051" s="81"/>
    </row>
    <row r="1052" spans="2:18" x14ac:dyDescent="0.3"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  <c r="P1052" s="81"/>
      <c r="Q1052" s="81"/>
      <c r="R1052" s="81"/>
    </row>
    <row r="1053" spans="2:18" x14ac:dyDescent="0.3"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  <c r="P1053" s="81"/>
      <c r="Q1053" s="81"/>
      <c r="R1053" s="81"/>
    </row>
    <row r="1054" spans="2:18" x14ac:dyDescent="0.3"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  <c r="P1054" s="81"/>
      <c r="Q1054" s="81"/>
      <c r="R1054" s="81"/>
    </row>
    <row r="1055" spans="2:18" x14ac:dyDescent="0.3"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  <c r="P1055" s="81"/>
      <c r="Q1055" s="81"/>
      <c r="R1055" s="81"/>
    </row>
    <row r="1056" spans="2:18" x14ac:dyDescent="0.3"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  <c r="P1056" s="81"/>
      <c r="Q1056" s="81"/>
      <c r="R1056" s="81"/>
    </row>
    <row r="1057" spans="2:18" x14ac:dyDescent="0.3"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</row>
    <row r="1058" spans="2:18" x14ac:dyDescent="0.3"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  <c r="P1058" s="81"/>
      <c r="Q1058" s="81"/>
      <c r="R1058" s="81"/>
    </row>
    <row r="1059" spans="2:18" x14ac:dyDescent="0.3"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  <c r="P1059" s="81"/>
      <c r="Q1059" s="81"/>
      <c r="R1059" s="81"/>
    </row>
    <row r="1060" spans="2:18" x14ac:dyDescent="0.3"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1"/>
    </row>
    <row r="1061" spans="2:18" x14ac:dyDescent="0.3"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  <c r="P1061" s="81"/>
      <c r="Q1061" s="81"/>
      <c r="R1061" s="81"/>
    </row>
    <row r="1062" spans="2:18" x14ac:dyDescent="0.3"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1"/>
    </row>
    <row r="1063" spans="2:18" x14ac:dyDescent="0.3"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  <c r="P1063" s="81"/>
      <c r="Q1063" s="81"/>
      <c r="R1063" s="81"/>
    </row>
    <row r="1064" spans="2:18" x14ac:dyDescent="0.3"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</row>
    <row r="1065" spans="2:18" x14ac:dyDescent="0.3"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</row>
    <row r="1066" spans="2:18" x14ac:dyDescent="0.3"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</row>
    <row r="1067" spans="2:18" x14ac:dyDescent="0.3"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</row>
    <row r="1068" spans="2:18" x14ac:dyDescent="0.3"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  <c r="P1068" s="81"/>
      <c r="Q1068" s="81"/>
      <c r="R1068" s="81"/>
    </row>
    <row r="1069" spans="2:18" x14ac:dyDescent="0.3"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  <c r="P1069" s="81"/>
      <c r="Q1069" s="81"/>
      <c r="R1069" s="81"/>
    </row>
    <row r="1070" spans="2:18" x14ac:dyDescent="0.3"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  <c r="P1070" s="81"/>
      <c r="Q1070" s="81"/>
      <c r="R1070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22"/>
  <sheetViews>
    <sheetView topLeftCell="O5" zoomScale="80" zoomScaleNormal="80" workbookViewId="0">
      <selection activeCell="C7" sqref="C7:R14"/>
    </sheetView>
  </sheetViews>
  <sheetFormatPr defaultColWidth="11.44140625" defaultRowHeight="14.4" x14ac:dyDescent="0.3"/>
  <cols>
    <col min="1" max="1" width="2.6640625" style="81" customWidth="1"/>
    <col min="2" max="18" width="15.6640625" style="63" customWidth="1"/>
    <col min="19" max="16384" width="11.44140625" style="81"/>
  </cols>
  <sheetData>
    <row r="1" spans="2:19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9" ht="21.9" customHeight="1" thickTop="1" thickBot="1" x14ac:dyDescent="0.35">
      <c r="B2" s="271" t="s">
        <v>294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</row>
    <row r="3" spans="2:19" ht="21.9" customHeight="1" thickTop="1" thickBot="1" x14ac:dyDescent="0.35">
      <c r="B3" s="274" t="s">
        <v>245</v>
      </c>
      <c r="C3" s="285" t="s">
        <v>39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65" t="s">
        <v>31</v>
      </c>
    </row>
    <row r="4" spans="2:19" ht="21.9" customHeight="1" thickTop="1" thickBot="1" x14ac:dyDescent="0.35">
      <c r="B4" s="310"/>
      <c r="C4" s="290" t="s">
        <v>40</v>
      </c>
      <c r="D4" s="285"/>
      <c r="E4" s="285"/>
      <c r="F4" s="285"/>
      <c r="G4" s="295"/>
      <c r="H4" s="290" t="s">
        <v>41</v>
      </c>
      <c r="I4" s="285"/>
      <c r="J4" s="285"/>
      <c r="K4" s="285"/>
      <c r="L4" s="295"/>
      <c r="M4" s="339" t="s">
        <v>42</v>
      </c>
      <c r="N4" s="339"/>
      <c r="O4" s="339"/>
      <c r="P4" s="339"/>
      <c r="Q4" s="339"/>
      <c r="R4" s="266"/>
    </row>
    <row r="5" spans="2:19" ht="21.9" customHeight="1" thickTop="1" thickBot="1" x14ac:dyDescent="0.35">
      <c r="B5" s="310"/>
      <c r="C5" s="290" t="s">
        <v>81</v>
      </c>
      <c r="D5" s="285"/>
      <c r="E5" s="285"/>
      <c r="F5" s="295"/>
      <c r="G5" s="274" t="s">
        <v>31</v>
      </c>
      <c r="H5" s="290" t="s">
        <v>81</v>
      </c>
      <c r="I5" s="285"/>
      <c r="J5" s="285"/>
      <c r="K5" s="295"/>
      <c r="L5" s="274" t="s">
        <v>31</v>
      </c>
      <c r="M5" s="290" t="s">
        <v>81</v>
      </c>
      <c r="N5" s="285"/>
      <c r="O5" s="285"/>
      <c r="P5" s="295"/>
      <c r="Q5" s="274" t="s">
        <v>31</v>
      </c>
      <c r="R5" s="266"/>
    </row>
    <row r="6" spans="2:19" ht="21.9" customHeight="1" thickTop="1" thickBot="1" x14ac:dyDescent="0.35">
      <c r="B6" s="311"/>
      <c r="C6" s="84" t="s">
        <v>33</v>
      </c>
      <c r="D6" s="86" t="s">
        <v>194</v>
      </c>
      <c r="E6" s="86" t="s">
        <v>196</v>
      </c>
      <c r="F6" s="181" t="s">
        <v>34</v>
      </c>
      <c r="G6" s="276"/>
      <c r="H6" s="84" t="s">
        <v>33</v>
      </c>
      <c r="I6" s="86" t="s">
        <v>194</v>
      </c>
      <c r="J6" s="86" t="s">
        <v>196</v>
      </c>
      <c r="K6" s="181" t="s">
        <v>34</v>
      </c>
      <c r="L6" s="276"/>
      <c r="M6" s="84" t="s">
        <v>33</v>
      </c>
      <c r="N6" s="86" t="s">
        <v>194</v>
      </c>
      <c r="O6" s="86" t="s">
        <v>196</v>
      </c>
      <c r="P6" s="181" t="s">
        <v>34</v>
      </c>
      <c r="Q6" s="276"/>
      <c r="R6" s="267"/>
    </row>
    <row r="7" spans="2:19" ht="21.9" customHeight="1" thickTop="1" x14ac:dyDescent="0.25">
      <c r="B7" s="174" t="s">
        <v>74</v>
      </c>
      <c r="C7" s="184">
        <v>0.16856492027334852</v>
      </c>
      <c r="D7" s="185">
        <v>0.21922796795338675</v>
      </c>
      <c r="E7" s="185">
        <v>0</v>
      </c>
      <c r="F7" s="186">
        <v>0</v>
      </c>
      <c r="G7" s="187">
        <v>0.19849690539345713</v>
      </c>
      <c r="H7" s="184">
        <v>0.1865783554111472</v>
      </c>
      <c r="I7" s="185">
        <v>0.2047097707085313</v>
      </c>
      <c r="J7" s="185">
        <v>0.17941176470588235</v>
      </c>
      <c r="K7" s="186">
        <v>0</v>
      </c>
      <c r="L7" s="187">
        <v>0.19770748944238559</v>
      </c>
      <c r="M7" s="184">
        <v>0.19721329046087888</v>
      </c>
      <c r="N7" s="185">
        <v>0.21701942592055667</v>
      </c>
      <c r="O7" s="185">
        <v>0.19081272084805653</v>
      </c>
      <c r="P7" s="186">
        <v>0</v>
      </c>
      <c r="Q7" s="187">
        <v>0.20907385906939358</v>
      </c>
      <c r="R7" s="188">
        <v>0.2012273285149325</v>
      </c>
      <c r="S7" s="94"/>
    </row>
    <row r="8" spans="2:19" ht="21.9" customHeight="1" x14ac:dyDescent="0.25">
      <c r="B8" s="174" t="s">
        <v>75</v>
      </c>
      <c r="C8" s="184">
        <v>0.21412300683371299</v>
      </c>
      <c r="D8" s="185">
        <v>0.20538965768390385</v>
      </c>
      <c r="E8" s="185">
        <v>0.27272727272727271</v>
      </c>
      <c r="F8" s="186">
        <v>0</v>
      </c>
      <c r="G8" s="187">
        <v>0.20910698496905394</v>
      </c>
      <c r="H8" s="184">
        <v>0.20169957510622344</v>
      </c>
      <c r="I8" s="185">
        <v>0.20415892033326447</v>
      </c>
      <c r="J8" s="185">
        <v>0.22205882352941175</v>
      </c>
      <c r="K8" s="186">
        <v>1</v>
      </c>
      <c r="L8" s="187">
        <v>0.20386968887356718</v>
      </c>
      <c r="M8" s="184">
        <v>0.20364415862808147</v>
      </c>
      <c r="N8" s="185">
        <v>0.21238040011597564</v>
      </c>
      <c r="O8" s="185">
        <v>0.22438162544169613</v>
      </c>
      <c r="P8" s="186">
        <v>0</v>
      </c>
      <c r="Q8" s="187">
        <v>0.21005626507100117</v>
      </c>
      <c r="R8" s="187">
        <v>0.20608209464066549</v>
      </c>
      <c r="S8" s="94"/>
    </row>
    <row r="9" spans="2:19" ht="21.9" customHeight="1" x14ac:dyDescent="0.25">
      <c r="B9" s="174" t="s">
        <v>76</v>
      </c>
      <c r="C9" s="184">
        <v>0.17425968109339407</v>
      </c>
      <c r="D9" s="185">
        <v>0.1755280407865987</v>
      </c>
      <c r="E9" s="185">
        <v>0.18181818181818182</v>
      </c>
      <c r="F9" s="186">
        <v>0</v>
      </c>
      <c r="G9" s="187">
        <v>0.17506631299734748</v>
      </c>
      <c r="H9" s="184">
        <v>0.15721069732566859</v>
      </c>
      <c r="I9" s="185">
        <v>0.16676995111202919</v>
      </c>
      <c r="J9" s="185">
        <v>0.17352941176470588</v>
      </c>
      <c r="K9" s="186">
        <v>0</v>
      </c>
      <c r="L9" s="187">
        <v>0.16366456950788588</v>
      </c>
      <c r="M9" s="184">
        <v>0.16318327974276528</v>
      </c>
      <c r="N9" s="185">
        <v>0.17251377210785734</v>
      </c>
      <c r="O9" s="185">
        <v>0.14134275618374559</v>
      </c>
      <c r="P9" s="186">
        <v>0</v>
      </c>
      <c r="Q9" s="187">
        <v>0.16781280700187551</v>
      </c>
      <c r="R9" s="187">
        <v>0.16563480158189009</v>
      </c>
      <c r="S9" s="94"/>
    </row>
    <row r="10" spans="2:19" ht="21.9" customHeight="1" x14ac:dyDescent="0.25">
      <c r="B10" s="174" t="s">
        <v>77</v>
      </c>
      <c r="C10" s="184">
        <v>0.19362186788154898</v>
      </c>
      <c r="D10" s="185">
        <v>0.17479970866715222</v>
      </c>
      <c r="E10" s="185">
        <v>0.18181818181818182</v>
      </c>
      <c r="F10" s="186">
        <v>0</v>
      </c>
      <c r="G10" s="187">
        <v>0.18213969938107868</v>
      </c>
      <c r="H10" s="184">
        <v>0.18632841789552612</v>
      </c>
      <c r="I10" s="185">
        <v>0.17751153342973214</v>
      </c>
      <c r="J10" s="185">
        <v>0.17205882352941176</v>
      </c>
      <c r="K10" s="186">
        <v>0</v>
      </c>
      <c r="L10" s="187">
        <v>0.18038438334913384</v>
      </c>
      <c r="M10" s="184">
        <v>0.19694533762057878</v>
      </c>
      <c r="N10" s="185">
        <v>0.19454914467961729</v>
      </c>
      <c r="O10" s="185">
        <v>0.22084805653710246</v>
      </c>
      <c r="P10" s="186">
        <v>1</v>
      </c>
      <c r="Q10" s="187">
        <v>0.19674912923104404</v>
      </c>
      <c r="R10" s="187">
        <v>0.18549024955679805</v>
      </c>
      <c r="S10" s="94"/>
    </row>
    <row r="11" spans="2:19" ht="21.9" customHeight="1" x14ac:dyDescent="0.25">
      <c r="B11" s="174" t="s">
        <v>78</v>
      </c>
      <c r="C11" s="184">
        <v>0.16287015945330297</v>
      </c>
      <c r="D11" s="185">
        <v>0.13109978150036417</v>
      </c>
      <c r="E11" s="185">
        <v>0.27272727272727271</v>
      </c>
      <c r="F11" s="186">
        <v>0</v>
      </c>
      <c r="G11" s="187">
        <v>0.14412024756852343</v>
      </c>
      <c r="H11" s="184">
        <v>0.17370657335666084</v>
      </c>
      <c r="I11" s="185">
        <v>0.14129312125593885</v>
      </c>
      <c r="J11" s="185">
        <v>0.15</v>
      </c>
      <c r="K11" s="186">
        <v>0</v>
      </c>
      <c r="L11" s="187">
        <v>0.15271912436438853</v>
      </c>
      <c r="M11" s="184">
        <v>0.17282958199356913</v>
      </c>
      <c r="N11" s="185">
        <v>0.13482168744563641</v>
      </c>
      <c r="O11" s="185">
        <v>0.15371024734982333</v>
      </c>
      <c r="P11" s="186">
        <v>0</v>
      </c>
      <c r="Q11" s="187">
        <v>0.14843261587925338</v>
      </c>
      <c r="R11" s="187">
        <v>0.15087958543570162</v>
      </c>
      <c r="S11" s="94"/>
    </row>
    <row r="12" spans="2:19" ht="21.9" customHeight="1" x14ac:dyDescent="0.25">
      <c r="B12" s="174" t="s">
        <v>79</v>
      </c>
      <c r="C12" s="184">
        <v>4.6697038724373578E-2</v>
      </c>
      <c r="D12" s="185">
        <v>4.8069919883466858E-2</v>
      </c>
      <c r="E12" s="185">
        <v>9.0909090909090912E-2</v>
      </c>
      <c r="F12" s="186">
        <v>0</v>
      </c>
      <c r="G12" s="187">
        <v>4.7745358090185673E-2</v>
      </c>
      <c r="H12" s="184">
        <v>4.973756560859785E-2</v>
      </c>
      <c r="I12" s="185">
        <v>5.3845624182331471E-2</v>
      </c>
      <c r="J12" s="185">
        <v>4.2647058823529413E-2</v>
      </c>
      <c r="K12" s="186">
        <v>0</v>
      </c>
      <c r="L12" s="187">
        <v>5.2098595190898905E-2</v>
      </c>
      <c r="M12" s="184">
        <v>3.6173633440514469E-2</v>
      </c>
      <c r="N12" s="185">
        <v>3.7112206436648303E-2</v>
      </c>
      <c r="O12" s="185">
        <v>4.2402826855123678E-2</v>
      </c>
      <c r="P12" s="186">
        <v>0</v>
      </c>
      <c r="Q12" s="187">
        <v>3.7063499151558453E-2</v>
      </c>
      <c r="R12" s="187">
        <v>4.7238510841401883E-2</v>
      </c>
      <c r="S12" s="94"/>
    </row>
    <row r="13" spans="2:19" ht="21.9" customHeight="1" thickBot="1" x14ac:dyDescent="0.3">
      <c r="B13" s="174" t="s">
        <v>80</v>
      </c>
      <c r="C13" s="184">
        <v>3.9863325740318908E-2</v>
      </c>
      <c r="D13" s="185">
        <v>4.5884923525127456E-2</v>
      </c>
      <c r="E13" s="185">
        <v>0</v>
      </c>
      <c r="F13" s="186">
        <v>0</v>
      </c>
      <c r="G13" s="187">
        <v>4.3324491600353669E-2</v>
      </c>
      <c r="H13" s="184">
        <v>4.4738815296175953E-2</v>
      </c>
      <c r="I13" s="185">
        <v>5.1711078978172551E-2</v>
      </c>
      <c r="J13" s="185">
        <v>6.0294117647058824E-2</v>
      </c>
      <c r="K13" s="186">
        <v>0</v>
      </c>
      <c r="L13" s="187">
        <v>4.9556149271740069E-2</v>
      </c>
      <c r="M13" s="184">
        <v>3.0010718113612004E-2</v>
      </c>
      <c r="N13" s="185">
        <v>3.1603363293708324E-2</v>
      </c>
      <c r="O13" s="185">
        <v>2.6501766784452298E-2</v>
      </c>
      <c r="P13" s="186">
        <v>0</v>
      </c>
      <c r="Q13" s="187">
        <v>3.0811824595873893E-2</v>
      </c>
      <c r="R13" s="187">
        <v>4.3447429428610393E-2</v>
      </c>
      <c r="S13" s="94"/>
    </row>
    <row r="14" spans="2:19" ht="21.9" customHeight="1" thickTop="1" thickBot="1" x14ac:dyDescent="0.3">
      <c r="B14" s="99" t="s">
        <v>31</v>
      </c>
      <c r="C14" s="189">
        <v>1</v>
      </c>
      <c r="D14" s="190">
        <v>1</v>
      </c>
      <c r="E14" s="190">
        <v>1</v>
      </c>
      <c r="F14" s="140">
        <v>0</v>
      </c>
      <c r="G14" s="191">
        <v>1</v>
      </c>
      <c r="H14" s="189">
        <v>1</v>
      </c>
      <c r="I14" s="190">
        <v>1</v>
      </c>
      <c r="J14" s="190">
        <v>1</v>
      </c>
      <c r="K14" s="140">
        <v>1</v>
      </c>
      <c r="L14" s="191">
        <v>1</v>
      </c>
      <c r="M14" s="189">
        <v>1</v>
      </c>
      <c r="N14" s="190">
        <v>0.99999999999999989</v>
      </c>
      <c r="O14" s="190">
        <v>0.99999999999999989</v>
      </c>
      <c r="P14" s="140">
        <v>1</v>
      </c>
      <c r="Q14" s="191">
        <v>1</v>
      </c>
      <c r="R14" s="191">
        <v>1</v>
      </c>
      <c r="S14" s="105"/>
    </row>
    <row r="15" spans="2:19" ht="21.9" customHeight="1" thickTop="1" thickBot="1" x14ac:dyDescent="0.3">
      <c r="B15" s="116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2:19" ht="21.9" customHeight="1" thickTop="1" x14ac:dyDescent="0.25">
      <c r="B16" s="119" t="s">
        <v>217</v>
      </c>
      <c r="C16" s="120"/>
      <c r="D16" s="120"/>
      <c r="E16" s="121"/>
      <c r="F16" s="175"/>
      <c r="G16" s="122"/>
      <c r="H16" s="122"/>
      <c r="I16" s="122"/>
      <c r="J16" s="175"/>
      <c r="K16" s="122"/>
      <c r="L16" s="122"/>
      <c r="M16" s="81"/>
      <c r="N16" s="81"/>
      <c r="O16" s="81"/>
      <c r="P16" s="81"/>
      <c r="Q16" s="81"/>
      <c r="R16" s="81"/>
    </row>
    <row r="17" spans="2:18" ht="21.9" customHeight="1" thickBot="1" x14ac:dyDescent="0.35">
      <c r="B17" s="124" t="s">
        <v>218</v>
      </c>
      <c r="C17" s="125"/>
      <c r="D17" s="125"/>
      <c r="E17" s="126"/>
      <c r="F17" s="122"/>
      <c r="G17" s="122"/>
      <c r="H17" s="122"/>
      <c r="I17" s="122"/>
      <c r="J17" s="122"/>
      <c r="K17" s="122"/>
      <c r="L17" s="122"/>
      <c r="M17" s="81"/>
      <c r="N17" s="81"/>
      <c r="O17" s="81"/>
      <c r="P17" s="81"/>
      <c r="Q17" s="81"/>
      <c r="R17" s="81"/>
    </row>
    <row r="18" spans="2:18" ht="15.75" thickTop="1" x14ac:dyDescent="0.25">
      <c r="B18" s="122"/>
      <c r="C18" s="193"/>
      <c r="D18" s="143"/>
      <c r="E18" s="143"/>
      <c r="F18" s="143"/>
      <c r="G18" s="116"/>
      <c r="H18" s="143"/>
      <c r="I18" s="143"/>
      <c r="J18" s="143"/>
      <c r="K18" s="143"/>
      <c r="L18" s="116"/>
      <c r="M18" s="143"/>
      <c r="N18" s="143"/>
      <c r="O18" s="143"/>
      <c r="P18" s="143"/>
      <c r="Q18" s="116"/>
      <c r="R18" s="122"/>
    </row>
    <row r="19" spans="2:18" ht="15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ht="15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ht="15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ht="15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ht="15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ht="15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ht="15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ht="15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ht="15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ht="15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3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3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3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3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3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3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3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3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3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3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3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3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3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3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3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3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3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3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3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3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3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3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3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3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3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3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3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3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3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3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3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3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3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3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3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3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3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3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3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3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3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3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3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3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3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3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3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3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3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3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3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3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3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3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3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3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3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3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3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3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3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3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3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3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3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3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3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3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3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3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3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3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3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3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3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3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3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3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3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3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3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3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3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3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3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3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3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3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3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3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3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3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3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3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3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3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3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3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3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3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3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3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3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3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3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3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3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3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3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3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3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3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3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3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3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3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3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3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3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3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3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3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3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3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3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3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  <row r="648" spans="2:18" x14ac:dyDescent="0.3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</row>
    <row r="649" spans="2:18" x14ac:dyDescent="0.3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</row>
    <row r="650" spans="2:18" x14ac:dyDescent="0.3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</row>
    <row r="651" spans="2:18" x14ac:dyDescent="0.3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</row>
    <row r="652" spans="2:18" x14ac:dyDescent="0.3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</row>
    <row r="653" spans="2:18" x14ac:dyDescent="0.3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</row>
    <row r="654" spans="2:18" x14ac:dyDescent="0.3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</row>
    <row r="655" spans="2:18" x14ac:dyDescent="0.3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</row>
    <row r="656" spans="2:18" x14ac:dyDescent="0.3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</row>
    <row r="657" spans="2:18" x14ac:dyDescent="0.3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</row>
    <row r="658" spans="2:18" x14ac:dyDescent="0.3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</row>
    <row r="659" spans="2:18" x14ac:dyDescent="0.3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</row>
    <row r="660" spans="2:18" x14ac:dyDescent="0.3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</row>
    <row r="661" spans="2:18" x14ac:dyDescent="0.3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</row>
    <row r="662" spans="2:18" x14ac:dyDescent="0.3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</row>
    <row r="663" spans="2:18" x14ac:dyDescent="0.3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</row>
    <row r="664" spans="2:18" x14ac:dyDescent="0.3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</row>
    <row r="665" spans="2:18" x14ac:dyDescent="0.3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</row>
    <row r="666" spans="2:18" x14ac:dyDescent="0.3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</row>
    <row r="667" spans="2:18" x14ac:dyDescent="0.3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</row>
    <row r="668" spans="2:18" x14ac:dyDescent="0.3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</row>
    <row r="669" spans="2:18" x14ac:dyDescent="0.3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</row>
    <row r="670" spans="2:18" x14ac:dyDescent="0.3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</row>
    <row r="671" spans="2:18" x14ac:dyDescent="0.3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</row>
    <row r="672" spans="2:18" x14ac:dyDescent="0.3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</row>
    <row r="673" spans="2:18" x14ac:dyDescent="0.3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</row>
    <row r="674" spans="2:18" x14ac:dyDescent="0.3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</row>
    <row r="675" spans="2:18" x14ac:dyDescent="0.3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</row>
    <row r="676" spans="2:18" x14ac:dyDescent="0.3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</row>
    <row r="677" spans="2:18" x14ac:dyDescent="0.3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</row>
    <row r="678" spans="2:18" x14ac:dyDescent="0.3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</row>
    <row r="679" spans="2:18" x14ac:dyDescent="0.3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</row>
    <row r="680" spans="2:18" x14ac:dyDescent="0.3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</row>
    <row r="681" spans="2:18" x14ac:dyDescent="0.3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</row>
    <row r="682" spans="2:18" x14ac:dyDescent="0.3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</row>
    <row r="683" spans="2:18" x14ac:dyDescent="0.3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</row>
    <row r="684" spans="2:18" x14ac:dyDescent="0.3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</row>
    <row r="685" spans="2:18" x14ac:dyDescent="0.3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</row>
    <row r="686" spans="2:18" x14ac:dyDescent="0.3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</row>
    <row r="687" spans="2:18" x14ac:dyDescent="0.3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</row>
    <row r="688" spans="2:18" x14ac:dyDescent="0.3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</row>
    <row r="689" spans="2:18" x14ac:dyDescent="0.3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</row>
    <row r="690" spans="2:18" x14ac:dyDescent="0.3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</row>
    <row r="691" spans="2:18" x14ac:dyDescent="0.3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</row>
    <row r="692" spans="2:18" x14ac:dyDescent="0.3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</row>
    <row r="693" spans="2:18" x14ac:dyDescent="0.3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</row>
    <row r="694" spans="2:18" x14ac:dyDescent="0.3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</row>
    <row r="695" spans="2:18" x14ac:dyDescent="0.3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</row>
    <row r="696" spans="2:18" x14ac:dyDescent="0.3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</row>
    <row r="697" spans="2:18" x14ac:dyDescent="0.3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</row>
    <row r="698" spans="2:18" x14ac:dyDescent="0.3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</row>
    <row r="699" spans="2:18" x14ac:dyDescent="0.3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</row>
    <row r="700" spans="2:18" x14ac:dyDescent="0.3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</row>
    <row r="701" spans="2:18" x14ac:dyDescent="0.3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</row>
    <row r="702" spans="2:18" x14ac:dyDescent="0.3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</row>
    <row r="703" spans="2:18" x14ac:dyDescent="0.3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</row>
    <row r="704" spans="2:18" x14ac:dyDescent="0.3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</row>
    <row r="705" spans="2:18" x14ac:dyDescent="0.3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</row>
    <row r="706" spans="2:18" x14ac:dyDescent="0.3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</row>
    <row r="707" spans="2:18" x14ac:dyDescent="0.3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</row>
    <row r="708" spans="2:18" x14ac:dyDescent="0.3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</row>
    <row r="709" spans="2:18" x14ac:dyDescent="0.3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</row>
    <row r="710" spans="2:18" x14ac:dyDescent="0.3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</row>
    <row r="711" spans="2:18" x14ac:dyDescent="0.3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</row>
    <row r="712" spans="2:18" x14ac:dyDescent="0.3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</row>
    <row r="713" spans="2:18" x14ac:dyDescent="0.3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</row>
    <row r="714" spans="2:18" x14ac:dyDescent="0.3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</row>
    <row r="715" spans="2:18" x14ac:dyDescent="0.3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</row>
    <row r="716" spans="2:18" x14ac:dyDescent="0.3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</row>
    <row r="717" spans="2:18" x14ac:dyDescent="0.3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</row>
    <row r="718" spans="2:18" x14ac:dyDescent="0.3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</row>
    <row r="719" spans="2:18" x14ac:dyDescent="0.3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</row>
    <row r="720" spans="2:18" x14ac:dyDescent="0.3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</row>
    <row r="721" spans="2:18" x14ac:dyDescent="0.3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</row>
    <row r="722" spans="2:18" x14ac:dyDescent="0.3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</row>
    <row r="723" spans="2:18" x14ac:dyDescent="0.3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</row>
    <row r="724" spans="2:18" x14ac:dyDescent="0.3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</row>
    <row r="725" spans="2:18" x14ac:dyDescent="0.3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</row>
    <row r="726" spans="2:18" x14ac:dyDescent="0.3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</row>
    <row r="727" spans="2:18" x14ac:dyDescent="0.3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</row>
    <row r="728" spans="2:18" x14ac:dyDescent="0.3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</row>
    <row r="729" spans="2:18" x14ac:dyDescent="0.3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</row>
    <row r="730" spans="2:18" x14ac:dyDescent="0.3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</row>
    <row r="731" spans="2:18" x14ac:dyDescent="0.3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</row>
    <row r="732" spans="2:18" x14ac:dyDescent="0.3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</row>
    <row r="733" spans="2:18" x14ac:dyDescent="0.3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</row>
    <row r="734" spans="2:18" x14ac:dyDescent="0.3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</row>
    <row r="735" spans="2:18" x14ac:dyDescent="0.3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</row>
    <row r="736" spans="2:18" x14ac:dyDescent="0.3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</row>
    <row r="737" spans="2:18" x14ac:dyDescent="0.3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</row>
    <row r="738" spans="2:18" x14ac:dyDescent="0.3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</row>
    <row r="739" spans="2:18" x14ac:dyDescent="0.3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</row>
    <row r="740" spans="2:18" x14ac:dyDescent="0.3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</row>
    <row r="741" spans="2:18" x14ac:dyDescent="0.3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</row>
    <row r="742" spans="2:18" x14ac:dyDescent="0.3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</row>
    <row r="743" spans="2:18" x14ac:dyDescent="0.3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</row>
    <row r="744" spans="2:18" x14ac:dyDescent="0.3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</row>
    <row r="745" spans="2:18" x14ac:dyDescent="0.3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</row>
    <row r="746" spans="2:18" x14ac:dyDescent="0.3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</row>
    <row r="747" spans="2:18" x14ac:dyDescent="0.3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</row>
    <row r="748" spans="2:18" x14ac:dyDescent="0.3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</row>
    <row r="749" spans="2:18" x14ac:dyDescent="0.3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</row>
    <row r="750" spans="2:18" x14ac:dyDescent="0.3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</row>
    <row r="751" spans="2:18" x14ac:dyDescent="0.3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</row>
    <row r="752" spans="2:18" x14ac:dyDescent="0.3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</row>
    <row r="753" spans="2:18" x14ac:dyDescent="0.3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</row>
    <row r="754" spans="2:18" x14ac:dyDescent="0.3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</row>
    <row r="755" spans="2:18" x14ac:dyDescent="0.3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</row>
    <row r="756" spans="2:18" x14ac:dyDescent="0.3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</row>
    <row r="757" spans="2:18" x14ac:dyDescent="0.3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</row>
    <row r="758" spans="2:18" x14ac:dyDescent="0.3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</row>
    <row r="759" spans="2:18" x14ac:dyDescent="0.3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</row>
    <row r="760" spans="2:18" x14ac:dyDescent="0.3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</row>
    <row r="761" spans="2:18" x14ac:dyDescent="0.3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</row>
    <row r="762" spans="2:18" x14ac:dyDescent="0.3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</row>
    <row r="763" spans="2:18" x14ac:dyDescent="0.3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</row>
    <row r="764" spans="2:18" x14ac:dyDescent="0.3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</row>
    <row r="765" spans="2:18" x14ac:dyDescent="0.3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</row>
    <row r="766" spans="2:18" x14ac:dyDescent="0.3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</row>
    <row r="767" spans="2:18" x14ac:dyDescent="0.3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</row>
    <row r="768" spans="2:18" x14ac:dyDescent="0.3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</row>
    <row r="769" spans="2:18" x14ac:dyDescent="0.3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</row>
    <row r="770" spans="2:18" x14ac:dyDescent="0.3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</row>
    <row r="771" spans="2:18" x14ac:dyDescent="0.3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</row>
    <row r="772" spans="2:18" x14ac:dyDescent="0.3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</row>
    <row r="773" spans="2:18" x14ac:dyDescent="0.3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</row>
    <row r="774" spans="2:18" x14ac:dyDescent="0.3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</row>
    <row r="775" spans="2:18" x14ac:dyDescent="0.3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</row>
    <row r="776" spans="2:18" x14ac:dyDescent="0.3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</row>
    <row r="777" spans="2:18" x14ac:dyDescent="0.3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</row>
    <row r="778" spans="2:18" x14ac:dyDescent="0.3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</row>
    <row r="779" spans="2:18" x14ac:dyDescent="0.3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</row>
    <row r="780" spans="2:18" x14ac:dyDescent="0.3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</row>
    <row r="781" spans="2:18" x14ac:dyDescent="0.3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</row>
    <row r="782" spans="2:18" x14ac:dyDescent="0.3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</row>
    <row r="783" spans="2:18" x14ac:dyDescent="0.3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</row>
    <row r="784" spans="2:18" x14ac:dyDescent="0.3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</row>
    <row r="785" spans="2:18" x14ac:dyDescent="0.3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</row>
    <row r="786" spans="2:18" x14ac:dyDescent="0.3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</row>
    <row r="787" spans="2:18" x14ac:dyDescent="0.3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</row>
    <row r="788" spans="2:18" x14ac:dyDescent="0.3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</row>
    <row r="789" spans="2:18" x14ac:dyDescent="0.3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</row>
    <row r="790" spans="2:18" x14ac:dyDescent="0.3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</row>
    <row r="791" spans="2:18" x14ac:dyDescent="0.3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</row>
    <row r="792" spans="2:18" x14ac:dyDescent="0.3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</row>
    <row r="793" spans="2:18" x14ac:dyDescent="0.3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</row>
    <row r="794" spans="2:18" x14ac:dyDescent="0.3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</row>
    <row r="795" spans="2:18" x14ac:dyDescent="0.3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</row>
    <row r="796" spans="2:18" x14ac:dyDescent="0.3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</row>
    <row r="797" spans="2:18" x14ac:dyDescent="0.3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</row>
    <row r="798" spans="2:18" x14ac:dyDescent="0.3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</row>
    <row r="799" spans="2:18" x14ac:dyDescent="0.3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</row>
    <row r="800" spans="2:18" x14ac:dyDescent="0.3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</row>
    <row r="801" spans="2:18" x14ac:dyDescent="0.3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</row>
    <row r="802" spans="2:18" x14ac:dyDescent="0.3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</row>
    <row r="803" spans="2:18" x14ac:dyDescent="0.3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</row>
    <row r="804" spans="2:18" x14ac:dyDescent="0.3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</row>
    <row r="805" spans="2:18" x14ac:dyDescent="0.3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</row>
    <row r="806" spans="2:18" x14ac:dyDescent="0.3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</row>
    <row r="807" spans="2:18" x14ac:dyDescent="0.3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</row>
    <row r="808" spans="2:18" x14ac:dyDescent="0.3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</row>
    <row r="809" spans="2:18" x14ac:dyDescent="0.3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</row>
    <row r="810" spans="2:18" x14ac:dyDescent="0.3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</row>
    <row r="811" spans="2:18" x14ac:dyDescent="0.3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</row>
    <row r="812" spans="2:18" x14ac:dyDescent="0.3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</row>
    <row r="813" spans="2:18" x14ac:dyDescent="0.3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</row>
    <row r="814" spans="2:18" x14ac:dyDescent="0.3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</row>
    <row r="815" spans="2:18" x14ac:dyDescent="0.3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</row>
    <row r="816" spans="2:18" x14ac:dyDescent="0.3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</row>
    <row r="817" spans="2:18" x14ac:dyDescent="0.3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</row>
    <row r="818" spans="2:18" x14ac:dyDescent="0.3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</row>
    <row r="819" spans="2:18" x14ac:dyDescent="0.3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</row>
    <row r="820" spans="2:18" x14ac:dyDescent="0.3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</row>
    <row r="821" spans="2:18" x14ac:dyDescent="0.3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</row>
    <row r="822" spans="2:18" x14ac:dyDescent="0.3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</row>
    <row r="823" spans="2:18" x14ac:dyDescent="0.3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</row>
    <row r="824" spans="2:18" x14ac:dyDescent="0.3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</row>
    <row r="825" spans="2:18" x14ac:dyDescent="0.3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</row>
    <row r="826" spans="2:18" x14ac:dyDescent="0.3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</row>
    <row r="827" spans="2:18" x14ac:dyDescent="0.3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</row>
    <row r="828" spans="2:18" x14ac:dyDescent="0.3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</row>
    <row r="829" spans="2:18" x14ac:dyDescent="0.3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</row>
    <row r="830" spans="2:18" x14ac:dyDescent="0.3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</row>
    <row r="831" spans="2:18" x14ac:dyDescent="0.3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</row>
    <row r="832" spans="2:18" x14ac:dyDescent="0.3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</row>
    <row r="833" spans="2:18" x14ac:dyDescent="0.3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</row>
    <row r="834" spans="2:18" x14ac:dyDescent="0.3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</row>
    <row r="835" spans="2:18" x14ac:dyDescent="0.3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</row>
    <row r="836" spans="2:18" x14ac:dyDescent="0.3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</row>
    <row r="837" spans="2:18" x14ac:dyDescent="0.3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</row>
    <row r="838" spans="2:18" x14ac:dyDescent="0.3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</row>
    <row r="839" spans="2:18" x14ac:dyDescent="0.3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</row>
    <row r="840" spans="2:18" x14ac:dyDescent="0.3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</row>
    <row r="841" spans="2:18" x14ac:dyDescent="0.3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</row>
    <row r="842" spans="2:18" x14ac:dyDescent="0.3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</row>
    <row r="843" spans="2:18" x14ac:dyDescent="0.3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</row>
    <row r="844" spans="2:18" x14ac:dyDescent="0.3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</row>
    <row r="845" spans="2:18" x14ac:dyDescent="0.3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</row>
    <row r="846" spans="2:18" x14ac:dyDescent="0.3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</row>
    <row r="847" spans="2:18" x14ac:dyDescent="0.3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</row>
    <row r="848" spans="2:18" x14ac:dyDescent="0.3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</row>
    <row r="849" spans="2:18" x14ac:dyDescent="0.3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</row>
    <row r="850" spans="2:18" x14ac:dyDescent="0.3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</row>
    <row r="851" spans="2:18" x14ac:dyDescent="0.3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</row>
    <row r="852" spans="2:18" x14ac:dyDescent="0.3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</row>
    <row r="853" spans="2:18" x14ac:dyDescent="0.3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</row>
    <row r="854" spans="2:18" x14ac:dyDescent="0.3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</row>
    <row r="855" spans="2:18" x14ac:dyDescent="0.3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</row>
    <row r="856" spans="2:18" x14ac:dyDescent="0.3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</row>
    <row r="857" spans="2:18" x14ac:dyDescent="0.3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</row>
    <row r="858" spans="2:18" x14ac:dyDescent="0.3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</row>
    <row r="859" spans="2:18" x14ac:dyDescent="0.3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</row>
    <row r="860" spans="2:18" x14ac:dyDescent="0.3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</row>
    <row r="861" spans="2:18" x14ac:dyDescent="0.3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</row>
    <row r="862" spans="2:18" x14ac:dyDescent="0.3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</row>
    <row r="863" spans="2:18" x14ac:dyDescent="0.3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</row>
    <row r="864" spans="2:18" x14ac:dyDescent="0.3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</row>
    <row r="865" spans="2:18" x14ac:dyDescent="0.3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</row>
    <row r="866" spans="2:18" x14ac:dyDescent="0.3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</row>
    <row r="867" spans="2:18" x14ac:dyDescent="0.3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</row>
    <row r="868" spans="2:18" x14ac:dyDescent="0.3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</row>
    <row r="869" spans="2:18" x14ac:dyDescent="0.3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</row>
    <row r="870" spans="2:18" x14ac:dyDescent="0.3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</row>
    <row r="871" spans="2:18" x14ac:dyDescent="0.3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</row>
    <row r="872" spans="2:18" x14ac:dyDescent="0.3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</row>
    <row r="873" spans="2:18" x14ac:dyDescent="0.3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</row>
    <row r="874" spans="2:18" x14ac:dyDescent="0.3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</row>
    <row r="875" spans="2:18" x14ac:dyDescent="0.3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</row>
    <row r="876" spans="2:18" x14ac:dyDescent="0.3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</row>
    <row r="877" spans="2:18" x14ac:dyDescent="0.3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</row>
    <row r="878" spans="2:18" x14ac:dyDescent="0.3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</row>
    <row r="879" spans="2:18" x14ac:dyDescent="0.3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</row>
    <row r="880" spans="2:18" x14ac:dyDescent="0.3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</row>
    <row r="881" spans="2:18" x14ac:dyDescent="0.3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</row>
    <row r="882" spans="2:18" x14ac:dyDescent="0.3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</row>
    <row r="883" spans="2:18" x14ac:dyDescent="0.3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</row>
    <row r="884" spans="2:18" x14ac:dyDescent="0.3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</row>
    <row r="885" spans="2:18" x14ac:dyDescent="0.3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</row>
    <row r="886" spans="2:18" x14ac:dyDescent="0.3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</row>
    <row r="887" spans="2:18" x14ac:dyDescent="0.3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</row>
    <row r="888" spans="2:18" x14ac:dyDescent="0.3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</row>
    <row r="889" spans="2:18" x14ac:dyDescent="0.3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</row>
    <row r="890" spans="2:18" x14ac:dyDescent="0.3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</row>
    <row r="891" spans="2:18" x14ac:dyDescent="0.3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</row>
    <row r="892" spans="2:18" x14ac:dyDescent="0.3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</row>
    <row r="893" spans="2:18" x14ac:dyDescent="0.3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</row>
    <row r="894" spans="2:18" x14ac:dyDescent="0.3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</row>
    <row r="895" spans="2:18" x14ac:dyDescent="0.3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</row>
    <row r="896" spans="2:18" x14ac:dyDescent="0.3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</row>
    <row r="897" spans="2:18" x14ac:dyDescent="0.3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</row>
    <row r="898" spans="2:18" x14ac:dyDescent="0.3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</row>
    <row r="899" spans="2:18" x14ac:dyDescent="0.3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</row>
    <row r="900" spans="2:18" x14ac:dyDescent="0.3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</row>
    <row r="901" spans="2:18" x14ac:dyDescent="0.3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</row>
    <row r="902" spans="2:18" x14ac:dyDescent="0.3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</row>
    <row r="903" spans="2:18" x14ac:dyDescent="0.3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</row>
    <row r="904" spans="2:18" x14ac:dyDescent="0.3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</row>
    <row r="905" spans="2:18" x14ac:dyDescent="0.3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</row>
    <row r="906" spans="2:18" x14ac:dyDescent="0.3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</row>
    <row r="907" spans="2:18" x14ac:dyDescent="0.3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</row>
    <row r="908" spans="2:18" x14ac:dyDescent="0.3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</row>
    <row r="909" spans="2:18" x14ac:dyDescent="0.3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</row>
    <row r="910" spans="2:18" x14ac:dyDescent="0.3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</row>
    <row r="911" spans="2:18" x14ac:dyDescent="0.3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</row>
    <row r="912" spans="2:18" x14ac:dyDescent="0.3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</row>
    <row r="913" spans="2:18" x14ac:dyDescent="0.3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</row>
    <row r="914" spans="2:18" x14ac:dyDescent="0.3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</row>
    <row r="915" spans="2:18" x14ac:dyDescent="0.3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</row>
    <row r="916" spans="2:18" x14ac:dyDescent="0.3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</row>
    <row r="917" spans="2:18" x14ac:dyDescent="0.3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</row>
    <row r="918" spans="2:18" x14ac:dyDescent="0.3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</row>
    <row r="919" spans="2:18" x14ac:dyDescent="0.3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</row>
    <row r="920" spans="2:18" x14ac:dyDescent="0.3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</row>
    <row r="921" spans="2:18" x14ac:dyDescent="0.3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</row>
    <row r="922" spans="2:18" x14ac:dyDescent="0.3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531"/>
  <sheetViews>
    <sheetView topLeftCell="M3" zoomScale="80" zoomScaleNormal="80" workbookViewId="0">
      <selection activeCell="C6" sqref="C6:P13"/>
    </sheetView>
  </sheetViews>
  <sheetFormatPr defaultColWidth="11.44140625" defaultRowHeight="14.4" x14ac:dyDescent="0.3"/>
  <cols>
    <col min="1" max="1" width="2.6640625" style="81" customWidth="1"/>
    <col min="2" max="16" width="15.6640625" style="63" customWidth="1"/>
    <col min="17" max="16384" width="11.44140625" style="81"/>
  </cols>
  <sheetData>
    <row r="1" spans="2:17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7" ht="24.9" customHeight="1" thickTop="1" thickBot="1" x14ac:dyDescent="0.35">
      <c r="B2" s="271" t="s">
        <v>295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</row>
    <row r="3" spans="2:17" ht="24.9" customHeight="1" thickTop="1" thickBot="1" x14ac:dyDescent="0.35">
      <c r="B3" s="274" t="s">
        <v>245</v>
      </c>
      <c r="C3" s="285" t="s">
        <v>197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95"/>
    </row>
    <row r="4" spans="2:17" ht="24.9" customHeight="1" thickTop="1" thickBot="1" x14ac:dyDescent="0.35">
      <c r="B4" s="310"/>
      <c r="C4" s="277" t="s">
        <v>198</v>
      </c>
      <c r="D4" s="278"/>
      <c r="E4" s="261" t="s">
        <v>199</v>
      </c>
      <c r="F4" s="278"/>
      <c r="G4" s="261" t="s">
        <v>200</v>
      </c>
      <c r="H4" s="278"/>
      <c r="I4" s="261" t="s">
        <v>201</v>
      </c>
      <c r="J4" s="278"/>
      <c r="K4" s="261" t="s">
        <v>202</v>
      </c>
      <c r="L4" s="278"/>
      <c r="M4" s="281" t="s">
        <v>203</v>
      </c>
      <c r="N4" s="262"/>
      <c r="O4" s="286" t="s">
        <v>31</v>
      </c>
      <c r="P4" s="287"/>
    </row>
    <row r="5" spans="2:17" ht="24.9" customHeight="1" thickTop="1" thickBot="1" x14ac:dyDescent="0.35">
      <c r="B5" s="311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68" t="s">
        <v>5</v>
      </c>
      <c r="K5" s="86" t="s">
        <v>4</v>
      </c>
      <c r="L5" s="168" t="s">
        <v>5</v>
      </c>
      <c r="M5" s="86" t="s">
        <v>4</v>
      </c>
      <c r="N5" s="144" t="s">
        <v>5</v>
      </c>
      <c r="O5" s="84" t="s">
        <v>4</v>
      </c>
      <c r="P5" s="145" t="s">
        <v>5</v>
      </c>
    </row>
    <row r="6" spans="2:17" ht="21.9" customHeight="1" thickTop="1" x14ac:dyDescent="0.25">
      <c r="B6" s="174" t="s">
        <v>74</v>
      </c>
      <c r="C6" s="89">
        <v>339</v>
      </c>
      <c r="D6" s="135">
        <v>0.18474114441416895</v>
      </c>
      <c r="E6" s="91">
        <v>3585</v>
      </c>
      <c r="F6" s="135">
        <v>0.19589093492158899</v>
      </c>
      <c r="G6" s="91">
        <v>1376</v>
      </c>
      <c r="H6" s="135">
        <v>0.22535211267605634</v>
      </c>
      <c r="I6" s="91">
        <v>1149</v>
      </c>
      <c r="J6" s="135">
        <v>0.18935398813447593</v>
      </c>
      <c r="K6" s="91">
        <v>11</v>
      </c>
      <c r="L6" s="135">
        <v>0.16666666666666666</v>
      </c>
      <c r="M6" s="91">
        <v>918</v>
      </c>
      <c r="N6" s="133">
        <v>0.21403590580554907</v>
      </c>
      <c r="O6" s="89">
        <v>7378</v>
      </c>
      <c r="P6" s="136">
        <v>0.2012273285149325</v>
      </c>
      <c r="Q6" s="94"/>
    </row>
    <row r="7" spans="2:17" ht="21.9" customHeight="1" x14ac:dyDescent="0.25">
      <c r="B7" s="174" t="s">
        <v>75</v>
      </c>
      <c r="C7" s="89">
        <v>343</v>
      </c>
      <c r="D7" s="135">
        <v>0.18692098092643053</v>
      </c>
      <c r="E7" s="91">
        <v>3772</v>
      </c>
      <c r="F7" s="135">
        <v>0.20610895579476532</v>
      </c>
      <c r="G7" s="91">
        <v>1269</v>
      </c>
      <c r="H7" s="135">
        <v>0.20782836554208975</v>
      </c>
      <c r="I7" s="91">
        <v>1221</v>
      </c>
      <c r="J7" s="135">
        <v>0.20121951219512196</v>
      </c>
      <c r="K7" s="91">
        <v>12</v>
      </c>
      <c r="L7" s="135">
        <v>0.18181818181818182</v>
      </c>
      <c r="M7" s="91">
        <v>939</v>
      </c>
      <c r="N7" s="133">
        <v>0.21893215201678712</v>
      </c>
      <c r="O7" s="89">
        <v>7556</v>
      </c>
      <c r="P7" s="136">
        <v>0.20608209464066549</v>
      </c>
      <c r="Q7" s="94"/>
    </row>
    <row r="8" spans="2:17" ht="21.9" customHeight="1" x14ac:dyDescent="0.25">
      <c r="B8" s="174" t="s">
        <v>76</v>
      </c>
      <c r="C8" s="89">
        <v>342</v>
      </c>
      <c r="D8" s="135">
        <v>0.18637602179836513</v>
      </c>
      <c r="E8" s="91">
        <v>2749</v>
      </c>
      <c r="F8" s="135">
        <v>0.15021037101797716</v>
      </c>
      <c r="G8" s="91">
        <v>1140</v>
      </c>
      <c r="H8" s="135">
        <v>0.18670160497870947</v>
      </c>
      <c r="I8" s="91">
        <v>1047</v>
      </c>
      <c r="J8" s="135">
        <v>0.17254449571522743</v>
      </c>
      <c r="K8" s="91">
        <v>6</v>
      </c>
      <c r="L8" s="135">
        <v>9.0909090909090912E-2</v>
      </c>
      <c r="M8" s="91">
        <v>789</v>
      </c>
      <c r="N8" s="133">
        <v>0.1839589647936582</v>
      </c>
      <c r="O8" s="89">
        <v>6073</v>
      </c>
      <c r="P8" s="136">
        <v>0.16563480158189009</v>
      </c>
      <c r="Q8" s="105"/>
    </row>
    <row r="9" spans="2:17" ht="21.9" customHeight="1" x14ac:dyDescent="0.25">
      <c r="B9" s="174" t="s">
        <v>77</v>
      </c>
      <c r="C9" s="89">
        <v>298</v>
      </c>
      <c r="D9" s="135">
        <v>0.16239782016348775</v>
      </c>
      <c r="E9" s="91">
        <v>3465</v>
      </c>
      <c r="F9" s="135">
        <v>0.18933391617944376</v>
      </c>
      <c r="G9" s="91">
        <v>1097</v>
      </c>
      <c r="H9" s="135">
        <v>0.17965935145758272</v>
      </c>
      <c r="I9" s="91">
        <v>1109</v>
      </c>
      <c r="J9" s="135">
        <v>0.18276203032300592</v>
      </c>
      <c r="K9" s="91">
        <v>17</v>
      </c>
      <c r="L9" s="135">
        <v>0.25757575757575757</v>
      </c>
      <c r="M9" s="91">
        <v>815</v>
      </c>
      <c r="N9" s="133">
        <v>0.19002098391233388</v>
      </c>
      <c r="O9" s="89">
        <v>6801</v>
      </c>
      <c r="P9" s="136">
        <v>0.18549024955679805</v>
      </c>
    </row>
    <row r="10" spans="2:17" ht="21.9" customHeight="1" x14ac:dyDescent="0.25">
      <c r="B10" s="174" t="s">
        <v>78</v>
      </c>
      <c r="C10" s="89">
        <v>225</v>
      </c>
      <c r="D10" s="135">
        <v>0.1226158038147139</v>
      </c>
      <c r="E10" s="91">
        <v>2838</v>
      </c>
      <c r="F10" s="135">
        <v>0.15507349325173489</v>
      </c>
      <c r="G10" s="91">
        <v>895</v>
      </c>
      <c r="H10" s="135">
        <v>0.14657713724205698</v>
      </c>
      <c r="I10" s="91">
        <v>915</v>
      </c>
      <c r="J10" s="135">
        <v>0.15079103493737639</v>
      </c>
      <c r="K10" s="91">
        <v>10</v>
      </c>
      <c r="L10" s="135">
        <v>0.15151515151515152</v>
      </c>
      <c r="M10" s="91">
        <v>649</v>
      </c>
      <c r="N10" s="133">
        <v>0.15131732338540452</v>
      </c>
      <c r="O10" s="89">
        <v>5532</v>
      </c>
      <c r="P10" s="136">
        <v>0.15087958543570162</v>
      </c>
    </row>
    <row r="11" spans="2:17" ht="21.9" customHeight="1" x14ac:dyDescent="0.25">
      <c r="B11" s="174" t="s">
        <v>79</v>
      </c>
      <c r="C11" s="89">
        <v>152</v>
      </c>
      <c r="D11" s="135">
        <v>8.2833787465940056E-2</v>
      </c>
      <c r="E11" s="91">
        <v>975</v>
      </c>
      <c r="F11" s="135">
        <v>5.3275777279930062E-2</v>
      </c>
      <c r="G11" s="91">
        <v>190</v>
      </c>
      <c r="H11" s="135">
        <v>3.1116934163118243E-2</v>
      </c>
      <c r="I11" s="91">
        <v>304</v>
      </c>
      <c r="J11" s="135">
        <v>5.0098879367172049E-2</v>
      </c>
      <c r="K11" s="91">
        <v>3</v>
      </c>
      <c r="L11" s="135">
        <v>4.5454545454545456E-2</v>
      </c>
      <c r="M11" s="91">
        <v>108</v>
      </c>
      <c r="N11" s="133">
        <v>2.5180694800652832E-2</v>
      </c>
      <c r="O11" s="89">
        <v>1732</v>
      </c>
      <c r="P11" s="136">
        <v>4.7238510841401883E-2</v>
      </c>
    </row>
    <row r="12" spans="2:17" ht="21.9" customHeight="1" thickBot="1" x14ac:dyDescent="0.3">
      <c r="B12" s="174" t="s">
        <v>80</v>
      </c>
      <c r="C12" s="89">
        <v>136</v>
      </c>
      <c r="D12" s="135">
        <v>7.4114441416893731E-2</v>
      </c>
      <c r="E12" s="91">
        <v>917</v>
      </c>
      <c r="F12" s="135">
        <v>5.0106551554559862E-2</v>
      </c>
      <c r="G12" s="91">
        <v>139</v>
      </c>
      <c r="H12" s="135">
        <v>2.2764493940386505E-2</v>
      </c>
      <c r="I12" s="91">
        <v>323</v>
      </c>
      <c r="J12" s="135">
        <v>5.3230059327620302E-2</v>
      </c>
      <c r="K12" s="91">
        <v>7</v>
      </c>
      <c r="L12" s="135">
        <v>0.10606060606060606</v>
      </c>
      <c r="M12" s="91">
        <v>71</v>
      </c>
      <c r="N12" s="133">
        <v>1.6553975285614364E-2</v>
      </c>
      <c r="O12" s="89">
        <v>1593</v>
      </c>
      <c r="P12" s="136">
        <v>4.3447429428610393E-2</v>
      </c>
    </row>
    <row r="13" spans="2:17" ht="21.9" customHeight="1" thickTop="1" thickBot="1" x14ac:dyDescent="0.3">
      <c r="B13" s="99" t="s">
        <v>31</v>
      </c>
      <c r="C13" s="100">
        <v>1835</v>
      </c>
      <c r="D13" s="139">
        <v>1</v>
      </c>
      <c r="E13" s="102">
        <v>18301</v>
      </c>
      <c r="F13" s="139">
        <v>1</v>
      </c>
      <c r="G13" s="102">
        <v>6106</v>
      </c>
      <c r="H13" s="139">
        <v>1</v>
      </c>
      <c r="I13" s="102">
        <v>6068</v>
      </c>
      <c r="J13" s="139">
        <v>1.0000000000000002</v>
      </c>
      <c r="K13" s="102">
        <v>66</v>
      </c>
      <c r="L13" s="139">
        <v>1</v>
      </c>
      <c r="M13" s="102">
        <v>4289</v>
      </c>
      <c r="N13" s="140">
        <v>1</v>
      </c>
      <c r="O13" s="100">
        <v>36665</v>
      </c>
      <c r="P13" s="141">
        <v>1</v>
      </c>
    </row>
    <row r="14" spans="2:17" ht="15.75" thickTop="1" x14ac:dyDescent="0.25">
      <c r="B14" s="116"/>
      <c r="C14" s="117"/>
      <c r="D14" s="142"/>
      <c r="E14" s="117"/>
      <c r="F14" s="142"/>
      <c r="G14" s="117"/>
      <c r="H14" s="142"/>
      <c r="I14" s="117"/>
      <c r="J14" s="142"/>
      <c r="K14" s="117"/>
      <c r="L14" s="142"/>
      <c r="M14" s="117"/>
      <c r="N14" s="142"/>
      <c r="O14" s="117"/>
      <c r="P14" s="142"/>
    </row>
    <row r="15" spans="2:17" ht="15" x14ac:dyDescent="0.25">
      <c r="B15" s="81"/>
      <c r="C15" s="194"/>
      <c r="D15" s="194"/>
      <c r="E15" s="194"/>
      <c r="F15" s="194"/>
      <c r="G15" s="194"/>
      <c r="H15" s="194"/>
      <c r="I15" s="194"/>
      <c r="J15" s="194"/>
      <c r="K15" s="195"/>
      <c r="L15" s="194"/>
      <c r="M15" s="194"/>
      <c r="N15" s="194"/>
      <c r="O15" s="194"/>
      <c r="P15" s="194"/>
    </row>
    <row r="16" spans="2:17" ht="15" x14ac:dyDescent="0.25">
      <c r="B16" s="81"/>
      <c r="C16" s="194"/>
      <c r="D16" s="194"/>
      <c r="E16" s="194"/>
      <c r="F16" s="194"/>
      <c r="G16" s="194"/>
      <c r="H16" s="194"/>
      <c r="I16" s="194"/>
      <c r="J16" s="194"/>
      <c r="K16" s="195"/>
      <c r="L16" s="194"/>
      <c r="M16" s="194"/>
      <c r="N16" s="194"/>
      <c r="O16" s="194"/>
      <c r="P16" s="194"/>
    </row>
    <row r="17" spans="2:16" ht="15" x14ac:dyDescent="0.25">
      <c r="B17" s="122"/>
      <c r="C17" s="122"/>
      <c r="D17" s="122"/>
      <c r="E17" s="122"/>
      <c r="F17" s="122"/>
      <c r="G17" s="122"/>
      <c r="H17" s="122"/>
      <c r="I17" s="122"/>
      <c r="J17" s="122"/>
      <c r="K17" s="123"/>
      <c r="L17" s="122"/>
      <c r="M17" s="122"/>
      <c r="N17" s="122"/>
      <c r="O17" s="122"/>
      <c r="P17" s="122"/>
    </row>
    <row r="18" spans="2:16" ht="15" x14ac:dyDescent="0.25">
      <c r="B18" s="122"/>
      <c r="C18" s="196"/>
      <c r="D18" s="196"/>
      <c r="E18" s="196"/>
      <c r="F18" s="196"/>
      <c r="G18" s="196"/>
      <c r="H18" s="196"/>
      <c r="I18" s="196"/>
      <c r="J18" s="196"/>
      <c r="K18" s="197"/>
      <c r="L18" s="196"/>
      <c r="M18" s="196"/>
      <c r="N18" s="122"/>
      <c r="O18" s="122"/>
      <c r="P18" s="122"/>
    </row>
    <row r="19" spans="2:16" ht="15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 ht="15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 ht="15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 ht="15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 ht="15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ht="15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ht="15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ht="15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 ht="15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 ht="15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 ht="15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  <row r="393" spans="2:16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</row>
    <row r="394" spans="2:16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2:16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2:16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2:16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2:16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  <row r="399" spans="2:16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</row>
    <row r="400" spans="2:16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</row>
    <row r="401" spans="2:16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</row>
    <row r="402" spans="2:16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</row>
    <row r="403" spans="2:16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</row>
    <row r="404" spans="2:16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</row>
    <row r="405" spans="2:16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</row>
    <row r="406" spans="2:16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</row>
    <row r="407" spans="2:16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</row>
    <row r="408" spans="2:16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</row>
    <row r="409" spans="2:16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</row>
    <row r="410" spans="2:16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</row>
    <row r="411" spans="2:16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</row>
    <row r="412" spans="2:16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</row>
    <row r="413" spans="2:16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</row>
    <row r="414" spans="2:16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</row>
    <row r="415" spans="2:16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</row>
    <row r="416" spans="2:16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</row>
    <row r="417" spans="2:16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</row>
    <row r="418" spans="2:16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</row>
    <row r="419" spans="2:16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</row>
    <row r="420" spans="2:16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</row>
    <row r="421" spans="2:16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</row>
    <row r="422" spans="2:16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</row>
    <row r="423" spans="2:16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</row>
    <row r="424" spans="2:16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</row>
    <row r="425" spans="2:16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</row>
    <row r="426" spans="2:16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</row>
    <row r="427" spans="2:16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</row>
    <row r="428" spans="2:16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</row>
    <row r="429" spans="2:16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</row>
    <row r="430" spans="2:16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</row>
    <row r="431" spans="2:16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</row>
    <row r="432" spans="2:16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</row>
    <row r="433" spans="2:16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</row>
    <row r="434" spans="2:16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</row>
    <row r="435" spans="2:16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</row>
    <row r="436" spans="2:16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</row>
    <row r="437" spans="2:16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</row>
    <row r="438" spans="2:16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</row>
    <row r="439" spans="2:16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</row>
    <row r="440" spans="2:16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</row>
    <row r="441" spans="2:16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</row>
    <row r="442" spans="2:16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</row>
    <row r="443" spans="2:16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</row>
    <row r="444" spans="2:16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</row>
    <row r="445" spans="2:16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</row>
    <row r="446" spans="2:16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</row>
    <row r="447" spans="2:16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</row>
    <row r="448" spans="2:16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</row>
    <row r="449" spans="2:16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</row>
    <row r="450" spans="2:16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</row>
    <row r="451" spans="2:16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</row>
    <row r="452" spans="2:16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</row>
    <row r="453" spans="2:16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</row>
    <row r="454" spans="2:16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</row>
    <row r="455" spans="2:16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</row>
    <row r="456" spans="2:16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</row>
    <row r="457" spans="2:16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</row>
    <row r="458" spans="2:16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</row>
    <row r="459" spans="2:16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</row>
    <row r="460" spans="2:16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</row>
    <row r="461" spans="2:16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</row>
    <row r="462" spans="2:16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</row>
    <row r="463" spans="2:16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</row>
    <row r="464" spans="2:16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</row>
    <row r="465" spans="2:16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</row>
    <row r="466" spans="2:16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</row>
    <row r="467" spans="2:16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</row>
    <row r="468" spans="2:16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</row>
    <row r="469" spans="2:16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</row>
    <row r="470" spans="2:16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</row>
    <row r="471" spans="2:16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</row>
    <row r="472" spans="2:16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</row>
    <row r="473" spans="2:16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</row>
    <row r="474" spans="2:16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</row>
    <row r="475" spans="2:16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</row>
    <row r="476" spans="2:16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</row>
    <row r="477" spans="2:16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</row>
    <row r="478" spans="2:16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</row>
    <row r="479" spans="2:16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</row>
    <row r="480" spans="2:16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</row>
    <row r="481" spans="2:16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</row>
    <row r="482" spans="2:16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</row>
    <row r="483" spans="2:16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</row>
    <row r="484" spans="2:16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</row>
    <row r="485" spans="2:16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</row>
    <row r="486" spans="2:16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</row>
    <row r="487" spans="2:16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2:16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</row>
    <row r="489" spans="2:16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</row>
    <row r="490" spans="2:16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</row>
    <row r="491" spans="2:16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</row>
    <row r="492" spans="2:16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</row>
    <row r="493" spans="2:16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</row>
    <row r="494" spans="2:16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</row>
    <row r="495" spans="2:16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</row>
    <row r="496" spans="2:16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</row>
    <row r="497" spans="2:16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</row>
    <row r="498" spans="2:16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</row>
    <row r="499" spans="2:16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</row>
    <row r="500" spans="2:16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</row>
    <row r="501" spans="2:16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</row>
    <row r="502" spans="2:16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</row>
    <row r="503" spans="2:16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</row>
    <row r="504" spans="2:16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</row>
    <row r="505" spans="2:16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</row>
    <row r="506" spans="2:16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</row>
    <row r="507" spans="2:16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</row>
    <row r="508" spans="2:16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</row>
    <row r="509" spans="2:16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</row>
    <row r="510" spans="2:16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</row>
    <row r="511" spans="2:16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</row>
    <row r="512" spans="2:16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</row>
    <row r="513" spans="2:16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</row>
    <row r="514" spans="2:16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</row>
    <row r="515" spans="2:16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</row>
    <row r="516" spans="2:16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</row>
    <row r="517" spans="2:16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</row>
    <row r="518" spans="2:16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</row>
    <row r="519" spans="2:16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</row>
    <row r="520" spans="2:16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</row>
    <row r="521" spans="2:16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</row>
    <row r="522" spans="2:16" x14ac:dyDescent="0.3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</row>
    <row r="523" spans="2:16" x14ac:dyDescent="0.3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</row>
    <row r="524" spans="2:16" x14ac:dyDescent="0.3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</row>
    <row r="525" spans="2:16" x14ac:dyDescent="0.3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</row>
    <row r="526" spans="2:16" x14ac:dyDescent="0.3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</row>
    <row r="527" spans="2:16" x14ac:dyDescent="0.3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</row>
    <row r="528" spans="2:16" x14ac:dyDescent="0.3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</row>
    <row r="529" spans="2:16" x14ac:dyDescent="0.3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</row>
    <row r="530" spans="2:16" x14ac:dyDescent="0.3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</row>
    <row r="531" spans="2:16" x14ac:dyDescent="0.3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522"/>
  <sheetViews>
    <sheetView topLeftCell="Q3" zoomScale="80" zoomScaleNormal="80" workbookViewId="0">
      <selection activeCell="C6" sqref="C6:T13"/>
    </sheetView>
  </sheetViews>
  <sheetFormatPr defaultColWidth="11.44140625" defaultRowHeight="14.4" x14ac:dyDescent="0.3"/>
  <cols>
    <col min="1" max="1" width="2.6640625" style="81" customWidth="1"/>
    <col min="2" max="20" width="15.6640625" style="63" customWidth="1"/>
    <col min="21" max="16384" width="11.44140625" style="81"/>
  </cols>
  <sheetData>
    <row r="1" spans="2:21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1" ht="24.9" customHeight="1" thickTop="1" thickBot="1" x14ac:dyDescent="0.35">
      <c r="B2" s="271" t="s">
        <v>296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314"/>
      <c r="P2" s="314"/>
      <c r="Q2" s="314"/>
      <c r="R2" s="314"/>
      <c r="S2" s="314"/>
      <c r="T2" s="315"/>
    </row>
    <row r="3" spans="2:21" ht="24.9" customHeight="1" thickTop="1" thickBot="1" x14ac:dyDescent="0.35">
      <c r="B3" s="274" t="s">
        <v>245</v>
      </c>
      <c r="C3" s="285" t="s">
        <v>82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00"/>
    </row>
    <row r="4" spans="2:21" ht="24.9" customHeight="1" thickTop="1" thickBot="1" x14ac:dyDescent="0.35">
      <c r="B4" s="310"/>
      <c r="C4" s="290" t="s">
        <v>44</v>
      </c>
      <c r="D4" s="291"/>
      <c r="E4" s="292" t="s">
        <v>45</v>
      </c>
      <c r="F4" s="291"/>
      <c r="G4" s="292" t="s">
        <v>46</v>
      </c>
      <c r="H4" s="291"/>
      <c r="I4" s="285" t="s">
        <v>47</v>
      </c>
      <c r="J4" s="285"/>
      <c r="K4" s="292" t="s">
        <v>48</v>
      </c>
      <c r="L4" s="291"/>
      <c r="M4" s="285" t="s">
        <v>49</v>
      </c>
      <c r="N4" s="285"/>
      <c r="O4" s="292" t="s">
        <v>50</v>
      </c>
      <c r="P4" s="291"/>
      <c r="Q4" s="285" t="s">
        <v>51</v>
      </c>
      <c r="R4" s="285"/>
      <c r="S4" s="286" t="s">
        <v>31</v>
      </c>
      <c r="T4" s="287"/>
    </row>
    <row r="5" spans="2:21" ht="24.9" customHeight="1" thickTop="1" thickBot="1" x14ac:dyDescent="0.35">
      <c r="B5" s="311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98" t="s">
        <v>5</v>
      </c>
      <c r="I5" s="110" t="s">
        <v>4</v>
      </c>
      <c r="J5" s="111" t="s">
        <v>5</v>
      </c>
      <c r="K5" s="110" t="s">
        <v>4</v>
      </c>
      <c r="L5" s="109" t="s">
        <v>5</v>
      </c>
      <c r="M5" s="110" t="s">
        <v>4</v>
      </c>
      <c r="N5" s="111" t="s">
        <v>5</v>
      </c>
      <c r="O5" s="110" t="s">
        <v>4</v>
      </c>
      <c r="P5" s="109" t="s">
        <v>5</v>
      </c>
      <c r="Q5" s="110" t="s">
        <v>4</v>
      </c>
      <c r="R5" s="111" t="s">
        <v>5</v>
      </c>
      <c r="S5" s="108" t="s">
        <v>4</v>
      </c>
      <c r="T5" s="258" t="s">
        <v>5</v>
      </c>
    </row>
    <row r="6" spans="2:21" ht="21.9" customHeight="1" thickTop="1" x14ac:dyDescent="0.25">
      <c r="B6" s="174" t="s">
        <v>74</v>
      </c>
      <c r="C6" s="147">
        <v>2667</v>
      </c>
      <c r="D6" s="90">
        <v>0.18869392953162586</v>
      </c>
      <c r="E6" s="148">
        <v>873</v>
      </c>
      <c r="F6" s="90">
        <v>0.1965773474442693</v>
      </c>
      <c r="G6" s="148">
        <v>1207</v>
      </c>
      <c r="H6" s="90">
        <v>0.27463026166097837</v>
      </c>
      <c r="I6" s="148">
        <v>869</v>
      </c>
      <c r="J6" s="92">
        <v>0.18434450572761985</v>
      </c>
      <c r="K6" s="148">
        <v>573</v>
      </c>
      <c r="L6" s="90">
        <v>0.20048985304408679</v>
      </c>
      <c r="M6" s="148">
        <v>703</v>
      </c>
      <c r="N6" s="92">
        <v>0.19636871508379888</v>
      </c>
      <c r="O6" s="148">
        <v>257</v>
      </c>
      <c r="P6" s="90">
        <v>0.19876256767208042</v>
      </c>
      <c r="Q6" s="148">
        <v>229</v>
      </c>
      <c r="R6" s="92">
        <v>0.1832</v>
      </c>
      <c r="S6" s="147">
        <v>7378</v>
      </c>
      <c r="T6" s="114">
        <v>0.2012273285149325</v>
      </c>
      <c r="U6" s="94"/>
    </row>
    <row r="7" spans="2:21" ht="21.9" customHeight="1" x14ac:dyDescent="0.25">
      <c r="B7" s="174" t="s">
        <v>75</v>
      </c>
      <c r="C7" s="147">
        <v>2844</v>
      </c>
      <c r="D7" s="90">
        <v>0.20121692373001274</v>
      </c>
      <c r="E7" s="148">
        <v>1048</v>
      </c>
      <c r="F7" s="90">
        <v>0.23598288673722134</v>
      </c>
      <c r="G7" s="148">
        <v>868</v>
      </c>
      <c r="H7" s="90">
        <v>0.1974971558589306</v>
      </c>
      <c r="I7" s="148">
        <v>958</v>
      </c>
      <c r="J7" s="92">
        <v>0.20322443784471786</v>
      </c>
      <c r="K7" s="148">
        <v>556</v>
      </c>
      <c r="L7" s="90">
        <v>0.19454163750874737</v>
      </c>
      <c r="M7" s="148">
        <v>728</v>
      </c>
      <c r="N7" s="92">
        <v>0.20335195530726258</v>
      </c>
      <c r="O7" s="148">
        <v>274</v>
      </c>
      <c r="P7" s="90">
        <v>0.21191028615622584</v>
      </c>
      <c r="Q7" s="148">
        <v>280</v>
      </c>
      <c r="R7" s="92">
        <v>0.224</v>
      </c>
      <c r="S7" s="147">
        <v>7556</v>
      </c>
      <c r="T7" s="114">
        <v>0.20608209464066549</v>
      </c>
      <c r="U7" s="94"/>
    </row>
    <row r="8" spans="2:21" ht="21.9" customHeight="1" x14ac:dyDescent="0.25">
      <c r="B8" s="174" t="s">
        <v>76</v>
      </c>
      <c r="C8" s="147">
        <v>2305</v>
      </c>
      <c r="D8" s="90">
        <v>0.16308193009763691</v>
      </c>
      <c r="E8" s="148">
        <v>885</v>
      </c>
      <c r="F8" s="90">
        <v>0.19927944156721458</v>
      </c>
      <c r="G8" s="148">
        <v>592</v>
      </c>
      <c r="H8" s="90">
        <v>0.13469852104664393</v>
      </c>
      <c r="I8" s="148">
        <v>813</v>
      </c>
      <c r="J8" s="92">
        <v>0.17246499787865932</v>
      </c>
      <c r="K8" s="148">
        <v>473</v>
      </c>
      <c r="L8" s="90">
        <v>0.16550034989503148</v>
      </c>
      <c r="M8" s="148">
        <v>593</v>
      </c>
      <c r="N8" s="92">
        <v>0.16564245810055866</v>
      </c>
      <c r="O8" s="148">
        <v>213</v>
      </c>
      <c r="P8" s="90">
        <v>0.16473317865429235</v>
      </c>
      <c r="Q8" s="148">
        <v>199</v>
      </c>
      <c r="R8" s="92">
        <v>0.15920000000000001</v>
      </c>
      <c r="S8" s="147">
        <v>6073</v>
      </c>
      <c r="T8" s="114">
        <v>0.16563480158189009</v>
      </c>
      <c r="U8" s="94"/>
    </row>
    <row r="9" spans="2:21" ht="21.9" customHeight="1" x14ac:dyDescent="0.25">
      <c r="B9" s="174" t="s">
        <v>77</v>
      </c>
      <c r="C9" s="147">
        <v>2639</v>
      </c>
      <c r="D9" s="90">
        <v>0.18671289090137258</v>
      </c>
      <c r="E9" s="148">
        <v>835</v>
      </c>
      <c r="F9" s="90">
        <v>0.18802071605494258</v>
      </c>
      <c r="G9" s="148">
        <v>687</v>
      </c>
      <c r="H9" s="90">
        <v>0.15631399317406144</v>
      </c>
      <c r="I9" s="148">
        <v>929</v>
      </c>
      <c r="J9" s="92">
        <v>0.19707254985150616</v>
      </c>
      <c r="K9" s="148">
        <v>581</v>
      </c>
      <c r="L9" s="90">
        <v>0.20328901329601121</v>
      </c>
      <c r="M9" s="148">
        <v>660</v>
      </c>
      <c r="N9" s="92">
        <v>0.18435754189944134</v>
      </c>
      <c r="O9" s="148">
        <v>229</v>
      </c>
      <c r="P9" s="90">
        <v>0.17710750193348801</v>
      </c>
      <c r="Q9" s="148">
        <v>241</v>
      </c>
      <c r="R9" s="92">
        <v>0.1928</v>
      </c>
      <c r="S9" s="147">
        <v>6801</v>
      </c>
      <c r="T9" s="114">
        <v>0.18549024955679805</v>
      </c>
      <c r="U9" s="94"/>
    </row>
    <row r="10" spans="2:21" ht="21.9" customHeight="1" x14ac:dyDescent="0.25">
      <c r="B10" s="174" t="s">
        <v>78</v>
      </c>
      <c r="C10" s="147">
        <v>2357</v>
      </c>
      <c r="D10" s="90">
        <v>0.16676100183953588</v>
      </c>
      <c r="E10" s="148">
        <v>455</v>
      </c>
      <c r="F10" s="90">
        <v>0.1024544021616753</v>
      </c>
      <c r="G10" s="148">
        <v>581</v>
      </c>
      <c r="H10" s="90">
        <v>0.13219567690557452</v>
      </c>
      <c r="I10" s="148">
        <v>732</v>
      </c>
      <c r="J10" s="92">
        <v>0.15528213831141283</v>
      </c>
      <c r="K10" s="148">
        <v>435</v>
      </c>
      <c r="L10" s="90">
        <v>0.15220433869839048</v>
      </c>
      <c r="M10" s="148">
        <v>574</v>
      </c>
      <c r="N10" s="92">
        <v>0.16033519553072625</v>
      </c>
      <c r="O10" s="148">
        <v>207</v>
      </c>
      <c r="P10" s="90">
        <v>0.16009280742459397</v>
      </c>
      <c r="Q10" s="148">
        <v>191</v>
      </c>
      <c r="R10" s="92">
        <v>0.15279999999999999</v>
      </c>
      <c r="S10" s="147">
        <v>5532</v>
      </c>
      <c r="T10" s="114">
        <v>0.15087958543570162</v>
      </c>
      <c r="U10" s="94"/>
    </row>
    <row r="11" spans="2:21" ht="21.9" customHeight="1" x14ac:dyDescent="0.25">
      <c r="B11" s="174" t="s">
        <v>79</v>
      </c>
      <c r="C11" s="147">
        <v>706</v>
      </c>
      <c r="D11" s="90">
        <v>4.9950474034243665E-2</v>
      </c>
      <c r="E11" s="148">
        <v>177</v>
      </c>
      <c r="F11" s="90">
        <v>3.9855888313442916E-2</v>
      </c>
      <c r="G11" s="148">
        <v>225</v>
      </c>
      <c r="H11" s="90">
        <v>5.1194539249146756E-2</v>
      </c>
      <c r="I11" s="148">
        <v>197</v>
      </c>
      <c r="J11" s="92">
        <v>4.1790411540093338E-2</v>
      </c>
      <c r="K11" s="148">
        <v>126</v>
      </c>
      <c r="L11" s="90">
        <v>4.4086773967809655E-2</v>
      </c>
      <c r="M11" s="148">
        <v>183</v>
      </c>
      <c r="N11" s="92">
        <v>5.1117318435754192E-2</v>
      </c>
      <c r="O11" s="148">
        <v>64</v>
      </c>
      <c r="P11" s="90">
        <v>4.9497293116782679E-2</v>
      </c>
      <c r="Q11" s="148">
        <v>54</v>
      </c>
      <c r="R11" s="92">
        <v>4.3200000000000002E-2</v>
      </c>
      <c r="S11" s="147">
        <v>1732</v>
      </c>
      <c r="T11" s="114">
        <v>4.7238510841401883E-2</v>
      </c>
      <c r="U11" s="94"/>
    </row>
    <row r="12" spans="2:21" ht="21.9" customHeight="1" thickBot="1" x14ac:dyDescent="0.3">
      <c r="B12" s="174" t="s">
        <v>80</v>
      </c>
      <c r="C12" s="147">
        <v>616</v>
      </c>
      <c r="D12" s="90">
        <v>4.3582849865572378E-2</v>
      </c>
      <c r="E12" s="148">
        <v>168</v>
      </c>
      <c r="F12" s="90">
        <v>3.7829317721233956E-2</v>
      </c>
      <c r="G12" s="148">
        <v>235</v>
      </c>
      <c r="H12" s="90">
        <v>5.3469852104664393E-2</v>
      </c>
      <c r="I12" s="148">
        <v>216</v>
      </c>
      <c r="J12" s="92">
        <v>4.5820958845990668E-2</v>
      </c>
      <c r="K12" s="148">
        <v>114</v>
      </c>
      <c r="L12" s="90">
        <v>3.9888033589923023E-2</v>
      </c>
      <c r="M12" s="148">
        <v>139</v>
      </c>
      <c r="N12" s="92">
        <v>3.8826815642458101E-2</v>
      </c>
      <c r="O12" s="148">
        <v>49</v>
      </c>
      <c r="P12" s="90">
        <v>3.7896365042536739E-2</v>
      </c>
      <c r="Q12" s="148">
        <v>56</v>
      </c>
      <c r="R12" s="92">
        <v>4.48E-2</v>
      </c>
      <c r="S12" s="147">
        <v>1593</v>
      </c>
      <c r="T12" s="114">
        <v>4.3447429428610393E-2</v>
      </c>
      <c r="U12" s="94"/>
    </row>
    <row r="13" spans="2:21" ht="21.9" customHeight="1" thickTop="1" thickBot="1" x14ac:dyDescent="0.3">
      <c r="B13" s="99" t="s">
        <v>31</v>
      </c>
      <c r="C13" s="154">
        <v>14134</v>
      </c>
      <c r="D13" s="199">
        <v>1</v>
      </c>
      <c r="E13" s="155">
        <v>4441</v>
      </c>
      <c r="F13" s="199">
        <v>1</v>
      </c>
      <c r="G13" s="155">
        <v>4395</v>
      </c>
      <c r="H13" s="199">
        <v>1</v>
      </c>
      <c r="I13" s="155">
        <v>4714</v>
      </c>
      <c r="J13" s="200">
        <v>1</v>
      </c>
      <c r="K13" s="155">
        <v>2858</v>
      </c>
      <c r="L13" s="199">
        <v>1</v>
      </c>
      <c r="M13" s="155">
        <v>3580</v>
      </c>
      <c r="N13" s="200">
        <v>1</v>
      </c>
      <c r="O13" s="155">
        <v>1293</v>
      </c>
      <c r="P13" s="199">
        <v>1</v>
      </c>
      <c r="Q13" s="155">
        <v>1250</v>
      </c>
      <c r="R13" s="200">
        <v>0.99999999999999989</v>
      </c>
      <c r="S13" s="154">
        <v>36665</v>
      </c>
      <c r="T13" s="201">
        <v>1</v>
      </c>
      <c r="U13" s="105"/>
    </row>
    <row r="14" spans="2:21" ht="21.9" customHeight="1" thickTop="1" thickBot="1" x14ac:dyDescent="0.3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3"/>
    </row>
    <row r="15" spans="2:21" ht="21.9" customHeight="1" thickTop="1" x14ac:dyDescent="0.25">
      <c r="B15" s="119" t="s">
        <v>217</v>
      </c>
      <c r="C15" s="120"/>
      <c r="D15" s="120"/>
      <c r="E15" s="121"/>
      <c r="F15" s="175"/>
      <c r="G15" s="122"/>
      <c r="H15" s="122"/>
      <c r="I15" s="122"/>
      <c r="J15" s="175"/>
      <c r="K15" s="122"/>
      <c r="L15" s="122"/>
      <c r="M15" s="81"/>
      <c r="N15" s="81"/>
      <c r="O15" s="81"/>
      <c r="P15" s="81"/>
      <c r="Q15" s="81"/>
      <c r="R15" s="81"/>
      <c r="S15" s="81"/>
      <c r="T15" s="81"/>
    </row>
    <row r="16" spans="2:21" ht="21.9" customHeight="1" thickBot="1" x14ac:dyDescent="0.35">
      <c r="B16" s="124" t="s">
        <v>204</v>
      </c>
      <c r="C16" s="125"/>
      <c r="D16" s="125"/>
      <c r="E16" s="126"/>
      <c r="F16" s="122"/>
      <c r="G16" s="122"/>
      <c r="H16" s="122"/>
      <c r="I16" s="122"/>
      <c r="J16" s="122"/>
      <c r="K16" s="122"/>
      <c r="L16" s="122"/>
      <c r="M16" s="81"/>
      <c r="N16" s="81"/>
      <c r="O16" s="81"/>
      <c r="P16" s="81"/>
      <c r="Q16" s="81"/>
      <c r="R16" s="81"/>
      <c r="S16" s="81"/>
      <c r="T16" s="81"/>
    </row>
    <row r="17" spans="2:20" ht="15.75" thickTop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 ht="15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 ht="15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 ht="15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 ht="15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 ht="15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 ht="15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 ht="15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 ht="15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 ht="15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 ht="15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 ht="15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 x14ac:dyDescent="0.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</row>
    <row r="112" spans="2:20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2:20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2:20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2:20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2:20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2:20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2:20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2:20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2:20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2:20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</row>
    <row r="123" spans="2:20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2:20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</row>
    <row r="125" spans="2:20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</row>
    <row r="126" spans="2:20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</row>
    <row r="127" spans="2:20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</row>
    <row r="128" spans="2:20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</row>
    <row r="129" spans="2:20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</row>
    <row r="130" spans="2:20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2:20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2:20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2:20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2:20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</row>
    <row r="135" spans="2:20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</row>
    <row r="136" spans="2:20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</row>
    <row r="137" spans="2:20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2:20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</row>
    <row r="139" spans="2:20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</row>
    <row r="140" spans="2:20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2:20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2:20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</row>
    <row r="143" spans="2:20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</row>
    <row r="144" spans="2:20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2:20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</row>
    <row r="146" spans="2:20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2:20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2:20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2:20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</row>
    <row r="150" spans="2:20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</row>
    <row r="151" spans="2:20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2:20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2:20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</row>
    <row r="154" spans="2:20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</row>
    <row r="155" spans="2:20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</row>
    <row r="156" spans="2:20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2:20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2:20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2:20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2:20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2:20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2:20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2:20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2:20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2:20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2:20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2:20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2:20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2:20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2:20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2:20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2:20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2:20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2:20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2:20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2:20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2:20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2:20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2:20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2:20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</row>
    <row r="181" spans="2:20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2:20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2:20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2:20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</row>
    <row r="185" spans="2:20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2:20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</row>
    <row r="187" spans="2:20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2:20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</row>
    <row r="189" spans="2:20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2:20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2:20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2:20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</row>
    <row r="193" spans="2:20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2:20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2:20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2:20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2:20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</row>
    <row r="198" spans="2:20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</row>
    <row r="199" spans="2:20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2:20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</row>
    <row r="201" spans="2:20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2:20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</row>
    <row r="203" spans="2:20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2:20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</row>
    <row r="205" spans="2:20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</row>
    <row r="206" spans="2:20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</row>
    <row r="207" spans="2:20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</row>
    <row r="208" spans="2:20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2:20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2:20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2:20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2:20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2:20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</row>
    <row r="214" spans="2:20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2:20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2:20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2:20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2:20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</row>
    <row r="219" spans="2:20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2:20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</row>
    <row r="221" spans="2:20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2:20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</row>
    <row r="223" spans="2:20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2:20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2:20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2:20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</row>
    <row r="227" spans="2:20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</row>
    <row r="228" spans="2:20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2:20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</row>
    <row r="230" spans="2:20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2:20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  <row r="232" spans="2:20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2:20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2:20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</row>
    <row r="235" spans="2:20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</row>
    <row r="236" spans="2:20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2:20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</row>
    <row r="238" spans="2:20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2:20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2:20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2:20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</row>
    <row r="242" spans="2:20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2:20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2:20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2:20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2:20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2:20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2:20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2:20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2:20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2:20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2:20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2:20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2:20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2:20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2:20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2:20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2:20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2:20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2:20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2:20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2:20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2:20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2:20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2:20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2:20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2:20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2:20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2:20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2:20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2:20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2:20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2:20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2:20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</row>
    <row r="275" spans="2:20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2:20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2:20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</row>
    <row r="278" spans="2:20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</row>
    <row r="279" spans="2:20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</row>
    <row r="280" spans="2:20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2:20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2:20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2:20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2:20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2:20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2:20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2:20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2:20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2:20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2:20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2:20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2:20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2:20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2:20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2:20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2:20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2:20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2:20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2:20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2:20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2:20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2:20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2:20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2:20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2:20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2:20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2:20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2:20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</row>
    <row r="309" spans="2:20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</row>
    <row r="310" spans="2:20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</row>
    <row r="311" spans="2:20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</row>
    <row r="312" spans="2:20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</row>
    <row r="313" spans="2:20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</row>
    <row r="314" spans="2:20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</row>
    <row r="315" spans="2:20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</row>
    <row r="316" spans="2:20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</row>
    <row r="317" spans="2:20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</row>
    <row r="318" spans="2:20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</row>
    <row r="319" spans="2:20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</row>
    <row r="320" spans="2:20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</row>
    <row r="321" spans="2:20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2:20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</row>
    <row r="323" spans="2:20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2:20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</row>
    <row r="325" spans="2:20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</row>
    <row r="326" spans="2:20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2:20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</row>
    <row r="328" spans="2:20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</row>
    <row r="329" spans="2:20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</row>
    <row r="330" spans="2:20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</row>
    <row r="331" spans="2:20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2:20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</row>
    <row r="333" spans="2:20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</row>
    <row r="334" spans="2:20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</row>
    <row r="335" spans="2:20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</row>
    <row r="336" spans="2:20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</row>
    <row r="337" spans="2:20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</row>
    <row r="338" spans="2:20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</row>
    <row r="339" spans="2:20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</row>
    <row r="340" spans="2:20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</row>
    <row r="341" spans="2:20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</row>
    <row r="342" spans="2:20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</row>
    <row r="343" spans="2:20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</row>
    <row r="344" spans="2:20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</row>
    <row r="345" spans="2:20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</row>
    <row r="346" spans="2:20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</row>
    <row r="347" spans="2:20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</row>
    <row r="348" spans="2:20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</row>
    <row r="349" spans="2:20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</row>
    <row r="350" spans="2:20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</row>
    <row r="351" spans="2:20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</row>
    <row r="352" spans="2:20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</row>
    <row r="353" spans="2:20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</row>
    <row r="354" spans="2:20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</row>
    <row r="355" spans="2:20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</row>
    <row r="356" spans="2:20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</row>
    <row r="357" spans="2:20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</row>
    <row r="358" spans="2:20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</row>
    <row r="359" spans="2:20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</row>
    <row r="360" spans="2:20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</row>
    <row r="361" spans="2:20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</row>
    <row r="362" spans="2:20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</row>
    <row r="363" spans="2:20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</row>
    <row r="364" spans="2:20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</row>
    <row r="365" spans="2:20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</row>
    <row r="366" spans="2:20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</row>
    <row r="367" spans="2:20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</row>
    <row r="368" spans="2:20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</row>
    <row r="369" spans="2:20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</row>
    <row r="370" spans="2:20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</row>
    <row r="371" spans="2:20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</row>
    <row r="372" spans="2:20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</row>
    <row r="373" spans="2:20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</row>
    <row r="374" spans="2:20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</row>
    <row r="375" spans="2:20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</row>
    <row r="376" spans="2:20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</row>
    <row r="377" spans="2:20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</row>
    <row r="378" spans="2:20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</row>
    <row r="379" spans="2:20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</row>
    <row r="380" spans="2:20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</row>
    <row r="381" spans="2:20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</row>
    <row r="382" spans="2:20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</row>
    <row r="383" spans="2:20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</row>
    <row r="384" spans="2:20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</row>
    <row r="385" spans="2:20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</row>
    <row r="386" spans="2:20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</row>
    <row r="387" spans="2:20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</row>
    <row r="388" spans="2:20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</row>
    <row r="389" spans="2:20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</row>
    <row r="390" spans="2:20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</row>
    <row r="391" spans="2:20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</row>
    <row r="392" spans="2:20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</row>
    <row r="393" spans="2:20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</row>
    <row r="394" spans="2:20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</row>
    <row r="395" spans="2:20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</row>
    <row r="396" spans="2:20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</row>
    <row r="397" spans="2:20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</row>
    <row r="398" spans="2:20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</row>
    <row r="399" spans="2:20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</row>
    <row r="400" spans="2:20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</row>
    <row r="401" spans="2:20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</row>
    <row r="402" spans="2:20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</row>
    <row r="403" spans="2:20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</row>
    <row r="404" spans="2:20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</row>
    <row r="405" spans="2:20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</row>
    <row r="406" spans="2:20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</row>
    <row r="407" spans="2:20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</row>
    <row r="408" spans="2:20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</row>
    <row r="409" spans="2:20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</row>
    <row r="410" spans="2:20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</row>
    <row r="411" spans="2:20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</row>
    <row r="412" spans="2:20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</row>
    <row r="413" spans="2:20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</row>
    <row r="414" spans="2:20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</row>
    <row r="415" spans="2:20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</row>
    <row r="416" spans="2:20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</row>
    <row r="417" spans="2:20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</row>
    <row r="418" spans="2:20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</row>
    <row r="419" spans="2:20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</row>
    <row r="420" spans="2:20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</row>
    <row r="421" spans="2:20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</row>
    <row r="422" spans="2:20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</row>
    <row r="423" spans="2:20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</row>
    <row r="424" spans="2:20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</row>
    <row r="425" spans="2:20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</row>
    <row r="426" spans="2:20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</row>
    <row r="427" spans="2:20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</row>
    <row r="428" spans="2:20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</row>
    <row r="429" spans="2:20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</row>
    <row r="430" spans="2:20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</row>
    <row r="431" spans="2:20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</row>
    <row r="432" spans="2:20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</row>
    <row r="433" spans="2:20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</row>
    <row r="434" spans="2:20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</row>
    <row r="435" spans="2:20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</row>
    <row r="436" spans="2:20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</row>
    <row r="437" spans="2:20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</row>
    <row r="438" spans="2:20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</row>
    <row r="439" spans="2:20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</row>
    <row r="440" spans="2:20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</row>
    <row r="441" spans="2:20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</row>
    <row r="442" spans="2:20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</row>
    <row r="443" spans="2:20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</row>
    <row r="444" spans="2:20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</row>
    <row r="445" spans="2:20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</row>
    <row r="446" spans="2:20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</row>
    <row r="447" spans="2:20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</row>
    <row r="448" spans="2:20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</row>
    <row r="449" spans="2:20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</row>
    <row r="450" spans="2:20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</row>
    <row r="451" spans="2:20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</row>
    <row r="452" spans="2:20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</row>
    <row r="453" spans="2:20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</row>
    <row r="454" spans="2:20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</row>
    <row r="455" spans="2:20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</row>
    <row r="456" spans="2:20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</row>
    <row r="457" spans="2:20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</row>
    <row r="458" spans="2:20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</row>
    <row r="459" spans="2:20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</row>
    <row r="460" spans="2:20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</row>
    <row r="461" spans="2:20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</row>
    <row r="462" spans="2:20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</row>
    <row r="463" spans="2:20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</row>
    <row r="464" spans="2:20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</row>
    <row r="465" spans="2:20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</row>
    <row r="466" spans="2:20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</row>
    <row r="467" spans="2:20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</row>
    <row r="468" spans="2:20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</row>
    <row r="469" spans="2:20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</row>
    <row r="470" spans="2:20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</row>
    <row r="471" spans="2:20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</row>
    <row r="472" spans="2:20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</row>
    <row r="473" spans="2:20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</row>
    <row r="474" spans="2:20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</row>
    <row r="475" spans="2:20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</row>
    <row r="476" spans="2:20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</row>
    <row r="477" spans="2:20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</row>
    <row r="478" spans="2:20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</row>
    <row r="479" spans="2:20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</row>
    <row r="480" spans="2:20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</row>
    <row r="481" spans="2:20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</row>
    <row r="482" spans="2:20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</row>
    <row r="483" spans="2:20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</row>
    <row r="484" spans="2:20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</row>
    <row r="485" spans="2:20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</row>
    <row r="486" spans="2:20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</row>
    <row r="487" spans="2:20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</row>
    <row r="488" spans="2:20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</row>
    <row r="489" spans="2:20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</row>
    <row r="490" spans="2:20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</row>
    <row r="491" spans="2:20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</row>
    <row r="492" spans="2:20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</row>
    <row r="493" spans="2:20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</row>
    <row r="494" spans="2:20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</row>
    <row r="495" spans="2:20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</row>
    <row r="496" spans="2:20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</row>
    <row r="497" spans="2:20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</row>
    <row r="498" spans="2:20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</row>
    <row r="499" spans="2:20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</row>
    <row r="500" spans="2:20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</row>
    <row r="501" spans="2:20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</row>
    <row r="502" spans="2:20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</row>
    <row r="503" spans="2:20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</row>
    <row r="504" spans="2:20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</row>
    <row r="505" spans="2:20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</row>
    <row r="506" spans="2:20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</row>
    <row r="507" spans="2:20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</row>
    <row r="508" spans="2:20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</row>
    <row r="509" spans="2:20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</row>
    <row r="510" spans="2:20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</row>
    <row r="511" spans="2:20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</row>
    <row r="512" spans="2:20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</row>
    <row r="513" spans="2:20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</row>
    <row r="514" spans="2:20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</row>
    <row r="515" spans="2:20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</row>
    <row r="516" spans="2:20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</row>
    <row r="517" spans="2:20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</row>
    <row r="518" spans="2:20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</row>
    <row r="519" spans="2:20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</row>
    <row r="520" spans="2:20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</row>
    <row r="521" spans="2:20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</row>
    <row r="522" spans="2:20" x14ac:dyDescent="0.3">
      <c r="B522" s="202"/>
      <c r="C522" s="202"/>
      <c r="D522" s="202"/>
      <c r="E522" s="202"/>
      <c r="F522" s="202"/>
      <c r="G522" s="202"/>
      <c r="H522" s="202"/>
      <c r="I522" s="202"/>
      <c r="J522" s="202"/>
      <c r="K522" s="202"/>
      <c r="L522" s="202"/>
      <c r="M522" s="202"/>
      <c r="N522" s="202"/>
      <c r="O522" s="202"/>
      <c r="P522" s="202"/>
      <c r="Q522" s="202"/>
      <c r="R522" s="202"/>
      <c r="S522" s="202"/>
      <c r="T522" s="202"/>
    </row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"/>
  <sheetViews>
    <sheetView topLeftCell="F1" workbookViewId="0">
      <selection activeCell="K28" sqref="K28"/>
    </sheetView>
  </sheetViews>
  <sheetFormatPr defaultColWidth="11.44140625" defaultRowHeight="14.4" x14ac:dyDescent="0.3"/>
  <cols>
    <col min="1" max="1" width="15.6640625" style="63" customWidth="1"/>
    <col min="2" max="21" width="10.109375" style="63" customWidth="1"/>
    <col min="22" max="16384" width="11.44140625" style="63"/>
  </cols>
  <sheetData>
    <row r="1" spans="1:22" ht="25.2" customHeight="1" thickTop="1" thickBot="1" x14ac:dyDescent="0.35">
      <c r="A1" s="318" t="s">
        <v>121</v>
      </c>
      <c r="B1" s="319"/>
      <c r="C1" s="319"/>
      <c r="D1" s="319"/>
      <c r="E1" s="319"/>
      <c r="F1" s="319"/>
      <c r="G1" s="319"/>
      <c r="H1" s="319"/>
      <c r="I1" s="319"/>
      <c r="J1" s="319"/>
      <c r="K1" s="320"/>
      <c r="L1" s="321"/>
      <c r="M1" s="321"/>
      <c r="N1" s="321"/>
      <c r="O1" s="321"/>
      <c r="P1" s="321"/>
      <c r="Q1" s="321"/>
      <c r="R1" s="321"/>
      <c r="S1" s="321"/>
      <c r="T1" s="321"/>
      <c r="U1" s="322"/>
    </row>
    <row r="2" spans="1:22" ht="25.2" customHeight="1" thickTop="1" thickBot="1" x14ac:dyDescent="0.35">
      <c r="A2" s="323" t="s">
        <v>83</v>
      </c>
      <c r="B2" s="326" t="s">
        <v>54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8"/>
    </row>
    <row r="3" spans="1:22" ht="25.2" customHeight="1" x14ac:dyDescent="0.3">
      <c r="A3" s="340"/>
      <c r="B3" s="329">
        <v>0</v>
      </c>
      <c r="C3" s="317"/>
      <c r="D3" s="316" t="s">
        <v>55</v>
      </c>
      <c r="E3" s="317"/>
      <c r="F3" s="331" t="s">
        <v>56</v>
      </c>
      <c r="G3" s="330"/>
      <c r="H3" s="316" t="s">
        <v>57</v>
      </c>
      <c r="I3" s="317"/>
      <c r="J3" s="331" t="s">
        <v>58</v>
      </c>
      <c r="K3" s="330"/>
      <c r="L3" s="316" t="s">
        <v>59</v>
      </c>
      <c r="M3" s="317"/>
      <c r="N3" s="331" t="s">
        <v>60</v>
      </c>
      <c r="O3" s="330"/>
      <c r="P3" s="316" t="s">
        <v>61</v>
      </c>
      <c r="Q3" s="317"/>
      <c r="R3" s="331" t="s">
        <v>34</v>
      </c>
      <c r="S3" s="330"/>
      <c r="T3" s="316" t="s">
        <v>52</v>
      </c>
      <c r="U3" s="317"/>
    </row>
    <row r="4" spans="1:22" ht="25.2" customHeight="1" thickBot="1" x14ac:dyDescent="0.35">
      <c r="A4" s="341"/>
      <c r="B4" s="9" t="s">
        <v>4</v>
      </c>
      <c r="C4" s="11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12" t="s">
        <v>4</v>
      </c>
      <c r="S4" s="10" t="s">
        <v>5</v>
      </c>
      <c r="T4" s="9" t="s">
        <v>4</v>
      </c>
      <c r="U4" s="11" t="s">
        <v>5</v>
      </c>
    </row>
    <row r="5" spans="1:22" ht="15" x14ac:dyDescent="0.25">
      <c r="A5" s="1" t="s">
        <v>84</v>
      </c>
      <c r="B5" s="24">
        <f>VLOOKUP(V5,[1]Sheet1!$A$475:$U$482,2,FALSE)</f>
        <v>7378</v>
      </c>
      <c r="C5" s="15">
        <f>VLOOKUP(V5,[1]Sheet1!$A$475:$U$482,3,FALSE)/100</f>
        <v>0.2012273285149325</v>
      </c>
      <c r="D5" s="24">
        <f>VLOOKUP(V5,[1]Sheet1!$A$475:$U$482,4,FALSE)</f>
        <v>7378</v>
      </c>
      <c r="E5" s="15">
        <f>VLOOKUP(V5,[1]Sheet1!$A$475:$U$482,5,FALSE)/100</f>
        <v>0.2012273285149325</v>
      </c>
      <c r="F5" s="26">
        <f>VLOOKUP(V5,[1]Sheet1!$A$475:$U$482,6,FALSE)</f>
        <v>0</v>
      </c>
      <c r="G5" s="14">
        <f>VLOOKUP(V5,[1]Sheet1!$A$475:$U$482,7,FALSE)/100</f>
        <v>0</v>
      </c>
      <c r="H5" s="24">
        <f>VLOOKUP(V5,[1]Sheet1!$A$475:$U$482,8,FALSE)</f>
        <v>0</v>
      </c>
      <c r="I5" s="15">
        <f>VLOOKUP(V5,[1]Sheet1!$A$475:$U$482,9,FALSE)/100</f>
        <v>0</v>
      </c>
      <c r="J5" s="26">
        <f>VLOOKUP(V5,[1]Sheet1!$A$475:$U$482,10,FALSE)</f>
        <v>0</v>
      </c>
      <c r="K5" s="14">
        <f>VLOOKUP(V5,[1]Sheet1!$A$475:$U$482,11,FALSE)/100</f>
        <v>0</v>
      </c>
      <c r="L5" s="24">
        <f>VLOOKUP(V5,[1]Sheet1!$A$475:$U$482,12,FALSE)</f>
        <v>0</v>
      </c>
      <c r="M5" s="15">
        <f>VLOOKUP(V5,[1]Sheet1!$A$475:$U$482,13,FALSE)/100</f>
        <v>0</v>
      </c>
      <c r="N5" s="26">
        <f>VLOOKUP(V5,[1]Sheet1!$A$475:$U$482,14,FALSE)</f>
        <v>0</v>
      </c>
      <c r="O5" s="14">
        <f>VLOOKUP(V5,[1]Sheet1!$A$475:$U$482,15,FALSE)/100</f>
        <v>0</v>
      </c>
      <c r="P5" s="24">
        <f>VLOOKUP(V5,[1]Sheet1!$A$475:$U$482,16,FALSE)</f>
        <v>0</v>
      </c>
      <c r="Q5" s="15">
        <f>VLOOKUP(V5,[1]Sheet1!$A$475:$U$482,17,FALSE)/100</f>
        <v>0</v>
      </c>
      <c r="R5" s="26">
        <f>VLOOKUP(V5,[1]Sheet1!$A$475:$U$482,18,FALSE)</f>
        <v>0</v>
      </c>
      <c r="S5" s="14">
        <f>VLOOKUP(V5,[1]Sheet1!$A$475:$U$482,19,FALSE)/100</f>
        <v>0</v>
      </c>
      <c r="T5" s="24">
        <f>VLOOKUP(V5,[1]Sheet1!$A$475:$U$482,20,FALSE)</f>
        <v>0</v>
      </c>
      <c r="U5" s="15">
        <f>VLOOKUP(V5,[1]Sheet1!$A$475:$U$482,21,FALSE)/100</f>
        <v>0</v>
      </c>
      <c r="V5" s="67" t="s">
        <v>160</v>
      </c>
    </row>
    <row r="6" spans="1:22" ht="15" x14ac:dyDescent="0.25">
      <c r="A6" s="2" t="s">
        <v>75</v>
      </c>
      <c r="B6" s="22">
        <f>VLOOKUP(V6,[1]Sheet1!$A$475:$U$482,2,FALSE)</f>
        <v>7556</v>
      </c>
      <c r="C6" s="15">
        <f>VLOOKUP(V6,[1]Sheet1!$A$475:$U$482,3,FALSE)/100</f>
        <v>0.20608209464066549</v>
      </c>
      <c r="D6" s="22">
        <f>VLOOKUP(V6,[1]Sheet1!$A$475:$U$482,4,FALSE)</f>
        <v>7556</v>
      </c>
      <c r="E6" s="15">
        <f>VLOOKUP(V6,[1]Sheet1!$A$475:$U$482,5,FALSE)/100</f>
        <v>0.20608209464066549</v>
      </c>
      <c r="F6" s="27">
        <f>VLOOKUP(V6,[1]Sheet1!$A$475:$U$482,6,FALSE)</f>
        <v>0</v>
      </c>
      <c r="G6" s="14">
        <f>VLOOKUP(V6,[1]Sheet1!$A$475:$U$482,7,FALSE)/100</f>
        <v>0</v>
      </c>
      <c r="H6" s="22">
        <f>VLOOKUP(V6,[1]Sheet1!$A$475:$U$482,8,FALSE)</f>
        <v>0</v>
      </c>
      <c r="I6" s="15">
        <f>VLOOKUP(V6,[1]Sheet1!$A$475:$U$482,9,FALSE)/100</f>
        <v>0</v>
      </c>
      <c r="J6" s="27">
        <f>VLOOKUP(V6,[1]Sheet1!$A$475:$U$482,10,FALSE)</f>
        <v>0</v>
      </c>
      <c r="K6" s="14">
        <f>VLOOKUP(V6,[1]Sheet1!$A$475:$U$482,11,FALSE)/100</f>
        <v>0</v>
      </c>
      <c r="L6" s="22">
        <f>VLOOKUP(V6,[1]Sheet1!$A$475:$U$482,12,FALSE)</f>
        <v>0</v>
      </c>
      <c r="M6" s="15">
        <f>VLOOKUP(V6,[1]Sheet1!$A$475:$U$482,13,FALSE)/100</f>
        <v>0</v>
      </c>
      <c r="N6" s="27">
        <f>VLOOKUP(V6,[1]Sheet1!$A$475:$U$482,14,FALSE)</f>
        <v>0</v>
      </c>
      <c r="O6" s="14">
        <f>VLOOKUP(V6,[1]Sheet1!$A$475:$U$482,15,FALSE)/100</f>
        <v>0</v>
      </c>
      <c r="P6" s="22">
        <f>VLOOKUP(V6,[1]Sheet1!$A$475:$U$482,16,FALSE)</f>
        <v>0</v>
      </c>
      <c r="Q6" s="15">
        <f>VLOOKUP(V6,[1]Sheet1!$A$475:$U$482,17,FALSE)/100</f>
        <v>0</v>
      </c>
      <c r="R6" s="27">
        <f>VLOOKUP(V6,[1]Sheet1!$A$475:$U$482,18,FALSE)</f>
        <v>0</v>
      </c>
      <c r="S6" s="14">
        <f>VLOOKUP(V6,[1]Sheet1!$A$475:$U$482,19,FALSE)/100</f>
        <v>0</v>
      </c>
      <c r="T6" s="22">
        <f>VLOOKUP(V6,[1]Sheet1!$A$475:$U$482,20,FALSE)</f>
        <v>0</v>
      </c>
      <c r="U6" s="15">
        <f>VLOOKUP(V6,[1]Sheet1!$A$475:$U$482,21,FALSE)/100</f>
        <v>0</v>
      </c>
      <c r="V6" s="67" t="s">
        <v>161</v>
      </c>
    </row>
    <row r="7" spans="1:22" ht="15" x14ac:dyDescent="0.25">
      <c r="A7" s="2" t="s">
        <v>76</v>
      </c>
      <c r="B7" s="22">
        <f>VLOOKUP(V7,[1]Sheet1!$A$475:$U$482,2,FALSE)</f>
        <v>6073</v>
      </c>
      <c r="C7" s="15">
        <f>VLOOKUP(V7,[1]Sheet1!$A$475:$U$482,3,FALSE)/100</f>
        <v>0.16563480158189009</v>
      </c>
      <c r="D7" s="22">
        <f>VLOOKUP(V7,[1]Sheet1!$A$475:$U$482,4,FALSE)</f>
        <v>6073</v>
      </c>
      <c r="E7" s="15">
        <f>VLOOKUP(V7,[1]Sheet1!$A$475:$U$482,5,FALSE)/100</f>
        <v>0.16563480158189009</v>
      </c>
      <c r="F7" s="27">
        <f>VLOOKUP(V7,[1]Sheet1!$A$475:$U$482,6,FALSE)</f>
        <v>0</v>
      </c>
      <c r="G7" s="14">
        <f>VLOOKUP(V7,[1]Sheet1!$A$475:$U$482,7,FALSE)/100</f>
        <v>0</v>
      </c>
      <c r="H7" s="22">
        <f>VLOOKUP(V7,[1]Sheet1!$A$475:$U$482,8,FALSE)</f>
        <v>0</v>
      </c>
      <c r="I7" s="15">
        <f>VLOOKUP(V7,[1]Sheet1!$A$475:$U$482,9,FALSE)/100</f>
        <v>0</v>
      </c>
      <c r="J7" s="27">
        <f>VLOOKUP(V7,[1]Sheet1!$A$475:$U$482,10,FALSE)</f>
        <v>0</v>
      </c>
      <c r="K7" s="14">
        <f>VLOOKUP(V7,[1]Sheet1!$A$475:$U$482,11,FALSE)/100</f>
        <v>0</v>
      </c>
      <c r="L7" s="22">
        <f>VLOOKUP(V7,[1]Sheet1!$A$475:$U$482,12,FALSE)</f>
        <v>0</v>
      </c>
      <c r="M7" s="15">
        <f>VLOOKUP(V7,[1]Sheet1!$A$475:$U$482,13,FALSE)/100</f>
        <v>0</v>
      </c>
      <c r="N7" s="27">
        <f>VLOOKUP(V7,[1]Sheet1!$A$475:$U$482,14,FALSE)</f>
        <v>0</v>
      </c>
      <c r="O7" s="14">
        <f>VLOOKUP(V7,[1]Sheet1!$A$475:$U$482,15,FALSE)/100</f>
        <v>0</v>
      </c>
      <c r="P7" s="22">
        <f>VLOOKUP(V7,[1]Sheet1!$A$475:$U$482,16,FALSE)</f>
        <v>0</v>
      </c>
      <c r="Q7" s="15">
        <f>VLOOKUP(V7,[1]Sheet1!$A$475:$U$482,17,FALSE)/100</f>
        <v>0</v>
      </c>
      <c r="R7" s="27">
        <f>VLOOKUP(V7,[1]Sheet1!$A$475:$U$482,18,FALSE)</f>
        <v>0</v>
      </c>
      <c r="S7" s="14">
        <f>VLOOKUP(V7,[1]Sheet1!$A$475:$U$482,19,FALSE)/100</f>
        <v>0</v>
      </c>
      <c r="T7" s="22">
        <f>VLOOKUP(V7,[1]Sheet1!$A$475:$U$482,20,FALSE)</f>
        <v>0</v>
      </c>
      <c r="U7" s="15">
        <f>VLOOKUP(V7,[1]Sheet1!$A$475:$U$482,21,FALSE)/100</f>
        <v>0</v>
      </c>
      <c r="V7" s="67" t="s">
        <v>162</v>
      </c>
    </row>
    <row r="8" spans="1:22" ht="15" x14ac:dyDescent="0.25">
      <c r="A8" s="2" t="s">
        <v>77</v>
      </c>
      <c r="B8" s="22">
        <f>VLOOKUP(V8,[1]Sheet1!$A$475:$U$482,2,FALSE)</f>
        <v>6801</v>
      </c>
      <c r="C8" s="15">
        <f>VLOOKUP(V8,[1]Sheet1!$A$475:$U$482,3,FALSE)/100</f>
        <v>0.18549024955679805</v>
      </c>
      <c r="D8" s="22">
        <f>VLOOKUP(V8,[1]Sheet1!$A$475:$U$482,4,FALSE)</f>
        <v>6801</v>
      </c>
      <c r="E8" s="15">
        <f>VLOOKUP(V8,[1]Sheet1!$A$475:$U$482,5,FALSE)/100</f>
        <v>0.18549024955679805</v>
      </c>
      <c r="F8" s="27">
        <f>VLOOKUP(V8,[1]Sheet1!$A$475:$U$482,6,FALSE)</f>
        <v>0</v>
      </c>
      <c r="G8" s="14">
        <f>VLOOKUP(V8,[1]Sheet1!$A$475:$U$482,7,FALSE)/100</f>
        <v>0</v>
      </c>
      <c r="H8" s="22">
        <f>VLOOKUP(V8,[1]Sheet1!$A$475:$U$482,8,FALSE)</f>
        <v>0</v>
      </c>
      <c r="I8" s="15">
        <f>VLOOKUP(V8,[1]Sheet1!$A$475:$U$482,9,FALSE)/100</f>
        <v>0</v>
      </c>
      <c r="J8" s="27">
        <f>VLOOKUP(V8,[1]Sheet1!$A$475:$U$482,10,FALSE)</f>
        <v>0</v>
      </c>
      <c r="K8" s="14">
        <f>VLOOKUP(V8,[1]Sheet1!$A$475:$U$482,11,FALSE)/100</f>
        <v>0</v>
      </c>
      <c r="L8" s="22">
        <f>VLOOKUP(V8,[1]Sheet1!$A$475:$U$482,12,FALSE)</f>
        <v>0</v>
      </c>
      <c r="M8" s="15">
        <f>VLOOKUP(V8,[1]Sheet1!$A$475:$U$482,13,FALSE)/100</f>
        <v>0</v>
      </c>
      <c r="N8" s="27">
        <f>VLOOKUP(V8,[1]Sheet1!$A$475:$U$482,14,FALSE)</f>
        <v>0</v>
      </c>
      <c r="O8" s="14">
        <f>VLOOKUP(V8,[1]Sheet1!$A$475:$U$482,15,FALSE)/100</f>
        <v>0</v>
      </c>
      <c r="P8" s="22">
        <f>VLOOKUP(V8,[1]Sheet1!$A$475:$U$482,16,FALSE)</f>
        <v>0</v>
      </c>
      <c r="Q8" s="15">
        <f>VLOOKUP(V8,[1]Sheet1!$A$475:$U$482,17,FALSE)/100</f>
        <v>0</v>
      </c>
      <c r="R8" s="27">
        <f>VLOOKUP(V8,[1]Sheet1!$A$475:$U$482,18,FALSE)</f>
        <v>0</v>
      </c>
      <c r="S8" s="14">
        <f>VLOOKUP(V8,[1]Sheet1!$A$475:$U$482,19,FALSE)/100</f>
        <v>0</v>
      </c>
      <c r="T8" s="22">
        <f>VLOOKUP(V8,[1]Sheet1!$A$475:$U$482,20,FALSE)</f>
        <v>0</v>
      </c>
      <c r="U8" s="15">
        <f>VLOOKUP(V8,[1]Sheet1!$A$475:$U$482,21,FALSE)/100</f>
        <v>0</v>
      </c>
      <c r="V8" s="67" t="s">
        <v>163</v>
      </c>
    </row>
    <row r="9" spans="1:22" ht="15" x14ac:dyDescent="0.25">
      <c r="A9" s="2" t="s">
        <v>78</v>
      </c>
      <c r="B9" s="22">
        <f>VLOOKUP(V9,[1]Sheet1!$A$475:$U$482,2,FALSE)</f>
        <v>5532</v>
      </c>
      <c r="C9" s="15">
        <f>VLOOKUP(V9,[1]Sheet1!$A$475:$U$482,3,FALSE)/100</f>
        <v>0.15087958543570162</v>
      </c>
      <c r="D9" s="22">
        <f>VLOOKUP(V9,[1]Sheet1!$A$475:$U$482,4,FALSE)</f>
        <v>5532</v>
      </c>
      <c r="E9" s="15">
        <f>VLOOKUP(V9,[1]Sheet1!$A$475:$U$482,5,FALSE)/100</f>
        <v>0.15087958543570162</v>
      </c>
      <c r="F9" s="27">
        <f>VLOOKUP(V9,[1]Sheet1!$A$475:$U$482,6,FALSE)</f>
        <v>0</v>
      </c>
      <c r="G9" s="14">
        <f>VLOOKUP(V9,[1]Sheet1!$A$475:$U$482,7,FALSE)/100</f>
        <v>0</v>
      </c>
      <c r="H9" s="22">
        <f>VLOOKUP(V9,[1]Sheet1!$A$475:$U$482,8,FALSE)</f>
        <v>0</v>
      </c>
      <c r="I9" s="15">
        <f>VLOOKUP(V9,[1]Sheet1!$A$475:$U$482,9,FALSE)/100</f>
        <v>0</v>
      </c>
      <c r="J9" s="27">
        <f>VLOOKUP(V9,[1]Sheet1!$A$475:$U$482,10,FALSE)</f>
        <v>0</v>
      </c>
      <c r="K9" s="14">
        <f>VLOOKUP(V9,[1]Sheet1!$A$475:$U$482,11,FALSE)/100</f>
        <v>0</v>
      </c>
      <c r="L9" s="22">
        <f>VLOOKUP(V9,[1]Sheet1!$A$475:$U$482,12,FALSE)</f>
        <v>0</v>
      </c>
      <c r="M9" s="15">
        <f>VLOOKUP(V9,[1]Sheet1!$A$475:$U$482,13,FALSE)/100</f>
        <v>0</v>
      </c>
      <c r="N9" s="27">
        <f>VLOOKUP(V9,[1]Sheet1!$A$475:$U$482,14,FALSE)</f>
        <v>0</v>
      </c>
      <c r="O9" s="14">
        <f>VLOOKUP(V9,[1]Sheet1!$A$475:$U$482,15,FALSE)/100</f>
        <v>0</v>
      </c>
      <c r="P9" s="22">
        <f>VLOOKUP(V9,[1]Sheet1!$A$475:$U$482,16,FALSE)</f>
        <v>0</v>
      </c>
      <c r="Q9" s="15">
        <f>VLOOKUP(V9,[1]Sheet1!$A$475:$U$482,17,FALSE)/100</f>
        <v>0</v>
      </c>
      <c r="R9" s="27">
        <f>VLOOKUP(V9,[1]Sheet1!$A$475:$U$482,18,FALSE)</f>
        <v>0</v>
      </c>
      <c r="S9" s="14">
        <f>VLOOKUP(V9,[1]Sheet1!$A$475:$U$482,19,FALSE)/100</f>
        <v>0</v>
      </c>
      <c r="T9" s="22">
        <f>VLOOKUP(V9,[1]Sheet1!$A$475:$U$482,20,FALSE)</f>
        <v>0</v>
      </c>
      <c r="U9" s="15">
        <f>VLOOKUP(V9,[1]Sheet1!$A$475:$U$482,21,FALSE)/100</f>
        <v>0</v>
      </c>
      <c r="V9" s="67" t="s">
        <v>164</v>
      </c>
    </row>
    <row r="10" spans="1:22" ht="15" x14ac:dyDescent="0.25">
      <c r="A10" s="2" t="s">
        <v>79</v>
      </c>
      <c r="B10" s="22">
        <f>VLOOKUP(V10,[1]Sheet1!$A$475:$U$482,2,FALSE)</f>
        <v>1732</v>
      </c>
      <c r="C10" s="15">
        <f>VLOOKUP(V10,[1]Sheet1!$A$475:$U$482,3,FALSE)/100</f>
        <v>4.7238510841401876E-2</v>
      </c>
      <c r="D10" s="22">
        <f>VLOOKUP(V10,[1]Sheet1!$A$475:$U$482,4,FALSE)</f>
        <v>1732</v>
      </c>
      <c r="E10" s="15">
        <f>VLOOKUP(V10,[1]Sheet1!$A$475:$U$482,5,FALSE)/100</f>
        <v>4.7238510841401876E-2</v>
      </c>
      <c r="F10" s="27">
        <f>VLOOKUP(V10,[1]Sheet1!$A$475:$U$482,6,FALSE)</f>
        <v>0</v>
      </c>
      <c r="G10" s="14">
        <f>VLOOKUP(V10,[1]Sheet1!$A$475:$U$482,7,FALSE)/100</f>
        <v>0</v>
      </c>
      <c r="H10" s="22">
        <f>VLOOKUP(V10,[1]Sheet1!$A$475:$U$482,8,FALSE)</f>
        <v>0</v>
      </c>
      <c r="I10" s="15">
        <f>VLOOKUP(V10,[1]Sheet1!$A$475:$U$482,9,FALSE)/100</f>
        <v>0</v>
      </c>
      <c r="J10" s="27">
        <f>VLOOKUP(V10,[1]Sheet1!$A$475:$U$482,10,FALSE)</f>
        <v>0</v>
      </c>
      <c r="K10" s="14">
        <f>VLOOKUP(V10,[1]Sheet1!$A$475:$U$482,11,FALSE)/100</f>
        <v>0</v>
      </c>
      <c r="L10" s="22">
        <f>VLOOKUP(V10,[1]Sheet1!$A$475:$U$482,12,FALSE)</f>
        <v>0</v>
      </c>
      <c r="M10" s="15">
        <f>VLOOKUP(V10,[1]Sheet1!$A$475:$U$482,13,FALSE)/100</f>
        <v>0</v>
      </c>
      <c r="N10" s="27">
        <f>VLOOKUP(V10,[1]Sheet1!$A$475:$U$482,14,FALSE)</f>
        <v>0</v>
      </c>
      <c r="O10" s="14">
        <f>VLOOKUP(V10,[1]Sheet1!$A$475:$U$482,15,FALSE)/100</f>
        <v>0</v>
      </c>
      <c r="P10" s="22">
        <f>VLOOKUP(V10,[1]Sheet1!$A$475:$U$482,16,FALSE)</f>
        <v>0</v>
      </c>
      <c r="Q10" s="15">
        <f>VLOOKUP(V10,[1]Sheet1!$A$475:$U$482,17,FALSE)/100</f>
        <v>0</v>
      </c>
      <c r="R10" s="27">
        <f>VLOOKUP(V10,[1]Sheet1!$A$475:$U$482,18,FALSE)</f>
        <v>0</v>
      </c>
      <c r="S10" s="14">
        <f>VLOOKUP(V10,[1]Sheet1!$A$475:$U$482,19,FALSE)/100</f>
        <v>0</v>
      </c>
      <c r="T10" s="22">
        <f>VLOOKUP(V10,[1]Sheet1!$A$475:$U$482,20,FALSE)</f>
        <v>0</v>
      </c>
      <c r="U10" s="15">
        <f>VLOOKUP(V10,[1]Sheet1!$A$475:$U$482,21,FALSE)/100</f>
        <v>0</v>
      </c>
      <c r="V10" s="67" t="s">
        <v>165</v>
      </c>
    </row>
    <row r="11" spans="1:22" ht="15.75" thickBot="1" x14ac:dyDescent="0.3">
      <c r="A11" s="3" t="s">
        <v>80</v>
      </c>
      <c r="B11" s="25">
        <f>VLOOKUP(V11,[1]Sheet1!$A$475:$U$482,2,FALSE)</f>
        <v>1593</v>
      </c>
      <c r="C11" s="19">
        <f>VLOOKUP(V11,[1]Sheet1!$A$475:$U$482,3,FALSE)/100</f>
        <v>4.3447429428610393E-2</v>
      </c>
      <c r="D11" s="25">
        <f>VLOOKUP(V11,[1]Sheet1!$A$475:$U$482,4,FALSE)</f>
        <v>1593</v>
      </c>
      <c r="E11" s="19">
        <f>VLOOKUP(V11,[1]Sheet1!$A$475:$U$482,5,FALSE)/100</f>
        <v>4.3447429428610393E-2</v>
      </c>
      <c r="F11" s="28">
        <f>VLOOKUP(V11,[1]Sheet1!$A$475:$U$482,6,FALSE)</f>
        <v>0</v>
      </c>
      <c r="G11" s="18">
        <f>VLOOKUP(V11,[1]Sheet1!$A$475:$U$482,7,FALSE)/100</f>
        <v>0</v>
      </c>
      <c r="H11" s="25">
        <f>VLOOKUP(V11,[1]Sheet1!$A$475:$U$482,8,FALSE)</f>
        <v>0</v>
      </c>
      <c r="I11" s="19">
        <f>VLOOKUP(V11,[1]Sheet1!$A$475:$U$482,9,FALSE)/100</f>
        <v>0</v>
      </c>
      <c r="J11" s="28">
        <f>VLOOKUP(V11,[1]Sheet1!$A$475:$U$482,10,FALSE)</f>
        <v>0</v>
      </c>
      <c r="K11" s="18">
        <f>VLOOKUP(V11,[1]Sheet1!$A$475:$U$482,11,FALSE)/100</f>
        <v>0</v>
      </c>
      <c r="L11" s="25">
        <f>VLOOKUP(V11,[1]Sheet1!$A$475:$U$482,12,FALSE)</f>
        <v>0</v>
      </c>
      <c r="M11" s="19">
        <f>VLOOKUP(V11,[1]Sheet1!$A$475:$U$482,13,FALSE)/100</f>
        <v>0</v>
      </c>
      <c r="N11" s="28">
        <f>VLOOKUP(V11,[1]Sheet1!$A$475:$U$482,14,FALSE)</f>
        <v>0</v>
      </c>
      <c r="O11" s="18">
        <f>VLOOKUP(V11,[1]Sheet1!$A$475:$U$482,15,FALSE)/100</f>
        <v>0</v>
      </c>
      <c r="P11" s="25">
        <f>VLOOKUP(V11,[1]Sheet1!$A$475:$U$482,16,FALSE)</f>
        <v>0</v>
      </c>
      <c r="Q11" s="19">
        <f>VLOOKUP(V11,[1]Sheet1!$A$475:$U$482,17,FALSE)/100</f>
        <v>0</v>
      </c>
      <c r="R11" s="28">
        <f>VLOOKUP(V11,[1]Sheet1!$A$475:$U$482,18,FALSE)</f>
        <v>0</v>
      </c>
      <c r="S11" s="18">
        <f>VLOOKUP(V11,[1]Sheet1!$A$475:$U$482,19,FALSE)/100</f>
        <v>0</v>
      </c>
      <c r="T11" s="25">
        <f>VLOOKUP(V11,[1]Sheet1!$A$475:$U$482,20,FALSE)</f>
        <v>0</v>
      </c>
      <c r="U11" s="19">
        <f>VLOOKUP(V11,[1]Sheet1!$A$475:$U$482,21,FALSE)/100</f>
        <v>0</v>
      </c>
      <c r="V11" s="67" t="s">
        <v>166</v>
      </c>
    </row>
    <row r="12" spans="1:22" ht="15.75" thickBot="1" x14ac:dyDescent="0.3">
      <c r="A12" s="6" t="s">
        <v>52</v>
      </c>
      <c r="B12" s="23">
        <f>VLOOKUP(V12,[1]Sheet1!$A$475:$U$482,2,FALSE)</f>
        <v>36665</v>
      </c>
      <c r="C12" s="8">
        <f>VLOOKUP(V12,[1]Sheet1!$A$475:$U$482,3,FALSE)/100</f>
        <v>1</v>
      </c>
      <c r="D12" s="23">
        <f>VLOOKUP(V12,[1]Sheet1!$A$475:$U$482,4,FALSE)</f>
        <v>36665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619"/>
  <sheetViews>
    <sheetView topLeftCell="K9" zoomScale="80" zoomScaleNormal="80" workbookViewId="0">
      <selection activeCell="C7" sqref="C7:O19"/>
    </sheetView>
  </sheetViews>
  <sheetFormatPr defaultColWidth="11.44140625" defaultRowHeight="14.4" x14ac:dyDescent="0.3"/>
  <cols>
    <col min="1" max="1" width="2.6640625" style="81" customWidth="1"/>
    <col min="2" max="15" width="15.6640625" style="63" customWidth="1"/>
    <col min="16" max="16384" width="11.44140625" style="81"/>
  </cols>
  <sheetData>
    <row r="1" spans="2:16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16" ht="24.9" customHeight="1" thickTop="1" thickBot="1" x14ac:dyDescent="0.3">
      <c r="B2" s="268" t="s">
        <v>247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70"/>
    </row>
    <row r="3" spans="2:16" ht="24.9" customHeight="1" thickTop="1" thickBot="1" x14ac:dyDescent="0.35">
      <c r="B3" s="271" t="s">
        <v>297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3"/>
    </row>
    <row r="4" spans="2:16" ht="24.9" customHeight="1" thickTop="1" x14ac:dyDescent="0.3">
      <c r="B4" s="274" t="s">
        <v>85</v>
      </c>
      <c r="C4" s="277">
        <v>2014</v>
      </c>
      <c r="D4" s="278"/>
      <c r="E4" s="261">
        <v>2015</v>
      </c>
      <c r="F4" s="278"/>
      <c r="G4" s="261">
        <v>2016</v>
      </c>
      <c r="H4" s="278"/>
      <c r="I4" s="281">
        <v>2017</v>
      </c>
      <c r="J4" s="281"/>
      <c r="K4" s="261">
        <v>2018</v>
      </c>
      <c r="L4" s="262"/>
      <c r="M4" s="261">
        <v>2019</v>
      </c>
      <c r="N4" s="262"/>
      <c r="O4" s="265" t="s">
        <v>283</v>
      </c>
    </row>
    <row r="5" spans="2:16" ht="24.9" customHeight="1" thickBot="1" x14ac:dyDescent="0.35">
      <c r="B5" s="275"/>
      <c r="C5" s="279">
        <v>2014</v>
      </c>
      <c r="D5" s="280"/>
      <c r="E5" s="263">
        <v>2015</v>
      </c>
      <c r="F5" s="280"/>
      <c r="G5" s="263">
        <v>2016</v>
      </c>
      <c r="H5" s="280"/>
      <c r="I5" s="282">
        <v>2017</v>
      </c>
      <c r="J5" s="282"/>
      <c r="K5" s="263">
        <v>2017</v>
      </c>
      <c r="L5" s="264"/>
      <c r="M5" s="263">
        <v>2017</v>
      </c>
      <c r="N5" s="264"/>
      <c r="O5" s="266"/>
    </row>
    <row r="6" spans="2:16" ht="24.9" customHeight="1" thickTop="1" thickBot="1" x14ac:dyDescent="0.35">
      <c r="B6" s="276"/>
      <c r="C6" s="84" t="s">
        <v>4</v>
      </c>
      <c r="D6" s="168" t="s">
        <v>5</v>
      </c>
      <c r="E6" s="86" t="s">
        <v>4</v>
      </c>
      <c r="F6" s="168" t="s">
        <v>5</v>
      </c>
      <c r="G6" s="86" t="s">
        <v>4</v>
      </c>
      <c r="H6" s="168" t="s">
        <v>5</v>
      </c>
      <c r="I6" s="86" t="s">
        <v>4</v>
      </c>
      <c r="J6" s="145" t="s">
        <v>5</v>
      </c>
      <c r="K6" s="86" t="s">
        <v>4</v>
      </c>
      <c r="L6" s="260" t="s">
        <v>5</v>
      </c>
      <c r="M6" s="86" t="s">
        <v>4</v>
      </c>
      <c r="N6" s="145" t="s">
        <v>5</v>
      </c>
      <c r="O6" s="267"/>
    </row>
    <row r="7" spans="2:16" ht="21.9" customHeight="1" thickTop="1" x14ac:dyDescent="0.25">
      <c r="B7" s="174" t="s">
        <v>86</v>
      </c>
      <c r="C7" s="147">
        <v>3441</v>
      </c>
      <c r="D7" s="90">
        <v>9.301759792393155E-2</v>
      </c>
      <c r="E7" s="148">
        <v>3284</v>
      </c>
      <c r="F7" s="90">
        <v>9.0051552045629049E-2</v>
      </c>
      <c r="G7" s="148">
        <v>3551</v>
      </c>
      <c r="H7" s="90">
        <v>9.4519417604940245E-2</v>
      </c>
      <c r="I7" s="148">
        <v>3288</v>
      </c>
      <c r="J7" s="92">
        <v>8.9023663832782804E-2</v>
      </c>
      <c r="K7" s="148">
        <v>3375</v>
      </c>
      <c r="L7" s="92">
        <v>9.107099490002428E-2</v>
      </c>
      <c r="M7" s="148">
        <v>3710</v>
      </c>
      <c r="N7" s="92">
        <v>0.10118641756443475</v>
      </c>
      <c r="O7" s="93">
        <v>9.9259259259259255E-2</v>
      </c>
      <c r="P7" s="94"/>
    </row>
    <row r="8" spans="2:16" ht="21.9" customHeight="1" x14ac:dyDescent="0.3">
      <c r="B8" s="174" t="s">
        <v>87</v>
      </c>
      <c r="C8" s="147">
        <v>3295</v>
      </c>
      <c r="D8" s="90">
        <v>8.907090530640932E-2</v>
      </c>
      <c r="E8" s="148">
        <v>2915</v>
      </c>
      <c r="F8" s="90">
        <v>7.9933092025885707E-2</v>
      </c>
      <c r="G8" s="148">
        <v>3140</v>
      </c>
      <c r="H8" s="90">
        <v>8.3579546966914206E-2</v>
      </c>
      <c r="I8" s="148">
        <v>3151</v>
      </c>
      <c r="J8" s="92">
        <v>8.5314344506416853E-2</v>
      </c>
      <c r="K8" s="148">
        <v>2897</v>
      </c>
      <c r="L8" s="92">
        <v>7.8172643622331964E-2</v>
      </c>
      <c r="M8" s="148">
        <v>3175</v>
      </c>
      <c r="N8" s="92">
        <v>8.659484522023729E-2</v>
      </c>
      <c r="O8" s="93">
        <v>9.5961339316534347E-2</v>
      </c>
      <c r="P8" s="94"/>
    </row>
    <row r="9" spans="2:16" ht="21.9" customHeight="1" x14ac:dyDescent="0.25">
      <c r="B9" s="174" t="s">
        <v>88</v>
      </c>
      <c r="C9" s="147">
        <v>3302</v>
      </c>
      <c r="D9" s="90">
        <v>8.9260130294920664E-2</v>
      </c>
      <c r="E9" s="148">
        <v>3634</v>
      </c>
      <c r="F9" s="90">
        <v>9.9649007348908636E-2</v>
      </c>
      <c r="G9" s="148">
        <v>3455</v>
      </c>
      <c r="H9" s="90">
        <v>9.1964119353722479E-2</v>
      </c>
      <c r="I9" s="148">
        <v>3492</v>
      </c>
      <c r="J9" s="92">
        <v>9.4547029837006552E-2</v>
      </c>
      <c r="K9" s="148">
        <v>3710</v>
      </c>
      <c r="L9" s="92">
        <v>0.10011063439380448</v>
      </c>
      <c r="M9" s="148">
        <v>3178</v>
      </c>
      <c r="N9" s="92">
        <v>8.6676667121232787E-2</v>
      </c>
      <c r="O9" s="93">
        <v>-0.14339622641509434</v>
      </c>
      <c r="P9" s="94"/>
    </row>
    <row r="10" spans="2:16" ht="21.9" customHeight="1" x14ac:dyDescent="0.25">
      <c r="B10" s="174" t="s">
        <v>89</v>
      </c>
      <c r="C10" s="147">
        <v>2832</v>
      </c>
      <c r="D10" s="90">
        <v>7.6555023923444973E-2</v>
      </c>
      <c r="E10" s="148">
        <v>2762</v>
      </c>
      <c r="F10" s="90">
        <v>7.5737632993309198E-2</v>
      </c>
      <c r="G10" s="148">
        <v>3140</v>
      </c>
      <c r="H10" s="90">
        <v>8.3579546966914206E-2</v>
      </c>
      <c r="I10" s="148">
        <v>2529</v>
      </c>
      <c r="J10" s="92">
        <v>6.8473493258244436E-2</v>
      </c>
      <c r="K10" s="148">
        <v>2769</v>
      </c>
      <c r="L10" s="92">
        <v>7.471869181575326E-2</v>
      </c>
      <c r="M10" s="148">
        <v>2815</v>
      </c>
      <c r="N10" s="92">
        <v>7.6776217100777311E-2</v>
      </c>
      <c r="O10" s="93">
        <v>1.6612495485734922E-2</v>
      </c>
      <c r="P10" s="94"/>
    </row>
    <row r="11" spans="2:16" ht="21.9" customHeight="1" x14ac:dyDescent="0.25">
      <c r="B11" s="174" t="s">
        <v>90</v>
      </c>
      <c r="C11" s="147">
        <v>3429</v>
      </c>
      <c r="D11" s="90">
        <v>9.2693212229340682E-2</v>
      </c>
      <c r="E11" s="148">
        <v>3026</v>
      </c>
      <c r="F11" s="90">
        <v>8.2976856422068659E-2</v>
      </c>
      <c r="G11" s="148">
        <v>3312</v>
      </c>
      <c r="H11" s="90">
        <v>8.8157789667012695E-2</v>
      </c>
      <c r="I11" s="148">
        <v>3657</v>
      </c>
      <c r="J11" s="92">
        <v>9.9014458222775756E-2</v>
      </c>
      <c r="K11" s="148">
        <v>3326</v>
      </c>
      <c r="L11" s="92">
        <v>8.9748778974068383E-2</v>
      </c>
      <c r="M11" s="148">
        <v>3362</v>
      </c>
      <c r="N11" s="92">
        <v>9.1695077048956769E-2</v>
      </c>
      <c r="O11" s="93">
        <v>1.0823812387251955E-2</v>
      </c>
      <c r="P11" s="94"/>
    </row>
    <row r="12" spans="2:16" ht="21.9" customHeight="1" x14ac:dyDescent="0.25">
      <c r="B12" s="174" t="s">
        <v>91</v>
      </c>
      <c r="C12" s="147">
        <v>3313</v>
      </c>
      <c r="D12" s="90">
        <v>8.9557483848295621E-2</v>
      </c>
      <c r="E12" s="148">
        <v>3581</v>
      </c>
      <c r="F12" s="90">
        <v>9.8195678402983433E-2</v>
      </c>
      <c r="G12" s="148">
        <v>3598</v>
      </c>
      <c r="H12" s="90">
        <v>9.5770449040432276E-2</v>
      </c>
      <c r="I12" s="148">
        <v>3484</v>
      </c>
      <c r="J12" s="92">
        <v>9.4330427248605617E-2</v>
      </c>
      <c r="K12" s="148">
        <v>3529</v>
      </c>
      <c r="L12" s="92">
        <v>9.5226530667314277E-2</v>
      </c>
      <c r="M12" s="148">
        <v>3044</v>
      </c>
      <c r="N12" s="92">
        <v>8.3021955543433792E-2</v>
      </c>
      <c r="O12" s="93">
        <v>-0.13743270048172287</v>
      </c>
      <c r="P12" s="94"/>
    </row>
    <row r="13" spans="2:16" ht="21.9" customHeight="1" x14ac:dyDescent="0.25">
      <c r="B13" s="174" t="s">
        <v>92</v>
      </c>
      <c r="C13" s="147">
        <v>2329</v>
      </c>
      <c r="D13" s="90">
        <v>6.2957856891844396E-2</v>
      </c>
      <c r="E13" s="148">
        <v>2269</v>
      </c>
      <c r="F13" s="90">
        <v>6.2218931666118242E-2</v>
      </c>
      <c r="G13" s="148">
        <v>2077</v>
      </c>
      <c r="H13" s="90">
        <v>5.5284942372700895E-2</v>
      </c>
      <c r="I13" s="148">
        <v>2187</v>
      </c>
      <c r="J13" s="92">
        <v>5.9213732604104619E-2</v>
      </c>
      <c r="K13" s="148">
        <v>2394</v>
      </c>
      <c r="L13" s="92">
        <v>6.4599692382417223E-2</v>
      </c>
      <c r="M13" s="148">
        <v>2408</v>
      </c>
      <c r="N13" s="92">
        <v>6.5675712532387839E-2</v>
      </c>
      <c r="O13" s="93">
        <v>5.8479532163742687E-3</v>
      </c>
      <c r="P13" s="94"/>
    </row>
    <row r="14" spans="2:16" ht="21.9" customHeight="1" x14ac:dyDescent="0.3">
      <c r="B14" s="174" t="s">
        <v>93</v>
      </c>
      <c r="C14" s="147">
        <v>2169</v>
      </c>
      <c r="D14" s="90">
        <v>5.8632714297299486E-2</v>
      </c>
      <c r="E14" s="148">
        <v>2425</v>
      </c>
      <c r="F14" s="90">
        <v>6.6496654601294281E-2</v>
      </c>
      <c r="G14" s="148">
        <v>2351</v>
      </c>
      <c r="H14" s="90">
        <v>6.2578189464718256E-2</v>
      </c>
      <c r="I14" s="148">
        <v>2260</v>
      </c>
      <c r="J14" s="92">
        <v>6.1190231223263121E-2</v>
      </c>
      <c r="K14" s="148">
        <v>2389</v>
      </c>
      <c r="L14" s="92">
        <v>6.4464772389972752E-2</v>
      </c>
      <c r="M14" s="148">
        <v>2219</v>
      </c>
      <c r="N14" s="92">
        <v>6.0520932769671347E-2</v>
      </c>
      <c r="O14" s="93">
        <v>-7.1159480954374216E-2</v>
      </c>
      <c r="P14" s="94"/>
    </row>
    <row r="15" spans="2:16" ht="21.9" customHeight="1" x14ac:dyDescent="0.25">
      <c r="B15" s="174" t="s">
        <v>94</v>
      </c>
      <c r="C15" s="147">
        <v>3579</v>
      </c>
      <c r="D15" s="90">
        <v>9.6748033411726539E-2</v>
      </c>
      <c r="E15" s="148">
        <v>3433</v>
      </c>
      <c r="F15" s="90">
        <v>9.4137325874739497E-2</v>
      </c>
      <c r="G15" s="148">
        <v>3653</v>
      </c>
      <c r="H15" s="90">
        <v>9.7234421996859111E-2</v>
      </c>
      <c r="I15" s="148">
        <v>3384</v>
      </c>
      <c r="J15" s="92">
        <v>9.1622894893593973E-2</v>
      </c>
      <c r="K15" s="148">
        <v>3288</v>
      </c>
      <c r="L15" s="92">
        <v>8.8723387031490325E-2</v>
      </c>
      <c r="M15" s="148">
        <v>3435</v>
      </c>
      <c r="N15" s="92">
        <v>9.3686076639847266E-2</v>
      </c>
      <c r="O15" s="93">
        <v>4.4708029197080293E-2</v>
      </c>
      <c r="P15" s="94"/>
    </row>
    <row r="16" spans="2:16" ht="21.9" customHeight="1" x14ac:dyDescent="0.25">
      <c r="B16" s="174" t="s">
        <v>95</v>
      </c>
      <c r="C16" s="147">
        <v>3606</v>
      </c>
      <c r="D16" s="90">
        <v>9.7477901224555991E-2</v>
      </c>
      <c r="E16" s="148">
        <v>3566</v>
      </c>
      <c r="F16" s="90">
        <v>9.778435888998574E-2</v>
      </c>
      <c r="G16" s="148">
        <v>3435</v>
      </c>
      <c r="H16" s="90">
        <v>9.1431765551385449E-2</v>
      </c>
      <c r="I16" s="148">
        <v>3534</v>
      </c>
      <c r="J16" s="92">
        <v>9.5684193426111439E-2</v>
      </c>
      <c r="K16" s="148">
        <v>3655</v>
      </c>
      <c r="L16" s="92">
        <v>9.8626514476915186E-2</v>
      </c>
      <c r="M16" s="148">
        <v>3618</v>
      </c>
      <c r="N16" s="92">
        <v>9.8677212600572758E-2</v>
      </c>
      <c r="O16" s="93">
        <v>-1.0123119015047879E-2</v>
      </c>
      <c r="P16" s="94"/>
    </row>
    <row r="17" spans="2:16" ht="21.9" customHeight="1" x14ac:dyDescent="0.25">
      <c r="B17" s="174" t="s">
        <v>96</v>
      </c>
      <c r="C17" s="147">
        <v>3012</v>
      </c>
      <c r="D17" s="90">
        <v>8.1420809342307998E-2</v>
      </c>
      <c r="E17" s="148">
        <v>2932</v>
      </c>
      <c r="F17" s="90">
        <v>8.0399254140616425E-2</v>
      </c>
      <c r="G17" s="148">
        <v>3090</v>
      </c>
      <c r="H17" s="90">
        <v>8.2248662461071625E-2</v>
      </c>
      <c r="I17" s="148">
        <v>3350</v>
      </c>
      <c r="J17" s="92">
        <v>9.0702333892890022E-2</v>
      </c>
      <c r="K17" s="148">
        <v>3228</v>
      </c>
      <c r="L17" s="92">
        <v>8.7104347122156561E-2</v>
      </c>
      <c r="M17" s="148">
        <v>3068</v>
      </c>
      <c r="N17" s="92">
        <v>8.367653075139779E-2</v>
      </c>
      <c r="O17" s="93">
        <v>-4.9566294919454773E-2</v>
      </c>
      <c r="P17" s="94"/>
    </row>
    <row r="18" spans="2:16" ht="21.9" customHeight="1" thickBot="1" x14ac:dyDescent="0.35">
      <c r="B18" s="174" t="s">
        <v>97</v>
      </c>
      <c r="C18" s="147">
        <v>2686</v>
      </c>
      <c r="D18" s="90">
        <v>7.2608331305922744E-2</v>
      </c>
      <c r="E18" s="148">
        <v>2641</v>
      </c>
      <c r="F18" s="90">
        <v>7.2419655588461113E-2</v>
      </c>
      <c r="G18" s="148">
        <v>2767</v>
      </c>
      <c r="H18" s="90">
        <v>7.3651148553328535E-2</v>
      </c>
      <c r="I18" s="148">
        <v>2618</v>
      </c>
      <c r="J18" s="92">
        <v>7.0883197054204802E-2</v>
      </c>
      <c r="K18" s="148">
        <v>2499</v>
      </c>
      <c r="L18" s="92">
        <v>6.743301222375131E-2</v>
      </c>
      <c r="M18" s="148">
        <v>2633</v>
      </c>
      <c r="N18" s="92">
        <v>7.1812355107050321E-2</v>
      </c>
      <c r="O18" s="93">
        <v>5.3621448579431776E-2</v>
      </c>
      <c r="P18" s="94"/>
    </row>
    <row r="19" spans="2:16" ht="21.9" customHeight="1" thickTop="1" thickBot="1" x14ac:dyDescent="0.3">
      <c r="B19" s="99" t="s">
        <v>31</v>
      </c>
      <c r="C19" s="154">
        <v>36993</v>
      </c>
      <c r="D19" s="101">
        <v>0.99999999999999989</v>
      </c>
      <c r="E19" s="155">
        <v>36468</v>
      </c>
      <c r="F19" s="101">
        <v>0.99999999999999989</v>
      </c>
      <c r="G19" s="155">
        <v>37569</v>
      </c>
      <c r="H19" s="101">
        <v>1</v>
      </c>
      <c r="I19" s="155">
        <v>36934</v>
      </c>
      <c r="J19" s="103">
        <v>1.0000000000000002</v>
      </c>
      <c r="K19" s="155">
        <v>37059</v>
      </c>
      <c r="L19" s="103">
        <v>0.99999999999999989</v>
      </c>
      <c r="M19" s="155">
        <v>36665</v>
      </c>
      <c r="N19" s="103">
        <v>1</v>
      </c>
      <c r="O19" s="104">
        <v>-1.0631695404625057E-2</v>
      </c>
      <c r="P19" s="105"/>
    </row>
    <row r="20" spans="2:16" ht="15.75" thickTop="1" x14ac:dyDescent="0.25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75"/>
    </row>
    <row r="21" spans="2:16" ht="15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6" ht="15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6" ht="15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6" ht="15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6" ht="15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6" ht="15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6" x14ac:dyDescent="0.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6" x14ac:dyDescent="0.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6" x14ac:dyDescent="0.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6" x14ac:dyDescent="0.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6" x14ac:dyDescent="0.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6" x14ac:dyDescent="0.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 x14ac:dyDescent="0.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2:15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2:15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2:15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2:15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2:15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2:15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2:15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2:15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2:15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2:15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2:15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2:15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2:15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2:15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2:15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2:15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2:15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2:15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2:15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2:15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2:15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2:15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2:15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2:15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2:15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2:15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2:15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2:15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2:15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2:15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2:15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2:15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2:15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2:15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2:15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2:15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2:15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2:15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2:15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2:15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2:15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2:15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2:15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2:15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2:15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2:15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2:15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2:15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2:15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2:15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2:15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2:15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2:15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2:15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2:15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2:15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2:15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2:15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</row>
    <row r="170" spans="2:15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</row>
    <row r="171" spans="2:15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2:15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2:15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</row>
    <row r="174" spans="2:15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</row>
    <row r="175" spans="2:15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</row>
    <row r="176" spans="2:15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2:15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</row>
    <row r="178" spans="2:15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</row>
    <row r="179" spans="2:15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</row>
    <row r="180" spans="2:15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</row>
    <row r="181" spans="2:15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2:15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</row>
    <row r="183" spans="2:15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</row>
    <row r="184" spans="2:15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</row>
    <row r="185" spans="2:15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</row>
    <row r="186" spans="2:15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2:15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2:15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</row>
    <row r="189" spans="2:15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</row>
    <row r="190" spans="2:15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</row>
    <row r="191" spans="2:15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2:15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</row>
    <row r="193" spans="2:15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</row>
    <row r="194" spans="2:15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</row>
    <row r="195" spans="2:15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</row>
    <row r="196" spans="2:15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2:15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</row>
    <row r="198" spans="2:15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</row>
    <row r="199" spans="2:15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</row>
    <row r="200" spans="2:15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</row>
    <row r="201" spans="2:15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2:15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2:15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2:15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2:15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2:15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2:15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2:15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2:15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2:15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2:15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2:15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2:15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2:15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2:15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2:15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2:15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2:15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2:15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2:15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2:15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2:15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2:15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2:15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2:15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</row>
    <row r="226" spans="2:15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2:15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</row>
    <row r="228" spans="2:15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</row>
    <row r="229" spans="2:15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</row>
    <row r="230" spans="2:15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</row>
    <row r="231" spans="2:15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2:15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</row>
    <row r="233" spans="2:15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</row>
    <row r="234" spans="2:15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</row>
    <row r="235" spans="2:15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</row>
    <row r="236" spans="2:15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2:15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</row>
    <row r="238" spans="2:15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</row>
    <row r="239" spans="2:15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</row>
    <row r="240" spans="2:15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</row>
    <row r="241" spans="2:15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2:15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2:15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2:15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2:15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2:15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2:15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2:15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</row>
    <row r="249" spans="2:15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</row>
    <row r="250" spans="2:15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</row>
    <row r="251" spans="2:15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2:15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</row>
    <row r="253" spans="2:15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</row>
    <row r="254" spans="2:15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</row>
    <row r="255" spans="2:15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</row>
    <row r="256" spans="2:15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2:15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</row>
    <row r="258" spans="2:15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</row>
    <row r="259" spans="2:15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</row>
    <row r="260" spans="2:15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</row>
    <row r="261" spans="2:15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2:15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</row>
    <row r="263" spans="2:15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</row>
    <row r="264" spans="2:15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</row>
    <row r="265" spans="2:15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</row>
    <row r="266" spans="2:15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2:15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2:15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2:15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2:15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</row>
    <row r="271" spans="2:15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2:15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</row>
    <row r="273" spans="2:15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</row>
    <row r="274" spans="2:15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2:15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</row>
    <row r="276" spans="2:15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2:15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</row>
    <row r="278" spans="2:15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</row>
    <row r="279" spans="2:15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</row>
    <row r="280" spans="2:15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</row>
    <row r="281" spans="2:15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2:15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</row>
    <row r="283" spans="2:15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</row>
    <row r="284" spans="2:15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</row>
    <row r="285" spans="2:15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2:15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  <row r="299" spans="2:15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5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</row>
    <row r="301" spans="2:15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2:15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2:15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</row>
    <row r="304" spans="2:15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</row>
    <row r="305" spans="2:15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</row>
    <row r="306" spans="2:15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2:15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</row>
    <row r="308" spans="2:15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</row>
    <row r="309" spans="2:15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</row>
    <row r="310" spans="2:15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</row>
    <row r="311" spans="2:15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</row>
    <row r="312" spans="2:15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</row>
    <row r="313" spans="2:15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</row>
    <row r="314" spans="2:15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</row>
    <row r="315" spans="2:15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</row>
    <row r="316" spans="2:15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</row>
    <row r="317" spans="2:15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</row>
    <row r="318" spans="2:15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</row>
    <row r="319" spans="2:15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</row>
    <row r="320" spans="2:15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</row>
    <row r="321" spans="2:15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</row>
    <row r="322" spans="2:15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</row>
    <row r="323" spans="2:15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</row>
    <row r="324" spans="2:15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</row>
    <row r="325" spans="2:15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</row>
    <row r="326" spans="2:15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5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</row>
    <row r="328" spans="2:15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</row>
    <row r="329" spans="2:15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</row>
    <row r="330" spans="2:15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</row>
    <row r="331" spans="2:15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</row>
    <row r="332" spans="2:15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5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</row>
    <row r="334" spans="2:15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</row>
    <row r="335" spans="2:15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</row>
    <row r="336" spans="2:15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</row>
    <row r="337" spans="2:15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</row>
    <row r="338" spans="2:15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5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</row>
    <row r="340" spans="2:15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</row>
    <row r="341" spans="2:15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</row>
    <row r="342" spans="2:15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</row>
    <row r="343" spans="2:15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</row>
    <row r="344" spans="2:15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5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</row>
    <row r="346" spans="2:15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2:15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</row>
    <row r="348" spans="2:15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</row>
    <row r="349" spans="2:15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</row>
    <row r="350" spans="2:15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</row>
    <row r="351" spans="2:15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2:15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</row>
    <row r="353" spans="2:15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</row>
    <row r="354" spans="2:15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</row>
    <row r="355" spans="2:15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</row>
    <row r="356" spans="2:15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2:15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</row>
    <row r="358" spans="2:15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</row>
    <row r="359" spans="2:15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</row>
    <row r="360" spans="2:15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</row>
    <row r="361" spans="2:15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2:15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</row>
    <row r="363" spans="2:15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</row>
    <row r="364" spans="2:15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</row>
    <row r="365" spans="2:15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</row>
    <row r="366" spans="2:15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</row>
    <row r="367" spans="2:15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</row>
    <row r="368" spans="2:15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</row>
    <row r="369" spans="2:15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</row>
    <row r="370" spans="2:15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</row>
    <row r="371" spans="2:15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</row>
    <row r="372" spans="2:15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</row>
    <row r="373" spans="2:15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</row>
    <row r="374" spans="2:15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</row>
    <row r="375" spans="2:15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</row>
    <row r="376" spans="2:15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</row>
    <row r="377" spans="2:15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</row>
    <row r="378" spans="2:15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</row>
    <row r="379" spans="2:15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</row>
    <row r="380" spans="2:15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</row>
    <row r="381" spans="2:15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</row>
    <row r="382" spans="2:15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</row>
    <row r="383" spans="2:15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</row>
    <row r="384" spans="2:15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</row>
    <row r="385" spans="2:15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</row>
    <row r="386" spans="2:15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</row>
    <row r="387" spans="2:15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</row>
    <row r="388" spans="2:15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</row>
    <row r="389" spans="2:15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</row>
    <row r="390" spans="2:15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</row>
    <row r="391" spans="2:15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</row>
    <row r="392" spans="2:15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</row>
    <row r="393" spans="2:15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</row>
    <row r="394" spans="2:15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</row>
    <row r="395" spans="2:15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</row>
    <row r="396" spans="2:15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</row>
    <row r="397" spans="2:15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</row>
    <row r="398" spans="2:15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</row>
    <row r="399" spans="2:15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</row>
    <row r="400" spans="2:15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</row>
    <row r="401" spans="2:15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2:15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</row>
    <row r="403" spans="2:15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</row>
    <row r="404" spans="2:15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</row>
    <row r="405" spans="2:15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</row>
    <row r="406" spans="2:15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2:15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2:15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</row>
    <row r="409" spans="2:15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</row>
    <row r="410" spans="2:15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</row>
    <row r="411" spans="2:15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2:15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</row>
    <row r="413" spans="2:15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</row>
    <row r="414" spans="2:15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</row>
    <row r="415" spans="2:15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</row>
    <row r="416" spans="2:15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2:15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</row>
    <row r="418" spans="2:15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</row>
    <row r="419" spans="2:15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</row>
    <row r="420" spans="2:15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</row>
    <row r="421" spans="2:15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2:15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</row>
    <row r="423" spans="2:15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</row>
    <row r="424" spans="2:15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</row>
    <row r="425" spans="2:15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</row>
    <row r="426" spans="2:15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2:15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</row>
    <row r="428" spans="2:15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</row>
    <row r="429" spans="2:15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</row>
    <row r="430" spans="2:15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</row>
    <row r="431" spans="2:15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2:15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</row>
    <row r="433" spans="2:15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</row>
    <row r="434" spans="2:15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</row>
    <row r="435" spans="2:15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</row>
    <row r="436" spans="2:15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2:15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</row>
    <row r="438" spans="2:15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</row>
    <row r="439" spans="2:15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</row>
    <row r="440" spans="2:15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</row>
    <row r="441" spans="2:15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2:15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</row>
    <row r="443" spans="2:15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</row>
    <row r="444" spans="2:15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</row>
    <row r="445" spans="2:15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</row>
    <row r="446" spans="2:15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2:15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2:15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</row>
    <row r="449" spans="2:15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</row>
    <row r="450" spans="2:15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</row>
    <row r="451" spans="2:15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</row>
    <row r="452" spans="2:15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</row>
    <row r="453" spans="2:15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</row>
    <row r="454" spans="2:15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</row>
    <row r="455" spans="2:15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</row>
    <row r="456" spans="2:15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</row>
    <row r="457" spans="2:15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</row>
    <row r="458" spans="2:15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</row>
    <row r="459" spans="2:15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</row>
    <row r="460" spans="2:15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</row>
    <row r="461" spans="2:15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2:15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</row>
    <row r="463" spans="2:15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</row>
    <row r="464" spans="2:15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</row>
    <row r="465" spans="2:15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</row>
    <row r="466" spans="2:15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</row>
    <row r="467" spans="2:15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</row>
    <row r="468" spans="2:15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</row>
    <row r="469" spans="2:15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</row>
    <row r="470" spans="2:15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</row>
    <row r="471" spans="2:15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</row>
    <row r="472" spans="2:15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</row>
    <row r="473" spans="2:15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</row>
    <row r="474" spans="2:15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</row>
    <row r="475" spans="2:15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</row>
    <row r="476" spans="2:15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</row>
    <row r="477" spans="2:15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</row>
    <row r="478" spans="2:15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</row>
    <row r="479" spans="2:15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</row>
    <row r="480" spans="2:15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</row>
    <row r="481" spans="2:15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</row>
    <row r="482" spans="2:15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</row>
    <row r="483" spans="2:15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</row>
    <row r="484" spans="2:15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</row>
    <row r="485" spans="2:15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</row>
    <row r="486" spans="2:15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2:15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2:15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</row>
    <row r="489" spans="2:15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</row>
    <row r="490" spans="2:15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</row>
    <row r="491" spans="2:15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2:15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</row>
    <row r="493" spans="2:15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</row>
    <row r="494" spans="2:15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</row>
    <row r="495" spans="2:15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</row>
    <row r="496" spans="2:15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2:15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</row>
    <row r="498" spans="2:15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</row>
    <row r="499" spans="2:15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</row>
    <row r="500" spans="2:15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2:15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2:15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2:15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2:15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</row>
    <row r="505" spans="2:15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</row>
    <row r="506" spans="2:15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</row>
    <row r="507" spans="2:15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</row>
    <row r="508" spans="2:15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</row>
    <row r="509" spans="2:15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</row>
    <row r="510" spans="2:15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</row>
    <row r="511" spans="2:15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2:15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</row>
    <row r="513" spans="2:15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</row>
    <row r="514" spans="2:15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</row>
    <row r="515" spans="2:15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</row>
    <row r="516" spans="2:15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2:15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</row>
    <row r="518" spans="2:15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</row>
    <row r="519" spans="2:15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</row>
    <row r="520" spans="2:15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2:15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2:15" x14ac:dyDescent="0.3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</row>
    <row r="523" spans="2:15" x14ac:dyDescent="0.3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</row>
    <row r="524" spans="2:15" x14ac:dyDescent="0.3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</row>
    <row r="525" spans="2:15" x14ac:dyDescent="0.3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</row>
    <row r="526" spans="2:15" x14ac:dyDescent="0.3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</row>
    <row r="527" spans="2:15" x14ac:dyDescent="0.3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</row>
    <row r="528" spans="2:15" x14ac:dyDescent="0.3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</row>
    <row r="529" spans="2:15" x14ac:dyDescent="0.3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</row>
    <row r="530" spans="2:15" x14ac:dyDescent="0.3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</row>
    <row r="531" spans="2:15" x14ac:dyDescent="0.3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</row>
    <row r="532" spans="2:15" x14ac:dyDescent="0.3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</row>
    <row r="533" spans="2:15" x14ac:dyDescent="0.3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</row>
    <row r="534" spans="2:15" x14ac:dyDescent="0.3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</row>
    <row r="535" spans="2:15" x14ac:dyDescent="0.3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</row>
    <row r="536" spans="2:15" x14ac:dyDescent="0.3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</row>
    <row r="537" spans="2:15" x14ac:dyDescent="0.3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</row>
    <row r="538" spans="2:15" x14ac:dyDescent="0.3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</row>
    <row r="539" spans="2:15" x14ac:dyDescent="0.3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</row>
    <row r="540" spans="2:15" x14ac:dyDescent="0.3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</row>
    <row r="541" spans="2:15" x14ac:dyDescent="0.3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</row>
    <row r="542" spans="2:15" x14ac:dyDescent="0.3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</row>
    <row r="543" spans="2:15" x14ac:dyDescent="0.3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</row>
    <row r="544" spans="2:15" x14ac:dyDescent="0.3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</row>
    <row r="545" spans="2:15" x14ac:dyDescent="0.3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</row>
    <row r="546" spans="2:15" x14ac:dyDescent="0.3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</row>
    <row r="547" spans="2:15" x14ac:dyDescent="0.3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</row>
    <row r="548" spans="2:15" x14ac:dyDescent="0.3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</row>
    <row r="549" spans="2:15" x14ac:dyDescent="0.3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</row>
    <row r="550" spans="2:15" x14ac:dyDescent="0.3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</row>
    <row r="551" spans="2:15" x14ac:dyDescent="0.3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</row>
    <row r="552" spans="2:15" x14ac:dyDescent="0.3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</row>
    <row r="553" spans="2:15" x14ac:dyDescent="0.3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</row>
    <row r="554" spans="2:15" x14ac:dyDescent="0.3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</row>
    <row r="555" spans="2:15" x14ac:dyDescent="0.3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</row>
    <row r="556" spans="2:15" x14ac:dyDescent="0.3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</row>
    <row r="557" spans="2:15" x14ac:dyDescent="0.3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</row>
    <row r="558" spans="2:15" x14ac:dyDescent="0.3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</row>
    <row r="559" spans="2:15" x14ac:dyDescent="0.3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</row>
    <row r="560" spans="2:15" x14ac:dyDescent="0.3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</row>
    <row r="561" spans="2:15" x14ac:dyDescent="0.3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</row>
    <row r="562" spans="2:15" x14ac:dyDescent="0.3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</row>
    <row r="563" spans="2:15" x14ac:dyDescent="0.3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</row>
    <row r="564" spans="2:15" x14ac:dyDescent="0.3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</row>
    <row r="565" spans="2:15" x14ac:dyDescent="0.3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</row>
    <row r="566" spans="2:15" x14ac:dyDescent="0.3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</row>
    <row r="567" spans="2:15" x14ac:dyDescent="0.3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</row>
    <row r="568" spans="2:15" x14ac:dyDescent="0.3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</row>
    <row r="569" spans="2:15" x14ac:dyDescent="0.3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</row>
    <row r="570" spans="2:15" x14ac:dyDescent="0.3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</row>
    <row r="571" spans="2:15" x14ac:dyDescent="0.3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</row>
    <row r="572" spans="2:15" x14ac:dyDescent="0.3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</row>
    <row r="573" spans="2:15" x14ac:dyDescent="0.3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</row>
    <row r="574" spans="2:15" x14ac:dyDescent="0.3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</row>
    <row r="575" spans="2:15" x14ac:dyDescent="0.3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</row>
    <row r="576" spans="2:15" x14ac:dyDescent="0.3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</row>
    <row r="577" spans="2:15" x14ac:dyDescent="0.3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</row>
    <row r="578" spans="2:15" x14ac:dyDescent="0.3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</row>
    <row r="579" spans="2:15" x14ac:dyDescent="0.3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</row>
    <row r="580" spans="2:15" x14ac:dyDescent="0.3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</row>
    <row r="581" spans="2:15" x14ac:dyDescent="0.3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</row>
    <row r="582" spans="2:15" x14ac:dyDescent="0.3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</row>
    <row r="583" spans="2:15" x14ac:dyDescent="0.3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</row>
    <row r="584" spans="2:15" x14ac:dyDescent="0.3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</row>
    <row r="585" spans="2:15" x14ac:dyDescent="0.3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</row>
    <row r="586" spans="2:15" x14ac:dyDescent="0.3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</row>
    <row r="587" spans="2:15" x14ac:dyDescent="0.3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</row>
    <row r="588" spans="2:15" x14ac:dyDescent="0.3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</row>
    <row r="589" spans="2:15" x14ac:dyDescent="0.3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</row>
    <row r="590" spans="2:15" x14ac:dyDescent="0.3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</row>
    <row r="591" spans="2:15" x14ac:dyDescent="0.3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</row>
    <row r="592" spans="2:15" x14ac:dyDescent="0.3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</row>
    <row r="593" spans="2:15" x14ac:dyDescent="0.3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</row>
    <row r="594" spans="2:15" x14ac:dyDescent="0.3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</row>
    <row r="595" spans="2:15" x14ac:dyDescent="0.3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</row>
    <row r="596" spans="2:15" x14ac:dyDescent="0.3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</row>
    <row r="597" spans="2:15" x14ac:dyDescent="0.3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</row>
    <row r="598" spans="2:15" x14ac:dyDescent="0.3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</row>
    <row r="599" spans="2:15" x14ac:dyDescent="0.3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</row>
    <row r="600" spans="2:15" x14ac:dyDescent="0.3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</row>
    <row r="601" spans="2:15" x14ac:dyDescent="0.3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</row>
    <row r="602" spans="2:15" x14ac:dyDescent="0.3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</row>
    <row r="603" spans="2:15" x14ac:dyDescent="0.3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</row>
    <row r="604" spans="2:15" x14ac:dyDescent="0.3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</row>
    <row r="605" spans="2:15" x14ac:dyDescent="0.3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</row>
    <row r="606" spans="2:15" x14ac:dyDescent="0.3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</row>
    <row r="607" spans="2:15" x14ac:dyDescent="0.3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</row>
    <row r="608" spans="2:15" x14ac:dyDescent="0.3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</row>
    <row r="609" spans="2:15" x14ac:dyDescent="0.3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</row>
    <row r="610" spans="2:15" x14ac:dyDescent="0.3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</row>
    <row r="611" spans="2:15" x14ac:dyDescent="0.3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</row>
    <row r="612" spans="2:15" x14ac:dyDescent="0.3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</row>
    <row r="613" spans="2:15" x14ac:dyDescent="0.3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</row>
    <row r="614" spans="2:15" x14ac:dyDescent="0.3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</row>
    <row r="615" spans="2:15" x14ac:dyDescent="0.3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</row>
    <row r="616" spans="2:15" x14ac:dyDescent="0.3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</row>
    <row r="617" spans="2:15" x14ac:dyDescent="0.3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</row>
    <row r="618" spans="2:15" x14ac:dyDescent="0.3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</row>
    <row r="619" spans="2:15" x14ac:dyDescent="0.3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</row>
  </sheetData>
  <mergeCells count="10">
    <mergeCell ref="E4:F5"/>
    <mergeCell ref="G4:H5"/>
    <mergeCell ref="M4:N5"/>
    <mergeCell ref="O4:O6"/>
    <mergeCell ref="B2:O2"/>
    <mergeCell ref="B3:O3"/>
    <mergeCell ref="B4:B6"/>
    <mergeCell ref="C4:D5"/>
    <mergeCell ref="I4:J5"/>
    <mergeCell ref="K4:L5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Z1220"/>
  <sheetViews>
    <sheetView topLeftCell="J21" zoomScale="80" zoomScaleNormal="80" workbookViewId="0">
      <selection activeCell="C7" sqref="C7:M32"/>
    </sheetView>
  </sheetViews>
  <sheetFormatPr defaultColWidth="11.44140625" defaultRowHeight="14.4" x14ac:dyDescent="0.3"/>
  <cols>
    <col min="1" max="1" width="2.6640625" style="81" customWidth="1"/>
    <col min="2" max="13" width="15.6640625" style="63" customWidth="1"/>
    <col min="14" max="17" width="11.44140625" style="81" customWidth="1"/>
    <col min="18" max="18" width="10.5546875" style="81" customWidth="1"/>
    <col min="19" max="16384" width="11.44140625" style="81"/>
  </cols>
  <sheetData>
    <row r="1" spans="2:22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22" ht="24.9" customHeight="1" thickTop="1" thickBot="1" x14ac:dyDescent="0.3">
      <c r="B2" s="268" t="s">
        <v>215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0"/>
    </row>
    <row r="3" spans="2:22" ht="24.9" customHeight="1" thickTop="1" thickBot="1" x14ac:dyDescent="0.35">
      <c r="B3" s="271" t="s">
        <v>282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3"/>
    </row>
    <row r="4" spans="2:22" ht="24.9" customHeight="1" thickTop="1" x14ac:dyDescent="0.3">
      <c r="B4" s="274" t="s">
        <v>216</v>
      </c>
      <c r="C4" s="277">
        <v>2015</v>
      </c>
      <c r="D4" s="278"/>
      <c r="E4" s="261">
        <v>2016</v>
      </c>
      <c r="F4" s="278"/>
      <c r="G4" s="281">
        <v>2017</v>
      </c>
      <c r="H4" s="281"/>
      <c r="I4" s="261">
        <v>2018</v>
      </c>
      <c r="J4" s="262"/>
      <c r="K4" s="261">
        <v>2019</v>
      </c>
      <c r="L4" s="262"/>
      <c r="M4" s="265" t="s">
        <v>283</v>
      </c>
    </row>
    <row r="5" spans="2:22" ht="24.9" customHeight="1" thickBot="1" x14ac:dyDescent="0.35">
      <c r="B5" s="275"/>
      <c r="C5" s="279">
        <v>2015</v>
      </c>
      <c r="D5" s="280"/>
      <c r="E5" s="263">
        <v>2016</v>
      </c>
      <c r="F5" s="280"/>
      <c r="G5" s="282">
        <v>2017</v>
      </c>
      <c r="H5" s="282"/>
      <c r="I5" s="263">
        <v>2017</v>
      </c>
      <c r="J5" s="264"/>
      <c r="K5" s="263">
        <v>2017</v>
      </c>
      <c r="L5" s="264"/>
      <c r="M5" s="266"/>
      <c r="R5" s="82"/>
      <c r="S5" s="83"/>
    </row>
    <row r="6" spans="2:22" ht="24.9" customHeight="1" thickTop="1" thickBot="1" x14ac:dyDescent="0.35">
      <c r="B6" s="276"/>
      <c r="C6" s="84" t="s">
        <v>4</v>
      </c>
      <c r="D6" s="85" t="s">
        <v>5</v>
      </c>
      <c r="E6" s="86" t="s">
        <v>4</v>
      </c>
      <c r="F6" s="85" t="s">
        <v>5</v>
      </c>
      <c r="G6" s="86" t="s">
        <v>4</v>
      </c>
      <c r="H6" s="87" t="s">
        <v>5</v>
      </c>
      <c r="I6" s="86" t="s">
        <v>4</v>
      </c>
      <c r="J6" s="87" t="s">
        <v>5</v>
      </c>
      <c r="K6" s="86" t="s">
        <v>4</v>
      </c>
      <c r="L6" s="87" t="s">
        <v>5</v>
      </c>
      <c r="M6" s="267"/>
      <c r="S6" s="83"/>
    </row>
    <row r="7" spans="2:22" ht="21.9" customHeight="1" thickTop="1" x14ac:dyDescent="0.25">
      <c r="B7" s="88" t="s">
        <v>6</v>
      </c>
      <c r="C7" s="89">
        <v>299</v>
      </c>
      <c r="D7" s="90">
        <v>8.2000000000000007E-3</v>
      </c>
      <c r="E7" s="91">
        <v>296</v>
      </c>
      <c r="F7" s="90">
        <v>7.9000000000000008E-3</v>
      </c>
      <c r="G7" s="91">
        <v>318</v>
      </c>
      <c r="H7" s="255">
        <v>8.6099528889370235E-3</v>
      </c>
      <c r="I7" s="91">
        <v>294</v>
      </c>
      <c r="J7" s="255">
        <v>7.9332955557354489E-3</v>
      </c>
      <c r="K7" s="91">
        <v>2005</v>
      </c>
      <c r="L7" s="255">
        <v>5.4684303831992361E-2</v>
      </c>
      <c r="M7" s="163">
        <v>5.8197278911564627</v>
      </c>
      <c r="N7" s="94"/>
      <c r="P7" s="95"/>
      <c r="Q7" s="96"/>
      <c r="R7" s="83"/>
      <c r="S7" s="83"/>
    </row>
    <row r="8" spans="2:22" ht="21.9" customHeight="1" x14ac:dyDescent="0.25">
      <c r="B8" s="88" t="s">
        <v>7</v>
      </c>
      <c r="C8" s="89">
        <v>221</v>
      </c>
      <c r="D8" s="90">
        <v>6.1000000000000004E-3</v>
      </c>
      <c r="E8" s="91">
        <v>214</v>
      </c>
      <c r="F8" s="90">
        <v>5.7000000000000002E-3</v>
      </c>
      <c r="G8" s="91">
        <v>233</v>
      </c>
      <c r="H8" s="255">
        <v>6.3085503871771267E-3</v>
      </c>
      <c r="I8" s="91">
        <v>246</v>
      </c>
      <c r="J8" s="255">
        <v>6.6380636282684369E-3</v>
      </c>
      <c r="K8" s="91">
        <v>217</v>
      </c>
      <c r="L8" s="255">
        <v>5.9184508386744853E-3</v>
      </c>
      <c r="M8" s="93">
        <v>-0.11788617886178862</v>
      </c>
      <c r="N8" s="94"/>
      <c r="P8" s="95"/>
      <c r="Q8" s="96"/>
      <c r="R8" s="83"/>
      <c r="S8" s="83"/>
    </row>
    <row r="9" spans="2:22" ht="21.9" customHeight="1" x14ac:dyDescent="0.25">
      <c r="B9" s="88" t="s">
        <v>8</v>
      </c>
      <c r="C9" s="89">
        <v>227</v>
      </c>
      <c r="D9" s="90">
        <v>6.1999999999999998E-3</v>
      </c>
      <c r="E9" s="91">
        <v>194</v>
      </c>
      <c r="F9" s="90">
        <v>5.1999999999999998E-3</v>
      </c>
      <c r="G9" s="91">
        <v>180</v>
      </c>
      <c r="H9" s="255">
        <v>4.8735582390209567E-3</v>
      </c>
      <c r="I9" s="91">
        <v>196</v>
      </c>
      <c r="J9" s="255">
        <v>5.2888637038236326E-3</v>
      </c>
      <c r="K9" s="91">
        <v>214</v>
      </c>
      <c r="L9" s="255">
        <v>5.8366289376789856E-3</v>
      </c>
      <c r="M9" s="93">
        <v>9.1836734693877556E-2</v>
      </c>
      <c r="N9" s="94"/>
      <c r="P9" s="95"/>
      <c r="Q9" s="96"/>
      <c r="R9" s="83"/>
      <c r="S9" s="83"/>
    </row>
    <row r="10" spans="2:22" ht="21.9" customHeight="1" x14ac:dyDescent="0.25">
      <c r="B10" s="88" t="s">
        <v>9</v>
      </c>
      <c r="C10" s="89">
        <v>160</v>
      </c>
      <c r="D10" s="90">
        <v>4.4000000000000003E-3</v>
      </c>
      <c r="E10" s="91">
        <v>164</v>
      </c>
      <c r="F10" s="90">
        <v>4.4000000000000003E-3</v>
      </c>
      <c r="G10" s="91">
        <v>186</v>
      </c>
      <c r="H10" s="255">
        <v>5.0360101803216548E-3</v>
      </c>
      <c r="I10" s="91">
        <v>153</v>
      </c>
      <c r="J10" s="255">
        <v>4.1285517688011012E-3</v>
      </c>
      <c r="K10" s="91">
        <v>171</v>
      </c>
      <c r="L10" s="255">
        <v>4.663848356743488E-3</v>
      </c>
      <c r="M10" s="93">
        <v>0.11764705882352941</v>
      </c>
      <c r="N10" s="94"/>
      <c r="P10" s="95"/>
      <c r="Q10" s="96"/>
      <c r="R10" s="83"/>
      <c r="S10" s="83"/>
    </row>
    <row r="11" spans="2:22" ht="21.9" customHeight="1" x14ac:dyDescent="0.25">
      <c r="B11" s="88" t="s">
        <v>10</v>
      </c>
      <c r="C11" s="89">
        <v>196</v>
      </c>
      <c r="D11" s="90">
        <v>5.4000000000000003E-3</v>
      </c>
      <c r="E11" s="91">
        <v>184</v>
      </c>
      <c r="F11" s="90">
        <v>4.8999999999999998E-3</v>
      </c>
      <c r="G11" s="91">
        <v>160</v>
      </c>
      <c r="H11" s="255">
        <v>4.3320517680186278E-3</v>
      </c>
      <c r="I11" s="91">
        <v>174</v>
      </c>
      <c r="J11" s="255">
        <v>4.6952157370679188E-3</v>
      </c>
      <c r="K11" s="91">
        <v>157</v>
      </c>
      <c r="L11" s="255">
        <v>4.2820128187644893E-3</v>
      </c>
      <c r="M11" s="93">
        <v>-9.7701149425287362E-2</v>
      </c>
      <c r="N11" s="94"/>
      <c r="P11" s="95"/>
      <c r="Q11" s="96"/>
      <c r="R11" s="83"/>
      <c r="S11" s="83"/>
    </row>
    <row r="12" spans="2:22" ht="21.9" customHeight="1" x14ac:dyDescent="0.25">
      <c r="B12" s="88" t="s">
        <v>11</v>
      </c>
      <c r="C12" s="89">
        <v>245</v>
      </c>
      <c r="D12" s="90">
        <v>6.7000000000000002E-3</v>
      </c>
      <c r="E12" s="91">
        <v>273</v>
      </c>
      <c r="F12" s="90">
        <v>7.3000000000000001E-3</v>
      </c>
      <c r="G12" s="91">
        <v>269</v>
      </c>
      <c r="H12" s="255">
        <v>7.2832620349813177E-3</v>
      </c>
      <c r="I12" s="91">
        <v>251</v>
      </c>
      <c r="J12" s="255">
        <v>6.7729836207129175E-3</v>
      </c>
      <c r="K12" s="91">
        <v>206</v>
      </c>
      <c r="L12" s="255">
        <v>5.6184372016909855E-3</v>
      </c>
      <c r="M12" s="93">
        <v>-0.17928286852589642</v>
      </c>
      <c r="N12" s="94"/>
      <c r="P12" s="95"/>
      <c r="Q12" s="96"/>
      <c r="R12" s="83"/>
      <c r="S12" s="83"/>
    </row>
    <row r="13" spans="2:22" ht="21.9" customHeight="1" x14ac:dyDescent="0.25">
      <c r="B13" s="88" t="s">
        <v>12</v>
      </c>
      <c r="C13" s="89">
        <v>505</v>
      </c>
      <c r="D13" s="90">
        <v>1.38E-2</v>
      </c>
      <c r="E13" s="91">
        <v>531</v>
      </c>
      <c r="F13" s="90">
        <v>1.41E-2</v>
      </c>
      <c r="G13" s="91">
        <v>519</v>
      </c>
      <c r="H13" s="255">
        <v>1.4052092922510424E-2</v>
      </c>
      <c r="I13" s="91">
        <v>534</v>
      </c>
      <c r="J13" s="255">
        <v>1.4409455193070509E-2</v>
      </c>
      <c r="K13" s="91">
        <v>478</v>
      </c>
      <c r="L13" s="255">
        <v>1.3036956225282968E-2</v>
      </c>
      <c r="M13" s="93">
        <v>-0.10486891385767791</v>
      </c>
      <c r="N13" s="94"/>
      <c r="P13" s="95"/>
      <c r="Q13" s="96"/>
      <c r="R13" s="82"/>
      <c r="S13" s="83"/>
    </row>
    <row r="14" spans="2:22" ht="21.9" customHeight="1" x14ac:dyDescent="0.25">
      <c r="B14" s="88" t="s">
        <v>13</v>
      </c>
      <c r="C14" s="89">
        <v>1257</v>
      </c>
      <c r="D14" s="90">
        <v>3.4500000000000003E-2</v>
      </c>
      <c r="E14" s="91">
        <v>1268</v>
      </c>
      <c r="F14" s="90">
        <v>3.3799999999999997E-2</v>
      </c>
      <c r="G14" s="91">
        <v>1294</v>
      </c>
      <c r="H14" s="255">
        <v>3.5035468673850649E-2</v>
      </c>
      <c r="I14" s="91">
        <v>1273</v>
      </c>
      <c r="J14" s="255">
        <v>3.4350630076364713E-2</v>
      </c>
      <c r="K14" s="91">
        <v>1283</v>
      </c>
      <c r="L14" s="255">
        <v>3.4992499659075416E-2</v>
      </c>
      <c r="M14" s="93">
        <v>7.8554595443833461E-3</v>
      </c>
      <c r="N14" s="94"/>
      <c r="P14" s="95"/>
      <c r="Q14" s="96"/>
      <c r="R14" s="82"/>
      <c r="S14" s="83"/>
      <c r="V14" s="82"/>
    </row>
    <row r="15" spans="2:22" ht="21.9" customHeight="1" x14ac:dyDescent="0.25">
      <c r="B15" s="88" t="s">
        <v>14</v>
      </c>
      <c r="C15" s="89">
        <v>2820</v>
      </c>
      <c r="D15" s="90">
        <v>7.7299999999999994E-2</v>
      </c>
      <c r="E15" s="91">
        <v>2919</v>
      </c>
      <c r="F15" s="90">
        <v>7.7700000000000005E-2</v>
      </c>
      <c r="G15" s="91">
        <v>2868</v>
      </c>
      <c r="H15" s="255">
        <v>7.7652027941733898E-2</v>
      </c>
      <c r="I15" s="91">
        <v>2884</v>
      </c>
      <c r="J15" s="255">
        <v>7.7821851641976303E-2</v>
      </c>
      <c r="K15" s="91">
        <v>2759</v>
      </c>
      <c r="L15" s="255">
        <v>7.5248874948861316E-2</v>
      </c>
      <c r="M15" s="93">
        <v>-4.3342579750346742E-2</v>
      </c>
      <c r="N15" s="94"/>
      <c r="P15" s="95"/>
      <c r="Q15" s="96"/>
      <c r="R15" s="82"/>
      <c r="S15" s="83"/>
      <c r="V15" s="82"/>
    </row>
    <row r="16" spans="2:22" ht="21.9" customHeight="1" x14ac:dyDescent="0.25">
      <c r="B16" s="88" t="s">
        <v>15</v>
      </c>
      <c r="C16" s="89">
        <v>3653</v>
      </c>
      <c r="D16" s="90">
        <v>0.1002</v>
      </c>
      <c r="E16" s="91">
        <v>3642</v>
      </c>
      <c r="F16" s="90">
        <v>9.69E-2</v>
      </c>
      <c r="G16" s="91">
        <v>3738</v>
      </c>
      <c r="H16" s="255">
        <v>0.10120755943033519</v>
      </c>
      <c r="I16" s="91">
        <v>3702</v>
      </c>
      <c r="J16" s="255">
        <v>9.9894762405893303E-2</v>
      </c>
      <c r="K16" s="91">
        <v>3577</v>
      </c>
      <c r="L16" s="255">
        <v>9.7558979953634259E-2</v>
      </c>
      <c r="M16" s="93">
        <v>-3.37655321447866E-2</v>
      </c>
      <c r="N16" s="94"/>
      <c r="P16" s="95"/>
      <c r="Q16" s="96"/>
      <c r="R16" s="82"/>
      <c r="S16" s="83"/>
      <c r="V16" s="82"/>
    </row>
    <row r="17" spans="2:26" ht="21.9" customHeight="1" x14ac:dyDescent="0.25">
      <c r="B17" s="88" t="s">
        <v>16</v>
      </c>
      <c r="C17" s="89">
        <v>4852</v>
      </c>
      <c r="D17" s="90">
        <v>0.13300000000000001</v>
      </c>
      <c r="E17" s="91">
        <v>4849</v>
      </c>
      <c r="F17" s="90">
        <v>0.12909999999999999</v>
      </c>
      <c r="G17" s="91">
        <v>4989</v>
      </c>
      <c r="H17" s="255">
        <v>0.13507878919153085</v>
      </c>
      <c r="I17" s="91">
        <v>4932</v>
      </c>
      <c r="J17" s="255">
        <v>0.1330850805472355</v>
      </c>
      <c r="K17" s="91">
        <v>4666</v>
      </c>
      <c r="L17" s="255">
        <v>0.12726033001500067</v>
      </c>
      <c r="M17" s="93">
        <v>-5.3933495539334957E-2</v>
      </c>
      <c r="N17" s="94"/>
      <c r="P17" s="95"/>
      <c r="Q17" s="97"/>
      <c r="R17" s="96"/>
      <c r="V17" s="82"/>
    </row>
    <row r="18" spans="2:26" ht="21.9" customHeight="1" x14ac:dyDescent="0.25">
      <c r="B18" s="88" t="s">
        <v>17</v>
      </c>
      <c r="C18" s="89">
        <v>4315</v>
      </c>
      <c r="D18" s="90">
        <v>0.1183</v>
      </c>
      <c r="E18" s="91">
        <v>4371</v>
      </c>
      <c r="F18" s="90">
        <v>0.1163</v>
      </c>
      <c r="G18" s="91">
        <v>4400</v>
      </c>
      <c r="H18" s="255">
        <v>0.11913142362051227</v>
      </c>
      <c r="I18" s="91">
        <v>4566</v>
      </c>
      <c r="J18" s="255">
        <v>0.12320893710029952</v>
      </c>
      <c r="K18" s="91">
        <v>4244</v>
      </c>
      <c r="L18" s="255">
        <v>0.11575071594163371</v>
      </c>
      <c r="M18" s="93">
        <v>-7.0521243977222953E-2</v>
      </c>
      <c r="N18" s="94"/>
      <c r="P18" s="95"/>
      <c r="Q18" s="97"/>
      <c r="R18" s="96"/>
      <c r="S18" s="83"/>
      <c r="V18" s="82"/>
    </row>
    <row r="19" spans="2:26" ht="21.9" customHeight="1" x14ac:dyDescent="0.25">
      <c r="B19" s="88" t="s">
        <v>18</v>
      </c>
      <c r="C19" s="89">
        <v>2221</v>
      </c>
      <c r="D19" s="90">
        <v>6.0900000000000003E-2</v>
      </c>
      <c r="E19" s="91">
        <v>2206</v>
      </c>
      <c r="F19" s="90">
        <v>5.8700000000000002E-2</v>
      </c>
      <c r="G19" s="91">
        <v>2232</v>
      </c>
      <c r="H19" s="255">
        <v>6.0432122163859861E-2</v>
      </c>
      <c r="I19" s="91">
        <v>2408</v>
      </c>
      <c r="J19" s="255">
        <v>6.4977468361261767E-2</v>
      </c>
      <c r="K19" s="91">
        <v>2203</v>
      </c>
      <c r="L19" s="255">
        <v>6.0084549297695349E-2</v>
      </c>
      <c r="M19" s="93">
        <v>-8.5132890365448508E-2</v>
      </c>
      <c r="N19" s="94"/>
      <c r="P19" s="95"/>
      <c r="Q19" s="97"/>
      <c r="R19" s="96"/>
      <c r="S19" s="83"/>
      <c r="V19" s="82"/>
    </row>
    <row r="20" spans="2:26" ht="21.9" customHeight="1" x14ac:dyDescent="0.25">
      <c r="B20" s="88" t="s">
        <v>19</v>
      </c>
      <c r="C20" s="89">
        <v>2764</v>
      </c>
      <c r="D20" s="90">
        <v>7.5800000000000006E-2</v>
      </c>
      <c r="E20" s="91">
        <v>2540</v>
      </c>
      <c r="F20" s="90">
        <v>6.7599999999999993E-2</v>
      </c>
      <c r="G20" s="91">
        <v>2688</v>
      </c>
      <c r="H20" s="255">
        <v>7.2778469702712942E-2</v>
      </c>
      <c r="I20" s="91">
        <v>2732</v>
      </c>
      <c r="J20" s="255">
        <v>7.37202838716641E-2</v>
      </c>
      <c r="K20" s="91">
        <v>2609</v>
      </c>
      <c r="L20" s="255">
        <v>7.1157779899086324E-2</v>
      </c>
      <c r="M20" s="93">
        <v>-4.5021961932650074E-2</v>
      </c>
      <c r="N20" s="94"/>
      <c r="P20" s="95"/>
      <c r="Q20" s="97"/>
      <c r="R20" s="96"/>
      <c r="S20" s="83"/>
      <c r="V20" s="82"/>
    </row>
    <row r="21" spans="2:26" ht="21.9" customHeight="1" x14ac:dyDescent="0.25">
      <c r="B21" s="88" t="s">
        <v>20</v>
      </c>
      <c r="C21" s="89">
        <v>3373</v>
      </c>
      <c r="D21" s="90">
        <v>9.2499999999999999E-2</v>
      </c>
      <c r="E21" s="91">
        <v>3357</v>
      </c>
      <c r="F21" s="90">
        <v>8.9399999999999993E-2</v>
      </c>
      <c r="G21" s="91">
        <v>3358</v>
      </c>
      <c r="H21" s="255">
        <v>9.0918936481290957E-2</v>
      </c>
      <c r="I21" s="91">
        <v>3235</v>
      </c>
      <c r="J21" s="255">
        <v>8.729323511157884E-2</v>
      </c>
      <c r="K21" s="91">
        <v>3209</v>
      </c>
      <c r="L21" s="255">
        <v>8.752216009818628E-2</v>
      </c>
      <c r="M21" s="93">
        <v>-8.0370942812983005E-3</v>
      </c>
      <c r="N21" s="94"/>
      <c r="P21" s="95"/>
      <c r="Q21" s="97"/>
      <c r="R21" s="96"/>
      <c r="S21" s="83"/>
      <c r="V21" s="82"/>
    </row>
    <row r="22" spans="2:26" ht="21.9" customHeight="1" x14ac:dyDescent="0.25">
      <c r="B22" s="88" t="s">
        <v>21</v>
      </c>
      <c r="C22" s="89">
        <v>2804</v>
      </c>
      <c r="D22" s="90">
        <v>7.6899999999999996E-2</v>
      </c>
      <c r="E22" s="91">
        <v>2783</v>
      </c>
      <c r="F22" s="90">
        <v>7.4099999999999999E-2</v>
      </c>
      <c r="G22" s="91">
        <v>2862</v>
      </c>
      <c r="H22" s="255">
        <v>7.74895760004332E-2</v>
      </c>
      <c r="I22" s="91">
        <v>2922</v>
      </c>
      <c r="J22" s="255">
        <v>7.8847243584554361E-2</v>
      </c>
      <c r="K22" s="91">
        <v>2769</v>
      </c>
      <c r="L22" s="255">
        <v>7.5521614618846308E-2</v>
      </c>
      <c r="M22" s="93">
        <v>-5.2361396303901436E-2</v>
      </c>
      <c r="N22" s="94"/>
      <c r="P22" s="95"/>
      <c r="Q22" s="97"/>
      <c r="R22" s="96"/>
      <c r="S22" s="83"/>
      <c r="V22" s="82"/>
    </row>
    <row r="23" spans="2:26" ht="21.9" customHeight="1" x14ac:dyDescent="0.25">
      <c r="B23" s="88" t="s">
        <v>22</v>
      </c>
      <c r="C23" s="89">
        <v>1618</v>
      </c>
      <c r="D23" s="90">
        <v>4.4400000000000002E-2</v>
      </c>
      <c r="E23" s="91">
        <v>1616</v>
      </c>
      <c r="F23" s="90">
        <v>4.2999999999999997E-2</v>
      </c>
      <c r="G23" s="91">
        <v>1686</v>
      </c>
      <c r="H23" s="255">
        <v>4.5648995505496288E-2</v>
      </c>
      <c r="I23" s="91">
        <v>1731</v>
      </c>
      <c r="J23" s="255">
        <v>4.6709301384279124E-2</v>
      </c>
      <c r="K23" s="91">
        <v>1570</v>
      </c>
      <c r="L23" s="255">
        <v>4.2820128187644892E-2</v>
      </c>
      <c r="M23" s="93">
        <v>-9.3009820912767188E-2</v>
      </c>
      <c r="N23" s="94"/>
      <c r="P23" s="95"/>
      <c r="Q23" s="97"/>
      <c r="R23" s="96"/>
      <c r="S23" s="83"/>
      <c r="V23" s="82"/>
    </row>
    <row r="24" spans="2:26" ht="21.9" customHeight="1" x14ac:dyDescent="0.25">
      <c r="B24" s="88" t="s">
        <v>23</v>
      </c>
      <c r="C24" s="89">
        <v>1008</v>
      </c>
      <c r="D24" s="90">
        <v>2.76E-2</v>
      </c>
      <c r="E24" s="91">
        <v>1030</v>
      </c>
      <c r="F24" s="90">
        <v>2.7400000000000001E-2</v>
      </c>
      <c r="G24" s="91">
        <v>1084</v>
      </c>
      <c r="H24" s="255">
        <v>2.9349650728326203E-2</v>
      </c>
      <c r="I24" s="91">
        <v>1056</v>
      </c>
      <c r="J24" s="255">
        <v>2.8495102404274265E-2</v>
      </c>
      <c r="K24" s="91">
        <v>1010</v>
      </c>
      <c r="L24" s="255">
        <v>2.7546706668484931E-2</v>
      </c>
      <c r="M24" s="93">
        <v>-4.3560606060606064E-2</v>
      </c>
      <c r="N24" s="94"/>
      <c r="P24" s="95"/>
      <c r="Q24" s="97"/>
      <c r="R24" s="96"/>
      <c r="S24" s="83"/>
    </row>
    <row r="25" spans="2:26" ht="21.9" customHeight="1" x14ac:dyDescent="0.3">
      <c r="B25" s="88" t="s">
        <v>24</v>
      </c>
      <c r="C25" s="89">
        <v>768</v>
      </c>
      <c r="D25" s="90">
        <v>2.1100000000000001E-2</v>
      </c>
      <c r="E25" s="91">
        <v>728</v>
      </c>
      <c r="F25" s="90">
        <v>1.9400000000000001E-2</v>
      </c>
      <c r="G25" s="91">
        <v>774</v>
      </c>
      <c r="H25" s="255">
        <v>2.0956300427790113E-2</v>
      </c>
      <c r="I25" s="91">
        <v>766</v>
      </c>
      <c r="J25" s="255">
        <v>2.0669742842494402E-2</v>
      </c>
      <c r="K25" s="91">
        <v>726</v>
      </c>
      <c r="L25" s="255">
        <v>1.9800900040910951E-2</v>
      </c>
      <c r="M25" s="93">
        <v>-5.2219321148825062E-2</v>
      </c>
      <c r="N25" s="94"/>
      <c r="P25" s="95"/>
      <c r="Q25" s="97"/>
      <c r="R25" s="96"/>
      <c r="S25" s="83"/>
    </row>
    <row r="26" spans="2:26" ht="21.9" customHeight="1" x14ac:dyDescent="0.3">
      <c r="B26" s="88" t="s">
        <v>25</v>
      </c>
      <c r="C26" s="89">
        <v>632</v>
      </c>
      <c r="D26" s="90">
        <v>1.7299999999999999E-2</v>
      </c>
      <c r="E26" s="91">
        <v>622</v>
      </c>
      <c r="F26" s="90">
        <v>1.66E-2</v>
      </c>
      <c r="G26" s="91">
        <v>679</v>
      </c>
      <c r="H26" s="255">
        <v>1.8384144690529052E-2</v>
      </c>
      <c r="I26" s="91">
        <v>657</v>
      </c>
      <c r="J26" s="255">
        <v>1.7728487007204728E-2</v>
      </c>
      <c r="K26" s="91">
        <v>627</v>
      </c>
      <c r="L26" s="255">
        <v>1.7100777308059457E-2</v>
      </c>
      <c r="M26" s="93">
        <v>-4.5662100456621002E-2</v>
      </c>
      <c r="N26" s="94"/>
      <c r="P26" s="95"/>
      <c r="Q26" s="97"/>
      <c r="R26" s="96"/>
      <c r="S26" s="83"/>
    </row>
    <row r="27" spans="2:26" ht="21.9" customHeight="1" x14ac:dyDescent="0.3">
      <c r="B27" s="88" t="s">
        <v>26</v>
      </c>
      <c r="C27" s="89">
        <v>590</v>
      </c>
      <c r="D27" s="90">
        <v>1.6199999999999999E-2</v>
      </c>
      <c r="E27" s="91">
        <v>551</v>
      </c>
      <c r="F27" s="90">
        <v>1.47E-2</v>
      </c>
      <c r="G27" s="91">
        <v>614</v>
      </c>
      <c r="H27" s="255">
        <v>1.6624248659771485E-2</v>
      </c>
      <c r="I27" s="91">
        <v>650</v>
      </c>
      <c r="J27" s="255">
        <v>1.7539599017782456E-2</v>
      </c>
      <c r="K27" s="91">
        <v>527</v>
      </c>
      <c r="L27" s="255">
        <v>1.4373380608209464E-2</v>
      </c>
      <c r="M27" s="93">
        <v>-0.18923076923076923</v>
      </c>
      <c r="N27" s="94"/>
      <c r="P27" s="95"/>
      <c r="Q27" s="97"/>
      <c r="R27" s="96"/>
      <c r="S27" s="83"/>
    </row>
    <row r="28" spans="2:26" ht="21.9" customHeight="1" x14ac:dyDescent="0.3">
      <c r="B28" s="88" t="s">
        <v>27</v>
      </c>
      <c r="C28" s="89">
        <v>465</v>
      </c>
      <c r="D28" s="90">
        <v>1.2800000000000001E-2</v>
      </c>
      <c r="E28" s="91">
        <v>490</v>
      </c>
      <c r="F28" s="90">
        <v>1.2999999999999999E-2</v>
      </c>
      <c r="G28" s="91">
        <v>499</v>
      </c>
      <c r="H28" s="255">
        <v>1.3510586451508096E-2</v>
      </c>
      <c r="I28" s="91">
        <v>479</v>
      </c>
      <c r="J28" s="255">
        <v>1.2925335276181225E-2</v>
      </c>
      <c r="K28" s="91">
        <v>350</v>
      </c>
      <c r="L28" s="255">
        <v>9.545888449474977E-3</v>
      </c>
      <c r="M28" s="93">
        <v>-0.26931106471816285</v>
      </c>
      <c r="N28" s="94"/>
      <c r="P28" s="95"/>
      <c r="Q28" s="97"/>
      <c r="R28" s="96"/>
      <c r="S28" s="83"/>
      <c r="Z28" s="82"/>
    </row>
    <row r="29" spans="2:26" ht="21.9" customHeight="1" x14ac:dyDescent="0.3">
      <c r="B29" s="88" t="s">
        <v>28</v>
      </c>
      <c r="C29" s="89">
        <v>379</v>
      </c>
      <c r="D29" s="90">
        <v>1.04E-2</v>
      </c>
      <c r="E29" s="91">
        <v>343</v>
      </c>
      <c r="F29" s="90">
        <v>9.1000000000000004E-3</v>
      </c>
      <c r="G29" s="91">
        <v>374</v>
      </c>
      <c r="H29" s="255">
        <v>1.0126171007743542E-2</v>
      </c>
      <c r="I29" s="91">
        <v>388</v>
      </c>
      <c r="J29" s="255">
        <v>1.0469791413691681E-2</v>
      </c>
      <c r="K29" s="91">
        <v>320</v>
      </c>
      <c r="L29" s="255">
        <v>8.7276694395199781E-3</v>
      </c>
      <c r="M29" s="93">
        <v>-0.17525773195876287</v>
      </c>
      <c r="N29" s="94"/>
      <c r="P29" s="95"/>
      <c r="Q29" s="97"/>
      <c r="R29" s="96"/>
      <c r="S29" s="83"/>
    </row>
    <row r="30" spans="2:26" ht="21.9" customHeight="1" x14ac:dyDescent="0.3">
      <c r="B30" s="88" t="s">
        <v>29</v>
      </c>
      <c r="C30" s="89">
        <v>314</v>
      </c>
      <c r="D30" s="90">
        <v>8.6E-3</v>
      </c>
      <c r="E30" s="91">
        <v>337</v>
      </c>
      <c r="F30" s="90">
        <v>8.9999999999999993E-3</v>
      </c>
      <c r="G30" s="91">
        <v>334</v>
      </c>
      <c r="H30" s="255">
        <v>9.0431580657388856E-3</v>
      </c>
      <c r="I30" s="91">
        <v>363</v>
      </c>
      <c r="J30" s="255">
        <v>9.7951914514692786E-3</v>
      </c>
      <c r="K30" s="91">
        <v>278</v>
      </c>
      <c r="L30" s="255">
        <v>7.5821628255829812E-3</v>
      </c>
      <c r="M30" s="93">
        <v>-0.23415977961432508</v>
      </c>
      <c r="N30" s="94"/>
      <c r="P30" s="95"/>
      <c r="Q30" s="97"/>
      <c r="R30" s="98"/>
      <c r="S30" s="83"/>
    </row>
    <row r="31" spans="2:26" ht="21.9" customHeight="1" thickBot="1" x14ac:dyDescent="0.35">
      <c r="B31" s="88" t="s">
        <v>30</v>
      </c>
      <c r="C31" s="89">
        <v>782</v>
      </c>
      <c r="D31" s="90">
        <v>2.1399999999999999E-2</v>
      </c>
      <c r="E31" s="91">
        <v>2061</v>
      </c>
      <c r="F31" s="90">
        <v>5.4899999999999997E-2</v>
      </c>
      <c r="G31" s="91">
        <v>596</v>
      </c>
      <c r="H31" s="255">
        <v>1.6136892835869387E-2</v>
      </c>
      <c r="I31" s="91">
        <v>467</v>
      </c>
      <c r="J31" s="255">
        <v>1.2601527294314472E-2</v>
      </c>
      <c r="K31" s="91">
        <v>490</v>
      </c>
      <c r="L31" s="255">
        <v>1.3364243829264967E-2</v>
      </c>
      <c r="M31" s="249">
        <v>4.9250535331905779E-2</v>
      </c>
      <c r="N31" s="94"/>
      <c r="P31" s="95"/>
      <c r="R31" s="82"/>
      <c r="S31" s="83"/>
    </row>
    <row r="32" spans="2:26" ht="21.9" customHeight="1" thickTop="1" thickBot="1" x14ac:dyDescent="0.35">
      <c r="B32" s="99" t="s">
        <v>31</v>
      </c>
      <c r="C32" s="100">
        <v>36468</v>
      </c>
      <c r="D32" s="101">
        <v>0.99999999999999989</v>
      </c>
      <c r="E32" s="102">
        <v>37569</v>
      </c>
      <c r="F32" s="101">
        <v>1.0002</v>
      </c>
      <c r="G32" s="102">
        <v>36934</v>
      </c>
      <c r="H32" s="103">
        <v>0.99999999999999978</v>
      </c>
      <c r="I32" s="102">
        <v>37059</v>
      </c>
      <c r="J32" s="103">
        <v>0.99999999999999989</v>
      </c>
      <c r="K32" s="102">
        <v>36665</v>
      </c>
      <c r="L32" s="103">
        <v>1</v>
      </c>
      <c r="M32" s="104">
        <v>-1.0631695404625057E-2</v>
      </c>
      <c r="N32" s="105"/>
      <c r="P32" s="106"/>
      <c r="R32" s="83"/>
      <c r="V32" s="82"/>
      <c r="W32" s="83"/>
    </row>
    <row r="33" spans="2:18" ht="15" thickTop="1" x14ac:dyDescent="0.3">
      <c r="B33" s="81"/>
      <c r="C33" s="82"/>
      <c r="D33" s="81"/>
      <c r="E33" s="81"/>
      <c r="F33" s="81"/>
      <c r="G33" s="81"/>
      <c r="H33" s="81"/>
      <c r="I33" s="81"/>
      <c r="J33" s="81"/>
      <c r="K33" s="81"/>
      <c r="L33" s="81"/>
      <c r="M33" s="81"/>
      <c r="Q33" s="82"/>
      <c r="R33" s="83"/>
    </row>
    <row r="34" spans="2:18" x14ac:dyDescent="0.3">
      <c r="B34" s="81"/>
      <c r="C34" s="81"/>
      <c r="D34" s="81"/>
      <c r="E34" s="82"/>
      <c r="F34" s="81"/>
      <c r="G34" s="81"/>
      <c r="H34" s="81"/>
      <c r="I34" s="81"/>
      <c r="J34" s="81"/>
      <c r="K34" s="81"/>
      <c r="L34" s="81"/>
      <c r="M34" s="81"/>
    </row>
    <row r="35" spans="2:18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Q35" s="107"/>
    </row>
    <row r="36" spans="2:18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8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8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8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8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8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8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8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8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8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8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8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8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2:13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2:13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2:13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2:13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2:13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2:13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2:13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2:13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2:13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2:13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2:13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2:13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2:13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2:13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2:13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2:13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2:13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2:13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2:13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2:13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2:13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2:13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2:13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2:13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2:13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2:13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2:13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2:13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2:13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2:13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2:13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2:13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2:13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2:13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2:13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2:13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2:13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2:13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2:13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2:13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2:13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2:13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2:13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2:13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2:13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2:13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2:13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2:13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2:13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2:13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2:13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2:13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2:13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2:13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2:13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2:13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2:13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2:13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2:13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2:13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2:13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2:13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2:13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2:13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2:13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2:13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2:13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2:13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2:13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2:13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2:13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2:13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2:13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2:13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2:13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2:13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2:13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2:13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2:13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2:13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2:13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2:13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2:13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2:13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2:13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2:13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2:13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2:13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2:13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2:13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2:13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2:13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2:13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2:13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2:13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2:13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2:13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2:13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2:13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2:13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2:13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2:13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2:13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2:13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2:13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2:13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2:13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2:13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2:13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2:13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2:13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2:13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2:13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2:13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2:13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2:13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2:13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2:13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2:13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2:13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2:13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2:13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2:13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2:13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2:13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2:13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2:13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2:13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2:13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2:13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2:13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2:13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2:13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2:13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2:13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2:13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2:13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2:13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2:13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2:13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2:13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2:13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2:13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2:13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spans="2:13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spans="2:13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spans="2:13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spans="2:13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spans="2:13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spans="2:13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spans="2:13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spans="2:13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spans="2:13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spans="2:13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spans="2:13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spans="2:13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spans="2:13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spans="2:13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spans="2:13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spans="2:13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spans="2:13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spans="2:13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spans="2:13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spans="2:13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spans="2:13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spans="2:13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spans="2:13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2:13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spans="2:13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spans="2:13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spans="2:13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spans="2:13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spans="2:13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spans="2:13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spans="2:13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spans="2:13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spans="2:13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spans="2:13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spans="2:13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spans="2:13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spans="2:13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spans="2:13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spans="2:13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spans="2:13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spans="2:13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spans="2:13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spans="2:13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spans="2:13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spans="2:13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spans="2:13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spans="2:13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spans="2:13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  <row r="304" spans="2:13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</row>
    <row r="305" spans="2:13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</row>
    <row r="306" spans="2:13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</row>
    <row r="307" spans="2:13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</row>
    <row r="308" spans="2:13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</row>
    <row r="309" spans="2:13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</row>
    <row r="310" spans="2:13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</row>
    <row r="311" spans="2:13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</row>
    <row r="312" spans="2:13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</row>
    <row r="313" spans="2:13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</row>
    <row r="314" spans="2:13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</row>
    <row r="315" spans="2:13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</row>
    <row r="316" spans="2:13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</row>
    <row r="317" spans="2:13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</row>
    <row r="318" spans="2:13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spans="2:13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</row>
    <row r="320" spans="2:13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</row>
    <row r="321" spans="2:13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</row>
    <row r="322" spans="2:13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</row>
    <row r="323" spans="2:13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</row>
    <row r="324" spans="2:13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</row>
    <row r="325" spans="2:13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</row>
    <row r="326" spans="2:13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spans="2:13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</row>
    <row r="328" spans="2:13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</row>
    <row r="329" spans="2:13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</row>
    <row r="330" spans="2:13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</row>
    <row r="331" spans="2:13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</row>
    <row r="332" spans="2:13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</row>
    <row r="333" spans="2:13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</row>
    <row r="334" spans="2:13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</row>
    <row r="335" spans="2:13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</row>
    <row r="336" spans="2:13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</row>
    <row r="337" spans="2:13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</row>
    <row r="338" spans="2:13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</row>
    <row r="339" spans="2:13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</row>
    <row r="340" spans="2:13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</row>
    <row r="341" spans="2:13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</row>
    <row r="342" spans="2:13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</row>
    <row r="343" spans="2:13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</row>
    <row r="344" spans="2:13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</row>
    <row r="345" spans="2:13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</row>
    <row r="346" spans="2:13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</row>
    <row r="347" spans="2:13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</row>
    <row r="348" spans="2:13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</row>
    <row r="349" spans="2:13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</row>
    <row r="350" spans="2:13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</row>
    <row r="351" spans="2:13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</row>
    <row r="352" spans="2:13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</row>
    <row r="353" spans="2:13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</row>
    <row r="354" spans="2:13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</row>
    <row r="355" spans="2:13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</row>
    <row r="356" spans="2:13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</row>
    <row r="357" spans="2:13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</row>
    <row r="358" spans="2:13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</row>
    <row r="359" spans="2:13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</row>
    <row r="360" spans="2:13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</row>
    <row r="361" spans="2:13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</row>
    <row r="362" spans="2:13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</row>
    <row r="363" spans="2:13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</row>
    <row r="364" spans="2:13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</row>
    <row r="365" spans="2:13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</row>
    <row r="366" spans="2:13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</row>
    <row r="367" spans="2:13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</row>
    <row r="368" spans="2:13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</row>
    <row r="369" spans="2:13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</row>
    <row r="370" spans="2:13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</row>
    <row r="371" spans="2:13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</row>
    <row r="372" spans="2:13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</row>
    <row r="373" spans="2:13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</row>
    <row r="374" spans="2:13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</row>
    <row r="375" spans="2:13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</row>
    <row r="376" spans="2:13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</row>
    <row r="377" spans="2:13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</row>
    <row r="378" spans="2:13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</row>
    <row r="379" spans="2:13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</row>
    <row r="380" spans="2:13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</row>
    <row r="381" spans="2:13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</row>
    <row r="382" spans="2:13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</row>
    <row r="383" spans="2:13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</row>
    <row r="384" spans="2:13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</row>
    <row r="385" spans="2:13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</row>
    <row r="386" spans="2:13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</row>
    <row r="387" spans="2:13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</row>
    <row r="388" spans="2:13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</row>
    <row r="389" spans="2:13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</row>
    <row r="390" spans="2:13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</row>
    <row r="391" spans="2:13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</row>
    <row r="392" spans="2:13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</row>
    <row r="393" spans="2:13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</row>
    <row r="394" spans="2:13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</row>
    <row r="395" spans="2:13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</row>
    <row r="396" spans="2:13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</row>
    <row r="397" spans="2:13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</row>
    <row r="398" spans="2:13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</row>
    <row r="399" spans="2:13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</row>
    <row r="400" spans="2:13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</row>
    <row r="401" spans="2:13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</row>
    <row r="402" spans="2:13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</row>
    <row r="403" spans="2:13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</row>
    <row r="404" spans="2:13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</row>
    <row r="405" spans="2:13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</row>
    <row r="406" spans="2:13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</row>
    <row r="407" spans="2:13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</row>
    <row r="408" spans="2:13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</row>
    <row r="409" spans="2:13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</row>
    <row r="410" spans="2:13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</row>
    <row r="411" spans="2:13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</row>
    <row r="412" spans="2:13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</row>
    <row r="413" spans="2:13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</row>
    <row r="414" spans="2:13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</row>
    <row r="415" spans="2:13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</row>
    <row r="416" spans="2:13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</row>
    <row r="417" spans="2:13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</row>
    <row r="418" spans="2:13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</row>
    <row r="419" spans="2:13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</row>
    <row r="420" spans="2:13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</row>
    <row r="421" spans="2:13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</row>
    <row r="422" spans="2:13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</row>
    <row r="423" spans="2:13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</row>
    <row r="424" spans="2:13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</row>
    <row r="425" spans="2:13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</row>
    <row r="426" spans="2:13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</row>
    <row r="427" spans="2:13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</row>
    <row r="428" spans="2:13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</row>
    <row r="429" spans="2:13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</row>
    <row r="430" spans="2:13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</row>
    <row r="431" spans="2:13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</row>
    <row r="432" spans="2:13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</row>
    <row r="433" spans="2:13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</row>
    <row r="434" spans="2:13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</row>
    <row r="435" spans="2:13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</row>
    <row r="436" spans="2:13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</row>
    <row r="437" spans="2:13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</row>
    <row r="438" spans="2:13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</row>
    <row r="439" spans="2:13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</row>
    <row r="440" spans="2:13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</row>
    <row r="441" spans="2:13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</row>
    <row r="442" spans="2:13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</row>
    <row r="443" spans="2:13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</row>
    <row r="444" spans="2:13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</row>
    <row r="445" spans="2:13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</row>
    <row r="446" spans="2:13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</row>
    <row r="447" spans="2:13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</row>
    <row r="448" spans="2:13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</row>
    <row r="449" spans="2:13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</row>
    <row r="450" spans="2:13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</row>
    <row r="451" spans="2:13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</row>
    <row r="452" spans="2:13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</row>
    <row r="453" spans="2:13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</row>
    <row r="454" spans="2:13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</row>
    <row r="455" spans="2:13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</row>
    <row r="456" spans="2:13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</row>
    <row r="457" spans="2:13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</row>
    <row r="458" spans="2:13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</row>
    <row r="459" spans="2:13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</row>
    <row r="460" spans="2:13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</row>
    <row r="461" spans="2:13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</row>
    <row r="462" spans="2:13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</row>
    <row r="463" spans="2:13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</row>
    <row r="464" spans="2:13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</row>
    <row r="465" spans="2:13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</row>
    <row r="466" spans="2:13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</row>
    <row r="467" spans="2:13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</row>
    <row r="468" spans="2:13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</row>
    <row r="469" spans="2:13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</row>
    <row r="470" spans="2:13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</row>
    <row r="471" spans="2:13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</row>
    <row r="472" spans="2:13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</row>
    <row r="473" spans="2:13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</row>
    <row r="474" spans="2:13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</row>
    <row r="475" spans="2:13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</row>
    <row r="476" spans="2:13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</row>
    <row r="477" spans="2:13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</row>
    <row r="478" spans="2:13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</row>
    <row r="479" spans="2:13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</row>
    <row r="480" spans="2:13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</row>
    <row r="481" spans="2:13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</row>
    <row r="482" spans="2:13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</row>
    <row r="483" spans="2:13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</row>
    <row r="484" spans="2:13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</row>
    <row r="485" spans="2:13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</row>
    <row r="486" spans="2:13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</row>
    <row r="487" spans="2:13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</row>
    <row r="488" spans="2:13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</row>
    <row r="489" spans="2:13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</row>
    <row r="490" spans="2:13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</row>
    <row r="491" spans="2:13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</row>
    <row r="492" spans="2:13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</row>
    <row r="493" spans="2:13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</row>
    <row r="494" spans="2:13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</row>
    <row r="495" spans="2:13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</row>
    <row r="496" spans="2:13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</row>
    <row r="497" spans="2:13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</row>
    <row r="498" spans="2:13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</row>
    <row r="499" spans="2:13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</row>
    <row r="500" spans="2:13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</row>
    <row r="501" spans="2:13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</row>
    <row r="502" spans="2:13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</row>
    <row r="503" spans="2:13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</row>
    <row r="504" spans="2:13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</row>
    <row r="505" spans="2:13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</row>
    <row r="506" spans="2:13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</row>
    <row r="507" spans="2:13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</row>
    <row r="508" spans="2:13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</row>
    <row r="509" spans="2:13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</row>
    <row r="510" spans="2:13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</row>
    <row r="511" spans="2:13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</row>
    <row r="512" spans="2:13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</row>
    <row r="513" spans="2:13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</row>
    <row r="514" spans="2:13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</row>
    <row r="515" spans="2:13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</row>
    <row r="516" spans="2:13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</row>
    <row r="517" spans="2:13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</row>
    <row r="518" spans="2:13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</row>
    <row r="519" spans="2:13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</row>
    <row r="520" spans="2:13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</row>
    <row r="521" spans="2:13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</row>
    <row r="522" spans="2:13" x14ac:dyDescent="0.3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</row>
    <row r="523" spans="2:13" x14ac:dyDescent="0.3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</row>
    <row r="524" spans="2:13" x14ac:dyDescent="0.3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</row>
    <row r="525" spans="2:13" x14ac:dyDescent="0.3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</row>
    <row r="526" spans="2:13" x14ac:dyDescent="0.3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</row>
    <row r="527" spans="2:13" x14ac:dyDescent="0.3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</row>
    <row r="528" spans="2:13" x14ac:dyDescent="0.3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</row>
    <row r="529" spans="2:13" x14ac:dyDescent="0.3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</row>
    <row r="530" spans="2:13" x14ac:dyDescent="0.3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</row>
    <row r="531" spans="2:13" x14ac:dyDescent="0.3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</row>
    <row r="532" spans="2:13" x14ac:dyDescent="0.3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</row>
    <row r="533" spans="2:13" x14ac:dyDescent="0.3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</row>
    <row r="534" spans="2:13" x14ac:dyDescent="0.3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</row>
    <row r="535" spans="2:13" x14ac:dyDescent="0.3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</row>
    <row r="536" spans="2:13" x14ac:dyDescent="0.3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</row>
    <row r="537" spans="2:13" x14ac:dyDescent="0.3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</row>
    <row r="538" spans="2:13" x14ac:dyDescent="0.3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</row>
    <row r="539" spans="2:13" x14ac:dyDescent="0.3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</row>
    <row r="540" spans="2:13" x14ac:dyDescent="0.3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</row>
    <row r="541" spans="2:13" x14ac:dyDescent="0.3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</row>
    <row r="542" spans="2:13" x14ac:dyDescent="0.3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</row>
    <row r="543" spans="2:13" x14ac:dyDescent="0.3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</row>
    <row r="544" spans="2:13" x14ac:dyDescent="0.3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</row>
    <row r="545" spans="2:13" x14ac:dyDescent="0.3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</row>
    <row r="546" spans="2:13" x14ac:dyDescent="0.3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</row>
    <row r="547" spans="2:13" x14ac:dyDescent="0.3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</row>
    <row r="548" spans="2:13" x14ac:dyDescent="0.3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</row>
    <row r="549" spans="2:13" x14ac:dyDescent="0.3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</row>
    <row r="550" spans="2:13" x14ac:dyDescent="0.3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</row>
    <row r="551" spans="2:13" x14ac:dyDescent="0.3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</row>
    <row r="552" spans="2:13" x14ac:dyDescent="0.3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</row>
    <row r="553" spans="2:13" x14ac:dyDescent="0.3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</row>
    <row r="554" spans="2:13" x14ac:dyDescent="0.3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</row>
    <row r="555" spans="2:13" x14ac:dyDescent="0.3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</row>
    <row r="556" spans="2:13" x14ac:dyDescent="0.3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</row>
    <row r="557" spans="2:13" x14ac:dyDescent="0.3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</row>
    <row r="558" spans="2:13" x14ac:dyDescent="0.3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</row>
    <row r="559" spans="2:13" x14ac:dyDescent="0.3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</row>
    <row r="560" spans="2:13" x14ac:dyDescent="0.3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</row>
    <row r="561" spans="2:13" x14ac:dyDescent="0.3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</row>
    <row r="562" spans="2:13" x14ac:dyDescent="0.3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</row>
    <row r="563" spans="2:13" x14ac:dyDescent="0.3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</row>
    <row r="564" spans="2:13" x14ac:dyDescent="0.3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</row>
    <row r="565" spans="2:13" x14ac:dyDescent="0.3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</row>
    <row r="566" spans="2:13" x14ac:dyDescent="0.3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</row>
    <row r="567" spans="2:13" x14ac:dyDescent="0.3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</row>
    <row r="568" spans="2:13" x14ac:dyDescent="0.3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</row>
    <row r="569" spans="2:13" x14ac:dyDescent="0.3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</row>
    <row r="570" spans="2:13" x14ac:dyDescent="0.3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</row>
    <row r="571" spans="2:13" x14ac:dyDescent="0.3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</row>
    <row r="572" spans="2:13" x14ac:dyDescent="0.3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</row>
    <row r="573" spans="2:13" x14ac:dyDescent="0.3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</row>
    <row r="574" spans="2:13" x14ac:dyDescent="0.3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</row>
    <row r="575" spans="2:13" x14ac:dyDescent="0.3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</row>
    <row r="576" spans="2:13" x14ac:dyDescent="0.3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</row>
    <row r="577" spans="2:13" x14ac:dyDescent="0.3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</row>
    <row r="578" spans="2:13" x14ac:dyDescent="0.3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</row>
    <row r="579" spans="2:13" x14ac:dyDescent="0.3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</row>
    <row r="580" spans="2:13" x14ac:dyDescent="0.3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</row>
    <row r="581" spans="2:13" x14ac:dyDescent="0.3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</row>
    <row r="582" spans="2:13" x14ac:dyDescent="0.3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</row>
    <row r="583" spans="2:13" x14ac:dyDescent="0.3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</row>
    <row r="584" spans="2:13" x14ac:dyDescent="0.3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</row>
    <row r="585" spans="2:13" x14ac:dyDescent="0.3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</row>
    <row r="586" spans="2:13" x14ac:dyDescent="0.3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</row>
    <row r="587" spans="2:13" x14ac:dyDescent="0.3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</row>
    <row r="588" spans="2:13" x14ac:dyDescent="0.3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</row>
    <row r="589" spans="2:13" x14ac:dyDescent="0.3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</row>
    <row r="590" spans="2:13" x14ac:dyDescent="0.3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</row>
    <row r="591" spans="2:13" x14ac:dyDescent="0.3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</row>
    <row r="592" spans="2:13" x14ac:dyDescent="0.3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</row>
    <row r="593" spans="2:13" x14ac:dyDescent="0.3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</row>
    <row r="594" spans="2:13" x14ac:dyDescent="0.3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</row>
    <row r="595" spans="2:13" x14ac:dyDescent="0.3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</row>
    <row r="596" spans="2:13" x14ac:dyDescent="0.3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</row>
    <row r="597" spans="2:13" x14ac:dyDescent="0.3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</row>
    <row r="598" spans="2:13" x14ac:dyDescent="0.3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</row>
    <row r="599" spans="2:13" x14ac:dyDescent="0.3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</row>
    <row r="600" spans="2:13" x14ac:dyDescent="0.3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</row>
    <row r="601" spans="2:13" x14ac:dyDescent="0.3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</row>
    <row r="602" spans="2:13" x14ac:dyDescent="0.3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</row>
    <row r="603" spans="2:13" x14ac:dyDescent="0.3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</row>
    <row r="604" spans="2:13" x14ac:dyDescent="0.3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</row>
    <row r="605" spans="2:13" x14ac:dyDescent="0.3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</row>
    <row r="606" spans="2:13" x14ac:dyDescent="0.3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</row>
    <row r="607" spans="2:13" x14ac:dyDescent="0.3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</row>
    <row r="608" spans="2:13" x14ac:dyDescent="0.3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</row>
    <row r="609" spans="2:13" x14ac:dyDescent="0.3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</row>
    <row r="610" spans="2:13" x14ac:dyDescent="0.3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</row>
    <row r="611" spans="2:13" x14ac:dyDescent="0.3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</row>
    <row r="612" spans="2:13" x14ac:dyDescent="0.3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</row>
    <row r="613" spans="2:13" x14ac:dyDescent="0.3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</row>
    <row r="614" spans="2:13" x14ac:dyDescent="0.3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</row>
    <row r="615" spans="2:13" x14ac:dyDescent="0.3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</row>
    <row r="616" spans="2:13" x14ac:dyDescent="0.3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</row>
    <row r="617" spans="2:13" x14ac:dyDescent="0.3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</row>
    <row r="618" spans="2:13" x14ac:dyDescent="0.3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</row>
    <row r="619" spans="2:13" x14ac:dyDescent="0.3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</row>
    <row r="620" spans="2:13" x14ac:dyDescent="0.3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</row>
    <row r="621" spans="2:13" x14ac:dyDescent="0.3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</row>
    <row r="622" spans="2:13" x14ac:dyDescent="0.3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</row>
    <row r="623" spans="2:13" x14ac:dyDescent="0.3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</row>
    <row r="624" spans="2:13" x14ac:dyDescent="0.3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</row>
    <row r="625" spans="2:13" x14ac:dyDescent="0.3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</row>
    <row r="626" spans="2:13" x14ac:dyDescent="0.3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</row>
    <row r="627" spans="2:13" x14ac:dyDescent="0.3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</row>
    <row r="628" spans="2:13" x14ac:dyDescent="0.3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</row>
    <row r="629" spans="2:13" x14ac:dyDescent="0.3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</row>
    <row r="630" spans="2:13" x14ac:dyDescent="0.3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</row>
    <row r="631" spans="2:13" x14ac:dyDescent="0.3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</row>
    <row r="632" spans="2:13" x14ac:dyDescent="0.3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</row>
    <row r="633" spans="2:13" x14ac:dyDescent="0.3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</row>
    <row r="634" spans="2:13" x14ac:dyDescent="0.3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</row>
    <row r="635" spans="2:13" x14ac:dyDescent="0.3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</row>
    <row r="636" spans="2:13" x14ac:dyDescent="0.3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</row>
    <row r="637" spans="2:13" x14ac:dyDescent="0.3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</row>
    <row r="638" spans="2:13" x14ac:dyDescent="0.3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</row>
    <row r="639" spans="2:13" x14ac:dyDescent="0.3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</row>
    <row r="640" spans="2:13" x14ac:dyDescent="0.3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</row>
    <row r="641" spans="2:13" x14ac:dyDescent="0.3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</row>
    <row r="642" spans="2:13" x14ac:dyDescent="0.3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</row>
    <row r="643" spans="2:13" x14ac:dyDescent="0.3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</row>
    <row r="644" spans="2:13" x14ac:dyDescent="0.3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</row>
    <row r="645" spans="2:13" x14ac:dyDescent="0.3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</row>
    <row r="646" spans="2:13" x14ac:dyDescent="0.3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</row>
    <row r="647" spans="2:13" x14ac:dyDescent="0.3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</row>
    <row r="648" spans="2:13" x14ac:dyDescent="0.3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</row>
    <row r="649" spans="2:13" x14ac:dyDescent="0.3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</row>
    <row r="650" spans="2:13" x14ac:dyDescent="0.3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</row>
    <row r="651" spans="2:13" x14ac:dyDescent="0.3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</row>
    <row r="652" spans="2:13" x14ac:dyDescent="0.3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</row>
    <row r="653" spans="2:13" x14ac:dyDescent="0.3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</row>
    <row r="654" spans="2:13" x14ac:dyDescent="0.3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</row>
    <row r="655" spans="2:13" x14ac:dyDescent="0.3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</row>
    <row r="656" spans="2:13" x14ac:dyDescent="0.3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</row>
    <row r="657" spans="2:13" x14ac:dyDescent="0.3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</row>
    <row r="658" spans="2:13" x14ac:dyDescent="0.3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</row>
    <row r="659" spans="2:13" x14ac:dyDescent="0.3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</row>
    <row r="660" spans="2:13" x14ac:dyDescent="0.3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</row>
    <row r="661" spans="2:13" x14ac:dyDescent="0.3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</row>
    <row r="662" spans="2:13" x14ac:dyDescent="0.3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</row>
    <row r="663" spans="2:13" x14ac:dyDescent="0.3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</row>
    <row r="664" spans="2:13" x14ac:dyDescent="0.3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</row>
    <row r="665" spans="2:13" x14ac:dyDescent="0.3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</row>
    <row r="666" spans="2:13" x14ac:dyDescent="0.3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</row>
    <row r="667" spans="2:13" x14ac:dyDescent="0.3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</row>
    <row r="668" spans="2:13" x14ac:dyDescent="0.3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</row>
    <row r="669" spans="2:13" x14ac:dyDescent="0.3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</row>
    <row r="670" spans="2:13" x14ac:dyDescent="0.3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</row>
    <row r="671" spans="2:13" x14ac:dyDescent="0.3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</row>
    <row r="672" spans="2:13" x14ac:dyDescent="0.3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</row>
    <row r="673" spans="2:13" x14ac:dyDescent="0.3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</row>
    <row r="674" spans="2:13" x14ac:dyDescent="0.3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</row>
    <row r="675" spans="2:13" x14ac:dyDescent="0.3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</row>
    <row r="676" spans="2:13" x14ac:dyDescent="0.3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</row>
    <row r="677" spans="2:13" x14ac:dyDescent="0.3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</row>
    <row r="678" spans="2:13" x14ac:dyDescent="0.3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</row>
    <row r="679" spans="2:13" x14ac:dyDescent="0.3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</row>
    <row r="680" spans="2:13" x14ac:dyDescent="0.3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</row>
    <row r="681" spans="2:13" x14ac:dyDescent="0.3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</row>
    <row r="682" spans="2:13" x14ac:dyDescent="0.3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</row>
    <row r="683" spans="2:13" x14ac:dyDescent="0.3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</row>
    <row r="684" spans="2:13" x14ac:dyDescent="0.3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</row>
    <row r="685" spans="2:13" x14ac:dyDescent="0.3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</row>
    <row r="686" spans="2:13" x14ac:dyDescent="0.3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</row>
    <row r="687" spans="2:13" x14ac:dyDescent="0.3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</row>
    <row r="688" spans="2:13" x14ac:dyDescent="0.3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</row>
    <row r="689" spans="2:13" x14ac:dyDescent="0.3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</row>
    <row r="690" spans="2:13" x14ac:dyDescent="0.3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</row>
    <row r="691" spans="2:13" x14ac:dyDescent="0.3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</row>
    <row r="692" spans="2:13" x14ac:dyDescent="0.3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</row>
    <row r="693" spans="2:13" x14ac:dyDescent="0.3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</row>
    <row r="694" spans="2:13" x14ac:dyDescent="0.3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</row>
    <row r="695" spans="2:13" x14ac:dyDescent="0.3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</row>
    <row r="696" spans="2:13" x14ac:dyDescent="0.3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</row>
    <row r="697" spans="2:13" x14ac:dyDescent="0.3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</row>
    <row r="698" spans="2:13" x14ac:dyDescent="0.3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</row>
    <row r="699" spans="2:13" x14ac:dyDescent="0.3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</row>
    <row r="700" spans="2:13" x14ac:dyDescent="0.3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</row>
    <row r="701" spans="2:13" x14ac:dyDescent="0.3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</row>
    <row r="702" spans="2:13" x14ac:dyDescent="0.3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</row>
    <row r="703" spans="2:13" x14ac:dyDescent="0.3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</row>
    <row r="704" spans="2:13" x14ac:dyDescent="0.3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</row>
    <row r="705" spans="2:13" x14ac:dyDescent="0.3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</row>
    <row r="706" spans="2:13" x14ac:dyDescent="0.3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</row>
    <row r="707" spans="2:13" x14ac:dyDescent="0.3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</row>
    <row r="708" spans="2:13" x14ac:dyDescent="0.3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</row>
    <row r="709" spans="2:13" x14ac:dyDescent="0.3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</row>
    <row r="710" spans="2:13" x14ac:dyDescent="0.3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</row>
    <row r="711" spans="2:13" x14ac:dyDescent="0.3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</row>
    <row r="712" spans="2:13" x14ac:dyDescent="0.3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</row>
    <row r="713" spans="2:13" x14ac:dyDescent="0.3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</row>
    <row r="714" spans="2:13" x14ac:dyDescent="0.3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</row>
    <row r="715" spans="2:13" x14ac:dyDescent="0.3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</row>
    <row r="716" spans="2:13" x14ac:dyDescent="0.3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</row>
    <row r="717" spans="2:13" x14ac:dyDescent="0.3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</row>
    <row r="718" spans="2:13" x14ac:dyDescent="0.3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</row>
    <row r="719" spans="2:13" x14ac:dyDescent="0.3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</row>
    <row r="720" spans="2:13" x14ac:dyDescent="0.3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</row>
    <row r="721" spans="2:13" x14ac:dyDescent="0.3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</row>
    <row r="722" spans="2:13" x14ac:dyDescent="0.3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</row>
    <row r="723" spans="2:13" x14ac:dyDescent="0.3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</row>
    <row r="724" spans="2:13" x14ac:dyDescent="0.3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</row>
    <row r="725" spans="2:13" x14ac:dyDescent="0.3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</row>
    <row r="726" spans="2:13" x14ac:dyDescent="0.3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</row>
    <row r="727" spans="2:13" x14ac:dyDescent="0.3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</row>
    <row r="728" spans="2:13" x14ac:dyDescent="0.3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</row>
    <row r="729" spans="2:13" x14ac:dyDescent="0.3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</row>
    <row r="730" spans="2:13" x14ac:dyDescent="0.3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</row>
    <row r="731" spans="2:13" x14ac:dyDescent="0.3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</row>
    <row r="732" spans="2:13" x14ac:dyDescent="0.3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</row>
    <row r="733" spans="2:13" x14ac:dyDescent="0.3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</row>
    <row r="734" spans="2:13" x14ac:dyDescent="0.3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</row>
    <row r="735" spans="2:13" x14ac:dyDescent="0.3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</row>
    <row r="736" spans="2:13" x14ac:dyDescent="0.3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</row>
    <row r="737" spans="2:13" x14ac:dyDescent="0.3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</row>
    <row r="738" spans="2:13" x14ac:dyDescent="0.3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</row>
    <row r="739" spans="2:13" x14ac:dyDescent="0.3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</row>
    <row r="740" spans="2:13" x14ac:dyDescent="0.3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</row>
    <row r="741" spans="2:13" x14ac:dyDescent="0.3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</row>
    <row r="742" spans="2:13" x14ac:dyDescent="0.3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</row>
    <row r="743" spans="2:13" x14ac:dyDescent="0.3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</row>
    <row r="744" spans="2:13" x14ac:dyDescent="0.3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</row>
    <row r="745" spans="2:13" x14ac:dyDescent="0.3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</row>
    <row r="746" spans="2:13" x14ac:dyDescent="0.3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</row>
    <row r="747" spans="2:13" x14ac:dyDescent="0.3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</row>
    <row r="748" spans="2:13" x14ac:dyDescent="0.3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</row>
    <row r="749" spans="2:13" x14ac:dyDescent="0.3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</row>
    <row r="750" spans="2:13" x14ac:dyDescent="0.3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</row>
    <row r="751" spans="2:13" x14ac:dyDescent="0.3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</row>
    <row r="752" spans="2:13" x14ac:dyDescent="0.3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</row>
    <row r="753" spans="2:13" x14ac:dyDescent="0.3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</row>
    <row r="754" spans="2:13" x14ac:dyDescent="0.3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</row>
    <row r="755" spans="2:13" x14ac:dyDescent="0.3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</row>
    <row r="756" spans="2:13" x14ac:dyDescent="0.3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</row>
    <row r="757" spans="2:13" x14ac:dyDescent="0.3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</row>
    <row r="758" spans="2:13" x14ac:dyDescent="0.3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</row>
    <row r="759" spans="2:13" x14ac:dyDescent="0.3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</row>
    <row r="760" spans="2:13" x14ac:dyDescent="0.3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</row>
    <row r="761" spans="2:13" x14ac:dyDescent="0.3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</row>
    <row r="762" spans="2:13" x14ac:dyDescent="0.3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</row>
    <row r="763" spans="2:13" x14ac:dyDescent="0.3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</row>
    <row r="764" spans="2:13" x14ac:dyDescent="0.3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</row>
    <row r="765" spans="2:13" x14ac:dyDescent="0.3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</row>
    <row r="766" spans="2:13" x14ac:dyDescent="0.3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</row>
    <row r="767" spans="2:13" x14ac:dyDescent="0.3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</row>
    <row r="768" spans="2:13" x14ac:dyDescent="0.3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</row>
    <row r="769" spans="2:13" x14ac:dyDescent="0.3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</row>
    <row r="770" spans="2:13" x14ac:dyDescent="0.3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</row>
    <row r="771" spans="2:13" x14ac:dyDescent="0.3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</row>
    <row r="772" spans="2:13" x14ac:dyDescent="0.3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</row>
    <row r="773" spans="2:13" x14ac:dyDescent="0.3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</row>
    <row r="774" spans="2:13" x14ac:dyDescent="0.3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</row>
    <row r="775" spans="2:13" x14ac:dyDescent="0.3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</row>
    <row r="776" spans="2:13" x14ac:dyDescent="0.3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</row>
    <row r="777" spans="2:13" x14ac:dyDescent="0.3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</row>
    <row r="778" spans="2:13" x14ac:dyDescent="0.3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</row>
    <row r="779" spans="2:13" x14ac:dyDescent="0.3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</row>
    <row r="780" spans="2:13" x14ac:dyDescent="0.3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</row>
    <row r="781" spans="2:13" x14ac:dyDescent="0.3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</row>
    <row r="782" spans="2:13" x14ac:dyDescent="0.3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</row>
    <row r="783" spans="2:13" x14ac:dyDescent="0.3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</row>
    <row r="784" spans="2:13" x14ac:dyDescent="0.3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</row>
    <row r="785" spans="2:13" x14ac:dyDescent="0.3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</row>
    <row r="786" spans="2:13" x14ac:dyDescent="0.3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</row>
    <row r="787" spans="2:13" x14ac:dyDescent="0.3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</row>
    <row r="788" spans="2:13" x14ac:dyDescent="0.3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</row>
    <row r="789" spans="2:13" x14ac:dyDescent="0.3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</row>
    <row r="790" spans="2:13" x14ac:dyDescent="0.3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</row>
    <row r="791" spans="2:13" x14ac:dyDescent="0.3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</row>
    <row r="792" spans="2:13" x14ac:dyDescent="0.3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</row>
    <row r="793" spans="2:13" x14ac:dyDescent="0.3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</row>
    <row r="794" spans="2:13" x14ac:dyDescent="0.3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</row>
    <row r="795" spans="2:13" x14ac:dyDescent="0.3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</row>
    <row r="796" spans="2:13" x14ac:dyDescent="0.3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</row>
    <row r="797" spans="2:13" x14ac:dyDescent="0.3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</row>
    <row r="798" spans="2:13" x14ac:dyDescent="0.3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</row>
    <row r="799" spans="2:13" x14ac:dyDescent="0.3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</row>
    <row r="800" spans="2:13" x14ac:dyDescent="0.3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</row>
    <row r="801" spans="2:13" x14ac:dyDescent="0.3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</row>
    <row r="802" spans="2:13" x14ac:dyDescent="0.3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</row>
    <row r="803" spans="2:13" x14ac:dyDescent="0.3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</row>
    <row r="804" spans="2:13" x14ac:dyDescent="0.3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</row>
    <row r="805" spans="2:13" x14ac:dyDescent="0.3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</row>
    <row r="806" spans="2:13" x14ac:dyDescent="0.3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</row>
    <row r="807" spans="2:13" x14ac:dyDescent="0.3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</row>
    <row r="808" spans="2:13" x14ac:dyDescent="0.3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</row>
    <row r="809" spans="2:13" x14ac:dyDescent="0.3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</row>
    <row r="810" spans="2:13" x14ac:dyDescent="0.3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</row>
    <row r="811" spans="2:13" x14ac:dyDescent="0.3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</row>
    <row r="812" spans="2:13" x14ac:dyDescent="0.3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</row>
    <row r="813" spans="2:13" x14ac:dyDescent="0.3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</row>
    <row r="814" spans="2:13" x14ac:dyDescent="0.3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</row>
    <row r="815" spans="2:13" x14ac:dyDescent="0.3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</row>
    <row r="816" spans="2:13" x14ac:dyDescent="0.3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</row>
    <row r="817" spans="2:13" x14ac:dyDescent="0.3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</row>
    <row r="818" spans="2:13" x14ac:dyDescent="0.3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</row>
    <row r="819" spans="2:13" x14ac:dyDescent="0.3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</row>
    <row r="820" spans="2:13" x14ac:dyDescent="0.3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</row>
    <row r="821" spans="2:13" x14ac:dyDescent="0.3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</row>
    <row r="822" spans="2:13" x14ac:dyDescent="0.3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</row>
    <row r="823" spans="2:13" x14ac:dyDescent="0.3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</row>
    <row r="824" spans="2:13" x14ac:dyDescent="0.3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</row>
    <row r="825" spans="2:13" x14ac:dyDescent="0.3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</row>
    <row r="826" spans="2:13" x14ac:dyDescent="0.3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</row>
    <row r="827" spans="2:13" x14ac:dyDescent="0.3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</row>
    <row r="828" spans="2:13" x14ac:dyDescent="0.3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</row>
    <row r="829" spans="2:13" x14ac:dyDescent="0.3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</row>
    <row r="830" spans="2:13" x14ac:dyDescent="0.3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</row>
    <row r="831" spans="2:13" x14ac:dyDescent="0.3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</row>
    <row r="832" spans="2:13" x14ac:dyDescent="0.3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</row>
    <row r="833" spans="2:13" x14ac:dyDescent="0.3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</row>
    <row r="834" spans="2:13" x14ac:dyDescent="0.3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</row>
    <row r="835" spans="2:13" x14ac:dyDescent="0.3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</row>
    <row r="836" spans="2:13" x14ac:dyDescent="0.3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</row>
    <row r="837" spans="2:13" x14ac:dyDescent="0.3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</row>
    <row r="838" spans="2:13" x14ac:dyDescent="0.3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</row>
    <row r="839" spans="2:13" x14ac:dyDescent="0.3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</row>
    <row r="840" spans="2:13" x14ac:dyDescent="0.3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</row>
    <row r="841" spans="2:13" x14ac:dyDescent="0.3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</row>
    <row r="842" spans="2:13" x14ac:dyDescent="0.3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</row>
    <row r="843" spans="2:13" x14ac:dyDescent="0.3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</row>
    <row r="844" spans="2:13" x14ac:dyDescent="0.3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</row>
    <row r="845" spans="2:13" x14ac:dyDescent="0.3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</row>
    <row r="846" spans="2:13" x14ac:dyDescent="0.3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</row>
    <row r="847" spans="2:13" x14ac:dyDescent="0.3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</row>
    <row r="848" spans="2:13" x14ac:dyDescent="0.3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</row>
    <row r="849" spans="2:13" x14ac:dyDescent="0.3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</row>
    <row r="850" spans="2:13" x14ac:dyDescent="0.3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</row>
    <row r="851" spans="2:13" x14ac:dyDescent="0.3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</row>
    <row r="852" spans="2:13" x14ac:dyDescent="0.3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</row>
    <row r="853" spans="2:13" x14ac:dyDescent="0.3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</row>
    <row r="854" spans="2:13" x14ac:dyDescent="0.3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</row>
    <row r="855" spans="2:13" x14ac:dyDescent="0.3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</row>
    <row r="856" spans="2:13" x14ac:dyDescent="0.3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</row>
    <row r="857" spans="2:13" x14ac:dyDescent="0.3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</row>
    <row r="858" spans="2:13" x14ac:dyDescent="0.3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</row>
    <row r="859" spans="2:13" x14ac:dyDescent="0.3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</row>
    <row r="860" spans="2:13" x14ac:dyDescent="0.3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</row>
    <row r="861" spans="2:13" x14ac:dyDescent="0.3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</row>
    <row r="862" spans="2:13" x14ac:dyDescent="0.3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</row>
    <row r="863" spans="2:13" x14ac:dyDescent="0.3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</row>
    <row r="864" spans="2:13" x14ac:dyDescent="0.3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</row>
    <row r="865" spans="2:13" x14ac:dyDescent="0.3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</row>
    <row r="866" spans="2:13" x14ac:dyDescent="0.3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</row>
    <row r="867" spans="2:13" x14ac:dyDescent="0.3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</row>
    <row r="868" spans="2:13" x14ac:dyDescent="0.3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</row>
    <row r="869" spans="2:13" x14ac:dyDescent="0.3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</row>
    <row r="870" spans="2:13" x14ac:dyDescent="0.3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</row>
    <row r="871" spans="2:13" x14ac:dyDescent="0.3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</row>
    <row r="872" spans="2:13" x14ac:dyDescent="0.3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</row>
    <row r="873" spans="2:13" x14ac:dyDescent="0.3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</row>
    <row r="874" spans="2:13" x14ac:dyDescent="0.3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</row>
    <row r="875" spans="2:13" x14ac:dyDescent="0.3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</row>
    <row r="876" spans="2:13" x14ac:dyDescent="0.3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</row>
    <row r="877" spans="2:13" x14ac:dyDescent="0.3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</row>
    <row r="878" spans="2:13" x14ac:dyDescent="0.3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</row>
    <row r="879" spans="2:13" x14ac:dyDescent="0.3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</row>
    <row r="880" spans="2:13" x14ac:dyDescent="0.3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</row>
    <row r="881" spans="2:13" x14ac:dyDescent="0.3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</row>
    <row r="882" spans="2:13" x14ac:dyDescent="0.3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</row>
    <row r="883" spans="2:13" x14ac:dyDescent="0.3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</row>
    <row r="884" spans="2:13" x14ac:dyDescent="0.3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</row>
    <row r="885" spans="2:13" x14ac:dyDescent="0.3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</row>
    <row r="886" spans="2:13" x14ac:dyDescent="0.3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</row>
    <row r="887" spans="2:13" x14ac:dyDescent="0.3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</row>
    <row r="888" spans="2:13" x14ac:dyDescent="0.3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</row>
    <row r="889" spans="2:13" x14ac:dyDescent="0.3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</row>
    <row r="890" spans="2:13" x14ac:dyDescent="0.3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</row>
    <row r="891" spans="2:13" x14ac:dyDescent="0.3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</row>
    <row r="892" spans="2:13" x14ac:dyDescent="0.3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</row>
    <row r="893" spans="2:13" x14ac:dyDescent="0.3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</row>
    <row r="894" spans="2:13" x14ac:dyDescent="0.3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</row>
    <row r="895" spans="2:13" x14ac:dyDescent="0.3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</row>
    <row r="896" spans="2:13" x14ac:dyDescent="0.3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</row>
    <row r="897" spans="2:13" x14ac:dyDescent="0.3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</row>
    <row r="898" spans="2:13" x14ac:dyDescent="0.3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</row>
    <row r="899" spans="2:13" x14ac:dyDescent="0.3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</row>
    <row r="900" spans="2:13" x14ac:dyDescent="0.3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</row>
    <row r="901" spans="2:13" x14ac:dyDescent="0.3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</row>
    <row r="902" spans="2:13" x14ac:dyDescent="0.3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</row>
    <row r="903" spans="2:13" x14ac:dyDescent="0.3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</row>
    <row r="904" spans="2:13" x14ac:dyDescent="0.3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</row>
    <row r="905" spans="2:13" x14ac:dyDescent="0.3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</row>
    <row r="906" spans="2:13" x14ac:dyDescent="0.3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</row>
    <row r="907" spans="2:13" x14ac:dyDescent="0.3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</row>
    <row r="908" spans="2:13" x14ac:dyDescent="0.3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</row>
    <row r="909" spans="2:13" x14ac:dyDescent="0.3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</row>
    <row r="910" spans="2:13" x14ac:dyDescent="0.3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</row>
    <row r="911" spans="2:13" x14ac:dyDescent="0.3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</row>
    <row r="912" spans="2:13" x14ac:dyDescent="0.3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</row>
    <row r="913" spans="2:13" x14ac:dyDescent="0.3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</row>
    <row r="914" spans="2:13" x14ac:dyDescent="0.3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</row>
    <row r="915" spans="2:13" x14ac:dyDescent="0.3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</row>
    <row r="916" spans="2:13" x14ac:dyDescent="0.3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</row>
    <row r="917" spans="2:13" x14ac:dyDescent="0.3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</row>
    <row r="918" spans="2:13" x14ac:dyDescent="0.3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</row>
    <row r="919" spans="2:13" x14ac:dyDescent="0.3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</row>
    <row r="920" spans="2:13" x14ac:dyDescent="0.3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</row>
    <row r="921" spans="2:13" x14ac:dyDescent="0.3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</row>
    <row r="922" spans="2:13" x14ac:dyDescent="0.3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</row>
    <row r="923" spans="2:13" x14ac:dyDescent="0.3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</row>
    <row r="924" spans="2:13" x14ac:dyDescent="0.3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</row>
    <row r="925" spans="2:13" x14ac:dyDescent="0.3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</row>
    <row r="926" spans="2:13" x14ac:dyDescent="0.3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</row>
    <row r="927" spans="2:13" x14ac:dyDescent="0.3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</row>
    <row r="928" spans="2:13" x14ac:dyDescent="0.3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</row>
    <row r="929" spans="2:13" x14ac:dyDescent="0.3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</row>
    <row r="930" spans="2:13" x14ac:dyDescent="0.3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</row>
    <row r="931" spans="2:13" x14ac:dyDescent="0.3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</row>
    <row r="932" spans="2:13" x14ac:dyDescent="0.3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</row>
    <row r="933" spans="2:13" x14ac:dyDescent="0.3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</row>
    <row r="934" spans="2:13" x14ac:dyDescent="0.3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</row>
    <row r="935" spans="2:13" x14ac:dyDescent="0.3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</row>
    <row r="936" spans="2:13" x14ac:dyDescent="0.3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</row>
    <row r="937" spans="2:13" x14ac:dyDescent="0.3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</row>
    <row r="938" spans="2:13" x14ac:dyDescent="0.3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</row>
    <row r="939" spans="2:13" x14ac:dyDescent="0.3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</row>
    <row r="940" spans="2:13" x14ac:dyDescent="0.3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</row>
    <row r="941" spans="2:13" x14ac:dyDescent="0.3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</row>
    <row r="942" spans="2:13" x14ac:dyDescent="0.3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</row>
    <row r="943" spans="2:13" x14ac:dyDescent="0.3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</row>
    <row r="944" spans="2:13" x14ac:dyDescent="0.3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</row>
    <row r="945" spans="2:13" x14ac:dyDescent="0.3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</row>
    <row r="946" spans="2:13" x14ac:dyDescent="0.3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</row>
    <row r="947" spans="2:13" x14ac:dyDescent="0.3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</row>
    <row r="948" spans="2:13" x14ac:dyDescent="0.3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</row>
    <row r="949" spans="2:13" x14ac:dyDescent="0.3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</row>
    <row r="950" spans="2:13" x14ac:dyDescent="0.3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</row>
    <row r="951" spans="2:13" x14ac:dyDescent="0.3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</row>
    <row r="952" spans="2:13" x14ac:dyDescent="0.3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</row>
    <row r="953" spans="2:13" x14ac:dyDescent="0.3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</row>
    <row r="954" spans="2:13" x14ac:dyDescent="0.3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</row>
    <row r="955" spans="2:13" x14ac:dyDescent="0.3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</row>
    <row r="956" spans="2:13" x14ac:dyDescent="0.3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</row>
    <row r="957" spans="2:13" x14ac:dyDescent="0.3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</row>
    <row r="958" spans="2:13" x14ac:dyDescent="0.3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</row>
    <row r="959" spans="2:13" x14ac:dyDescent="0.3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</row>
    <row r="960" spans="2:13" x14ac:dyDescent="0.3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</row>
    <row r="961" spans="2:13" x14ac:dyDescent="0.3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</row>
    <row r="962" spans="2:13" x14ac:dyDescent="0.3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</row>
    <row r="963" spans="2:13" x14ac:dyDescent="0.3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</row>
    <row r="964" spans="2:13" x14ac:dyDescent="0.3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</row>
    <row r="965" spans="2:13" x14ac:dyDescent="0.3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</row>
    <row r="966" spans="2:13" x14ac:dyDescent="0.3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</row>
    <row r="967" spans="2:13" x14ac:dyDescent="0.3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</row>
    <row r="968" spans="2:13" x14ac:dyDescent="0.3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</row>
    <row r="969" spans="2:13" x14ac:dyDescent="0.3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</row>
    <row r="970" spans="2:13" x14ac:dyDescent="0.3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</row>
    <row r="971" spans="2:13" x14ac:dyDescent="0.3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</row>
    <row r="972" spans="2:13" x14ac:dyDescent="0.3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</row>
    <row r="973" spans="2:13" x14ac:dyDescent="0.3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</row>
    <row r="974" spans="2:13" x14ac:dyDescent="0.3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</row>
    <row r="975" spans="2:13" x14ac:dyDescent="0.3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</row>
    <row r="976" spans="2:13" x14ac:dyDescent="0.3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</row>
    <row r="977" spans="2:13" x14ac:dyDescent="0.3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</row>
    <row r="978" spans="2:13" x14ac:dyDescent="0.3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</row>
    <row r="979" spans="2:13" x14ac:dyDescent="0.3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</row>
    <row r="980" spans="2:13" x14ac:dyDescent="0.3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</row>
    <row r="981" spans="2:13" x14ac:dyDescent="0.3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</row>
    <row r="982" spans="2:13" x14ac:dyDescent="0.3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</row>
    <row r="983" spans="2:13" x14ac:dyDescent="0.3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</row>
    <row r="984" spans="2:13" x14ac:dyDescent="0.3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</row>
    <row r="985" spans="2:13" x14ac:dyDescent="0.3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</row>
    <row r="986" spans="2:13" x14ac:dyDescent="0.3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</row>
    <row r="987" spans="2:13" x14ac:dyDescent="0.3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</row>
    <row r="988" spans="2:13" x14ac:dyDescent="0.3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</row>
    <row r="989" spans="2:13" x14ac:dyDescent="0.3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</row>
    <row r="990" spans="2:13" x14ac:dyDescent="0.3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</row>
    <row r="991" spans="2:13" x14ac:dyDescent="0.3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</row>
    <row r="992" spans="2:13" x14ac:dyDescent="0.3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</row>
    <row r="993" spans="2:13" x14ac:dyDescent="0.3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</row>
    <row r="994" spans="2:13" x14ac:dyDescent="0.3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</row>
    <row r="995" spans="2:13" x14ac:dyDescent="0.3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</row>
    <row r="996" spans="2:13" x14ac:dyDescent="0.3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</row>
    <row r="997" spans="2:13" x14ac:dyDescent="0.3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</row>
    <row r="998" spans="2:13" x14ac:dyDescent="0.3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</row>
    <row r="999" spans="2:13" x14ac:dyDescent="0.3"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</row>
    <row r="1000" spans="2:13" x14ac:dyDescent="0.3"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</row>
    <row r="1001" spans="2:13" x14ac:dyDescent="0.3"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</row>
    <row r="1002" spans="2:13" x14ac:dyDescent="0.3"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</row>
    <row r="1003" spans="2:13" x14ac:dyDescent="0.3"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</row>
    <row r="1004" spans="2:13" x14ac:dyDescent="0.3"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</row>
    <row r="1005" spans="2:13" x14ac:dyDescent="0.3"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</row>
    <row r="1006" spans="2:13" x14ac:dyDescent="0.3"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</row>
    <row r="1007" spans="2:13" x14ac:dyDescent="0.3"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</row>
    <row r="1008" spans="2:13" x14ac:dyDescent="0.3"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</row>
    <row r="1009" spans="2:13" x14ac:dyDescent="0.3"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</row>
    <row r="1010" spans="2:13" x14ac:dyDescent="0.3"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</row>
    <row r="1011" spans="2:13" x14ac:dyDescent="0.3"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</row>
    <row r="1012" spans="2:13" x14ac:dyDescent="0.3"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</row>
    <row r="1013" spans="2:13" x14ac:dyDescent="0.3"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</row>
    <row r="1014" spans="2:13" x14ac:dyDescent="0.3"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</row>
    <row r="1015" spans="2:13" x14ac:dyDescent="0.3"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</row>
    <row r="1016" spans="2:13" x14ac:dyDescent="0.3"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</row>
    <row r="1017" spans="2:13" x14ac:dyDescent="0.3"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</row>
    <row r="1018" spans="2:13" x14ac:dyDescent="0.3"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</row>
    <row r="1019" spans="2:13" x14ac:dyDescent="0.3"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</row>
    <row r="1020" spans="2:13" x14ac:dyDescent="0.3"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</row>
    <row r="1021" spans="2:13" x14ac:dyDescent="0.3"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</row>
    <row r="1022" spans="2:13" x14ac:dyDescent="0.3"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</row>
    <row r="1023" spans="2:13" x14ac:dyDescent="0.3"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</row>
    <row r="1024" spans="2:13" x14ac:dyDescent="0.3"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</row>
    <row r="1025" spans="2:13" x14ac:dyDescent="0.3"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</row>
    <row r="1026" spans="2:13" x14ac:dyDescent="0.3"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</row>
    <row r="1027" spans="2:13" x14ac:dyDescent="0.3"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</row>
    <row r="1028" spans="2:13" x14ac:dyDescent="0.3"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</row>
    <row r="1029" spans="2:13" x14ac:dyDescent="0.3"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</row>
    <row r="1030" spans="2:13" x14ac:dyDescent="0.3"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</row>
    <row r="1031" spans="2:13" x14ac:dyDescent="0.3"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</row>
    <row r="1032" spans="2:13" x14ac:dyDescent="0.3"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</row>
    <row r="1033" spans="2:13" x14ac:dyDescent="0.3"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</row>
    <row r="1034" spans="2:13" x14ac:dyDescent="0.3"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</row>
    <row r="1035" spans="2:13" x14ac:dyDescent="0.3"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</row>
    <row r="1036" spans="2:13" x14ac:dyDescent="0.3"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</row>
    <row r="1037" spans="2:13" x14ac:dyDescent="0.3"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</row>
    <row r="1038" spans="2:13" x14ac:dyDescent="0.3"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</row>
    <row r="1039" spans="2:13" x14ac:dyDescent="0.3"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</row>
    <row r="1040" spans="2:13" x14ac:dyDescent="0.3"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</row>
    <row r="1041" spans="2:13" x14ac:dyDescent="0.3"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</row>
    <row r="1042" spans="2:13" x14ac:dyDescent="0.3"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</row>
    <row r="1043" spans="2:13" x14ac:dyDescent="0.3"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</row>
    <row r="1044" spans="2:13" x14ac:dyDescent="0.3"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</row>
    <row r="1045" spans="2:13" x14ac:dyDescent="0.3"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</row>
    <row r="1046" spans="2:13" x14ac:dyDescent="0.3"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</row>
    <row r="1047" spans="2:13" x14ac:dyDescent="0.3"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</row>
    <row r="1048" spans="2:13" x14ac:dyDescent="0.3"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</row>
    <row r="1049" spans="2:13" x14ac:dyDescent="0.3"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</row>
    <row r="1050" spans="2:13" x14ac:dyDescent="0.3"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</row>
    <row r="1051" spans="2:13" x14ac:dyDescent="0.3"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</row>
    <row r="1052" spans="2:13" x14ac:dyDescent="0.3"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</row>
    <row r="1053" spans="2:13" x14ac:dyDescent="0.3"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</row>
    <row r="1054" spans="2:13" x14ac:dyDescent="0.3"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</row>
    <row r="1055" spans="2:13" x14ac:dyDescent="0.3"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</row>
    <row r="1056" spans="2:13" x14ac:dyDescent="0.3"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</row>
    <row r="1057" spans="2:13" x14ac:dyDescent="0.3"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</row>
    <row r="1058" spans="2:13" x14ac:dyDescent="0.3"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</row>
    <row r="1059" spans="2:13" x14ac:dyDescent="0.3"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</row>
    <row r="1060" spans="2:13" x14ac:dyDescent="0.3"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</row>
    <row r="1061" spans="2:13" x14ac:dyDescent="0.3"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</row>
    <row r="1062" spans="2:13" x14ac:dyDescent="0.3"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</row>
    <row r="1063" spans="2:13" x14ac:dyDescent="0.3"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</row>
    <row r="1064" spans="2:13" x14ac:dyDescent="0.3"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</row>
    <row r="1065" spans="2:13" x14ac:dyDescent="0.3"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</row>
    <row r="1066" spans="2:13" x14ac:dyDescent="0.3"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</row>
    <row r="1067" spans="2:13" x14ac:dyDescent="0.3"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</row>
    <row r="1068" spans="2:13" x14ac:dyDescent="0.3"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</row>
    <row r="1069" spans="2:13" x14ac:dyDescent="0.3"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</row>
    <row r="1070" spans="2:13" x14ac:dyDescent="0.3"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</row>
    <row r="1071" spans="2:13" x14ac:dyDescent="0.3">
      <c r="B1071" s="81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</row>
    <row r="1072" spans="2:13" x14ac:dyDescent="0.3">
      <c r="B1072" s="81"/>
      <c r="C1072" s="81"/>
      <c r="D1072" s="81"/>
      <c r="E1072" s="81"/>
      <c r="F1072" s="81"/>
      <c r="G1072" s="81"/>
      <c r="H1072" s="81"/>
      <c r="I1072" s="81"/>
      <c r="J1072" s="81"/>
      <c r="K1072" s="81"/>
      <c r="L1072" s="81"/>
      <c r="M1072" s="81"/>
    </row>
    <row r="1073" spans="2:13" x14ac:dyDescent="0.3">
      <c r="B1073" s="81"/>
      <c r="C1073" s="81"/>
      <c r="D1073" s="81"/>
      <c r="E1073" s="81"/>
      <c r="F1073" s="81"/>
      <c r="G1073" s="81"/>
      <c r="H1073" s="81"/>
      <c r="I1073" s="81"/>
      <c r="J1073" s="81"/>
      <c r="K1073" s="81"/>
      <c r="L1073" s="81"/>
      <c r="M1073" s="81"/>
    </row>
    <row r="1074" spans="2:13" x14ac:dyDescent="0.3">
      <c r="B1074" s="81"/>
      <c r="C1074" s="81"/>
      <c r="D1074" s="81"/>
      <c r="E1074" s="81"/>
      <c r="F1074" s="81"/>
      <c r="G1074" s="81"/>
      <c r="H1074" s="81"/>
      <c r="I1074" s="81"/>
      <c r="J1074" s="81"/>
      <c r="K1074" s="81"/>
      <c r="L1074" s="81"/>
      <c r="M1074" s="81"/>
    </row>
    <row r="1075" spans="2:13" x14ac:dyDescent="0.3">
      <c r="B1075" s="81"/>
      <c r="C1075" s="81"/>
      <c r="D1075" s="81"/>
      <c r="E1075" s="81"/>
      <c r="F1075" s="81"/>
      <c r="G1075" s="81"/>
      <c r="H1075" s="81"/>
      <c r="I1075" s="81"/>
      <c r="J1075" s="81"/>
      <c r="K1075" s="81"/>
      <c r="L1075" s="81"/>
      <c r="M1075" s="81"/>
    </row>
    <row r="1076" spans="2:13" x14ac:dyDescent="0.3">
      <c r="B1076" s="81"/>
      <c r="C1076" s="81"/>
      <c r="D1076" s="81"/>
      <c r="E1076" s="81"/>
      <c r="F1076" s="81"/>
      <c r="G1076" s="81"/>
      <c r="H1076" s="81"/>
      <c r="I1076" s="81"/>
      <c r="J1076" s="81"/>
      <c r="K1076" s="81"/>
      <c r="L1076" s="81"/>
      <c r="M1076" s="81"/>
    </row>
    <row r="1077" spans="2:13" x14ac:dyDescent="0.3">
      <c r="B1077" s="81"/>
      <c r="C1077" s="81"/>
      <c r="D1077" s="81"/>
      <c r="E1077" s="81"/>
      <c r="F1077" s="81"/>
      <c r="G1077" s="81"/>
      <c r="H1077" s="81"/>
      <c r="I1077" s="81"/>
      <c r="J1077" s="81"/>
      <c r="K1077" s="81"/>
      <c r="L1077" s="81"/>
      <c r="M1077" s="81"/>
    </row>
    <row r="1078" spans="2:13" x14ac:dyDescent="0.3">
      <c r="B1078" s="81"/>
      <c r="C1078" s="81"/>
      <c r="D1078" s="81"/>
      <c r="E1078" s="81"/>
      <c r="F1078" s="81"/>
      <c r="G1078" s="81"/>
      <c r="H1078" s="81"/>
      <c r="I1078" s="81"/>
      <c r="J1078" s="81"/>
      <c r="K1078" s="81"/>
      <c r="L1078" s="81"/>
      <c r="M1078" s="81"/>
    </row>
    <row r="1079" spans="2:13" x14ac:dyDescent="0.3">
      <c r="B1079" s="81"/>
      <c r="C1079" s="81"/>
      <c r="D1079" s="81"/>
      <c r="E1079" s="81"/>
      <c r="F1079" s="81"/>
      <c r="G1079" s="81"/>
      <c r="H1079" s="81"/>
      <c r="I1079" s="81"/>
      <c r="J1079" s="81"/>
      <c r="K1079" s="81"/>
      <c r="L1079" s="81"/>
      <c r="M1079" s="81"/>
    </row>
    <row r="1080" spans="2:13" x14ac:dyDescent="0.3">
      <c r="B1080" s="81"/>
      <c r="C1080" s="81"/>
      <c r="D1080" s="81"/>
      <c r="E1080" s="81"/>
      <c r="F1080" s="81"/>
      <c r="G1080" s="81"/>
      <c r="H1080" s="81"/>
      <c r="I1080" s="81"/>
      <c r="J1080" s="81"/>
      <c r="K1080" s="81"/>
      <c r="L1080" s="81"/>
      <c r="M1080" s="81"/>
    </row>
    <row r="1081" spans="2:13" x14ac:dyDescent="0.3">
      <c r="B1081" s="81"/>
      <c r="C1081" s="81"/>
      <c r="D1081" s="81"/>
      <c r="E1081" s="81"/>
      <c r="F1081" s="81"/>
      <c r="G1081" s="81"/>
      <c r="H1081" s="81"/>
      <c r="I1081" s="81"/>
      <c r="J1081" s="81"/>
      <c r="K1081" s="81"/>
      <c r="L1081" s="81"/>
      <c r="M1081" s="81"/>
    </row>
    <row r="1082" spans="2:13" x14ac:dyDescent="0.3">
      <c r="B1082" s="81"/>
      <c r="C1082" s="81"/>
      <c r="D1082" s="81"/>
      <c r="E1082" s="81"/>
      <c r="F1082" s="81"/>
      <c r="G1082" s="81"/>
      <c r="H1082" s="81"/>
      <c r="I1082" s="81"/>
      <c r="J1082" s="81"/>
      <c r="K1082" s="81"/>
      <c r="L1082" s="81"/>
      <c r="M1082" s="81"/>
    </row>
    <row r="1083" spans="2:13" x14ac:dyDescent="0.3">
      <c r="B1083" s="81"/>
      <c r="C1083" s="81"/>
      <c r="D1083" s="81"/>
      <c r="E1083" s="81"/>
      <c r="F1083" s="81"/>
      <c r="G1083" s="81"/>
      <c r="H1083" s="81"/>
      <c r="I1083" s="81"/>
      <c r="J1083" s="81"/>
      <c r="K1083" s="81"/>
      <c r="L1083" s="81"/>
      <c r="M1083" s="81"/>
    </row>
    <row r="1084" spans="2:13" x14ac:dyDescent="0.3">
      <c r="B1084" s="81"/>
      <c r="C1084" s="81"/>
      <c r="D1084" s="81"/>
      <c r="E1084" s="81"/>
      <c r="F1084" s="81"/>
      <c r="G1084" s="81"/>
      <c r="H1084" s="81"/>
      <c r="I1084" s="81"/>
      <c r="J1084" s="81"/>
      <c r="K1084" s="81"/>
      <c r="L1084" s="81"/>
      <c r="M1084" s="81"/>
    </row>
    <row r="1085" spans="2:13" x14ac:dyDescent="0.3">
      <c r="B1085" s="81"/>
      <c r="C1085" s="81"/>
      <c r="D1085" s="81"/>
      <c r="E1085" s="81"/>
      <c r="F1085" s="81"/>
      <c r="G1085" s="81"/>
      <c r="H1085" s="81"/>
      <c r="I1085" s="81"/>
      <c r="J1085" s="81"/>
      <c r="K1085" s="81"/>
      <c r="L1085" s="81"/>
      <c r="M1085" s="81"/>
    </row>
    <row r="1086" spans="2:13" x14ac:dyDescent="0.3">
      <c r="B1086" s="81"/>
      <c r="C1086" s="81"/>
      <c r="D1086" s="81"/>
      <c r="E1086" s="81"/>
      <c r="F1086" s="81"/>
      <c r="G1086" s="81"/>
      <c r="H1086" s="81"/>
      <c r="I1086" s="81"/>
      <c r="J1086" s="81"/>
      <c r="K1086" s="81"/>
      <c r="L1086" s="81"/>
      <c r="M1086" s="81"/>
    </row>
    <row r="1087" spans="2:13" x14ac:dyDescent="0.3">
      <c r="B1087" s="81"/>
      <c r="C1087" s="81"/>
      <c r="D1087" s="81"/>
      <c r="E1087" s="81"/>
      <c r="F1087" s="81"/>
      <c r="G1087" s="81"/>
      <c r="H1087" s="81"/>
      <c r="I1087" s="81"/>
      <c r="J1087" s="81"/>
      <c r="K1087" s="81"/>
      <c r="L1087" s="81"/>
      <c r="M1087" s="81"/>
    </row>
    <row r="1088" spans="2:13" x14ac:dyDescent="0.3">
      <c r="B1088" s="81"/>
      <c r="C1088" s="81"/>
      <c r="D1088" s="81"/>
      <c r="E1088" s="81"/>
      <c r="F1088" s="81"/>
      <c r="G1088" s="81"/>
      <c r="H1088" s="81"/>
      <c r="I1088" s="81"/>
      <c r="J1088" s="81"/>
      <c r="K1088" s="81"/>
      <c r="L1088" s="81"/>
      <c r="M1088" s="81"/>
    </row>
    <row r="1089" spans="2:13" x14ac:dyDescent="0.3">
      <c r="B1089" s="81"/>
      <c r="C1089" s="81"/>
      <c r="D1089" s="81"/>
      <c r="E1089" s="81"/>
      <c r="F1089" s="81"/>
      <c r="G1089" s="81"/>
      <c r="H1089" s="81"/>
      <c r="I1089" s="81"/>
      <c r="J1089" s="81"/>
      <c r="K1089" s="81"/>
      <c r="L1089" s="81"/>
      <c r="M1089" s="81"/>
    </row>
    <row r="1090" spans="2:13" x14ac:dyDescent="0.3">
      <c r="B1090" s="81"/>
      <c r="C1090" s="81"/>
      <c r="D1090" s="81"/>
      <c r="E1090" s="81"/>
      <c r="F1090" s="81"/>
      <c r="G1090" s="81"/>
      <c r="H1090" s="81"/>
      <c r="I1090" s="81"/>
      <c r="J1090" s="81"/>
      <c r="K1090" s="81"/>
      <c r="L1090" s="81"/>
      <c r="M1090" s="81"/>
    </row>
    <row r="1091" spans="2:13" x14ac:dyDescent="0.3">
      <c r="B1091" s="81"/>
      <c r="C1091" s="81"/>
      <c r="D1091" s="81"/>
      <c r="E1091" s="81"/>
      <c r="F1091" s="81"/>
      <c r="G1091" s="81"/>
      <c r="H1091" s="81"/>
      <c r="I1091" s="81"/>
      <c r="J1091" s="81"/>
      <c r="K1091" s="81"/>
      <c r="L1091" s="81"/>
      <c r="M1091" s="81"/>
    </row>
    <row r="1092" spans="2:13" x14ac:dyDescent="0.3">
      <c r="B1092" s="81"/>
      <c r="C1092" s="81"/>
      <c r="D1092" s="81"/>
      <c r="E1092" s="81"/>
      <c r="F1092" s="81"/>
      <c r="G1092" s="81"/>
      <c r="H1092" s="81"/>
      <c r="I1092" s="81"/>
      <c r="J1092" s="81"/>
      <c r="K1092" s="81"/>
      <c r="L1092" s="81"/>
      <c r="M1092" s="81"/>
    </row>
    <row r="1093" spans="2:13" x14ac:dyDescent="0.3">
      <c r="B1093" s="81"/>
      <c r="C1093" s="81"/>
      <c r="D1093" s="81"/>
      <c r="E1093" s="81"/>
      <c r="F1093" s="81"/>
      <c r="G1093" s="81"/>
      <c r="H1093" s="81"/>
      <c r="I1093" s="81"/>
      <c r="J1093" s="81"/>
      <c r="K1093" s="81"/>
      <c r="L1093" s="81"/>
      <c r="M1093" s="81"/>
    </row>
    <row r="1094" spans="2:13" x14ac:dyDescent="0.3">
      <c r="B1094" s="81"/>
      <c r="C1094" s="81"/>
      <c r="D1094" s="81"/>
      <c r="E1094" s="81"/>
      <c r="F1094" s="81"/>
      <c r="G1094" s="81"/>
      <c r="H1094" s="81"/>
      <c r="I1094" s="81"/>
      <c r="J1094" s="81"/>
      <c r="K1094" s="81"/>
      <c r="L1094" s="81"/>
      <c r="M1094" s="81"/>
    </row>
    <row r="1095" spans="2:13" x14ac:dyDescent="0.3">
      <c r="B1095" s="81"/>
      <c r="C1095" s="81"/>
      <c r="D1095" s="81"/>
      <c r="E1095" s="81"/>
      <c r="F1095" s="81"/>
      <c r="G1095" s="81"/>
      <c r="H1095" s="81"/>
      <c r="I1095" s="81"/>
      <c r="J1095" s="81"/>
      <c r="K1095" s="81"/>
      <c r="L1095" s="81"/>
      <c r="M1095" s="81"/>
    </row>
    <row r="1096" spans="2:13" x14ac:dyDescent="0.3">
      <c r="B1096" s="81"/>
      <c r="C1096" s="81"/>
      <c r="D1096" s="81"/>
      <c r="E1096" s="81"/>
      <c r="F1096" s="81"/>
      <c r="G1096" s="81"/>
      <c r="H1096" s="81"/>
      <c r="I1096" s="81"/>
      <c r="J1096" s="81"/>
      <c r="K1096" s="81"/>
      <c r="L1096" s="81"/>
      <c r="M1096" s="81"/>
    </row>
    <row r="1097" spans="2:13" x14ac:dyDescent="0.3">
      <c r="B1097" s="81"/>
      <c r="C1097" s="81"/>
      <c r="D1097" s="81"/>
      <c r="E1097" s="81"/>
      <c r="F1097" s="81"/>
      <c r="G1097" s="81"/>
      <c r="H1097" s="81"/>
      <c r="I1097" s="81"/>
      <c r="J1097" s="81"/>
      <c r="K1097" s="81"/>
      <c r="L1097" s="81"/>
      <c r="M1097" s="81"/>
    </row>
    <row r="1098" spans="2:13" x14ac:dyDescent="0.3">
      <c r="B1098" s="81"/>
      <c r="C1098" s="81"/>
      <c r="D1098" s="81"/>
      <c r="E1098" s="81"/>
      <c r="F1098" s="81"/>
      <c r="G1098" s="81"/>
      <c r="H1098" s="81"/>
      <c r="I1098" s="81"/>
      <c r="J1098" s="81"/>
      <c r="K1098" s="81"/>
      <c r="L1098" s="81"/>
      <c r="M1098" s="81"/>
    </row>
    <row r="1099" spans="2:13" x14ac:dyDescent="0.3">
      <c r="B1099" s="81"/>
      <c r="C1099" s="81"/>
      <c r="D1099" s="81"/>
      <c r="E1099" s="81"/>
      <c r="F1099" s="81"/>
      <c r="G1099" s="81"/>
      <c r="H1099" s="81"/>
      <c r="I1099" s="81"/>
      <c r="J1099" s="81"/>
      <c r="K1099" s="81"/>
      <c r="L1099" s="81"/>
      <c r="M1099" s="81"/>
    </row>
    <row r="1100" spans="2:13" x14ac:dyDescent="0.3">
      <c r="B1100" s="81"/>
      <c r="C1100" s="81"/>
      <c r="D1100" s="81"/>
      <c r="E1100" s="81"/>
      <c r="F1100" s="81"/>
      <c r="G1100" s="81"/>
      <c r="H1100" s="81"/>
      <c r="I1100" s="81"/>
      <c r="J1100" s="81"/>
      <c r="K1100" s="81"/>
      <c r="L1100" s="81"/>
      <c r="M1100" s="81"/>
    </row>
    <row r="1101" spans="2:13" x14ac:dyDescent="0.3">
      <c r="B1101" s="81"/>
      <c r="C1101" s="81"/>
      <c r="D1101" s="81"/>
      <c r="E1101" s="81"/>
      <c r="F1101" s="81"/>
      <c r="G1101" s="81"/>
      <c r="H1101" s="81"/>
      <c r="I1101" s="81"/>
      <c r="J1101" s="81"/>
      <c r="K1101" s="81"/>
      <c r="L1101" s="81"/>
      <c r="M1101" s="81"/>
    </row>
    <row r="1102" spans="2:13" x14ac:dyDescent="0.3">
      <c r="B1102" s="81"/>
      <c r="C1102" s="81"/>
      <c r="D1102" s="81"/>
      <c r="E1102" s="81"/>
      <c r="F1102" s="81"/>
      <c r="G1102" s="81"/>
      <c r="H1102" s="81"/>
      <c r="I1102" s="81"/>
      <c r="J1102" s="81"/>
      <c r="K1102" s="81"/>
      <c r="L1102" s="81"/>
      <c r="M1102" s="81"/>
    </row>
    <row r="1103" spans="2:13" x14ac:dyDescent="0.3">
      <c r="B1103" s="81"/>
      <c r="C1103" s="81"/>
      <c r="D1103" s="81"/>
      <c r="E1103" s="81"/>
      <c r="F1103" s="81"/>
      <c r="G1103" s="81"/>
      <c r="H1103" s="81"/>
      <c r="I1103" s="81"/>
      <c r="J1103" s="81"/>
      <c r="K1103" s="81"/>
      <c r="L1103" s="81"/>
      <c r="M1103" s="81"/>
    </row>
    <row r="1104" spans="2:13" x14ac:dyDescent="0.3">
      <c r="B1104" s="81"/>
      <c r="C1104" s="81"/>
      <c r="D1104" s="81"/>
      <c r="E1104" s="81"/>
      <c r="F1104" s="81"/>
      <c r="G1104" s="81"/>
      <c r="H1104" s="81"/>
      <c r="I1104" s="81"/>
      <c r="J1104" s="81"/>
      <c r="K1104" s="81"/>
      <c r="L1104" s="81"/>
      <c r="M1104" s="81"/>
    </row>
    <row r="1105" spans="2:13" x14ac:dyDescent="0.3">
      <c r="B1105" s="81"/>
      <c r="C1105" s="81"/>
      <c r="D1105" s="81"/>
      <c r="E1105" s="81"/>
      <c r="F1105" s="81"/>
      <c r="G1105" s="81"/>
      <c r="H1105" s="81"/>
      <c r="I1105" s="81"/>
      <c r="J1105" s="81"/>
      <c r="K1105" s="81"/>
      <c r="L1105" s="81"/>
      <c r="M1105" s="81"/>
    </row>
    <row r="1106" spans="2:13" x14ac:dyDescent="0.3">
      <c r="B1106" s="81"/>
      <c r="C1106" s="81"/>
      <c r="D1106" s="81"/>
      <c r="E1106" s="81"/>
      <c r="F1106" s="81"/>
      <c r="G1106" s="81"/>
      <c r="H1106" s="81"/>
      <c r="I1106" s="81"/>
      <c r="J1106" s="81"/>
      <c r="K1106" s="81"/>
      <c r="L1106" s="81"/>
      <c r="M1106" s="81"/>
    </row>
    <row r="1107" spans="2:13" x14ac:dyDescent="0.3">
      <c r="B1107" s="81"/>
      <c r="C1107" s="81"/>
      <c r="D1107" s="81"/>
      <c r="E1107" s="81"/>
      <c r="F1107" s="81"/>
      <c r="G1107" s="81"/>
      <c r="H1107" s="81"/>
      <c r="I1107" s="81"/>
      <c r="J1107" s="81"/>
      <c r="K1107" s="81"/>
      <c r="L1107" s="81"/>
      <c r="M1107" s="81"/>
    </row>
    <row r="1108" spans="2:13" x14ac:dyDescent="0.3">
      <c r="B1108" s="81"/>
      <c r="C1108" s="81"/>
      <c r="D1108" s="81"/>
      <c r="E1108" s="81"/>
      <c r="F1108" s="81"/>
      <c r="G1108" s="81"/>
      <c r="H1108" s="81"/>
      <c r="I1108" s="81"/>
      <c r="J1108" s="81"/>
      <c r="K1108" s="81"/>
      <c r="L1108" s="81"/>
      <c r="M1108" s="81"/>
    </row>
    <row r="1109" spans="2:13" x14ac:dyDescent="0.3">
      <c r="B1109" s="81"/>
      <c r="C1109" s="81"/>
      <c r="D1109" s="81"/>
      <c r="E1109" s="81"/>
      <c r="F1109" s="81"/>
      <c r="G1109" s="81"/>
      <c r="H1109" s="81"/>
      <c r="I1109" s="81"/>
      <c r="J1109" s="81"/>
      <c r="K1109" s="81"/>
      <c r="L1109" s="81"/>
      <c r="M1109" s="81"/>
    </row>
    <row r="1110" spans="2:13" x14ac:dyDescent="0.3">
      <c r="B1110" s="81"/>
      <c r="C1110" s="81"/>
      <c r="D1110" s="81"/>
      <c r="E1110" s="81"/>
      <c r="F1110" s="81"/>
      <c r="G1110" s="81"/>
      <c r="H1110" s="81"/>
      <c r="I1110" s="81"/>
      <c r="J1110" s="81"/>
      <c r="K1110" s="81"/>
      <c r="L1110" s="81"/>
      <c r="M1110" s="81"/>
    </row>
    <row r="1111" spans="2:13" x14ac:dyDescent="0.3">
      <c r="B1111" s="81"/>
      <c r="C1111" s="81"/>
      <c r="D1111" s="81"/>
      <c r="E1111" s="81"/>
      <c r="F1111" s="81"/>
      <c r="G1111" s="81"/>
      <c r="H1111" s="81"/>
      <c r="I1111" s="81"/>
      <c r="J1111" s="81"/>
      <c r="K1111" s="81"/>
      <c r="L1111" s="81"/>
      <c r="M1111" s="81"/>
    </row>
    <row r="1112" spans="2:13" x14ac:dyDescent="0.3">
      <c r="B1112" s="81"/>
      <c r="C1112" s="81"/>
      <c r="D1112" s="81"/>
      <c r="E1112" s="81"/>
      <c r="F1112" s="81"/>
      <c r="G1112" s="81"/>
      <c r="H1112" s="81"/>
      <c r="I1112" s="81"/>
      <c r="J1112" s="81"/>
      <c r="K1112" s="81"/>
      <c r="L1112" s="81"/>
      <c r="M1112" s="81"/>
    </row>
    <row r="1113" spans="2:13" x14ac:dyDescent="0.3">
      <c r="B1113" s="81"/>
      <c r="C1113" s="81"/>
      <c r="D1113" s="81"/>
      <c r="E1113" s="81"/>
      <c r="F1113" s="81"/>
      <c r="G1113" s="81"/>
      <c r="H1113" s="81"/>
      <c r="I1113" s="81"/>
      <c r="J1113" s="81"/>
      <c r="K1113" s="81"/>
      <c r="L1113" s="81"/>
      <c r="M1113" s="81"/>
    </row>
    <row r="1114" spans="2:13" x14ac:dyDescent="0.3">
      <c r="B1114" s="81"/>
      <c r="C1114" s="81"/>
      <c r="D1114" s="81"/>
      <c r="E1114" s="81"/>
      <c r="F1114" s="81"/>
      <c r="G1114" s="81"/>
      <c r="H1114" s="81"/>
      <c r="I1114" s="81"/>
      <c r="J1114" s="81"/>
      <c r="K1114" s="81"/>
      <c r="L1114" s="81"/>
      <c r="M1114" s="81"/>
    </row>
    <row r="1115" spans="2:13" x14ac:dyDescent="0.3">
      <c r="B1115" s="81"/>
      <c r="C1115" s="81"/>
      <c r="D1115" s="81"/>
      <c r="E1115" s="81"/>
      <c r="F1115" s="81"/>
      <c r="G1115" s="81"/>
      <c r="H1115" s="81"/>
      <c r="I1115" s="81"/>
      <c r="J1115" s="81"/>
      <c r="K1115" s="81"/>
      <c r="L1115" s="81"/>
      <c r="M1115" s="81"/>
    </row>
    <row r="1116" spans="2:13" x14ac:dyDescent="0.3">
      <c r="B1116" s="81"/>
      <c r="C1116" s="81"/>
      <c r="D1116" s="81"/>
      <c r="E1116" s="81"/>
      <c r="F1116" s="81"/>
      <c r="G1116" s="81"/>
      <c r="H1116" s="81"/>
      <c r="I1116" s="81"/>
      <c r="J1116" s="81"/>
      <c r="K1116" s="81"/>
      <c r="L1116" s="81"/>
      <c r="M1116" s="81"/>
    </row>
    <row r="1117" spans="2:13" x14ac:dyDescent="0.3">
      <c r="B1117" s="81"/>
      <c r="C1117" s="81"/>
      <c r="D1117" s="81"/>
      <c r="E1117" s="81"/>
      <c r="F1117" s="81"/>
      <c r="G1117" s="81"/>
      <c r="H1117" s="81"/>
      <c r="I1117" s="81"/>
      <c r="J1117" s="81"/>
      <c r="K1117" s="81"/>
      <c r="L1117" s="81"/>
      <c r="M1117" s="81"/>
    </row>
    <row r="1118" spans="2:13" x14ac:dyDescent="0.3">
      <c r="B1118" s="81"/>
      <c r="C1118" s="81"/>
      <c r="D1118" s="81"/>
      <c r="E1118" s="81"/>
      <c r="F1118" s="81"/>
      <c r="G1118" s="81"/>
      <c r="H1118" s="81"/>
      <c r="I1118" s="81"/>
      <c r="J1118" s="81"/>
      <c r="K1118" s="81"/>
      <c r="L1118" s="81"/>
      <c r="M1118" s="81"/>
    </row>
    <row r="1119" spans="2:13" x14ac:dyDescent="0.3">
      <c r="B1119" s="81"/>
      <c r="C1119" s="81"/>
      <c r="D1119" s="81"/>
      <c r="E1119" s="81"/>
      <c r="F1119" s="81"/>
      <c r="G1119" s="81"/>
      <c r="H1119" s="81"/>
      <c r="I1119" s="81"/>
      <c r="J1119" s="81"/>
      <c r="K1119" s="81"/>
      <c r="L1119" s="81"/>
      <c r="M1119" s="81"/>
    </row>
    <row r="1120" spans="2:13" x14ac:dyDescent="0.3">
      <c r="B1120" s="81"/>
      <c r="C1120" s="81"/>
      <c r="D1120" s="81"/>
      <c r="E1120" s="81"/>
      <c r="F1120" s="81"/>
      <c r="G1120" s="81"/>
      <c r="H1120" s="81"/>
      <c r="I1120" s="81"/>
      <c r="J1120" s="81"/>
      <c r="K1120" s="81"/>
      <c r="L1120" s="81"/>
      <c r="M1120" s="81"/>
    </row>
    <row r="1121" spans="2:13" x14ac:dyDescent="0.3">
      <c r="B1121" s="81"/>
      <c r="C1121" s="81"/>
      <c r="D1121" s="81"/>
      <c r="E1121" s="81"/>
      <c r="F1121" s="81"/>
      <c r="G1121" s="81"/>
      <c r="H1121" s="81"/>
      <c r="I1121" s="81"/>
      <c r="J1121" s="81"/>
      <c r="K1121" s="81"/>
      <c r="L1121" s="81"/>
      <c r="M1121" s="81"/>
    </row>
    <row r="1122" spans="2:13" x14ac:dyDescent="0.3">
      <c r="B1122" s="81"/>
      <c r="C1122" s="81"/>
      <c r="D1122" s="81"/>
      <c r="E1122" s="81"/>
      <c r="F1122" s="81"/>
      <c r="G1122" s="81"/>
      <c r="H1122" s="81"/>
      <c r="I1122" s="81"/>
      <c r="J1122" s="81"/>
      <c r="K1122" s="81"/>
      <c r="L1122" s="81"/>
      <c r="M1122" s="81"/>
    </row>
    <row r="1123" spans="2:13" x14ac:dyDescent="0.3">
      <c r="B1123" s="81"/>
      <c r="C1123" s="81"/>
      <c r="D1123" s="81"/>
      <c r="E1123" s="81"/>
      <c r="F1123" s="81"/>
      <c r="G1123" s="81"/>
      <c r="H1123" s="81"/>
      <c r="I1123" s="81"/>
      <c r="J1123" s="81"/>
      <c r="K1123" s="81"/>
      <c r="L1123" s="81"/>
      <c r="M1123" s="81"/>
    </row>
    <row r="1124" spans="2:13" x14ac:dyDescent="0.3">
      <c r="B1124" s="81"/>
      <c r="C1124" s="81"/>
      <c r="D1124" s="81"/>
      <c r="E1124" s="81"/>
      <c r="F1124" s="81"/>
      <c r="G1124" s="81"/>
      <c r="H1124" s="81"/>
      <c r="I1124" s="81"/>
      <c r="J1124" s="81"/>
      <c r="K1124" s="81"/>
      <c r="L1124" s="81"/>
      <c r="M1124" s="81"/>
    </row>
    <row r="1125" spans="2:13" x14ac:dyDescent="0.3">
      <c r="B1125" s="81"/>
      <c r="C1125" s="81"/>
      <c r="D1125" s="81"/>
      <c r="E1125" s="81"/>
      <c r="F1125" s="81"/>
      <c r="G1125" s="81"/>
      <c r="H1125" s="81"/>
      <c r="I1125" s="81"/>
      <c r="J1125" s="81"/>
      <c r="K1125" s="81"/>
      <c r="L1125" s="81"/>
      <c r="M1125" s="81"/>
    </row>
    <row r="1126" spans="2:13" x14ac:dyDescent="0.3">
      <c r="B1126" s="81"/>
      <c r="C1126" s="81"/>
      <c r="D1126" s="81"/>
      <c r="E1126" s="81"/>
      <c r="F1126" s="81"/>
      <c r="G1126" s="81"/>
      <c r="H1126" s="81"/>
      <c r="I1126" s="81"/>
      <c r="J1126" s="81"/>
      <c r="K1126" s="81"/>
      <c r="L1126" s="81"/>
      <c r="M1126" s="81"/>
    </row>
    <row r="1127" spans="2:13" x14ac:dyDescent="0.3">
      <c r="B1127" s="81"/>
      <c r="C1127" s="81"/>
      <c r="D1127" s="81"/>
      <c r="E1127" s="81"/>
      <c r="F1127" s="81"/>
      <c r="G1127" s="81"/>
      <c r="H1127" s="81"/>
      <c r="I1127" s="81"/>
      <c r="J1127" s="81"/>
      <c r="K1127" s="81"/>
      <c r="L1127" s="81"/>
      <c r="M1127" s="81"/>
    </row>
    <row r="1128" spans="2:13" x14ac:dyDescent="0.3">
      <c r="B1128" s="81"/>
      <c r="C1128" s="81"/>
      <c r="D1128" s="81"/>
      <c r="E1128" s="81"/>
      <c r="F1128" s="81"/>
      <c r="G1128" s="81"/>
      <c r="H1128" s="81"/>
      <c r="I1128" s="81"/>
      <c r="J1128" s="81"/>
      <c r="K1128" s="81"/>
      <c r="L1128" s="81"/>
      <c r="M1128" s="81"/>
    </row>
    <row r="1129" spans="2:13" x14ac:dyDescent="0.3">
      <c r="B1129" s="81"/>
      <c r="C1129" s="81"/>
      <c r="D1129" s="81"/>
      <c r="E1129" s="81"/>
      <c r="F1129" s="81"/>
      <c r="G1129" s="81"/>
      <c r="H1129" s="81"/>
      <c r="I1129" s="81"/>
      <c r="J1129" s="81"/>
      <c r="K1129" s="81"/>
      <c r="L1129" s="81"/>
      <c r="M1129" s="81"/>
    </row>
    <row r="1130" spans="2:13" x14ac:dyDescent="0.3">
      <c r="B1130" s="81"/>
      <c r="C1130" s="81"/>
      <c r="D1130" s="81"/>
      <c r="E1130" s="81"/>
      <c r="F1130" s="81"/>
      <c r="G1130" s="81"/>
      <c r="H1130" s="81"/>
      <c r="I1130" s="81"/>
      <c r="J1130" s="81"/>
      <c r="K1130" s="81"/>
      <c r="L1130" s="81"/>
      <c r="M1130" s="81"/>
    </row>
    <row r="1131" spans="2:13" x14ac:dyDescent="0.3">
      <c r="B1131" s="81"/>
      <c r="C1131" s="81"/>
      <c r="D1131" s="81"/>
      <c r="E1131" s="81"/>
      <c r="F1131" s="81"/>
      <c r="G1131" s="81"/>
      <c r="H1131" s="81"/>
      <c r="I1131" s="81"/>
      <c r="J1131" s="81"/>
      <c r="K1131" s="81"/>
      <c r="L1131" s="81"/>
      <c r="M1131" s="81"/>
    </row>
    <row r="1132" spans="2:13" x14ac:dyDescent="0.3">
      <c r="B1132" s="81"/>
      <c r="C1132" s="81"/>
      <c r="D1132" s="81"/>
      <c r="E1132" s="81"/>
      <c r="F1132" s="81"/>
      <c r="G1132" s="81"/>
      <c r="H1132" s="81"/>
      <c r="I1132" s="81"/>
      <c r="J1132" s="81"/>
      <c r="K1132" s="81"/>
      <c r="L1132" s="81"/>
      <c r="M1132" s="81"/>
    </row>
    <row r="1133" spans="2:13" x14ac:dyDescent="0.3">
      <c r="B1133" s="81"/>
      <c r="C1133" s="81"/>
      <c r="D1133" s="81"/>
      <c r="E1133" s="81"/>
      <c r="F1133" s="81"/>
      <c r="G1133" s="81"/>
      <c r="H1133" s="81"/>
      <c r="I1133" s="81"/>
      <c r="J1133" s="81"/>
      <c r="K1133" s="81"/>
      <c r="L1133" s="81"/>
      <c r="M1133" s="81"/>
    </row>
    <row r="1134" spans="2:13" x14ac:dyDescent="0.3">
      <c r="B1134" s="81"/>
      <c r="C1134" s="81"/>
      <c r="D1134" s="81"/>
      <c r="E1134" s="81"/>
      <c r="F1134" s="81"/>
      <c r="G1134" s="81"/>
      <c r="H1134" s="81"/>
      <c r="I1134" s="81"/>
      <c r="J1134" s="81"/>
      <c r="K1134" s="81"/>
      <c r="L1134" s="81"/>
      <c r="M1134" s="81"/>
    </row>
    <row r="1135" spans="2:13" x14ac:dyDescent="0.3">
      <c r="B1135" s="81"/>
      <c r="C1135" s="81"/>
      <c r="D1135" s="81"/>
      <c r="E1135" s="81"/>
      <c r="F1135" s="81"/>
      <c r="G1135" s="81"/>
      <c r="H1135" s="81"/>
      <c r="I1135" s="81"/>
      <c r="J1135" s="81"/>
      <c r="K1135" s="81"/>
      <c r="L1135" s="81"/>
      <c r="M1135" s="81"/>
    </row>
    <row r="1136" spans="2:13" x14ac:dyDescent="0.3">
      <c r="B1136" s="81"/>
      <c r="C1136" s="81"/>
      <c r="D1136" s="81"/>
      <c r="E1136" s="81"/>
      <c r="F1136" s="81"/>
      <c r="G1136" s="81"/>
      <c r="H1136" s="81"/>
      <c r="I1136" s="81"/>
      <c r="J1136" s="81"/>
      <c r="K1136" s="81"/>
      <c r="L1136" s="81"/>
      <c r="M1136" s="81"/>
    </row>
    <row r="1137" spans="2:13" x14ac:dyDescent="0.3">
      <c r="B1137" s="81"/>
      <c r="C1137" s="81"/>
      <c r="D1137" s="81"/>
      <c r="E1137" s="81"/>
      <c r="F1137" s="81"/>
      <c r="G1137" s="81"/>
      <c r="H1137" s="81"/>
      <c r="I1137" s="81"/>
      <c r="J1137" s="81"/>
      <c r="K1137" s="81"/>
      <c r="L1137" s="81"/>
      <c r="M1137" s="81"/>
    </row>
    <row r="1138" spans="2:13" x14ac:dyDescent="0.3">
      <c r="B1138" s="81"/>
      <c r="C1138" s="81"/>
      <c r="D1138" s="81"/>
      <c r="E1138" s="81"/>
      <c r="F1138" s="81"/>
      <c r="G1138" s="81"/>
      <c r="H1138" s="81"/>
      <c r="I1138" s="81"/>
      <c r="J1138" s="81"/>
      <c r="K1138" s="81"/>
      <c r="L1138" s="81"/>
      <c r="M1138" s="81"/>
    </row>
    <row r="1139" spans="2:13" x14ac:dyDescent="0.3">
      <c r="B1139" s="81"/>
      <c r="C1139" s="81"/>
      <c r="D1139" s="81"/>
      <c r="E1139" s="81"/>
      <c r="F1139" s="81"/>
      <c r="G1139" s="81"/>
      <c r="H1139" s="81"/>
      <c r="I1139" s="81"/>
      <c r="J1139" s="81"/>
      <c r="K1139" s="81"/>
      <c r="L1139" s="81"/>
      <c r="M1139" s="81"/>
    </row>
    <row r="1140" spans="2:13" x14ac:dyDescent="0.3">
      <c r="B1140" s="81"/>
      <c r="C1140" s="81"/>
      <c r="D1140" s="81"/>
      <c r="E1140" s="81"/>
      <c r="F1140" s="81"/>
      <c r="G1140" s="81"/>
      <c r="H1140" s="81"/>
      <c r="I1140" s="81"/>
      <c r="J1140" s="81"/>
      <c r="K1140" s="81"/>
      <c r="L1140" s="81"/>
      <c r="M1140" s="81"/>
    </row>
    <row r="1141" spans="2:13" x14ac:dyDescent="0.3">
      <c r="B1141" s="81"/>
      <c r="C1141" s="81"/>
      <c r="D1141" s="81"/>
      <c r="E1141" s="81"/>
      <c r="F1141" s="81"/>
      <c r="G1141" s="81"/>
      <c r="H1141" s="81"/>
      <c r="I1141" s="81"/>
      <c r="J1141" s="81"/>
      <c r="K1141" s="81"/>
      <c r="L1141" s="81"/>
      <c r="M1141" s="81"/>
    </row>
    <row r="1142" spans="2:13" x14ac:dyDescent="0.3">
      <c r="B1142" s="81"/>
      <c r="C1142" s="81"/>
      <c r="D1142" s="81"/>
      <c r="E1142" s="81"/>
      <c r="F1142" s="81"/>
      <c r="G1142" s="81"/>
      <c r="H1142" s="81"/>
      <c r="I1142" s="81"/>
      <c r="J1142" s="81"/>
      <c r="K1142" s="81"/>
      <c r="L1142" s="81"/>
      <c r="M1142" s="81"/>
    </row>
    <row r="1143" spans="2:13" x14ac:dyDescent="0.3">
      <c r="B1143" s="81"/>
      <c r="C1143" s="81"/>
      <c r="D1143" s="81"/>
      <c r="E1143" s="81"/>
      <c r="F1143" s="81"/>
      <c r="G1143" s="81"/>
      <c r="H1143" s="81"/>
      <c r="I1143" s="81"/>
      <c r="J1143" s="81"/>
      <c r="K1143" s="81"/>
      <c r="L1143" s="81"/>
      <c r="M1143" s="81"/>
    </row>
    <row r="1144" spans="2:13" x14ac:dyDescent="0.3">
      <c r="B1144" s="81"/>
      <c r="C1144" s="81"/>
      <c r="D1144" s="81"/>
      <c r="E1144" s="81"/>
      <c r="F1144" s="81"/>
      <c r="G1144" s="81"/>
      <c r="H1144" s="81"/>
      <c r="I1144" s="81"/>
      <c r="J1144" s="81"/>
      <c r="K1144" s="81"/>
      <c r="L1144" s="81"/>
      <c r="M1144" s="81"/>
    </row>
    <row r="1145" spans="2:13" x14ac:dyDescent="0.3">
      <c r="B1145" s="81"/>
      <c r="C1145" s="81"/>
      <c r="D1145" s="81"/>
      <c r="E1145" s="81"/>
      <c r="F1145" s="81"/>
      <c r="G1145" s="81"/>
      <c r="H1145" s="81"/>
      <c r="I1145" s="81"/>
      <c r="J1145" s="81"/>
      <c r="K1145" s="81"/>
      <c r="L1145" s="81"/>
      <c r="M1145" s="81"/>
    </row>
    <row r="1146" spans="2:13" x14ac:dyDescent="0.3">
      <c r="B1146" s="81"/>
      <c r="C1146" s="81"/>
      <c r="D1146" s="81"/>
      <c r="E1146" s="81"/>
      <c r="F1146" s="81"/>
      <c r="G1146" s="81"/>
      <c r="H1146" s="81"/>
      <c r="I1146" s="81"/>
      <c r="J1146" s="81"/>
      <c r="K1146" s="81"/>
      <c r="L1146" s="81"/>
      <c r="M1146" s="81"/>
    </row>
    <row r="1147" spans="2:13" x14ac:dyDescent="0.3">
      <c r="B1147" s="81"/>
      <c r="C1147" s="81"/>
      <c r="D1147" s="81"/>
      <c r="E1147" s="81"/>
      <c r="F1147" s="81"/>
      <c r="G1147" s="81"/>
      <c r="H1147" s="81"/>
      <c r="I1147" s="81"/>
      <c r="J1147" s="81"/>
      <c r="K1147" s="81"/>
      <c r="L1147" s="81"/>
      <c r="M1147" s="81"/>
    </row>
    <row r="1148" spans="2:13" x14ac:dyDescent="0.3">
      <c r="B1148" s="81"/>
      <c r="C1148" s="81"/>
      <c r="D1148" s="81"/>
      <c r="E1148" s="81"/>
      <c r="F1148" s="81"/>
      <c r="G1148" s="81"/>
      <c r="H1148" s="81"/>
      <c r="I1148" s="81"/>
      <c r="J1148" s="81"/>
      <c r="K1148" s="81"/>
      <c r="L1148" s="81"/>
      <c r="M1148" s="81"/>
    </row>
    <row r="1149" spans="2:13" x14ac:dyDescent="0.3">
      <c r="B1149" s="81"/>
      <c r="C1149" s="81"/>
      <c r="D1149" s="81"/>
      <c r="E1149" s="81"/>
      <c r="F1149" s="81"/>
      <c r="G1149" s="81"/>
      <c r="H1149" s="81"/>
      <c r="I1149" s="81"/>
      <c r="J1149" s="81"/>
      <c r="K1149" s="81"/>
      <c r="L1149" s="81"/>
      <c r="M1149" s="81"/>
    </row>
    <row r="1150" spans="2:13" x14ac:dyDescent="0.3">
      <c r="B1150" s="81"/>
      <c r="C1150" s="81"/>
      <c r="D1150" s="81"/>
      <c r="E1150" s="81"/>
      <c r="F1150" s="81"/>
      <c r="G1150" s="81"/>
      <c r="H1150" s="81"/>
      <c r="I1150" s="81"/>
      <c r="J1150" s="81"/>
      <c r="K1150" s="81"/>
      <c r="L1150" s="81"/>
      <c r="M1150" s="81"/>
    </row>
    <row r="1151" spans="2:13" x14ac:dyDescent="0.3">
      <c r="B1151" s="81"/>
      <c r="C1151" s="81"/>
      <c r="D1151" s="81"/>
      <c r="E1151" s="81"/>
      <c r="F1151" s="81"/>
      <c r="G1151" s="81"/>
      <c r="H1151" s="81"/>
      <c r="I1151" s="81"/>
      <c r="J1151" s="81"/>
      <c r="K1151" s="81"/>
      <c r="L1151" s="81"/>
      <c r="M1151" s="81"/>
    </row>
    <row r="1152" spans="2:13" x14ac:dyDescent="0.3">
      <c r="B1152" s="81"/>
      <c r="C1152" s="81"/>
      <c r="D1152" s="81"/>
      <c r="E1152" s="81"/>
      <c r="F1152" s="81"/>
      <c r="G1152" s="81"/>
      <c r="H1152" s="81"/>
      <c r="I1152" s="81"/>
      <c r="J1152" s="81"/>
      <c r="K1152" s="81"/>
      <c r="L1152" s="81"/>
      <c r="M1152" s="81"/>
    </row>
    <row r="1153" spans="2:13" x14ac:dyDescent="0.3">
      <c r="B1153" s="81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</row>
    <row r="1154" spans="2:13" x14ac:dyDescent="0.3">
      <c r="B1154" s="81"/>
      <c r="C1154" s="81"/>
      <c r="D1154" s="81"/>
      <c r="E1154" s="81"/>
      <c r="F1154" s="81"/>
      <c r="G1154" s="81"/>
      <c r="H1154" s="81"/>
      <c r="I1154" s="81"/>
      <c r="J1154" s="81"/>
      <c r="K1154" s="81"/>
      <c r="L1154" s="81"/>
      <c r="M1154" s="81"/>
    </row>
    <row r="1155" spans="2:13" x14ac:dyDescent="0.3">
      <c r="B1155" s="81"/>
      <c r="C1155" s="81"/>
      <c r="D1155" s="81"/>
      <c r="E1155" s="81"/>
      <c r="F1155" s="81"/>
      <c r="G1155" s="81"/>
      <c r="H1155" s="81"/>
      <c r="I1155" s="81"/>
      <c r="J1155" s="81"/>
      <c r="K1155" s="81"/>
      <c r="L1155" s="81"/>
      <c r="M1155" s="81"/>
    </row>
    <row r="1156" spans="2:13" x14ac:dyDescent="0.3">
      <c r="B1156" s="81"/>
      <c r="C1156" s="81"/>
      <c r="D1156" s="81"/>
      <c r="E1156" s="81"/>
      <c r="F1156" s="81"/>
      <c r="G1156" s="81"/>
      <c r="H1156" s="81"/>
      <c r="I1156" s="81"/>
      <c r="J1156" s="81"/>
      <c r="K1156" s="81"/>
      <c r="L1156" s="81"/>
      <c r="M1156" s="81"/>
    </row>
    <row r="1157" spans="2:13" x14ac:dyDescent="0.3">
      <c r="B1157" s="81"/>
      <c r="C1157" s="81"/>
      <c r="D1157" s="81"/>
      <c r="E1157" s="81"/>
      <c r="F1157" s="81"/>
      <c r="G1157" s="81"/>
      <c r="H1157" s="81"/>
      <c r="I1157" s="81"/>
      <c r="J1157" s="81"/>
      <c r="K1157" s="81"/>
      <c r="L1157" s="81"/>
      <c r="M1157" s="81"/>
    </row>
    <row r="1158" spans="2:13" x14ac:dyDescent="0.3">
      <c r="B1158" s="81"/>
      <c r="C1158" s="81"/>
      <c r="D1158" s="81"/>
      <c r="E1158" s="81"/>
      <c r="F1158" s="81"/>
      <c r="G1158" s="81"/>
      <c r="H1158" s="81"/>
      <c r="I1158" s="81"/>
      <c r="J1158" s="81"/>
      <c r="K1158" s="81"/>
      <c r="L1158" s="81"/>
      <c r="M1158" s="81"/>
    </row>
    <row r="1159" spans="2:13" x14ac:dyDescent="0.3">
      <c r="B1159" s="81"/>
      <c r="C1159" s="81"/>
      <c r="D1159" s="81"/>
      <c r="E1159" s="81"/>
      <c r="F1159" s="81"/>
      <c r="G1159" s="81"/>
      <c r="H1159" s="81"/>
      <c r="I1159" s="81"/>
      <c r="J1159" s="81"/>
      <c r="K1159" s="81"/>
      <c r="L1159" s="81"/>
      <c r="M1159" s="81"/>
    </row>
    <row r="1160" spans="2:13" x14ac:dyDescent="0.3">
      <c r="B1160" s="81"/>
      <c r="C1160" s="81"/>
      <c r="D1160" s="81"/>
      <c r="E1160" s="81"/>
      <c r="F1160" s="81"/>
      <c r="G1160" s="81"/>
      <c r="H1160" s="81"/>
      <c r="I1160" s="81"/>
      <c r="J1160" s="81"/>
      <c r="K1160" s="81"/>
      <c r="L1160" s="81"/>
      <c r="M1160" s="81"/>
    </row>
    <row r="1161" spans="2:13" x14ac:dyDescent="0.3">
      <c r="B1161" s="81"/>
      <c r="C1161" s="81"/>
      <c r="D1161" s="81"/>
      <c r="E1161" s="81"/>
      <c r="F1161" s="81"/>
      <c r="G1161" s="81"/>
      <c r="H1161" s="81"/>
      <c r="I1161" s="81"/>
      <c r="J1161" s="81"/>
      <c r="K1161" s="81"/>
      <c r="L1161" s="81"/>
      <c r="M1161" s="81"/>
    </row>
    <row r="1162" spans="2:13" x14ac:dyDescent="0.3">
      <c r="B1162" s="81"/>
      <c r="C1162" s="81"/>
      <c r="D1162" s="81"/>
      <c r="E1162" s="81"/>
      <c r="F1162" s="81"/>
      <c r="G1162" s="81"/>
      <c r="H1162" s="81"/>
      <c r="I1162" s="81"/>
      <c r="J1162" s="81"/>
      <c r="K1162" s="81"/>
      <c r="L1162" s="81"/>
      <c r="M1162" s="81"/>
    </row>
    <row r="1163" spans="2:13" x14ac:dyDescent="0.3">
      <c r="B1163" s="81"/>
      <c r="C1163" s="81"/>
      <c r="D1163" s="81"/>
      <c r="E1163" s="81"/>
      <c r="F1163" s="81"/>
      <c r="G1163" s="81"/>
      <c r="H1163" s="81"/>
      <c r="I1163" s="81"/>
      <c r="J1163" s="81"/>
      <c r="K1163" s="81"/>
      <c r="L1163" s="81"/>
      <c r="M1163" s="81"/>
    </row>
    <row r="1164" spans="2:13" x14ac:dyDescent="0.3">
      <c r="B1164" s="81"/>
      <c r="C1164" s="81"/>
      <c r="D1164" s="81"/>
      <c r="E1164" s="81"/>
      <c r="F1164" s="81"/>
      <c r="G1164" s="81"/>
      <c r="H1164" s="81"/>
      <c r="I1164" s="81"/>
      <c r="J1164" s="81"/>
      <c r="K1164" s="81"/>
      <c r="L1164" s="81"/>
      <c r="M1164" s="81"/>
    </row>
    <row r="1165" spans="2:13" x14ac:dyDescent="0.3">
      <c r="B1165" s="81"/>
      <c r="C1165" s="81"/>
      <c r="D1165" s="81"/>
      <c r="E1165" s="81"/>
      <c r="F1165" s="81"/>
      <c r="G1165" s="81"/>
      <c r="H1165" s="81"/>
      <c r="I1165" s="81"/>
      <c r="J1165" s="81"/>
      <c r="K1165" s="81"/>
      <c r="L1165" s="81"/>
      <c r="M1165" s="81"/>
    </row>
    <row r="1166" spans="2:13" x14ac:dyDescent="0.3">
      <c r="B1166" s="81"/>
      <c r="C1166" s="81"/>
      <c r="D1166" s="81"/>
      <c r="E1166" s="81"/>
      <c r="F1166" s="81"/>
      <c r="G1166" s="81"/>
      <c r="H1166" s="81"/>
      <c r="I1166" s="81"/>
      <c r="J1166" s="81"/>
      <c r="K1166" s="81"/>
      <c r="L1166" s="81"/>
      <c r="M1166" s="81"/>
    </row>
    <row r="1167" spans="2:13" x14ac:dyDescent="0.3">
      <c r="B1167" s="81"/>
      <c r="C1167" s="81"/>
      <c r="D1167" s="81"/>
      <c r="E1167" s="81"/>
      <c r="F1167" s="81"/>
      <c r="G1167" s="81"/>
      <c r="H1167" s="81"/>
      <c r="I1167" s="81"/>
      <c r="J1167" s="81"/>
      <c r="K1167" s="81"/>
      <c r="L1167" s="81"/>
      <c r="M1167" s="81"/>
    </row>
    <row r="1168" spans="2:13" x14ac:dyDescent="0.3">
      <c r="B1168" s="81"/>
      <c r="C1168" s="81"/>
      <c r="D1168" s="81"/>
      <c r="E1168" s="81"/>
      <c r="F1168" s="81"/>
      <c r="G1168" s="81"/>
      <c r="H1168" s="81"/>
      <c r="I1168" s="81"/>
      <c r="J1168" s="81"/>
      <c r="K1168" s="81"/>
      <c r="L1168" s="81"/>
      <c r="M1168" s="81"/>
    </row>
    <row r="1169" spans="2:13" x14ac:dyDescent="0.3">
      <c r="B1169" s="81"/>
      <c r="C1169" s="81"/>
      <c r="D1169" s="81"/>
      <c r="E1169" s="81"/>
      <c r="F1169" s="81"/>
      <c r="G1169" s="81"/>
      <c r="H1169" s="81"/>
      <c r="I1169" s="81"/>
      <c r="J1169" s="81"/>
      <c r="K1169" s="81"/>
      <c r="L1169" s="81"/>
      <c r="M1169" s="81"/>
    </row>
    <row r="1170" spans="2:13" x14ac:dyDescent="0.3">
      <c r="B1170" s="81"/>
      <c r="C1170" s="81"/>
      <c r="D1170" s="81"/>
      <c r="E1170" s="81"/>
      <c r="F1170" s="81"/>
      <c r="G1170" s="81"/>
      <c r="H1170" s="81"/>
      <c r="I1170" s="81"/>
      <c r="J1170" s="81"/>
      <c r="K1170" s="81"/>
      <c r="L1170" s="81"/>
      <c r="M1170" s="81"/>
    </row>
    <row r="1171" spans="2:13" x14ac:dyDescent="0.3">
      <c r="B1171" s="81"/>
      <c r="C1171" s="81"/>
      <c r="D1171" s="81"/>
      <c r="E1171" s="81"/>
      <c r="F1171" s="81"/>
      <c r="G1171" s="81"/>
      <c r="H1171" s="81"/>
      <c r="I1171" s="81"/>
      <c r="J1171" s="81"/>
      <c r="K1171" s="81"/>
      <c r="L1171" s="81"/>
      <c r="M1171" s="81"/>
    </row>
    <row r="1172" spans="2:13" x14ac:dyDescent="0.3">
      <c r="B1172" s="81"/>
      <c r="C1172" s="81"/>
      <c r="D1172" s="81"/>
      <c r="E1172" s="81"/>
      <c r="F1172" s="81"/>
      <c r="G1172" s="81"/>
      <c r="H1172" s="81"/>
      <c r="I1172" s="81"/>
      <c r="J1172" s="81"/>
      <c r="K1172" s="81"/>
      <c r="L1172" s="81"/>
      <c r="M1172" s="81"/>
    </row>
    <row r="1173" spans="2:13" x14ac:dyDescent="0.3">
      <c r="B1173" s="81"/>
      <c r="C1173" s="81"/>
      <c r="D1173" s="81"/>
      <c r="E1173" s="81"/>
      <c r="F1173" s="81"/>
      <c r="G1173" s="81"/>
      <c r="H1173" s="81"/>
      <c r="I1173" s="81"/>
      <c r="J1173" s="81"/>
      <c r="K1173" s="81"/>
      <c r="L1173" s="81"/>
      <c r="M1173" s="81"/>
    </row>
    <row r="1174" spans="2:13" x14ac:dyDescent="0.3">
      <c r="B1174" s="81"/>
      <c r="C1174" s="81"/>
      <c r="D1174" s="81"/>
      <c r="E1174" s="81"/>
      <c r="F1174" s="81"/>
      <c r="G1174" s="81"/>
      <c r="H1174" s="81"/>
      <c r="I1174" s="81"/>
      <c r="J1174" s="81"/>
      <c r="K1174" s="81"/>
      <c r="L1174" s="81"/>
      <c r="M1174" s="81"/>
    </row>
    <row r="1175" spans="2:13" x14ac:dyDescent="0.3">
      <c r="B1175" s="81"/>
      <c r="C1175" s="81"/>
      <c r="D1175" s="81"/>
      <c r="E1175" s="81"/>
      <c r="F1175" s="81"/>
      <c r="G1175" s="81"/>
      <c r="H1175" s="81"/>
      <c r="I1175" s="81"/>
      <c r="J1175" s="81"/>
      <c r="K1175" s="81"/>
      <c r="L1175" s="81"/>
      <c r="M1175" s="81"/>
    </row>
    <row r="1176" spans="2:13" x14ac:dyDescent="0.3">
      <c r="B1176" s="81"/>
      <c r="C1176" s="81"/>
      <c r="D1176" s="81"/>
      <c r="E1176" s="81"/>
      <c r="F1176" s="81"/>
      <c r="G1176" s="81"/>
      <c r="H1176" s="81"/>
      <c r="I1176" s="81"/>
      <c r="J1176" s="81"/>
      <c r="K1176" s="81"/>
      <c r="L1176" s="81"/>
      <c r="M1176" s="81"/>
    </row>
    <row r="1177" spans="2:13" x14ac:dyDescent="0.3">
      <c r="B1177" s="81"/>
      <c r="C1177" s="81"/>
      <c r="D1177" s="81"/>
      <c r="E1177" s="81"/>
      <c r="F1177" s="81"/>
      <c r="G1177" s="81"/>
      <c r="H1177" s="81"/>
      <c r="I1177" s="81"/>
      <c r="J1177" s="81"/>
      <c r="K1177" s="81"/>
      <c r="L1177" s="81"/>
      <c r="M1177" s="81"/>
    </row>
    <row r="1178" spans="2:13" x14ac:dyDescent="0.3">
      <c r="B1178" s="81"/>
      <c r="C1178" s="81"/>
      <c r="D1178" s="81"/>
      <c r="E1178" s="81"/>
      <c r="F1178" s="81"/>
      <c r="G1178" s="81"/>
      <c r="H1178" s="81"/>
      <c r="I1178" s="81"/>
      <c r="J1178" s="81"/>
      <c r="K1178" s="81"/>
      <c r="L1178" s="81"/>
      <c r="M1178" s="81"/>
    </row>
    <row r="1179" spans="2:13" x14ac:dyDescent="0.3">
      <c r="B1179" s="81"/>
      <c r="C1179" s="81"/>
      <c r="D1179" s="81"/>
      <c r="E1179" s="81"/>
      <c r="F1179" s="81"/>
      <c r="G1179" s="81"/>
      <c r="H1179" s="81"/>
      <c r="I1179" s="81"/>
      <c r="J1179" s="81"/>
      <c r="K1179" s="81"/>
      <c r="L1179" s="81"/>
      <c r="M1179" s="81"/>
    </row>
    <row r="1180" spans="2:13" x14ac:dyDescent="0.3">
      <c r="B1180" s="81"/>
      <c r="C1180" s="81"/>
      <c r="D1180" s="81"/>
      <c r="E1180" s="81"/>
      <c r="F1180" s="81"/>
      <c r="G1180" s="81"/>
      <c r="H1180" s="81"/>
      <c r="I1180" s="81"/>
      <c r="J1180" s="81"/>
      <c r="K1180" s="81"/>
      <c r="L1180" s="81"/>
      <c r="M1180" s="81"/>
    </row>
    <row r="1181" spans="2:13" x14ac:dyDescent="0.3">
      <c r="B1181" s="81"/>
      <c r="C1181" s="81"/>
      <c r="D1181" s="81"/>
      <c r="E1181" s="81"/>
      <c r="F1181" s="81"/>
      <c r="G1181" s="81"/>
      <c r="H1181" s="81"/>
      <c r="I1181" s="81"/>
      <c r="J1181" s="81"/>
      <c r="K1181" s="81"/>
      <c r="L1181" s="81"/>
      <c r="M1181" s="81"/>
    </row>
    <row r="1182" spans="2:13" x14ac:dyDescent="0.3">
      <c r="B1182" s="81"/>
      <c r="C1182" s="81"/>
      <c r="D1182" s="81"/>
      <c r="E1182" s="81"/>
      <c r="F1182" s="81"/>
      <c r="G1182" s="81"/>
      <c r="H1182" s="81"/>
      <c r="I1182" s="81"/>
      <c r="J1182" s="81"/>
      <c r="K1182" s="81"/>
      <c r="L1182" s="81"/>
      <c r="M1182" s="81"/>
    </row>
    <row r="1183" spans="2:13" x14ac:dyDescent="0.3">
      <c r="B1183" s="81"/>
      <c r="C1183" s="81"/>
      <c r="D1183" s="81"/>
      <c r="E1183" s="81"/>
      <c r="F1183" s="81"/>
      <c r="G1183" s="81"/>
      <c r="H1183" s="81"/>
      <c r="I1183" s="81"/>
      <c r="J1183" s="81"/>
      <c r="K1183" s="81"/>
      <c r="L1183" s="81"/>
      <c r="M1183" s="81"/>
    </row>
    <row r="1184" spans="2:13" x14ac:dyDescent="0.3">
      <c r="B1184" s="81"/>
      <c r="C1184" s="81"/>
      <c r="D1184" s="81"/>
      <c r="E1184" s="81"/>
      <c r="F1184" s="81"/>
      <c r="G1184" s="81"/>
      <c r="H1184" s="81"/>
      <c r="I1184" s="81"/>
      <c r="J1184" s="81"/>
      <c r="K1184" s="81"/>
      <c r="L1184" s="81"/>
      <c r="M1184" s="81"/>
    </row>
    <row r="1185" spans="2:13" x14ac:dyDescent="0.3">
      <c r="B1185" s="81"/>
      <c r="C1185" s="81"/>
      <c r="D1185" s="81"/>
      <c r="E1185" s="81"/>
      <c r="F1185" s="81"/>
      <c r="G1185" s="81"/>
      <c r="H1185" s="81"/>
      <c r="I1185" s="81"/>
      <c r="J1185" s="81"/>
      <c r="K1185" s="81"/>
      <c r="L1185" s="81"/>
      <c r="M1185" s="81"/>
    </row>
    <row r="1186" spans="2:13" x14ac:dyDescent="0.3">
      <c r="B1186" s="81"/>
      <c r="C1186" s="81"/>
      <c r="D1186" s="81"/>
      <c r="E1186" s="81"/>
      <c r="F1186" s="81"/>
      <c r="G1186" s="81"/>
      <c r="H1186" s="81"/>
      <c r="I1186" s="81"/>
      <c r="J1186" s="81"/>
      <c r="K1186" s="81"/>
      <c r="L1186" s="81"/>
      <c r="M1186" s="81"/>
    </row>
    <row r="1187" spans="2:13" x14ac:dyDescent="0.3">
      <c r="B1187" s="81"/>
      <c r="C1187" s="81"/>
      <c r="D1187" s="81"/>
      <c r="E1187" s="81"/>
      <c r="F1187" s="81"/>
      <c r="G1187" s="81"/>
      <c r="H1187" s="81"/>
      <c r="I1187" s="81"/>
      <c r="J1187" s="81"/>
      <c r="K1187" s="81"/>
      <c r="L1187" s="81"/>
      <c r="M1187" s="81"/>
    </row>
    <row r="1188" spans="2:13" x14ac:dyDescent="0.3">
      <c r="B1188" s="81"/>
      <c r="C1188" s="81"/>
      <c r="D1188" s="81"/>
      <c r="E1188" s="81"/>
      <c r="F1188" s="81"/>
      <c r="G1188" s="81"/>
      <c r="H1188" s="81"/>
      <c r="I1188" s="81"/>
      <c r="J1188" s="81"/>
      <c r="K1188" s="81"/>
      <c r="L1188" s="81"/>
      <c r="M1188" s="81"/>
    </row>
    <row r="1189" spans="2:13" x14ac:dyDescent="0.3">
      <c r="B1189" s="81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</row>
    <row r="1190" spans="2:13" x14ac:dyDescent="0.3">
      <c r="B1190" s="81"/>
      <c r="C1190" s="81"/>
      <c r="D1190" s="81"/>
      <c r="E1190" s="81"/>
      <c r="F1190" s="81"/>
      <c r="G1190" s="81"/>
      <c r="H1190" s="81"/>
      <c r="I1190" s="81"/>
      <c r="J1190" s="81"/>
      <c r="K1190" s="81"/>
      <c r="L1190" s="81"/>
      <c r="M1190" s="81"/>
    </row>
    <row r="1191" spans="2:13" x14ac:dyDescent="0.3">
      <c r="B1191" s="81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</row>
    <row r="1192" spans="2:13" x14ac:dyDescent="0.3">
      <c r="B1192" s="81"/>
      <c r="C1192" s="81"/>
      <c r="D1192" s="81"/>
      <c r="E1192" s="81"/>
      <c r="F1192" s="81"/>
      <c r="G1192" s="81"/>
      <c r="H1192" s="81"/>
      <c r="I1192" s="81"/>
      <c r="J1192" s="81"/>
      <c r="K1192" s="81"/>
      <c r="L1192" s="81"/>
      <c r="M1192" s="81"/>
    </row>
    <row r="1193" spans="2:13" x14ac:dyDescent="0.3">
      <c r="B1193" s="81"/>
      <c r="C1193" s="81"/>
      <c r="D1193" s="81"/>
      <c r="E1193" s="81"/>
      <c r="F1193" s="81"/>
      <c r="G1193" s="81"/>
      <c r="H1193" s="81"/>
      <c r="I1193" s="81"/>
      <c r="J1193" s="81"/>
      <c r="K1193" s="81"/>
      <c r="L1193" s="81"/>
      <c r="M1193" s="81"/>
    </row>
    <row r="1194" spans="2:13" x14ac:dyDescent="0.3">
      <c r="B1194" s="81"/>
      <c r="C1194" s="81"/>
      <c r="D1194" s="81"/>
      <c r="E1194" s="81"/>
      <c r="F1194" s="81"/>
      <c r="G1194" s="81"/>
      <c r="H1194" s="81"/>
      <c r="I1194" s="81"/>
      <c r="J1194" s="81"/>
      <c r="K1194" s="81"/>
      <c r="L1194" s="81"/>
      <c r="M1194" s="81"/>
    </row>
    <row r="1195" spans="2:13" x14ac:dyDescent="0.3">
      <c r="B1195" s="81"/>
      <c r="C1195" s="81"/>
      <c r="D1195" s="81"/>
      <c r="E1195" s="81"/>
      <c r="F1195" s="81"/>
      <c r="G1195" s="81"/>
      <c r="H1195" s="81"/>
      <c r="I1195" s="81"/>
      <c r="J1195" s="81"/>
      <c r="K1195" s="81"/>
      <c r="L1195" s="81"/>
      <c r="M1195" s="81"/>
    </row>
    <row r="1196" spans="2:13" x14ac:dyDescent="0.3">
      <c r="B1196" s="81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</row>
    <row r="1197" spans="2:13" x14ac:dyDescent="0.3">
      <c r="B1197" s="81"/>
      <c r="C1197" s="81"/>
      <c r="D1197" s="81"/>
      <c r="E1197" s="81"/>
      <c r="F1197" s="81"/>
      <c r="G1197" s="81"/>
      <c r="H1197" s="81"/>
      <c r="I1197" s="81"/>
      <c r="J1197" s="81"/>
      <c r="K1197" s="81"/>
      <c r="L1197" s="81"/>
      <c r="M1197" s="81"/>
    </row>
    <row r="1198" spans="2:13" x14ac:dyDescent="0.3">
      <c r="B1198" s="81"/>
      <c r="C1198" s="81"/>
      <c r="D1198" s="81"/>
      <c r="E1198" s="81"/>
      <c r="F1198" s="81"/>
      <c r="G1198" s="81"/>
      <c r="H1198" s="81"/>
      <c r="I1198" s="81"/>
      <c r="J1198" s="81"/>
      <c r="K1198" s="81"/>
      <c r="L1198" s="81"/>
      <c r="M1198" s="81"/>
    </row>
    <row r="1199" spans="2:13" x14ac:dyDescent="0.3">
      <c r="B1199" s="81"/>
      <c r="C1199" s="81"/>
      <c r="D1199" s="81"/>
      <c r="E1199" s="81"/>
      <c r="F1199" s="81"/>
      <c r="G1199" s="81"/>
      <c r="H1199" s="81"/>
      <c r="I1199" s="81"/>
      <c r="J1199" s="81"/>
      <c r="K1199" s="81"/>
      <c r="L1199" s="81"/>
      <c r="M1199" s="81"/>
    </row>
    <row r="1200" spans="2:13" x14ac:dyDescent="0.3">
      <c r="B1200" s="81"/>
      <c r="C1200" s="81"/>
      <c r="D1200" s="81"/>
      <c r="E1200" s="81"/>
      <c r="F1200" s="81"/>
      <c r="G1200" s="81"/>
      <c r="H1200" s="81"/>
      <c r="I1200" s="81"/>
      <c r="J1200" s="81"/>
      <c r="K1200" s="81"/>
      <c r="L1200" s="81"/>
      <c r="M1200" s="81"/>
    </row>
    <row r="1201" spans="2:13" x14ac:dyDescent="0.3">
      <c r="B1201" s="81"/>
      <c r="C1201" s="81"/>
      <c r="D1201" s="81"/>
      <c r="E1201" s="81"/>
      <c r="F1201" s="81"/>
      <c r="G1201" s="81"/>
      <c r="H1201" s="81"/>
      <c r="I1201" s="81"/>
      <c r="J1201" s="81"/>
      <c r="K1201" s="81"/>
      <c r="L1201" s="81"/>
      <c r="M1201" s="81"/>
    </row>
    <row r="1202" spans="2:13" x14ac:dyDescent="0.3">
      <c r="B1202" s="81"/>
      <c r="C1202" s="81"/>
      <c r="D1202" s="81"/>
      <c r="E1202" s="81"/>
      <c r="F1202" s="81"/>
      <c r="G1202" s="81"/>
      <c r="H1202" s="81"/>
      <c r="I1202" s="81"/>
      <c r="J1202" s="81"/>
      <c r="K1202" s="81"/>
      <c r="L1202" s="81"/>
      <c r="M1202" s="81"/>
    </row>
    <row r="1203" spans="2:13" x14ac:dyDescent="0.3">
      <c r="B1203" s="81"/>
      <c r="C1203" s="81"/>
      <c r="D1203" s="81"/>
      <c r="E1203" s="81"/>
      <c r="F1203" s="81"/>
      <c r="G1203" s="81"/>
      <c r="H1203" s="81"/>
      <c r="I1203" s="81"/>
      <c r="J1203" s="81"/>
      <c r="K1203" s="81"/>
      <c r="L1203" s="81"/>
      <c r="M1203" s="81"/>
    </row>
    <row r="1204" spans="2:13" x14ac:dyDescent="0.3">
      <c r="B1204" s="81"/>
      <c r="C1204" s="81"/>
      <c r="D1204" s="81"/>
      <c r="E1204" s="81"/>
      <c r="F1204" s="81"/>
      <c r="G1204" s="81"/>
      <c r="H1204" s="81"/>
      <c r="I1204" s="81"/>
      <c r="J1204" s="81"/>
      <c r="K1204" s="81"/>
      <c r="L1204" s="81"/>
      <c r="M1204" s="81"/>
    </row>
    <row r="1205" spans="2:13" x14ac:dyDescent="0.3">
      <c r="B1205" s="81"/>
      <c r="C1205" s="81"/>
      <c r="D1205" s="81"/>
      <c r="E1205" s="81"/>
      <c r="F1205" s="81"/>
      <c r="G1205" s="81"/>
      <c r="H1205" s="81"/>
      <c r="I1205" s="81"/>
      <c r="J1205" s="81"/>
      <c r="K1205" s="81"/>
      <c r="L1205" s="81"/>
      <c r="M1205" s="81"/>
    </row>
    <row r="1206" spans="2:13" x14ac:dyDescent="0.3">
      <c r="B1206" s="81"/>
      <c r="C1206" s="81"/>
      <c r="D1206" s="81"/>
      <c r="E1206" s="81"/>
      <c r="F1206" s="81"/>
      <c r="G1206" s="81"/>
      <c r="H1206" s="81"/>
      <c r="I1206" s="81"/>
      <c r="J1206" s="81"/>
      <c r="K1206" s="81"/>
      <c r="L1206" s="81"/>
      <c r="M1206" s="81"/>
    </row>
    <row r="1207" spans="2:13" x14ac:dyDescent="0.3">
      <c r="B1207" s="81"/>
      <c r="C1207" s="81"/>
      <c r="D1207" s="81"/>
      <c r="E1207" s="81"/>
      <c r="F1207" s="81"/>
      <c r="G1207" s="81"/>
      <c r="H1207" s="81"/>
      <c r="I1207" s="81"/>
      <c r="J1207" s="81"/>
      <c r="K1207" s="81"/>
      <c r="L1207" s="81"/>
      <c r="M1207" s="81"/>
    </row>
    <row r="1208" spans="2:13" x14ac:dyDescent="0.3">
      <c r="B1208" s="81"/>
      <c r="C1208" s="81"/>
      <c r="D1208" s="81"/>
      <c r="E1208" s="81"/>
      <c r="F1208" s="81"/>
      <c r="G1208" s="81"/>
      <c r="H1208" s="81"/>
      <c r="I1208" s="81"/>
      <c r="J1208" s="81"/>
      <c r="K1208" s="81"/>
      <c r="L1208" s="81"/>
      <c r="M1208" s="81"/>
    </row>
    <row r="1209" spans="2:13" x14ac:dyDescent="0.3">
      <c r="B1209" s="81"/>
      <c r="C1209" s="81"/>
      <c r="D1209" s="81"/>
      <c r="E1209" s="81"/>
      <c r="F1209" s="81"/>
      <c r="G1209" s="81"/>
      <c r="H1209" s="81"/>
      <c r="I1209" s="81"/>
      <c r="J1209" s="81"/>
      <c r="K1209" s="81"/>
      <c r="L1209" s="81"/>
      <c r="M1209" s="81"/>
    </row>
    <row r="1210" spans="2:13" x14ac:dyDescent="0.3">
      <c r="B1210" s="81"/>
      <c r="C1210" s="81"/>
      <c r="D1210" s="81"/>
      <c r="E1210" s="81"/>
      <c r="F1210" s="81"/>
      <c r="G1210" s="81"/>
      <c r="H1210" s="81"/>
      <c r="I1210" s="81"/>
      <c r="J1210" s="81"/>
      <c r="K1210" s="81"/>
      <c r="L1210" s="81"/>
      <c r="M1210" s="81"/>
    </row>
    <row r="1211" spans="2:13" x14ac:dyDescent="0.3">
      <c r="B1211" s="81"/>
      <c r="C1211" s="81"/>
      <c r="D1211" s="81"/>
      <c r="E1211" s="81"/>
      <c r="F1211" s="81"/>
      <c r="G1211" s="81"/>
      <c r="H1211" s="81"/>
      <c r="I1211" s="81"/>
      <c r="J1211" s="81"/>
      <c r="K1211" s="81"/>
      <c r="L1211" s="81"/>
      <c r="M1211" s="81"/>
    </row>
    <row r="1212" spans="2:13" x14ac:dyDescent="0.3">
      <c r="B1212" s="81"/>
      <c r="C1212" s="81"/>
      <c r="D1212" s="81"/>
      <c r="E1212" s="81"/>
      <c r="F1212" s="81"/>
      <c r="G1212" s="81"/>
      <c r="H1212" s="81"/>
      <c r="I1212" s="81"/>
      <c r="J1212" s="81"/>
      <c r="K1212" s="81"/>
      <c r="L1212" s="81"/>
      <c r="M1212" s="81"/>
    </row>
    <row r="1213" spans="2:13" x14ac:dyDescent="0.3">
      <c r="B1213" s="81"/>
      <c r="C1213" s="81"/>
      <c r="D1213" s="81"/>
      <c r="E1213" s="81"/>
      <c r="F1213" s="81"/>
      <c r="G1213" s="81"/>
      <c r="H1213" s="81"/>
      <c r="I1213" s="81"/>
      <c r="J1213" s="81"/>
      <c r="K1213" s="81"/>
      <c r="L1213" s="81"/>
      <c r="M1213" s="81"/>
    </row>
    <row r="1214" spans="2:13" x14ac:dyDescent="0.3">
      <c r="B1214" s="81"/>
      <c r="C1214" s="81"/>
      <c r="D1214" s="81"/>
      <c r="E1214" s="81"/>
      <c r="F1214" s="81"/>
      <c r="G1214" s="81"/>
      <c r="H1214" s="81"/>
      <c r="I1214" s="81"/>
      <c r="J1214" s="81"/>
      <c r="K1214" s="81"/>
      <c r="L1214" s="81"/>
      <c r="M1214" s="81"/>
    </row>
    <row r="1215" spans="2:13" x14ac:dyDescent="0.3">
      <c r="B1215" s="81"/>
      <c r="C1215" s="81"/>
      <c r="D1215" s="81"/>
      <c r="E1215" s="81"/>
      <c r="F1215" s="81"/>
      <c r="G1215" s="81"/>
      <c r="H1215" s="81"/>
      <c r="I1215" s="81"/>
      <c r="J1215" s="81"/>
      <c r="K1215" s="81"/>
      <c r="L1215" s="81"/>
      <c r="M1215" s="81"/>
    </row>
    <row r="1216" spans="2:13" x14ac:dyDescent="0.3">
      <c r="B1216" s="81"/>
      <c r="C1216" s="81"/>
      <c r="D1216" s="81"/>
      <c r="E1216" s="81"/>
      <c r="F1216" s="81"/>
      <c r="G1216" s="81"/>
      <c r="H1216" s="81"/>
      <c r="I1216" s="81"/>
      <c r="J1216" s="81"/>
      <c r="K1216" s="81"/>
      <c r="L1216" s="81"/>
      <c r="M1216" s="81"/>
    </row>
    <row r="1217" spans="2:13" x14ac:dyDescent="0.3">
      <c r="B1217" s="81"/>
      <c r="C1217" s="81"/>
      <c r="D1217" s="81"/>
      <c r="E1217" s="81"/>
      <c r="F1217" s="81"/>
      <c r="G1217" s="81"/>
      <c r="H1217" s="81"/>
      <c r="I1217" s="81"/>
      <c r="J1217" s="81"/>
      <c r="K1217" s="81"/>
      <c r="L1217" s="81"/>
      <c r="M1217" s="81"/>
    </row>
    <row r="1218" spans="2:13" x14ac:dyDescent="0.3">
      <c r="B1218" s="81"/>
      <c r="C1218" s="81"/>
      <c r="D1218" s="81"/>
      <c r="E1218" s="81"/>
      <c r="F1218" s="81"/>
      <c r="G1218" s="81"/>
      <c r="H1218" s="81"/>
      <c r="I1218" s="81"/>
      <c r="J1218" s="81"/>
      <c r="K1218" s="81"/>
      <c r="L1218" s="81"/>
      <c r="M1218" s="81"/>
    </row>
    <row r="1219" spans="2:13" x14ac:dyDescent="0.3">
      <c r="B1219" s="81"/>
      <c r="C1219" s="81"/>
      <c r="D1219" s="81"/>
      <c r="E1219" s="81"/>
      <c r="F1219" s="81"/>
      <c r="G1219" s="81"/>
      <c r="H1219" s="81"/>
      <c r="I1219" s="81"/>
      <c r="J1219" s="81"/>
      <c r="K1219" s="81"/>
      <c r="L1219" s="81"/>
      <c r="M1219" s="81"/>
    </row>
    <row r="1220" spans="2:13" x14ac:dyDescent="0.3">
      <c r="B1220" s="81"/>
      <c r="C1220" s="81"/>
      <c r="D1220" s="81"/>
      <c r="E1220" s="81"/>
      <c r="F1220" s="81"/>
      <c r="G1220" s="81"/>
      <c r="H1220" s="81"/>
      <c r="I1220" s="81"/>
      <c r="J1220" s="81"/>
      <c r="K1220" s="81"/>
      <c r="L1220" s="81"/>
      <c r="M1220" s="81"/>
    </row>
  </sheetData>
  <mergeCells count="9">
    <mergeCell ref="K4:L5"/>
    <mergeCell ref="M4:M6"/>
    <mergeCell ref="B2:M2"/>
    <mergeCell ref="B3:M3"/>
    <mergeCell ref="B4:B6"/>
    <mergeCell ref="C4:D5"/>
    <mergeCell ref="E4:F5"/>
    <mergeCell ref="G4:H5"/>
    <mergeCell ref="I4:J5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O658"/>
  <sheetViews>
    <sheetView topLeftCell="I8" zoomScale="80" zoomScaleNormal="80" workbookViewId="0">
      <selection activeCell="C6" sqref="C6:L18"/>
    </sheetView>
  </sheetViews>
  <sheetFormatPr defaultColWidth="11.44140625" defaultRowHeight="14.4" x14ac:dyDescent="0.3"/>
  <cols>
    <col min="1" max="1" width="2.6640625" style="81" customWidth="1"/>
    <col min="2" max="12" width="15.6640625" style="63" customWidth="1"/>
    <col min="13" max="67" width="11.44140625" style="81" customWidth="1"/>
    <col min="68" max="16384" width="11.44140625" style="63"/>
  </cols>
  <sheetData>
    <row r="1" spans="2:13" s="81" customFormat="1" ht="15.75" thickBot="1" x14ac:dyDescent="0.3"/>
    <row r="2" spans="2:13" ht="24.9" customHeight="1" thickTop="1" thickBot="1" x14ac:dyDescent="0.35">
      <c r="B2" s="271" t="s">
        <v>298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3" ht="24.9" customHeight="1" thickTop="1" thickBot="1" x14ac:dyDescent="0.35">
      <c r="B3" s="274" t="s">
        <v>248</v>
      </c>
      <c r="C3" s="285" t="s">
        <v>81</v>
      </c>
      <c r="D3" s="285"/>
      <c r="E3" s="285"/>
      <c r="F3" s="285"/>
      <c r="G3" s="285"/>
      <c r="H3" s="285"/>
      <c r="I3" s="285"/>
      <c r="J3" s="285"/>
      <c r="K3" s="286" t="s">
        <v>31</v>
      </c>
      <c r="L3" s="287"/>
    </row>
    <row r="4" spans="2:13" ht="24.9" customHeight="1" thickTop="1" thickBot="1" x14ac:dyDescent="0.35">
      <c r="B4" s="275"/>
      <c r="C4" s="290" t="s">
        <v>33</v>
      </c>
      <c r="D4" s="291"/>
      <c r="E4" s="292" t="s">
        <v>193</v>
      </c>
      <c r="F4" s="291"/>
      <c r="G4" s="292" t="s">
        <v>51</v>
      </c>
      <c r="H4" s="291"/>
      <c r="I4" s="285" t="s">
        <v>34</v>
      </c>
      <c r="J4" s="295"/>
      <c r="K4" s="296"/>
      <c r="L4" s="297"/>
    </row>
    <row r="5" spans="2:13" ht="24.9" customHeight="1" thickTop="1" thickBot="1" x14ac:dyDescent="0.35">
      <c r="B5" s="276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44" t="s">
        <v>5</v>
      </c>
      <c r="K5" s="84" t="s">
        <v>4</v>
      </c>
      <c r="L5" s="145" t="s">
        <v>5</v>
      </c>
    </row>
    <row r="6" spans="2:13" ht="21.9" customHeight="1" thickTop="1" x14ac:dyDescent="0.25">
      <c r="B6" s="174" t="s">
        <v>86</v>
      </c>
      <c r="C6" s="89">
        <v>1169</v>
      </c>
      <c r="D6" s="90">
        <v>9.2689502061528706E-2</v>
      </c>
      <c r="E6" s="91">
        <v>2403</v>
      </c>
      <c r="F6" s="90">
        <v>0.1054224795998947</v>
      </c>
      <c r="G6" s="91">
        <v>138</v>
      </c>
      <c r="H6" s="90">
        <v>0.10978520286396182</v>
      </c>
      <c r="I6" s="91">
        <v>0</v>
      </c>
      <c r="J6" s="92">
        <v>0</v>
      </c>
      <c r="K6" s="113">
        <v>3710</v>
      </c>
      <c r="L6" s="114">
        <v>0.10118641756443475</v>
      </c>
      <c r="M6" s="164"/>
    </row>
    <row r="7" spans="2:13" ht="21.9" customHeight="1" x14ac:dyDescent="0.3">
      <c r="B7" s="174" t="s">
        <v>87</v>
      </c>
      <c r="C7" s="89">
        <v>1154</v>
      </c>
      <c r="D7" s="90">
        <v>9.1500158579130991E-2</v>
      </c>
      <c r="E7" s="91">
        <v>1902</v>
      </c>
      <c r="F7" s="90">
        <v>8.3443011318768093E-2</v>
      </c>
      <c r="G7" s="91">
        <v>119</v>
      </c>
      <c r="H7" s="90">
        <v>9.466984884645982E-2</v>
      </c>
      <c r="I7" s="91">
        <v>0</v>
      </c>
      <c r="J7" s="92">
        <v>0</v>
      </c>
      <c r="K7" s="113">
        <v>3175</v>
      </c>
      <c r="L7" s="114">
        <v>8.659484522023729E-2</v>
      </c>
      <c r="M7" s="164"/>
    </row>
    <row r="8" spans="2:13" ht="21.9" customHeight="1" x14ac:dyDescent="0.25">
      <c r="B8" s="174" t="s">
        <v>88</v>
      </c>
      <c r="C8" s="89">
        <v>1061</v>
      </c>
      <c r="D8" s="90">
        <v>8.4126228988265148E-2</v>
      </c>
      <c r="E8" s="91">
        <v>2009</v>
      </c>
      <c r="F8" s="90">
        <v>8.8137229095375982E-2</v>
      </c>
      <c r="G8" s="91">
        <v>107</v>
      </c>
      <c r="H8" s="90">
        <v>8.5123309466984889E-2</v>
      </c>
      <c r="I8" s="91">
        <v>1</v>
      </c>
      <c r="J8" s="92">
        <v>0.5</v>
      </c>
      <c r="K8" s="113">
        <v>3178</v>
      </c>
      <c r="L8" s="114">
        <v>8.6676667121232787E-2</v>
      </c>
      <c r="M8" s="164"/>
    </row>
    <row r="9" spans="2:13" ht="21.9" customHeight="1" x14ac:dyDescent="0.25">
      <c r="B9" s="174" t="s">
        <v>89</v>
      </c>
      <c r="C9" s="89">
        <v>905</v>
      </c>
      <c r="D9" s="90">
        <v>7.1757056771328889E-2</v>
      </c>
      <c r="E9" s="91">
        <v>1817</v>
      </c>
      <c r="F9" s="90">
        <v>7.9713959813986143E-2</v>
      </c>
      <c r="G9" s="91">
        <v>93</v>
      </c>
      <c r="H9" s="90">
        <v>7.3985680190930783E-2</v>
      </c>
      <c r="I9" s="91">
        <v>0</v>
      </c>
      <c r="J9" s="92">
        <v>0</v>
      </c>
      <c r="K9" s="113">
        <v>2815</v>
      </c>
      <c r="L9" s="114">
        <v>7.6776217100777311E-2</v>
      </c>
      <c r="M9" s="164"/>
    </row>
    <row r="10" spans="2:13" ht="21.9" customHeight="1" x14ac:dyDescent="0.25">
      <c r="B10" s="174" t="s">
        <v>90</v>
      </c>
      <c r="C10" s="89">
        <v>1229</v>
      </c>
      <c r="D10" s="90">
        <v>9.7446875991119564E-2</v>
      </c>
      <c r="E10" s="91">
        <v>2038</v>
      </c>
      <c r="F10" s="90">
        <v>8.9409493726419237E-2</v>
      </c>
      <c r="G10" s="91">
        <v>95</v>
      </c>
      <c r="H10" s="90">
        <v>7.5576770087509945E-2</v>
      </c>
      <c r="I10" s="91">
        <v>0</v>
      </c>
      <c r="J10" s="92">
        <v>0</v>
      </c>
      <c r="K10" s="113">
        <v>3362</v>
      </c>
      <c r="L10" s="114">
        <v>9.1695077048956769E-2</v>
      </c>
      <c r="M10" s="164"/>
    </row>
    <row r="11" spans="2:13" ht="21.9" customHeight="1" x14ac:dyDescent="0.25">
      <c r="B11" s="174" t="s">
        <v>91</v>
      </c>
      <c r="C11" s="89">
        <v>1213</v>
      </c>
      <c r="D11" s="90">
        <v>9.6178242943228673E-2</v>
      </c>
      <c r="E11" s="91">
        <v>1748</v>
      </c>
      <c r="F11" s="90">
        <v>7.6686847415986664E-2</v>
      </c>
      <c r="G11" s="91">
        <v>83</v>
      </c>
      <c r="H11" s="90">
        <v>6.6030230708035001E-2</v>
      </c>
      <c r="I11" s="91">
        <v>0</v>
      </c>
      <c r="J11" s="92">
        <v>0</v>
      </c>
      <c r="K11" s="113">
        <v>3044</v>
      </c>
      <c r="L11" s="114">
        <v>8.3021955543433792E-2</v>
      </c>
      <c r="M11" s="164"/>
    </row>
    <row r="12" spans="2:13" ht="21.9" customHeight="1" x14ac:dyDescent="0.25">
      <c r="B12" s="174" t="s">
        <v>92</v>
      </c>
      <c r="C12" s="89">
        <v>764</v>
      </c>
      <c r="D12" s="90">
        <v>6.0577228036790359E-2</v>
      </c>
      <c r="E12" s="91">
        <v>1583</v>
      </c>
      <c r="F12" s="90">
        <v>6.9448100377292266E-2</v>
      </c>
      <c r="G12" s="91">
        <v>60</v>
      </c>
      <c r="H12" s="90">
        <v>4.77326968973747E-2</v>
      </c>
      <c r="I12" s="91">
        <v>1</v>
      </c>
      <c r="J12" s="92">
        <v>0.5</v>
      </c>
      <c r="K12" s="113">
        <v>2408</v>
      </c>
      <c r="L12" s="114">
        <v>6.5675712532387839E-2</v>
      </c>
      <c r="M12" s="164"/>
    </row>
    <row r="13" spans="2:13" ht="21.9" customHeight="1" x14ac:dyDescent="0.3">
      <c r="B13" s="174" t="s">
        <v>93</v>
      </c>
      <c r="C13" s="89">
        <v>712</v>
      </c>
      <c r="D13" s="90">
        <v>5.645417063114494E-2</v>
      </c>
      <c r="E13" s="91">
        <v>1440</v>
      </c>
      <c r="F13" s="90">
        <v>6.3174519610423793E-2</v>
      </c>
      <c r="G13" s="91">
        <v>67</v>
      </c>
      <c r="H13" s="90">
        <v>5.3301511535401754E-2</v>
      </c>
      <c r="I13" s="91">
        <v>0</v>
      </c>
      <c r="J13" s="92">
        <v>0</v>
      </c>
      <c r="K13" s="113">
        <v>2219</v>
      </c>
      <c r="L13" s="114">
        <v>6.0520932769671347E-2</v>
      </c>
      <c r="M13" s="164"/>
    </row>
    <row r="14" spans="2:13" ht="21.9" customHeight="1" x14ac:dyDescent="0.25">
      <c r="B14" s="174" t="s">
        <v>94</v>
      </c>
      <c r="C14" s="89">
        <v>1135</v>
      </c>
      <c r="D14" s="90">
        <v>8.9993656834760544E-2</v>
      </c>
      <c r="E14" s="91">
        <v>2144</v>
      </c>
      <c r="F14" s="90">
        <v>9.4059840308853213E-2</v>
      </c>
      <c r="G14" s="91">
        <v>156</v>
      </c>
      <c r="H14" s="90">
        <v>0.12410501193317422</v>
      </c>
      <c r="I14" s="91">
        <v>0</v>
      </c>
      <c r="J14" s="92">
        <v>0</v>
      </c>
      <c r="K14" s="113">
        <v>3435</v>
      </c>
      <c r="L14" s="114">
        <v>9.3686076639847266E-2</v>
      </c>
      <c r="M14" s="164"/>
    </row>
    <row r="15" spans="2:13" ht="21.9" customHeight="1" x14ac:dyDescent="0.25">
      <c r="B15" s="174" t="s">
        <v>95</v>
      </c>
      <c r="C15" s="89">
        <v>1230</v>
      </c>
      <c r="D15" s="90">
        <v>9.7526165556612754E-2</v>
      </c>
      <c r="E15" s="91">
        <v>2266</v>
      </c>
      <c r="F15" s="90">
        <v>9.9412125998069673E-2</v>
      </c>
      <c r="G15" s="91">
        <v>122</v>
      </c>
      <c r="H15" s="90">
        <v>9.7056483691328563E-2</v>
      </c>
      <c r="I15" s="91">
        <v>0</v>
      </c>
      <c r="J15" s="92">
        <v>0</v>
      </c>
      <c r="K15" s="113">
        <v>3618</v>
      </c>
      <c r="L15" s="114">
        <v>9.8677212600572758E-2</v>
      </c>
      <c r="M15" s="164"/>
    </row>
    <row r="16" spans="2:13" ht="21.9" customHeight="1" x14ac:dyDescent="0.25">
      <c r="B16" s="174" t="s">
        <v>96</v>
      </c>
      <c r="C16" s="89">
        <v>1067</v>
      </c>
      <c r="D16" s="90">
        <v>8.4601966381224233E-2</v>
      </c>
      <c r="E16" s="91">
        <v>1879</v>
      </c>
      <c r="F16" s="90">
        <v>8.2433973852768266E-2</v>
      </c>
      <c r="G16" s="91">
        <v>122</v>
      </c>
      <c r="H16" s="90">
        <v>9.7056483691328563E-2</v>
      </c>
      <c r="I16" s="91">
        <v>0</v>
      </c>
      <c r="J16" s="92">
        <v>0</v>
      </c>
      <c r="K16" s="113">
        <v>3068</v>
      </c>
      <c r="L16" s="114">
        <v>8.367653075139779E-2</v>
      </c>
      <c r="M16" s="164"/>
    </row>
    <row r="17" spans="2:13" ht="21.9" customHeight="1" thickBot="1" x14ac:dyDescent="0.35">
      <c r="B17" s="174" t="s">
        <v>97</v>
      </c>
      <c r="C17" s="89">
        <v>973</v>
      </c>
      <c r="D17" s="90">
        <v>7.7148747224865213E-2</v>
      </c>
      <c r="E17" s="91">
        <v>1565</v>
      </c>
      <c r="F17" s="90">
        <v>6.8658418882161967E-2</v>
      </c>
      <c r="G17" s="91">
        <v>95</v>
      </c>
      <c r="H17" s="90">
        <v>7.5576770087509945E-2</v>
      </c>
      <c r="I17" s="91">
        <v>0</v>
      </c>
      <c r="J17" s="92">
        <v>0</v>
      </c>
      <c r="K17" s="113">
        <v>2633</v>
      </c>
      <c r="L17" s="114">
        <v>7.1812355107050321E-2</v>
      </c>
      <c r="M17" s="164"/>
    </row>
    <row r="18" spans="2:13" ht="21.9" customHeight="1" thickTop="1" thickBot="1" x14ac:dyDescent="0.3">
      <c r="B18" s="99" t="s">
        <v>31</v>
      </c>
      <c r="C18" s="100">
        <v>12612</v>
      </c>
      <c r="D18" s="101">
        <v>0.99999999999999989</v>
      </c>
      <c r="E18" s="102">
        <v>22794</v>
      </c>
      <c r="F18" s="101">
        <v>1</v>
      </c>
      <c r="G18" s="102">
        <v>1257</v>
      </c>
      <c r="H18" s="101">
        <v>1</v>
      </c>
      <c r="I18" s="102">
        <v>2</v>
      </c>
      <c r="J18" s="103">
        <v>1</v>
      </c>
      <c r="K18" s="100">
        <v>36665</v>
      </c>
      <c r="L18" s="115">
        <v>1</v>
      </c>
      <c r="M18" s="164"/>
    </row>
    <row r="19" spans="2:13" s="81" customFormat="1" ht="21.9" customHeight="1" thickTop="1" thickBot="1" x14ac:dyDescent="0.3">
      <c r="B19" s="116"/>
      <c r="C19" s="117"/>
      <c r="D19" s="118"/>
      <c r="E19" s="117"/>
      <c r="F19" s="118"/>
      <c r="G19" s="117"/>
      <c r="H19" s="118"/>
      <c r="I19" s="117"/>
      <c r="J19" s="118"/>
      <c r="K19" s="117"/>
      <c r="L19" s="118"/>
    </row>
    <row r="20" spans="2:13" s="81" customFormat="1" ht="21.9" customHeight="1" thickTop="1" x14ac:dyDescent="0.25">
      <c r="B20" s="119" t="s">
        <v>217</v>
      </c>
      <c r="C20" s="120"/>
      <c r="D20" s="120"/>
      <c r="E20" s="121"/>
      <c r="F20" s="175"/>
      <c r="G20" s="122"/>
      <c r="H20" s="122"/>
      <c r="I20" s="122"/>
      <c r="J20" s="175"/>
      <c r="K20" s="122"/>
      <c r="L20" s="122"/>
    </row>
    <row r="21" spans="2:13" s="81" customFormat="1" ht="21.9" customHeight="1" thickBot="1" x14ac:dyDescent="0.35">
      <c r="B21" s="124" t="s">
        <v>249</v>
      </c>
      <c r="C21" s="125"/>
      <c r="D21" s="125"/>
      <c r="E21" s="126"/>
      <c r="F21" s="122"/>
      <c r="G21" s="122"/>
      <c r="H21" s="122"/>
      <c r="I21" s="122"/>
      <c r="J21" s="122"/>
      <c r="K21" s="122"/>
      <c r="L21" s="122"/>
    </row>
    <row r="22" spans="2:13" s="81" customFormat="1" ht="15.75" thickTop="1" x14ac:dyDescent="0.25"/>
    <row r="23" spans="2:13" s="81" customFormat="1" ht="15" x14ac:dyDescent="0.25"/>
    <row r="24" spans="2:13" s="81" customFormat="1" ht="15" x14ac:dyDescent="0.25"/>
    <row r="25" spans="2:13" s="81" customFormat="1" ht="15" x14ac:dyDescent="0.25"/>
    <row r="26" spans="2:13" s="81" customFormat="1" x14ac:dyDescent="0.3"/>
    <row r="27" spans="2:13" s="81" customFormat="1" x14ac:dyDescent="0.3"/>
    <row r="28" spans="2:13" s="81" customFormat="1" x14ac:dyDescent="0.3"/>
    <row r="29" spans="2:13" s="81" customFormat="1" x14ac:dyDescent="0.3"/>
    <row r="30" spans="2:13" s="81" customFormat="1" x14ac:dyDescent="0.3"/>
    <row r="31" spans="2:13" s="81" customFormat="1" x14ac:dyDescent="0.3"/>
    <row r="32" spans="2:13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  <row r="635" s="81" customFormat="1" x14ac:dyDescent="0.3"/>
    <row r="636" s="81" customFormat="1" x14ac:dyDescent="0.3"/>
    <row r="637" s="81" customFormat="1" x14ac:dyDescent="0.3"/>
    <row r="638" s="81" customFormat="1" x14ac:dyDescent="0.3"/>
    <row r="639" s="81" customFormat="1" x14ac:dyDescent="0.3"/>
    <row r="640" s="81" customFormat="1" x14ac:dyDescent="0.3"/>
    <row r="641" s="81" customFormat="1" x14ac:dyDescent="0.3"/>
    <row r="642" s="81" customFormat="1" x14ac:dyDescent="0.3"/>
    <row r="643" s="81" customFormat="1" x14ac:dyDescent="0.3"/>
    <row r="644" s="81" customFormat="1" x14ac:dyDescent="0.3"/>
    <row r="645" s="81" customFormat="1" x14ac:dyDescent="0.3"/>
    <row r="646" s="81" customFormat="1" x14ac:dyDescent="0.3"/>
    <row r="647" s="81" customFormat="1" x14ac:dyDescent="0.3"/>
    <row r="648" s="81" customFormat="1" x14ac:dyDescent="0.3"/>
    <row r="649" s="81" customFormat="1" x14ac:dyDescent="0.3"/>
    <row r="650" s="81" customFormat="1" x14ac:dyDescent="0.3"/>
    <row r="651" s="81" customFormat="1" x14ac:dyDescent="0.3"/>
    <row r="652" s="81" customFormat="1" x14ac:dyDescent="0.3"/>
    <row r="653" s="81" customFormat="1" x14ac:dyDescent="0.3"/>
    <row r="654" s="81" customFormat="1" x14ac:dyDescent="0.3"/>
    <row r="655" s="81" customFormat="1" x14ac:dyDescent="0.3"/>
    <row r="656" s="81" customFormat="1" x14ac:dyDescent="0.3"/>
    <row r="657" s="81" customFormat="1" x14ac:dyDescent="0.3"/>
    <row r="658" s="81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B634"/>
  <sheetViews>
    <sheetView topLeftCell="R9" zoomScale="80" zoomScaleNormal="80" workbookViewId="0">
      <selection activeCell="C7" sqref="C7:W19"/>
    </sheetView>
  </sheetViews>
  <sheetFormatPr defaultColWidth="11.44140625" defaultRowHeight="14.4" x14ac:dyDescent="0.3"/>
  <cols>
    <col min="1" max="1" width="2.6640625" style="81" customWidth="1"/>
    <col min="2" max="2" width="15.6640625" style="63" customWidth="1"/>
    <col min="3" max="23" width="12.6640625" style="63" customWidth="1"/>
    <col min="24" max="132" width="11.44140625" style="81" customWidth="1"/>
    <col min="133" max="16384" width="11.44140625" style="63"/>
  </cols>
  <sheetData>
    <row r="1" spans="2:24" s="81" customFormat="1" ht="15.75" thickBot="1" x14ac:dyDescent="0.3"/>
    <row r="2" spans="2:24" ht="24.9" customHeight="1" thickTop="1" thickBot="1" x14ac:dyDescent="0.35">
      <c r="B2" s="342" t="s">
        <v>299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4"/>
    </row>
    <row r="3" spans="2:24" ht="24.9" customHeight="1" thickTop="1" thickBot="1" x14ac:dyDescent="0.35">
      <c r="B3" s="274" t="s">
        <v>248</v>
      </c>
      <c r="C3" s="290" t="s">
        <v>36</v>
      </c>
      <c r="D3" s="285"/>
      <c r="E3" s="285"/>
      <c r="F3" s="285"/>
      <c r="G3" s="285"/>
      <c r="H3" s="285"/>
      <c r="I3" s="285"/>
      <c r="J3" s="285"/>
      <c r="K3" s="295"/>
      <c r="L3" s="290" t="s">
        <v>37</v>
      </c>
      <c r="M3" s="285"/>
      <c r="N3" s="285"/>
      <c r="O3" s="285"/>
      <c r="P3" s="285"/>
      <c r="Q3" s="285"/>
      <c r="R3" s="285"/>
      <c r="S3" s="285"/>
      <c r="T3" s="285"/>
      <c r="U3" s="295"/>
      <c r="V3" s="286" t="s">
        <v>31</v>
      </c>
      <c r="W3" s="287"/>
    </row>
    <row r="4" spans="2:24" ht="24.9" customHeight="1" thickTop="1" thickBot="1" x14ac:dyDescent="0.35">
      <c r="B4" s="275"/>
      <c r="C4" s="290" t="s">
        <v>81</v>
      </c>
      <c r="D4" s="285"/>
      <c r="E4" s="285"/>
      <c r="F4" s="285"/>
      <c r="G4" s="285"/>
      <c r="H4" s="285"/>
      <c r="I4" s="295"/>
      <c r="J4" s="337" t="s">
        <v>31</v>
      </c>
      <c r="K4" s="338"/>
      <c r="L4" s="285" t="s">
        <v>81</v>
      </c>
      <c r="M4" s="285"/>
      <c r="N4" s="285"/>
      <c r="O4" s="285"/>
      <c r="P4" s="285"/>
      <c r="Q4" s="285"/>
      <c r="R4" s="285"/>
      <c r="S4" s="295"/>
      <c r="T4" s="277" t="s">
        <v>31</v>
      </c>
      <c r="U4" s="262"/>
      <c r="V4" s="288"/>
      <c r="W4" s="289"/>
    </row>
    <row r="5" spans="2:24" ht="24.9" customHeight="1" thickTop="1" thickBot="1" x14ac:dyDescent="0.35">
      <c r="B5" s="275"/>
      <c r="C5" s="290" t="s">
        <v>33</v>
      </c>
      <c r="D5" s="291"/>
      <c r="E5" s="285" t="s">
        <v>193</v>
      </c>
      <c r="F5" s="291"/>
      <c r="G5" s="285" t="s">
        <v>51</v>
      </c>
      <c r="H5" s="291"/>
      <c r="I5" s="145" t="s">
        <v>34</v>
      </c>
      <c r="J5" s="279"/>
      <c r="K5" s="264"/>
      <c r="L5" s="290" t="s">
        <v>33</v>
      </c>
      <c r="M5" s="291"/>
      <c r="N5" s="285" t="s">
        <v>193</v>
      </c>
      <c r="O5" s="291"/>
      <c r="P5" s="285" t="s">
        <v>51</v>
      </c>
      <c r="Q5" s="291"/>
      <c r="R5" s="285" t="s">
        <v>34</v>
      </c>
      <c r="S5" s="295"/>
      <c r="T5" s="279"/>
      <c r="U5" s="264"/>
      <c r="V5" s="296"/>
      <c r="W5" s="297"/>
    </row>
    <row r="6" spans="2:24" ht="24.9" customHeight="1" thickTop="1" thickBot="1" x14ac:dyDescent="0.35">
      <c r="B6" s="276"/>
      <c r="C6" s="84" t="s">
        <v>4</v>
      </c>
      <c r="D6" s="168" t="s">
        <v>5</v>
      </c>
      <c r="E6" s="86" t="s">
        <v>4</v>
      </c>
      <c r="F6" s="168" t="s">
        <v>5</v>
      </c>
      <c r="G6" s="86" t="s">
        <v>4</v>
      </c>
      <c r="H6" s="168" t="s">
        <v>5</v>
      </c>
      <c r="I6" s="145" t="s">
        <v>4</v>
      </c>
      <c r="J6" s="84" t="s">
        <v>4</v>
      </c>
      <c r="K6" s="145" t="s">
        <v>5</v>
      </c>
      <c r="L6" s="84" t="s">
        <v>4</v>
      </c>
      <c r="M6" s="168" t="s">
        <v>5</v>
      </c>
      <c r="N6" s="86" t="s">
        <v>4</v>
      </c>
      <c r="O6" s="168" t="s">
        <v>5</v>
      </c>
      <c r="P6" s="86" t="s">
        <v>4</v>
      </c>
      <c r="Q6" s="168" t="s">
        <v>5</v>
      </c>
      <c r="R6" s="86" t="s">
        <v>4</v>
      </c>
      <c r="S6" s="144" t="s">
        <v>5</v>
      </c>
      <c r="T6" s="84" t="s">
        <v>4</v>
      </c>
      <c r="U6" s="145" t="s">
        <v>5</v>
      </c>
      <c r="V6" s="84" t="s">
        <v>4</v>
      </c>
      <c r="W6" s="145" t="s">
        <v>5</v>
      </c>
    </row>
    <row r="7" spans="2:24" ht="21.9" customHeight="1" thickTop="1" x14ac:dyDescent="0.25">
      <c r="B7" s="174" t="s">
        <v>86</v>
      </c>
      <c r="C7" s="89">
        <v>697</v>
      </c>
      <c r="D7" s="135">
        <v>9.6337249481686246E-2</v>
      </c>
      <c r="E7" s="91">
        <v>1092</v>
      </c>
      <c r="F7" s="135">
        <v>0.11366711772665765</v>
      </c>
      <c r="G7" s="91">
        <v>72</v>
      </c>
      <c r="H7" s="135">
        <v>0.11410459587955626</v>
      </c>
      <c r="I7" s="178">
        <v>0</v>
      </c>
      <c r="J7" s="113">
        <v>1861</v>
      </c>
      <c r="K7" s="136">
        <v>0.10650718251015853</v>
      </c>
      <c r="L7" s="89">
        <v>472</v>
      </c>
      <c r="M7" s="135">
        <v>8.7781290682536733E-2</v>
      </c>
      <c r="N7" s="91">
        <v>1311</v>
      </c>
      <c r="O7" s="135">
        <v>9.941609160536892E-2</v>
      </c>
      <c r="P7" s="91">
        <v>66</v>
      </c>
      <c r="Q7" s="135">
        <v>0.10543130990415335</v>
      </c>
      <c r="R7" s="91">
        <v>0</v>
      </c>
      <c r="S7" s="179">
        <v>0</v>
      </c>
      <c r="T7" s="113">
        <v>1849</v>
      </c>
      <c r="U7" s="136">
        <v>9.6342225927469785E-2</v>
      </c>
      <c r="V7" s="113">
        <v>3710</v>
      </c>
      <c r="W7" s="136">
        <v>0.10118641756443475</v>
      </c>
      <c r="X7" s="94"/>
    </row>
    <row r="8" spans="2:24" ht="21.9" customHeight="1" x14ac:dyDescent="0.3">
      <c r="B8" s="174" t="s">
        <v>87</v>
      </c>
      <c r="C8" s="89">
        <v>663</v>
      </c>
      <c r="D8" s="135">
        <v>9.1637871458189357E-2</v>
      </c>
      <c r="E8" s="91">
        <v>824</v>
      </c>
      <c r="F8" s="135">
        <v>8.5770792130738002E-2</v>
      </c>
      <c r="G8" s="91">
        <v>58</v>
      </c>
      <c r="H8" s="135">
        <v>9.1917591125198095E-2</v>
      </c>
      <c r="I8" s="178">
        <v>0</v>
      </c>
      <c r="J8" s="113">
        <v>1545</v>
      </c>
      <c r="K8" s="136">
        <v>8.8422137011388999E-2</v>
      </c>
      <c r="L8" s="89">
        <v>491</v>
      </c>
      <c r="M8" s="135">
        <v>9.131485958713037E-2</v>
      </c>
      <c r="N8" s="91">
        <v>1078</v>
      </c>
      <c r="O8" s="135">
        <v>8.1747175248350651E-2</v>
      </c>
      <c r="P8" s="91">
        <v>61</v>
      </c>
      <c r="Q8" s="135">
        <v>9.7444089456869012E-2</v>
      </c>
      <c r="R8" s="91">
        <v>0</v>
      </c>
      <c r="S8" s="179">
        <v>0</v>
      </c>
      <c r="T8" s="113">
        <v>1630</v>
      </c>
      <c r="U8" s="136">
        <v>8.4931221342225929E-2</v>
      </c>
      <c r="V8" s="113">
        <v>3175</v>
      </c>
      <c r="W8" s="136">
        <v>8.659484522023729E-2</v>
      </c>
      <c r="X8" s="94"/>
    </row>
    <row r="9" spans="2:24" ht="21.9" customHeight="1" x14ac:dyDescent="0.25">
      <c r="B9" s="174" t="s">
        <v>88</v>
      </c>
      <c r="C9" s="89">
        <v>597</v>
      </c>
      <c r="D9" s="135">
        <v>8.2515549412577743E-2</v>
      </c>
      <c r="E9" s="91">
        <v>874</v>
      </c>
      <c r="F9" s="135">
        <v>9.0975330488185693E-2</v>
      </c>
      <c r="G9" s="91">
        <v>42</v>
      </c>
      <c r="H9" s="135">
        <v>6.6561014263074481E-2</v>
      </c>
      <c r="I9" s="178">
        <v>0</v>
      </c>
      <c r="J9" s="113">
        <v>1513</v>
      </c>
      <c r="K9" s="136">
        <v>8.6590739998855373E-2</v>
      </c>
      <c r="L9" s="89">
        <v>464</v>
      </c>
      <c r="M9" s="135">
        <v>8.6293472196392038E-2</v>
      </c>
      <c r="N9" s="91">
        <v>1135</v>
      </c>
      <c r="O9" s="135">
        <v>8.6069614013801476E-2</v>
      </c>
      <c r="P9" s="91">
        <v>65</v>
      </c>
      <c r="Q9" s="135">
        <v>0.10383386581469649</v>
      </c>
      <c r="R9" s="91">
        <v>1</v>
      </c>
      <c r="S9" s="179">
        <v>0.5</v>
      </c>
      <c r="T9" s="113">
        <v>1665</v>
      </c>
      <c r="U9" s="136">
        <v>8.6754897874114209E-2</v>
      </c>
      <c r="V9" s="113">
        <v>3178</v>
      </c>
      <c r="W9" s="136">
        <v>8.6676667121232787E-2</v>
      </c>
      <c r="X9" s="94"/>
    </row>
    <row r="10" spans="2:24" ht="21.9" customHeight="1" x14ac:dyDescent="0.25">
      <c r="B10" s="174" t="s">
        <v>89</v>
      </c>
      <c r="C10" s="89">
        <v>513</v>
      </c>
      <c r="D10" s="135">
        <v>7.090532135452661E-2</v>
      </c>
      <c r="E10" s="91">
        <v>730</v>
      </c>
      <c r="F10" s="135">
        <v>7.5986260018736332E-2</v>
      </c>
      <c r="G10" s="91">
        <v>45</v>
      </c>
      <c r="H10" s="135">
        <v>7.1315372424722662E-2</v>
      </c>
      <c r="I10" s="178">
        <v>0</v>
      </c>
      <c r="J10" s="113">
        <v>1288</v>
      </c>
      <c r="K10" s="136">
        <v>7.3713729754478333E-2</v>
      </c>
      <c r="L10" s="89">
        <v>392</v>
      </c>
      <c r="M10" s="135">
        <v>7.2903105821089831E-2</v>
      </c>
      <c r="N10" s="91">
        <v>1087</v>
      </c>
      <c r="O10" s="135">
        <v>8.2429665579737618E-2</v>
      </c>
      <c r="P10" s="91">
        <v>48</v>
      </c>
      <c r="Q10" s="135">
        <v>7.6677316293929709E-2</v>
      </c>
      <c r="R10" s="91">
        <v>0</v>
      </c>
      <c r="S10" s="179">
        <v>0</v>
      </c>
      <c r="T10" s="113">
        <v>1527</v>
      </c>
      <c r="U10" s="136">
        <v>7.9564401834097534E-2</v>
      </c>
      <c r="V10" s="113">
        <v>2815</v>
      </c>
      <c r="W10" s="136">
        <v>7.6776217100777311E-2</v>
      </c>
      <c r="X10" s="94"/>
    </row>
    <row r="11" spans="2:24" ht="21.9" customHeight="1" x14ac:dyDescent="0.25">
      <c r="B11" s="174" t="s">
        <v>90</v>
      </c>
      <c r="C11" s="89">
        <v>696</v>
      </c>
      <c r="D11" s="135">
        <v>9.6199032480995164E-2</v>
      </c>
      <c r="E11" s="91">
        <v>913</v>
      </c>
      <c r="F11" s="135">
        <v>9.5034870406994904E-2</v>
      </c>
      <c r="G11" s="91">
        <v>53</v>
      </c>
      <c r="H11" s="135">
        <v>8.3993660855784469E-2</v>
      </c>
      <c r="I11" s="178">
        <v>0</v>
      </c>
      <c r="J11" s="113">
        <v>1662</v>
      </c>
      <c r="K11" s="136">
        <v>9.5118182338465057E-2</v>
      </c>
      <c r="L11" s="89">
        <v>533</v>
      </c>
      <c r="M11" s="135">
        <v>9.9125906639389999E-2</v>
      </c>
      <c r="N11" s="91">
        <v>1125</v>
      </c>
      <c r="O11" s="135">
        <v>8.5311291423371502E-2</v>
      </c>
      <c r="P11" s="91">
        <v>42</v>
      </c>
      <c r="Q11" s="135">
        <v>6.7092651757188496E-2</v>
      </c>
      <c r="R11" s="91">
        <v>0</v>
      </c>
      <c r="S11" s="179">
        <v>0</v>
      </c>
      <c r="T11" s="113">
        <v>1700</v>
      </c>
      <c r="U11" s="136">
        <v>8.8578574406002503E-2</v>
      </c>
      <c r="V11" s="113">
        <v>3362</v>
      </c>
      <c r="W11" s="136">
        <v>9.1695077048956769E-2</v>
      </c>
      <c r="X11" s="94"/>
    </row>
    <row r="12" spans="2:24" ht="21.9" customHeight="1" x14ac:dyDescent="0.25">
      <c r="B12" s="174" t="s">
        <v>91</v>
      </c>
      <c r="C12" s="89">
        <v>728</v>
      </c>
      <c r="D12" s="135">
        <v>0.10062197650310989</v>
      </c>
      <c r="E12" s="91">
        <v>690</v>
      </c>
      <c r="F12" s="135">
        <v>7.1822629332778179E-2</v>
      </c>
      <c r="G12" s="91">
        <v>41</v>
      </c>
      <c r="H12" s="135">
        <v>6.4976228209191758E-2</v>
      </c>
      <c r="I12" s="178">
        <v>0</v>
      </c>
      <c r="J12" s="113">
        <v>1459</v>
      </c>
      <c r="K12" s="136">
        <v>8.3500257540204889E-2</v>
      </c>
      <c r="L12" s="89">
        <v>485</v>
      </c>
      <c r="M12" s="135">
        <v>9.0198995722521852E-2</v>
      </c>
      <c r="N12" s="91">
        <v>1058</v>
      </c>
      <c r="O12" s="135">
        <v>8.0230530067490716E-2</v>
      </c>
      <c r="P12" s="91">
        <v>42</v>
      </c>
      <c r="Q12" s="135">
        <v>6.7092651757188496E-2</v>
      </c>
      <c r="R12" s="91">
        <v>0</v>
      </c>
      <c r="S12" s="179">
        <v>0</v>
      </c>
      <c r="T12" s="113">
        <v>1585</v>
      </c>
      <c r="U12" s="136">
        <v>8.2586494372655278E-2</v>
      </c>
      <c r="V12" s="113">
        <v>3044</v>
      </c>
      <c r="W12" s="136">
        <v>8.3021955543433792E-2</v>
      </c>
      <c r="X12" s="94"/>
    </row>
    <row r="13" spans="2:24" ht="21.9" customHeight="1" x14ac:dyDescent="0.25">
      <c r="B13" s="174" t="s">
        <v>92</v>
      </c>
      <c r="C13" s="89">
        <v>352</v>
      </c>
      <c r="D13" s="135">
        <v>4.8652384243261924E-2</v>
      </c>
      <c r="E13" s="91">
        <v>584</v>
      </c>
      <c r="F13" s="135">
        <v>6.0789008014989071E-2</v>
      </c>
      <c r="G13" s="91">
        <v>28</v>
      </c>
      <c r="H13" s="135">
        <v>4.4374009508716325E-2</v>
      </c>
      <c r="I13" s="178">
        <v>0</v>
      </c>
      <c r="J13" s="113">
        <v>964</v>
      </c>
      <c r="K13" s="136">
        <v>5.51708350025754E-2</v>
      </c>
      <c r="L13" s="89">
        <v>412</v>
      </c>
      <c r="M13" s="135">
        <v>7.662265203645155E-2</v>
      </c>
      <c r="N13" s="91">
        <v>999</v>
      </c>
      <c r="O13" s="135">
        <v>7.575642678395389E-2</v>
      </c>
      <c r="P13" s="91">
        <v>32</v>
      </c>
      <c r="Q13" s="135">
        <v>5.1118210862619806E-2</v>
      </c>
      <c r="R13" s="91">
        <v>1</v>
      </c>
      <c r="S13" s="179">
        <v>0.5</v>
      </c>
      <c r="T13" s="113">
        <v>1444</v>
      </c>
      <c r="U13" s="136">
        <v>7.5239683201333896E-2</v>
      </c>
      <c r="V13" s="113">
        <v>2408</v>
      </c>
      <c r="W13" s="136">
        <v>6.5675712532387839E-2</v>
      </c>
      <c r="X13" s="94"/>
    </row>
    <row r="14" spans="2:24" ht="21.9" customHeight="1" x14ac:dyDescent="0.3">
      <c r="B14" s="174" t="s">
        <v>93</v>
      </c>
      <c r="C14" s="89">
        <v>366</v>
      </c>
      <c r="D14" s="135">
        <v>5.0587422252937109E-2</v>
      </c>
      <c r="E14" s="91">
        <v>525</v>
      </c>
      <c r="F14" s="135">
        <v>5.4647652753200791E-2</v>
      </c>
      <c r="G14" s="91">
        <v>24</v>
      </c>
      <c r="H14" s="135">
        <v>3.8034865293185421E-2</v>
      </c>
      <c r="I14" s="178">
        <v>0</v>
      </c>
      <c r="J14" s="113">
        <v>915</v>
      </c>
      <c r="K14" s="136">
        <v>5.2366508327133292E-2</v>
      </c>
      <c r="L14" s="89">
        <v>346</v>
      </c>
      <c r="M14" s="135">
        <v>6.4348149525757861E-2</v>
      </c>
      <c r="N14" s="91">
        <v>915</v>
      </c>
      <c r="O14" s="135">
        <v>6.9386517024342162E-2</v>
      </c>
      <c r="P14" s="91">
        <v>43</v>
      </c>
      <c r="Q14" s="135">
        <v>6.8690095846645371E-2</v>
      </c>
      <c r="R14" s="91">
        <v>0</v>
      </c>
      <c r="S14" s="179">
        <v>0</v>
      </c>
      <c r="T14" s="113">
        <v>1304</v>
      </c>
      <c r="U14" s="136">
        <v>6.7944977073780735E-2</v>
      </c>
      <c r="V14" s="113">
        <v>2219</v>
      </c>
      <c r="W14" s="136">
        <v>6.0520932769671347E-2</v>
      </c>
      <c r="X14" s="94"/>
    </row>
    <row r="15" spans="2:24" ht="21.9" customHeight="1" x14ac:dyDescent="0.25">
      <c r="B15" s="174" t="s">
        <v>94</v>
      </c>
      <c r="C15" s="89">
        <v>699</v>
      </c>
      <c r="D15" s="135">
        <v>9.6613683483068424E-2</v>
      </c>
      <c r="E15" s="91">
        <v>922</v>
      </c>
      <c r="F15" s="135">
        <v>9.5971687311335485E-2</v>
      </c>
      <c r="G15" s="91">
        <v>86</v>
      </c>
      <c r="H15" s="135">
        <v>0.13629160063391443</v>
      </c>
      <c r="I15" s="178">
        <v>0</v>
      </c>
      <c r="J15" s="113">
        <v>1707</v>
      </c>
      <c r="K15" s="136">
        <v>9.7693584387340465E-2</v>
      </c>
      <c r="L15" s="89">
        <v>436</v>
      </c>
      <c r="M15" s="135">
        <v>8.1086107494885623E-2</v>
      </c>
      <c r="N15" s="91">
        <v>1222</v>
      </c>
      <c r="O15" s="135">
        <v>9.2667020550542198E-2</v>
      </c>
      <c r="P15" s="91">
        <v>70</v>
      </c>
      <c r="Q15" s="135">
        <v>0.11182108626198083</v>
      </c>
      <c r="R15" s="91">
        <v>0</v>
      </c>
      <c r="S15" s="179">
        <v>0</v>
      </c>
      <c r="T15" s="113">
        <v>1728</v>
      </c>
      <c r="U15" s="136">
        <v>9.0037515631513132E-2</v>
      </c>
      <c r="V15" s="113">
        <v>3435</v>
      </c>
      <c r="W15" s="136">
        <v>9.3686076639847266E-2</v>
      </c>
      <c r="X15" s="94"/>
    </row>
    <row r="16" spans="2:24" ht="21.9" customHeight="1" x14ac:dyDescent="0.25">
      <c r="B16" s="174" t="s">
        <v>95</v>
      </c>
      <c r="C16" s="89">
        <v>698</v>
      </c>
      <c r="D16" s="135">
        <v>9.6475466482377328E-2</v>
      </c>
      <c r="E16" s="91">
        <v>967</v>
      </c>
      <c r="F16" s="135">
        <v>0.10065577183303841</v>
      </c>
      <c r="G16" s="91">
        <v>76</v>
      </c>
      <c r="H16" s="135">
        <v>0.12044374009508717</v>
      </c>
      <c r="I16" s="178">
        <v>0</v>
      </c>
      <c r="J16" s="113">
        <v>1741</v>
      </c>
      <c r="K16" s="136">
        <v>9.9639443713157444E-2</v>
      </c>
      <c r="L16" s="89">
        <v>532</v>
      </c>
      <c r="M16" s="135">
        <v>9.8939929328621903E-2</v>
      </c>
      <c r="N16" s="91">
        <v>1299</v>
      </c>
      <c r="O16" s="135">
        <v>9.8506104496852959E-2</v>
      </c>
      <c r="P16" s="91">
        <v>46</v>
      </c>
      <c r="Q16" s="135">
        <v>7.3482428115015971E-2</v>
      </c>
      <c r="R16" s="91">
        <v>0</v>
      </c>
      <c r="S16" s="179">
        <v>0</v>
      </c>
      <c r="T16" s="113">
        <v>1877</v>
      </c>
      <c r="U16" s="136">
        <v>9.7801167152980414E-2</v>
      </c>
      <c r="V16" s="113">
        <v>3618</v>
      </c>
      <c r="W16" s="136">
        <v>9.8677212600572758E-2</v>
      </c>
      <c r="X16" s="94"/>
    </row>
    <row r="17" spans="2:24" ht="21.9" customHeight="1" x14ac:dyDescent="0.25">
      <c r="B17" s="174" t="s">
        <v>96</v>
      </c>
      <c r="C17" s="89">
        <v>648</v>
      </c>
      <c r="D17" s="135">
        <v>8.9564616447823084E-2</v>
      </c>
      <c r="E17" s="91">
        <v>808</v>
      </c>
      <c r="F17" s="135">
        <v>8.4105339856354738E-2</v>
      </c>
      <c r="G17" s="91">
        <v>62</v>
      </c>
      <c r="H17" s="135">
        <v>9.8256735340728998E-2</v>
      </c>
      <c r="I17" s="178">
        <v>0</v>
      </c>
      <c r="J17" s="113">
        <v>1518</v>
      </c>
      <c r="K17" s="136">
        <v>8.6876895782063757E-2</v>
      </c>
      <c r="L17" s="89">
        <v>419</v>
      </c>
      <c r="M17" s="135">
        <v>7.7924493211828164E-2</v>
      </c>
      <c r="N17" s="91">
        <v>1071</v>
      </c>
      <c r="O17" s="135">
        <v>8.121634943504967E-2</v>
      </c>
      <c r="P17" s="91">
        <v>60</v>
      </c>
      <c r="Q17" s="135">
        <v>9.5846645367412137E-2</v>
      </c>
      <c r="R17" s="91">
        <v>0</v>
      </c>
      <c r="S17" s="179">
        <v>0</v>
      </c>
      <c r="T17" s="113">
        <v>1550</v>
      </c>
      <c r="U17" s="136">
        <v>8.0762817840766984E-2</v>
      </c>
      <c r="V17" s="113">
        <v>3068</v>
      </c>
      <c r="W17" s="136">
        <v>8.367653075139779E-2</v>
      </c>
      <c r="X17" s="94"/>
    </row>
    <row r="18" spans="2:24" ht="21.9" customHeight="1" thickBot="1" x14ac:dyDescent="0.35">
      <c r="B18" s="174" t="s">
        <v>97</v>
      </c>
      <c r="C18" s="89">
        <v>578</v>
      </c>
      <c r="D18" s="135">
        <v>7.9889426399447128E-2</v>
      </c>
      <c r="E18" s="91">
        <v>678</v>
      </c>
      <c r="F18" s="135">
        <v>7.0573540126990741E-2</v>
      </c>
      <c r="G18" s="91">
        <v>44</v>
      </c>
      <c r="H18" s="135">
        <v>6.9730586370839939E-2</v>
      </c>
      <c r="I18" s="178">
        <v>0</v>
      </c>
      <c r="J18" s="113">
        <v>1300</v>
      </c>
      <c r="K18" s="136">
        <v>7.4400503634178453E-2</v>
      </c>
      <c r="L18" s="89">
        <v>395</v>
      </c>
      <c r="M18" s="135">
        <v>7.346103775339409E-2</v>
      </c>
      <c r="N18" s="91">
        <v>887</v>
      </c>
      <c r="O18" s="135">
        <v>6.7263213771138239E-2</v>
      </c>
      <c r="P18" s="91">
        <v>51</v>
      </c>
      <c r="Q18" s="135">
        <v>8.1469648562300323E-2</v>
      </c>
      <c r="R18" s="91">
        <v>0</v>
      </c>
      <c r="S18" s="179">
        <v>0</v>
      </c>
      <c r="T18" s="113">
        <v>1333</v>
      </c>
      <c r="U18" s="136">
        <v>6.9456023343059614E-2</v>
      </c>
      <c r="V18" s="113">
        <v>2633</v>
      </c>
      <c r="W18" s="136">
        <v>7.1812355107050321E-2</v>
      </c>
      <c r="X18" s="94"/>
    </row>
    <row r="19" spans="2:24" ht="21.9" customHeight="1" thickTop="1" thickBot="1" x14ac:dyDescent="0.3">
      <c r="B19" s="99" t="s">
        <v>31</v>
      </c>
      <c r="C19" s="100">
        <v>7235</v>
      </c>
      <c r="D19" s="139">
        <v>1</v>
      </c>
      <c r="E19" s="102">
        <v>9607</v>
      </c>
      <c r="F19" s="139">
        <v>1</v>
      </c>
      <c r="G19" s="102">
        <v>631</v>
      </c>
      <c r="H19" s="139">
        <v>1</v>
      </c>
      <c r="I19" s="180">
        <v>0</v>
      </c>
      <c r="J19" s="100">
        <v>17473</v>
      </c>
      <c r="K19" s="141">
        <v>0.99999999999999989</v>
      </c>
      <c r="L19" s="100">
        <v>5377</v>
      </c>
      <c r="M19" s="139">
        <v>1.0000000000000002</v>
      </c>
      <c r="N19" s="102">
        <v>13187</v>
      </c>
      <c r="O19" s="139">
        <v>1</v>
      </c>
      <c r="P19" s="102">
        <v>626</v>
      </c>
      <c r="Q19" s="139">
        <v>0.99999999999999989</v>
      </c>
      <c r="R19" s="102">
        <v>2</v>
      </c>
      <c r="S19" s="140">
        <v>1</v>
      </c>
      <c r="T19" s="100">
        <v>19192</v>
      </c>
      <c r="U19" s="141">
        <v>1</v>
      </c>
      <c r="V19" s="100">
        <v>36665</v>
      </c>
      <c r="W19" s="141">
        <v>1</v>
      </c>
      <c r="X19" s="105"/>
    </row>
    <row r="20" spans="2:24" s="81" customFormat="1" ht="21.9" customHeight="1" thickTop="1" thickBot="1" x14ac:dyDescent="0.3">
      <c r="B20" s="116"/>
      <c r="C20" s="117"/>
      <c r="D20" s="142"/>
      <c r="E20" s="117"/>
      <c r="F20" s="142"/>
      <c r="G20" s="117"/>
      <c r="H20" s="142"/>
      <c r="I20" s="117"/>
      <c r="J20" s="117"/>
      <c r="K20" s="142"/>
      <c r="L20" s="117"/>
      <c r="M20" s="142"/>
      <c r="N20" s="117"/>
      <c r="O20" s="142"/>
      <c r="P20" s="117"/>
      <c r="Q20" s="142"/>
      <c r="R20" s="117"/>
      <c r="S20" s="142"/>
      <c r="T20" s="117"/>
      <c r="U20" s="142"/>
      <c r="V20" s="117"/>
      <c r="W20" s="142"/>
    </row>
    <row r="21" spans="2:24" s="81" customFormat="1" ht="21.9" customHeight="1" thickTop="1" x14ac:dyDescent="0.25">
      <c r="B21" s="119" t="s">
        <v>217</v>
      </c>
      <c r="C21" s="120"/>
      <c r="D21" s="120"/>
      <c r="E21" s="121"/>
      <c r="F21" s="175"/>
      <c r="G21" s="122"/>
      <c r="H21" s="122"/>
      <c r="I21" s="122"/>
      <c r="J21" s="175"/>
      <c r="K21" s="122"/>
      <c r="L21" s="122"/>
    </row>
    <row r="22" spans="2:24" s="81" customFormat="1" ht="21.9" customHeight="1" thickBot="1" x14ac:dyDescent="0.35">
      <c r="B22" s="124" t="s">
        <v>250</v>
      </c>
      <c r="C22" s="125"/>
      <c r="D22" s="125"/>
      <c r="E22" s="126"/>
      <c r="F22" s="122"/>
      <c r="G22" s="122"/>
      <c r="H22" s="122"/>
      <c r="I22" s="122"/>
      <c r="J22" s="122"/>
      <c r="K22" s="122"/>
      <c r="L22" s="122"/>
    </row>
    <row r="23" spans="2:24" s="81" customFormat="1" ht="15.75" thickTop="1" x14ac:dyDescent="0.25">
      <c r="B23" s="122"/>
      <c r="C23" s="122"/>
      <c r="D23" s="122"/>
      <c r="E23" s="122"/>
      <c r="F23" s="122"/>
      <c r="G23" s="122"/>
      <c r="H23" s="122"/>
      <c r="I23" s="122"/>
      <c r="J23" s="123"/>
      <c r="K23" s="122"/>
      <c r="L23" s="122"/>
      <c r="M23" s="122"/>
      <c r="N23" s="122"/>
      <c r="O23" s="122"/>
      <c r="P23" s="122"/>
      <c r="Q23" s="122"/>
      <c r="R23" s="122"/>
      <c r="S23" s="122"/>
      <c r="T23" s="123"/>
      <c r="U23" s="122"/>
      <c r="V23" s="122"/>
      <c r="W23" s="122"/>
    </row>
    <row r="24" spans="2:24" s="81" customFormat="1" ht="15" x14ac:dyDescent="0.25"/>
    <row r="25" spans="2:24" s="81" customFormat="1" ht="15" x14ac:dyDescent="0.25"/>
    <row r="26" spans="2:24" s="81" customFormat="1" x14ac:dyDescent="0.3"/>
    <row r="27" spans="2:24" s="81" customFormat="1" x14ac:dyDescent="0.3"/>
    <row r="28" spans="2:24" s="81" customFormat="1" x14ac:dyDescent="0.3"/>
    <row r="29" spans="2:24" s="81" customFormat="1" x14ac:dyDescent="0.3"/>
    <row r="30" spans="2:24" s="81" customFormat="1" x14ac:dyDescent="0.3"/>
    <row r="31" spans="2:24" s="81" customFormat="1" x14ac:dyDescent="0.3"/>
    <row r="32" spans="2:24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</sheetData>
  <mergeCells count="16">
    <mergeCell ref="B2:W2"/>
    <mergeCell ref="B3:B6"/>
    <mergeCell ref="C3:K3"/>
    <mergeCell ref="L3:U3"/>
    <mergeCell ref="V3:W5"/>
    <mergeCell ref="C4:I4"/>
    <mergeCell ref="J4:K5"/>
    <mergeCell ref="L4:S4"/>
    <mergeCell ref="T4:U5"/>
    <mergeCell ref="R5:S5"/>
    <mergeCell ref="C5:D5"/>
    <mergeCell ref="E5:F5"/>
    <mergeCell ref="G5:H5"/>
    <mergeCell ref="L5:M5"/>
    <mergeCell ref="N5:O5"/>
    <mergeCell ref="P5:Q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M747"/>
  <sheetViews>
    <sheetView topLeftCell="M9" zoomScale="80" zoomScaleNormal="80" workbookViewId="0">
      <selection activeCell="C7" sqref="C7:R19"/>
    </sheetView>
  </sheetViews>
  <sheetFormatPr defaultColWidth="11.44140625" defaultRowHeight="14.4" x14ac:dyDescent="0.3"/>
  <cols>
    <col min="1" max="1" width="2.6640625" style="81" customWidth="1"/>
    <col min="2" max="2" width="15.6640625" style="63" customWidth="1"/>
    <col min="3" max="18" width="12.6640625" style="63" customWidth="1"/>
    <col min="19" max="117" width="11.44140625" style="81" customWidth="1"/>
    <col min="118" max="16384" width="11.44140625" style="63"/>
  </cols>
  <sheetData>
    <row r="1" spans="2:19" s="81" customFormat="1" ht="15.75" thickBot="1" x14ac:dyDescent="0.3"/>
    <row r="2" spans="2:19" ht="21.9" customHeight="1" thickTop="1" thickBot="1" x14ac:dyDescent="0.35">
      <c r="B2" s="342" t="s">
        <v>300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4"/>
    </row>
    <row r="3" spans="2:19" ht="21.9" customHeight="1" thickTop="1" thickBot="1" x14ac:dyDescent="0.35">
      <c r="B3" s="274" t="s">
        <v>248</v>
      </c>
      <c r="C3" s="343" t="s">
        <v>39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4"/>
    </row>
    <row r="4" spans="2:19" ht="21.9" customHeight="1" thickTop="1" thickBot="1" x14ac:dyDescent="0.35">
      <c r="B4" s="310"/>
      <c r="C4" s="290" t="s">
        <v>98</v>
      </c>
      <c r="D4" s="285"/>
      <c r="E4" s="285"/>
      <c r="F4" s="285"/>
      <c r="G4" s="295"/>
      <c r="H4" s="290" t="s">
        <v>99</v>
      </c>
      <c r="I4" s="285"/>
      <c r="J4" s="285"/>
      <c r="K4" s="285"/>
      <c r="L4" s="295"/>
      <c r="M4" s="290" t="s">
        <v>42</v>
      </c>
      <c r="N4" s="285"/>
      <c r="O4" s="285"/>
      <c r="P4" s="285"/>
      <c r="Q4" s="285"/>
      <c r="R4" s="265" t="s">
        <v>31</v>
      </c>
    </row>
    <row r="5" spans="2:19" ht="21.9" customHeight="1" thickTop="1" thickBot="1" x14ac:dyDescent="0.35">
      <c r="B5" s="310"/>
      <c r="C5" s="290" t="s">
        <v>81</v>
      </c>
      <c r="D5" s="335"/>
      <c r="E5" s="335"/>
      <c r="F5" s="335"/>
      <c r="G5" s="274" t="s">
        <v>31</v>
      </c>
      <c r="H5" s="290" t="s">
        <v>81</v>
      </c>
      <c r="I5" s="335"/>
      <c r="J5" s="335"/>
      <c r="K5" s="335"/>
      <c r="L5" s="274" t="s">
        <v>31</v>
      </c>
      <c r="M5" s="290" t="s">
        <v>81</v>
      </c>
      <c r="N5" s="335"/>
      <c r="O5" s="335"/>
      <c r="P5" s="335"/>
      <c r="Q5" s="274" t="s">
        <v>31</v>
      </c>
      <c r="R5" s="266"/>
    </row>
    <row r="6" spans="2:19" ht="41.25" customHeight="1" thickTop="1" thickBot="1" x14ac:dyDescent="0.35">
      <c r="B6" s="311"/>
      <c r="C6" s="84" t="s">
        <v>33</v>
      </c>
      <c r="D6" s="86" t="s">
        <v>194</v>
      </c>
      <c r="E6" s="86" t="s">
        <v>195</v>
      </c>
      <c r="F6" s="145" t="s">
        <v>34</v>
      </c>
      <c r="G6" s="311"/>
      <c r="H6" s="84" t="s">
        <v>33</v>
      </c>
      <c r="I6" s="86" t="s">
        <v>194</v>
      </c>
      <c r="J6" s="86" t="s">
        <v>195</v>
      </c>
      <c r="K6" s="145" t="s">
        <v>34</v>
      </c>
      <c r="L6" s="311"/>
      <c r="M6" s="84" t="s">
        <v>33</v>
      </c>
      <c r="N6" s="86" t="s">
        <v>194</v>
      </c>
      <c r="O6" s="86" t="s">
        <v>195</v>
      </c>
      <c r="P6" s="145" t="s">
        <v>34</v>
      </c>
      <c r="Q6" s="311"/>
      <c r="R6" s="267"/>
    </row>
    <row r="7" spans="2:19" ht="21.9" customHeight="1" thickTop="1" x14ac:dyDescent="0.25">
      <c r="B7" s="174" t="s">
        <v>86</v>
      </c>
      <c r="C7" s="89">
        <v>64</v>
      </c>
      <c r="D7" s="91">
        <v>109</v>
      </c>
      <c r="E7" s="91">
        <v>1</v>
      </c>
      <c r="F7" s="178">
        <v>0</v>
      </c>
      <c r="G7" s="182">
        <v>174</v>
      </c>
      <c r="H7" s="89">
        <v>728</v>
      </c>
      <c r="I7" s="91">
        <v>1520</v>
      </c>
      <c r="J7" s="91">
        <v>68</v>
      </c>
      <c r="K7" s="178">
        <v>0</v>
      </c>
      <c r="L7" s="182">
        <v>2316</v>
      </c>
      <c r="M7" s="89">
        <v>377</v>
      </c>
      <c r="N7" s="91">
        <v>774</v>
      </c>
      <c r="O7" s="91">
        <v>69</v>
      </c>
      <c r="P7" s="178">
        <v>0</v>
      </c>
      <c r="Q7" s="203">
        <v>1220</v>
      </c>
      <c r="R7" s="203">
        <v>3710</v>
      </c>
      <c r="S7" s="94"/>
    </row>
    <row r="8" spans="2:19" ht="21.9" customHeight="1" x14ac:dyDescent="0.3">
      <c r="B8" s="174" t="s">
        <v>87</v>
      </c>
      <c r="C8" s="89">
        <v>73</v>
      </c>
      <c r="D8" s="91">
        <v>99</v>
      </c>
      <c r="E8" s="91">
        <v>1</v>
      </c>
      <c r="F8" s="178">
        <v>0</v>
      </c>
      <c r="G8" s="182">
        <v>173</v>
      </c>
      <c r="H8" s="89">
        <v>746</v>
      </c>
      <c r="I8" s="91">
        <v>1209</v>
      </c>
      <c r="J8" s="91">
        <v>70</v>
      </c>
      <c r="K8" s="178">
        <v>0</v>
      </c>
      <c r="L8" s="182">
        <v>2025</v>
      </c>
      <c r="M8" s="89">
        <v>335</v>
      </c>
      <c r="N8" s="91">
        <v>594</v>
      </c>
      <c r="O8" s="91">
        <v>48</v>
      </c>
      <c r="P8" s="178">
        <v>0</v>
      </c>
      <c r="Q8" s="182">
        <v>977</v>
      </c>
      <c r="R8" s="182">
        <v>3175</v>
      </c>
      <c r="S8" s="94"/>
    </row>
    <row r="9" spans="2:19" ht="21.9" customHeight="1" x14ac:dyDescent="0.25">
      <c r="B9" s="174" t="s">
        <v>88</v>
      </c>
      <c r="C9" s="89">
        <v>73</v>
      </c>
      <c r="D9" s="91">
        <v>91</v>
      </c>
      <c r="E9" s="91">
        <v>1</v>
      </c>
      <c r="F9" s="178">
        <v>0</v>
      </c>
      <c r="G9" s="182">
        <v>165</v>
      </c>
      <c r="H9" s="89">
        <v>670</v>
      </c>
      <c r="I9" s="91">
        <v>1298</v>
      </c>
      <c r="J9" s="91">
        <v>68</v>
      </c>
      <c r="K9" s="178">
        <v>1</v>
      </c>
      <c r="L9" s="182">
        <v>2037</v>
      </c>
      <c r="M9" s="89">
        <v>318</v>
      </c>
      <c r="N9" s="91">
        <v>620</v>
      </c>
      <c r="O9" s="91">
        <v>38</v>
      </c>
      <c r="P9" s="178">
        <v>0</v>
      </c>
      <c r="Q9" s="182">
        <v>976</v>
      </c>
      <c r="R9" s="182">
        <v>3178</v>
      </c>
      <c r="S9" s="94"/>
    </row>
    <row r="10" spans="2:19" ht="21.9" customHeight="1" x14ac:dyDescent="0.25">
      <c r="B10" s="174" t="s">
        <v>89</v>
      </c>
      <c r="C10" s="89">
        <v>70</v>
      </c>
      <c r="D10" s="91">
        <v>97</v>
      </c>
      <c r="E10" s="91">
        <v>1</v>
      </c>
      <c r="F10" s="178">
        <v>0</v>
      </c>
      <c r="G10" s="182">
        <v>168</v>
      </c>
      <c r="H10" s="89">
        <v>573</v>
      </c>
      <c r="I10" s="91">
        <v>1162</v>
      </c>
      <c r="J10" s="91">
        <v>52</v>
      </c>
      <c r="K10" s="178">
        <v>0</v>
      </c>
      <c r="L10" s="182">
        <v>1787</v>
      </c>
      <c r="M10" s="89">
        <v>262</v>
      </c>
      <c r="N10" s="91">
        <v>558</v>
      </c>
      <c r="O10" s="91">
        <v>40</v>
      </c>
      <c r="P10" s="178">
        <v>0</v>
      </c>
      <c r="Q10" s="182">
        <v>860</v>
      </c>
      <c r="R10" s="182">
        <v>2815</v>
      </c>
      <c r="S10" s="94"/>
    </row>
    <row r="11" spans="2:19" ht="21.9" customHeight="1" x14ac:dyDescent="0.25">
      <c r="B11" s="174" t="s">
        <v>90</v>
      </c>
      <c r="C11" s="89">
        <v>66</v>
      </c>
      <c r="D11" s="91">
        <v>104</v>
      </c>
      <c r="E11" s="91">
        <v>1</v>
      </c>
      <c r="F11" s="178">
        <v>0</v>
      </c>
      <c r="G11" s="182">
        <v>171</v>
      </c>
      <c r="H11" s="89">
        <v>811</v>
      </c>
      <c r="I11" s="91">
        <v>1316</v>
      </c>
      <c r="J11" s="91">
        <v>50</v>
      </c>
      <c r="K11" s="178">
        <v>0</v>
      </c>
      <c r="L11" s="182">
        <v>2177</v>
      </c>
      <c r="M11" s="89">
        <v>352</v>
      </c>
      <c r="N11" s="91">
        <v>618</v>
      </c>
      <c r="O11" s="91">
        <v>44</v>
      </c>
      <c r="P11" s="178">
        <v>0</v>
      </c>
      <c r="Q11" s="182">
        <v>1014</v>
      </c>
      <c r="R11" s="182">
        <v>3362</v>
      </c>
      <c r="S11" s="94"/>
    </row>
    <row r="12" spans="2:19" ht="21.9" customHeight="1" x14ac:dyDescent="0.25">
      <c r="B12" s="174" t="s">
        <v>91</v>
      </c>
      <c r="C12" s="89">
        <v>68</v>
      </c>
      <c r="D12" s="91">
        <v>97</v>
      </c>
      <c r="E12" s="91">
        <v>0</v>
      </c>
      <c r="F12" s="178">
        <v>0</v>
      </c>
      <c r="G12" s="182">
        <v>165</v>
      </c>
      <c r="H12" s="89">
        <v>747</v>
      </c>
      <c r="I12" s="91">
        <v>1125</v>
      </c>
      <c r="J12" s="91">
        <v>43</v>
      </c>
      <c r="K12" s="178">
        <v>0</v>
      </c>
      <c r="L12" s="182">
        <v>1915</v>
      </c>
      <c r="M12" s="89">
        <v>398</v>
      </c>
      <c r="N12" s="91">
        <v>526</v>
      </c>
      <c r="O12" s="91">
        <v>40</v>
      </c>
      <c r="P12" s="178">
        <v>0</v>
      </c>
      <c r="Q12" s="182">
        <v>964</v>
      </c>
      <c r="R12" s="182">
        <v>3044</v>
      </c>
      <c r="S12" s="94"/>
    </row>
    <row r="13" spans="2:19" ht="21.9" customHeight="1" x14ac:dyDescent="0.25">
      <c r="B13" s="174" t="s">
        <v>92</v>
      </c>
      <c r="C13" s="89">
        <v>109</v>
      </c>
      <c r="D13" s="91">
        <v>177</v>
      </c>
      <c r="E13" s="91">
        <v>0</v>
      </c>
      <c r="F13" s="178">
        <v>0</v>
      </c>
      <c r="G13" s="182">
        <v>286</v>
      </c>
      <c r="H13" s="89">
        <v>451</v>
      </c>
      <c r="I13" s="91">
        <v>971</v>
      </c>
      <c r="J13" s="91">
        <v>36</v>
      </c>
      <c r="K13" s="178">
        <v>0</v>
      </c>
      <c r="L13" s="182">
        <v>1458</v>
      </c>
      <c r="M13" s="89">
        <v>204</v>
      </c>
      <c r="N13" s="91">
        <v>435</v>
      </c>
      <c r="O13" s="91">
        <v>24</v>
      </c>
      <c r="P13" s="178">
        <v>1</v>
      </c>
      <c r="Q13" s="182">
        <v>664</v>
      </c>
      <c r="R13" s="182">
        <v>2408</v>
      </c>
      <c r="S13" s="94"/>
    </row>
    <row r="14" spans="2:19" ht="21.9" customHeight="1" x14ac:dyDescent="0.3">
      <c r="B14" s="174" t="s">
        <v>93</v>
      </c>
      <c r="C14" s="89">
        <v>85</v>
      </c>
      <c r="D14" s="91">
        <v>148</v>
      </c>
      <c r="E14" s="91">
        <v>1</v>
      </c>
      <c r="F14" s="178">
        <v>0</v>
      </c>
      <c r="G14" s="182">
        <v>234</v>
      </c>
      <c r="H14" s="89">
        <v>415</v>
      </c>
      <c r="I14" s="91">
        <v>913</v>
      </c>
      <c r="J14" s="91">
        <v>33</v>
      </c>
      <c r="K14" s="178">
        <v>0</v>
      </c>
      <c r="L14" s="182">
        <v>1361</v>
      </c>
      <c r="M14" s="89">
        <v>212</v>
      </c>
      <c r="N14" s="91">
        <v>379</v>
      </c>
      <c r="O14" s="91">
        <v>33</v>
      </c>
      <c r="P14" s="178">
        <v>0</v>
      </c>
      <c r="Q14" s="182">
        <v>624</v>
      </c>
      <c r="R14" s="182">
        <v>2219</v>
      </c>
      <c r="S14" s="94"/>
    </row>
    <row r="15" spans="2:19" ht="21.9" customHeight="1" x14ac:dyDescent="0.25">
      <c r="B15" s="174" t="s">
        <v>94</v>
      </c>
      <c r="C15" s="89">
        <v>62</v>
      </c>
      <c r="D15" s="91">
        <v>122</v>
      </c>
      <c r="E15" s="91">
        <v>2</v>
      </c>
      <c r="F15" s="178">
        <v>0</v>
      </c>
      <c r="G15" s="182">
        <v>186</v>
      </c>
      <c r="H15" s="89">
        <v>725</v>
      </c>
      <c r="I15" s="91">
        <v>1353</v>
      </c>
      <c r="J15" s="91">
        <v>83</v>
      </c>
      <c r="K15" s="178">
        <v>0</v>
      </c>
      <c r="L15" s="182">
        <v>2161</v>
      </c>
      <c r="M15" s="89">
        <v>348</v>
      </c>
      <c r="N15" s="91">
        <v>669</v>
      </c>
      <c r="O15" s="91">
        <v>71</v>
      </c>
      <c r="P15" s="178">
        <v>0</v>
      </c>
      <c r="Q15" s="182">
        <v>1088</v>
      </c>
      <c r="R15" s="182">
        <v>3435</v>
      </c>
      <c r="S15" s="94"/>
    </row>
    <row r="16" spans="2:19" ht="21.9" customHeight="1" x14ac:dyDescent="0.25">
      <c r="B16" s="174" t="s">
        <v>95</v>
      </c>
      <c r="C16" s="89">
        <v>75</v>
      </c>
      <c r="D16" s="91">
        <v>133</v>
      </c>
      <c r="E16" s="91">
        <v>0</v>
      </c>
      <c r="F16" s="178">
        <v>0</v>
      </c>
      <c r="G16" s="182">
        <v>208</v>
      </c>
      <c r="H16" s="89">
        <v>791</v>
      </c>
      <c r="I16" s="91">
        <v>1443</v>
      </c>
      <c r="J16" s="91">
        <v>66</v>
      </c>
      <c r="K16" s="178">
        <v>0</v>
      </c>
      <c r="L16" s="182">
        <v>2300</v>
      </c>
      <c r="M16" s="89">
        <v>364</v>
      </c>
      <c r="N16" s="91">
        <v>690</v>
      </c>
      <c r="O16" s="91">
        <v>56</v>
      </c>
      <c r="P16" s="178">
        <v>0</v>
      </c>
      <c r="Q16" s="182">
        <v>1110</v>
      </c>
      <c r="R16" s="182">
        <v>3618</v>
      </c>
      <c r="S16" s="94"/>
    </row>
    <row r="17" spans="2:19" ht="21.9" customHeight="1" x14ac:dyDescent="0.25">
      <c r="B17" s="174" t="s">
        <v>96</v>
      </c>
      <c r="C17" s="89">
        <v>67</v>
      </c>
      <c r="D17" s="91">
        <v>105</v>
      </c>
      <c r="E17" s="91">
        <v>2</v>
      </c>
      <c r="F17" s="178">
        <v>0</v>
      </c>
      <c r="G17" s="182">
        <v>174</v>
      </c>
      <c r="H17" s="89">
        <v>689</v>
      </c>
      <c r="I17" s="91">
        <v>1205</v>
      </c>
      <c r="J17" s="91">
        <v>66</v>
      </c>
      <c r="K17" s="178">
        <v>0</v>
      </c>
      <c r="L17" s="182">
        <v>1960</v>
      </c>
      <c r="M17" s="89">
        <v>311</v>
      </c>
      <c r="N17" s="91">
        <v>569</v>
      </c>
      <c r="O17" s="91">
        <v>54</v>
      </c>
      <c r="P17" s="178">
        <v>0</v>
      </c>
      <c r="Q17" s="182">
        <v>934</v>
      </c>
      <c r="R17" s="182">
        <v>3068</v>
      </c>
      <c r="S17" s="94"/>
    </row>
    <row r="18" spans="2:19" ht="21.9" customHeight="1" thickBot="1" x14ac:dyDescent="0.35">
      <c r="B18" s="174" t="s">
        <v>97</v>
      </c>
      <c r="C18" s="89">
        <v>66</v>
      </c>
      <c r="D18" s="91">
        <v>91</v>
      </c>
      <c r="E18" s="91">
        <v>1</v>
      </c>
      <c r="F18" s="178">
        <v>0</v>
      </c>
      <c r="G18" s="182">
        <v>158</v>
      </c>
      <c r="H18" s="89">
        <v>656</v>
      </c>
      <c r="I18" s="91">
        <v>1008</v>
      </c>
      <c r="J18" s="91">
        <v>45</v>
      </c>
      <c r="K18" s="178">
        <v>0</v>
      </c>
      <c r="L18" s="182">
        <v>1709</v>
      </c>
      <c r="M18" s="89">
        <v>251</v>
      </c>
      <c r="N18" s="91">
        <v>466</v>
      </c>
      <c r="O18" s="91">
        <v>49</v>
      </c>
      <c r="P18" s="178">
        <v>0</v>
      </c>
      <c r="Q18" s="182">
        <v>766</v>
      </c>
      <c r="R18" s="182">
        <v>2633</v>
      </c>
      <c r="S18" s="94"/>
    </row>
    <row r="19" spans="2:19" ht="21.9" customHeight="1" thickTop="1" thickBot="1" x14ac:dyDescent="0.3">
      <c r="B19" s="99" t="s">
        <v>31</v>
      </c>
      <c r="C19" s="154">
        <v>878</v>
      </c>
      <c r="D19" s="155">
        <v>1373</v>
      </c>
      <c r="E19" s="155">
        <v>11</v>
      </c>
      <c r="F19" s="183">
        <v>0</v>
      </c>
      <c r="G19" s="156">
        <v>2262</v>
      </c>
      <c r="H19" s="154">
        <v>8002</v>
      </c>
      <c r="I19" s="155">
        <v>14523</v>
      </c>
      <c r="J19" s="155">
        <v>680</v>
      </c>
      <c r="K19" s="183">
        <v>1</v>
      </c>
      <c r="L19" s="156">
        <v>23206</v>
      </c>
      <c r="M19" s="154">
        <v>3732</v>
      </c>
      <c r="N19" s="155">
        <v>6898</v>
      </c>
      <c r="O19" s="155">
        <v>566</v>
      </c>
      <c r="P19" s="183">
        <v>1</v>
      </c>
      <c r="Q19" s="156">
        <v>11197</v>
      </c>
      <c r="R19" s="156">
        <v>36665</v>
      </c>
      <c r="S19" s="105"/>
    </row>
    <row r="20" spans="2:19" s="81" customFormat="1" ht="21.9" customHeight="1" thickTop="1" thickBot="1" x14ac:dyDescent="0.3">
      <c r="B20" s="116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</row>
    <row r="21" spans="2:19" s="81" customFormat="1" ht="21.9" customHeight="1" thickTop="1" x14ac:dyDescent="0.25">
      <c r="B21" s="119" t="s">
        <v>217</v>
      </c>
      <c r="C21" s="120"/>
      <c r="D21" s="120"/>
      <c r="E21" s="121"/>
      <c r="F21" s="175"/>
      <c r="G21" s="122"/>
      <c r="H21" s="122"/>
      <c r="I21" s="122"/>
      <c r="J21" s="175"/>
      <c r="K21" s="122"/>
      <c r="L21" s="122"/>
    </row>
    <row r="22" spans="2:19" s="81" customFormat="1" ht="21.9" customHeight="1" thickBot="1" x14ac:dyDescent="0.35">
      <c r="B22" s="124" t="s">
        <v>250</v>
      </c>
      <c r="C22" s="125"/>
      <c r="D22" s="125"/>
      <c r="E22" s="126"/>
      <c r="F22" s="122"/>
      <c r="G22" s="122"/>
      <c r="H22" s="122"/>
      <c r="I22" s="122"/>
      <c r="J22" s="122"/>
      <c r="K22" s="122"/>
      <c r="L22" s="122"/>
    </row>
    <row r="23" spans="2:19" s="81" customFormat="1" ht="15.75" thickTop="1" x14ac:dyDescent="0.25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2:19" s="81" customFormat="1" ht="15" x14ac:dyDescent="0.25"/>
    <row r="25" spans="2:19" s="81" customFormat="1" ht="15" x14ac:dyDescent="0.25"/>
    <row r="26" spans="2:19" s="81" customFormat="1" x14ac:dyDescent="0.3"/>
    <row r="27" spans="2:19" s="81" customFormat="1" x14ac:dyDescent="0.3"/>
    <row r="28" spans="2:19" s="81" customFormat="1" x14ac:dyDescent="0.3"/>
    <row r="29" spans="2:19" s="81" customFormat="1" x14ac:dyDescent="0.3"/>
    <row r="30" spans="2:19" s="81" customFormat="1" x14ac:dyDescent="0.3"/>
    <row r="31" spans="2:19" s="81" customFormat="1" x14ac:dyDescent="0.3"/>
    <row r="32" spans="2:19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  <row r="635" s="81" customFormat="1" x14ac:dyDescent="0.3"/>
    <row r="636" s="81" customFormat="1" x14ac:dyDescent="0.3"/>
    <row r="637" s="81" customFormat="1" x14ac:dyDescent="0.3"/>
    <row r="638" s="81" customFormat="1" x14ac:dyDescent="0.3"/>
    <row r="639" s="81" customFormat="1" x14ac:dyDescent="0.3"/>
    <row r="640" s="81" customFormat="1" x14ac:dyDescent="0.3"/>
    <row r="641" s="81" customFormat="1" x14ac:dyDescent="0.3"/>
    <row r="642" s="81" customFormat="1" x14ac:dyDescent="0.3"/>
    <row r="643" s="81" customFormat="1" x14ac:dyDescent="0.3"/>
    <row r="644" s="81" customFormat="1" x14ac:dyDescent="0.3"/>
    <row r="645" s="81" customFormat="1" x14ac:dyDescent="0.3"/>
    <row r="646" s="81" customFormat="1" x14ac:dyDescent="0.3"/>
    <row r="647" s="81" customFormat="1" x14ac:dyDescent="0.3"/>
    <row r="648" s="81" customFormat="1" x14ac:dyDescent="0.3"/>
    <row r="649" s="81" customFormat="1" x14ac:dyDescent="0.3"/>
    <row r="650" s="81" customFormat="1" x14ac:dyDescent="0.3"/>
    <row r="651" s="81" customFormat="1" x14ac:dyDescent="0.3"/>
    <row r="652" s="81" customFormat="1" x14ac:dyDescent="0.3"/>
    <row r="653" s="81" customFormat="1" x14ac:dyDescent="0.3"/>
    <row r="654" s="81" customFormat="1" x14ac:dyDescent="0.3"/>
    <row r="655" s="81" customFormat="1" x14ac:dyDescent="0.3"/>
    <row r="656" s="81" customFormat="1" x14ac:dyDescent="0.3"/>
    <row r="657" s="81" customFormat="1" x14ac:dyDescent="0.3"/>
    <row r="658" s="81" customFormat="1" x14ac:dyDescent="0.3"/>
    <row r="659" s="81" customFormat="1" x14ac:dyDescent="0.3"/>
    <row r="660" s="81" customFormat="1" x14ac:dyDescent="0.3"/>
    <row r="661" s="81" customFormat="1" x14ac:dyDescent="0.3"/>
    <row r="662" s="81" customFormat="1" x14ac:dyDescent="0.3"/>
    <row r="663" s="81" customFormat="1" x14ac:dyDescent="0.3"/>
    <row r="664" s="81" customFormat="1" x14ac:dyDescent="0.3"/>
    <row r="665" s="81" customFormat="1" x14ac:dyDescent="0.3"/>
    <row r="666" s="81" customFormat="1" x14ac:dyDescent="0.3"/>
    <row r="667" s="81" customFormat="1" x14ac:dyDescent="0.3"/>
    <row r="668" s="81" customFormat="1" x14ac:dyDescent="0.3"/>
    <row r="669" s="81" customFormat="1" x14ac:dyDescent="0.3"/>
    <row r="670" s="81" customFormat="1" x14ac:dyDescent="0.3"/>
    <row r="671" s="81" customFormat="1" x14ac:dyDescent="0.3"/>
    <row r="672" s="81" customFormat="1" x14ac:dyDescent="0.3"/>
    <row r="673" s="81" customFormat="1" x14ac:dyDescent="0.3"/>
    <row r="674" s="81" customFormat="1" x14ac:dyDescent="0.3"/>
    <row r="675" s="81" customFormat="1" x14ac:dyDescent="0.3"/>
    <row r="676" s="81" customFormat="1" x14ac:dyDescent="0.3"/>
    <row r="677" s="81" customFormat="1" x14ac:dyDescent="0.3"/>
    <row r="678" s="81" customFormat="1" x14ac:dyDescent="0.3"/>
    <row r="679" s="81" customFormat="1" x14ac:dyDescent="0.3"/>
    <row r="680" s="81" customFormat="1" x14ac:dyDescent="0.3"/>
    <row r="681" s="81" customFormat="1" x14ac:dyDescent="0.3"/>
    <row r="682" s="81" customFormat="1" x14ac:dyDescent="0.3"/>
    <row r="683" s="81" customFormat="1" x14ac:dyDescent="0.3"/>
    <row r="684" s="81" customFormat="1" x14ac:dyDescent="0.3"/>
    <row r="685" s="81" customFormat="1" x14ac:dyDescent="0.3"/>
    <row r="686" s="81" customFormat="1" x14ac:dyDescent="0.3"/>
    <row r="687" s="81" customFormat="1" x14ac:dyDescent="0.3"/>
    <row r="688" s="81" customFormat="1" x14ac:dyDescent="0.3"/>
    <row r="689" s="81" customFormat="1" x14ac:dyDescent="0.3"/>
    <row r="690" s="81" customFormat="1" x14ac:dyDescent="0.3"/>
    <row r="691" s="81" customFormat="1" x14ac:dyDescent="0.3"/>
    <row r="692" s="81" customFormat="1" x14ac:dyDescent="0.3"/>
    <row r="693" s="81" customFormat="1" x14ac:dyDescent="0.3"/>
    <row r="694" s="81" customFormat="1" x14ac:dyDescent="0.3"/>
    <row r="695" s="81" customFormat="1" x14ac:dyDescent="0.3"/>
    <row r="696" s="81" customFormat="1" x14ac:dyDescent="0.3"/>
    <row r="697" s="81" customFormat="1" x14ac:dyDescent="0.3"/>
    <row r="698" s="81" customFormat="1" x14ac:dyDescent="0.3"/>
    <row r="699" s="81" customFormat="1" x14ac:dyDescent="0.3"/>
    <row r="700" s="81" customFormat="1" x14ac:dyDescent="0.3"/>
    <row r="701" s="81" customFormat="1" x14ac:dyDescent="0.3"/>
    <row r="702" s="81" customFormat="1" x14ac:dyDescent="0.3"/>
    <row r="703" s="81" customFormat="1" x14ac:dyDescent="0.3"/>
    <row r="704" s="81" customFormat="1" x14ac:dyDescent="0.3"/>
    <row r="705" s="81" customFormat="1" x14ac:dyDescent="0.3"/>
    <row r="706" s="81" customFormat="1" x14ac:dyDescent="0.3"/>
    <row r="707" s="81" customFormat="1" x14ac:dyDescent="0.3"/>
    <row r="708" s="81" customFormat="1" x14ac:dyDescent="0.3"/>
    <row r="709" s="81" customFormat="1" x14ac:dyDescent="0.3"/>
    <row r="710" s="81" customFormat="1" x14ac:dyDescent="0.3"/>
    <row r="711" s="81" customFormat="1" x14ac:dyDescent="0.3"/>
    <row r="712" s="81" customFormat="1" x14ac:dyDescent="0.3"/>
    <row r="713" s="81" customFormat="1" x14ac:dyDescent="0.3"/>
    <row r="714" s="81" customFormat="1" x14ac:dyDescent="0.3"/>
    <row r="715" s="81" customFormat="1" x14ac:dyDescent="0.3"/>
    <row r="716" s="81" customFormat="1" x14ac:dyDescent="0.3"/>
    <row r="717" s="81" customFormat="1" x14ac:dyDescent="0.3"/>
    <row r="718" s="81" customFormat="1" x14ac:dyDescent="0.3"/>
    <row r="719" s="81" customFormat="1" x14ac:dyDescent="0.3"/>
    <row r="720" s="81" customFormat="1" x14ac:dyDescent="0.3"/>
    <row r="721" s="81" customFormat="1" x14ac:dyDescent="0.3"/>
    <row r="722" s="81" customFormat="1" x14ac:dyDescent="0.3"/>
    <row r="723" s="81" customFormat="1" x14ac:dyDescent="0.3"/>
    <row r="724" s="81" customFormat="1" x14ac:dyDescent="0.3"/>
    <row r="725" s="81" customFormat="1" x14ac:dyDescent="0.3"/>
    <row r="726" s="81" customFormat="1" x14ac:dyDescent="0.3"/>
    <row r="727" s="81" customFormat="1" x14ac:dyDescent="0.3"/>
    <row r="728" s="81" customFormat="1" x14ac:dyDescent="0.3"/>
    <row r="729" s="81" customFormat="1" x14ac:dyDescent="0.3"/>
    <row r="730" s="81" customFormat="1" x14ac:dyDescent="0.3"/>
    <row r="731" s="81" customFormat="1" x14ac:dyDescent="0.3"/>
    <row r="732" s="81" customFormat="1" x14ac:dyDescent="0.3"/>
    <row r="733" s="81" customFormat="1" x14ac:dyDescent="0.3"/>
    <row r="734" s="81" customFormat="1" x14ac:dyDescent="0.3"/>
    <row r="735" s="81" customFormat="1" x14ac:dyDescent="0.3"/>
    <row r="736" s="81" customFormat="1" x14ac:dyDescent="0.3"/>
    <row r="737" s="81" customFormat="1" x14ac:dyDescent="0.3"/>
    <row r="738" s="81" customFormat="1" x14ac:dyDescent="0.3"/>
    <row r="739" s="81" customFormat="1" x14ac:dyDescent="0.3"/>
    <row r="740" s="81" customFormat="1" x14ac:dyDescent="0.3"/>
    <row r="741" s="81" customFormat="1" x14ac:dyDescent="0.3"/>
    <row r="742" s="81" customFormat="1" x14ac:dyDescent="0.3"/>
    <row r="743" s="81" customFormat="1" x14ac:dyDescent="0.3"/>
    <row r="744" s="81" customFormat="1" x14ac:dyDescent="0.3"/>
    <row r="745" s="81" customFormat="1" x14ac:dyDescent="0.3"/>
    <row r="746" s="81" customFormat="1" x14ac:dyDescent="0.3"/>
    <row r="747" s="81" customFormat="1" x14ac:dyDescent="0.3"/>
  </sheetData>
  <mergeCells count="13"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Q637"/>
  <sheetViews>
    <sheetView topLeftCell="N9" zoomScale="80" zoomScaleNormal="80" workbookViewId="0">
      <selection activeCell="C7" sqref="C7:R19"/>
    </sheetView>
  </sheetViews>
  <sheetFormatPr defaultColWidth="11.44140625" defaultRowHeight="14.4" x14ac:dyDescent="0.3"/>
  <cols>
    <col min="1" max="1" width="2.6640625" style="81" customWidth="1"/>
    <col min="2" max="2" width="15.6640625" style="63" customWidth="1"/>
    <col min="3" max="18" width="12.6640625" style="63" customWidth="1"/>
    <col min="19" max="173" width="11.44140625" style="81" customWidth="1"/>
    <col min="174" max="16384" width="11.44140625" style="63"/>
  </cols>
  <sheetData>
    <row r="1" spans="2:19" s="81" customFormat="1" ht="15.75" thickBot="1" x14ac:dyDescent="0.3"/>
    <row r="2" spans="2:19" ht="21.9" customHeight="1" thickTop="1" thickBot="1" x14ac:dyDescent="0.35">
      <c r="B2" s="271" t="s">
        <v>301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</row>
    <row r="3" spans="2:19" ht="21.9" customHeight="1" thickTop="1" thickBot="1" x14ac:dyDescent="0.35">
      <c r="B3" s="274" t="s">
        <v>248</v>
      </c>
      <c r="C3" s="343" t="s">
        <v>39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4"/>
    </row>
    <row r="4" spans="2:19" ht="21.9" customHeight="1" thickTop="1" thickBot="1" x14ac:dyDescent="0.35">
      <c r="B4" s="310"/>
      <c r="C4" s="290" t="s">
        <v>98</v>
      </c>
      <c r="D4" s="285"/>
      <c r="E4" s="285"/>
      <c r="F4" s="285"/>
      <c r="G4" s="295"/>
      <c r="H4" s="290" t="s">
        <v>99</v>
      </c>
      <c r="I4" s="285"/>
      <c r="J4" s="285"/>
      <c r="K4" s="285"/>
      <c r="L4" s="295"/>
      <c r="M4" s="290" t="s">
        <v>42</v>
      </c>
      <c r="N4" s="285"/>
      <c r="O4" s="285"/>
      <c r="P4" s="285"/>
      <c r="Q4" s="295"/>
      <c r="R4" s="265" t="s">
        <v>31</v>
      </c>
    </row>
    <row r="5" spans="2:19" ht="21.9" customHeight="1" thickTop="1" thickBot="1" x14ac:dyDescent="0.35">
      <c r="B5" s="310"/>
      <c r="C5" s="290" t="s">
        <v>81</v>
      </c>
      <c r="D5" s="335"/>
      <c r="E5" s="335"/>
      <c r="F5" s="335"/>
      <c r="G5" s="274" t="s">
        <v>31</v>
      </c>
      <c r="H5" s="290" t="s">
        <v>81</v>
      </c>
      <c r="I5" s="335"/>
      <c r="J5" s="335"/>
      <c r="K5" s="335"/>
      <c r="L5" s="274" t="s">
        <v>31</v>
      </c>
      <c r="M5" s="290" t="s">
        <v>81</v>
      </c>
      <c r="N5" s="335"/>
      <c r="O5" s="335"/>
      <c r="P5" s="335"/>
      <c r="Q5" s="274" t="s">
        <v>31</v>
      </c>
      <c r="R5" s="266"/>
    </row>
    <row r="6" spans="2:19" ht="39.75" customHeight="1" thickTop="1" thickBot="1" x14ac:dyDescent="0.35">
      <c r="B6" s="311"/>
      <c r="C6" s="84" t="s">
        <v>33</v>
      </c>
      <c r="D6" s="86" t="s">
        <v>194</v>
      </c>
      <c r="E6" s="86" t="s">
        <v>195</v>
      </c>
      <c r="F6" s="145" t="s">
        <v>34</v>
      </c>
      <c r="G6" s="311"/>
      <c r="H6" s="84" t="s">
        <v>33</v>
      </c>
      <c r="I6" s="86" t="s">
        <v>194</v>
      </c>
      <c r="J6" s="86" t="s">
        <v>195</v>
      </c>
      <c r="K6" s="145" t="s">
        <v>34</v>
      </c>
      <c r="L6" s="311"/>
      <c r="M6" s="84" t="s">
        <v>33</v>
      </c>
      <c r="N6" s="86" t="s">
        <v>194</v>
      </c>
      <c r="O6" s="86" t="s">
        <v>195</v>
      </c>
      <c r="P6" s="145" t="s">
        <v>34</v>
      </c>
      <c r="Q6" s="311"/>
      <c r="R6" s="267"/>
    </row>
    <row r="7" spans="2:19" ht="21.9" customHeight="1" thickTop="1" x14ac:dyDescent="0.25">
      <c r="B7" s="173" t="s">
        <v>86</v>
      </c>
      <c r="C7" s="184">
        <v>7.289293849658314E-2</v>
      </c>
      <c r="D7" s="185">
        <v>7.938820101966497E-2</v>
      </c>
      <c r="E7" s="185">
        <v>9.0909090909090912E-2</v>
      </c>
      <c r="F7" s="186">
        <v>0</v>
      </c>
      <c r="G7" s="204">
        <v>7.6923076923076927E-2</v>
      </c>
      <c r="H7" s="184">
        <v>9.0977255686078479E-2</v>
      </c>
      <c r="I7" s="185">
        <v>0.10466157130069545</v>
      </c>
      <c r="J7" s="185">
        <v>0.1</v>
      </c>
      <c r="K7" s="186">
        <v>0</v>
      </c>
      <c r="L7" s="204">
        <v>9.9801775402913045E-2</v>
      </c>
      <c r="M7" s="184">
        <v>0.10101822079314041</v>
      </c>
      <c r="N7" s="185">
        <v>0.11220643664830386</v>
      </c>
      <c r="O7" s="185">
        <v>0.12190812720848057</v>
      </c>
      <c r="P7" s="186">
        <v>0</v>
      </c>
      <c r="Q7" s="205">
        <v>0.10895775654193088</v>
      </c>
      <c r="R7" s="205">
        <v>0.10118641756443475</v>
      </c>
      <c r="S7" s="94"/>
    </row>
    <row r="8" spans="2:19" ht="21.9" customHeight="1" x14ac:dyDescent="0.3">
      <c r="B8" s="174" t="s">
        <v>87</v>
      </c>
      <c r="C8" s="184">
        <v>8.3143507972665148E-2</v>
      </c>
      <c r="D8" s="185">
        <v>7.2104879825200294E-2</v>
      </c>
      <c r="E8" s="185">
        <v>9.0909090909090912E-2</v>
      </c>
      <c r="F8" s="186">
        <v>0</v>
      </c>
      <c r="G8" s="205">
        <v>7.6480990274093719E-2</v>
      </c>
      <c r="H8" s="184">
        <v>9.3226693326668331E-2</v>
      </c>
      <c r="I8" s="185">
        <v>8.3247262962197893E-2</v>
      </c>
      <c r="J8" s="185">
        <v>0.10294117647058823</v>
      </c>
      <c r="K8" s="186">
        <v>0</v>
      </c>
      <c r="L8" s="205">
        <v>8.7261915021977068E-2</v>
      </c>
      <c r="M8" s="184">
        <v>8.9764201500535906E-2</v>
      </c>
      <c r="N8" s="185">
        <v>8.6111916497535523E-2</v>
      </c>
      <c r="O8" s="185">
        <v>8.4805653710247356E-2</v>
      </c>
      <c r="P8" s="186">
        <v>0</v>
      </c>
      <c r="Q8" s="205">
        <v>8.7255514870054479E-2</v>
      </c>
      <c r="R8" s="205">
        <v>8.659484522023729E-2</v>
      </c>
      <c r="S8" s="94"/>
    </row>
    <row r="9" spans="2:19" ht="21.9" customHeight="1" x14ac:dyDescent="0.25">
      <c r="B9" s="174" t="s">
        <v>88</v>
      </c>
      <c r="C9" s="184">
        <v>8.3143507972665148E-2</v>
      </c>
      <c r="D9" s="185">
        <v>6.6278222869628547E-2</v>
      </c>
      <c r="E9" s="185">
        <v>9.0909090909090912E-2</v>
      </c>
      <c r="F9" s="186">
        <v>0</v>
      </c>
      <c r="G9" s="205">
        <v>7.2944297082228118E-2</v>
      </c>
      <c r="H9" s="184">
        <v>8.3729067733066737E-2</v>
      </c>
      <c r="I9" s="185">
        <v>8.9375473387041243E-2</v>
      </c>
      <c r="J9" s="185">
        <v>0.1</v>
      </c>
      <c r="K9" s="186">
        <v>1</v>
      </c>
      <c r="L9" s="205">
        <v>8.7779022666551756E-2</v>
      </c>
      <c r="M9" s="184">
        <v>8.5209003215434079E-2</v>
      </c>
      <c r="N9" s="185">
        <v>8.9881124963757608E-2</v>
      </c>
      <c r="O9" s="185">
        <v>6.7137809187279157E-2</v>
      </c>
      <c r="P9" s="186">
        <v>0</v>
      </c>
      <c r="Q9" s="205">
        <v>8.7166205233544694E-2</v>
      </c>
      <c r="R9" s="205">
        <v>8.6676667121232787E-2</v>
      </c>
      <c r="S9" s="94"/>
    </row>
    <row r="10" spans="2:19" ht="21.9" customHeight="1" x14ac:dyDescent="0.25">
      <c r="B10" s="174" t="s">
        <v>89</v>
      </c>
      <c r="C10" s="184">
        <v>7.9726651480637817E-2</v>
      </c>
      <c r="D10" s="185">
        <v>7.064821558630735E-2</v>
      </c>
      <c r="E10" s="185">
        <v>9.0909090909090912E-2</v>
      </c>
      <c r="F10" s="186">
        <v>0</v>
      </c>
      <c r="G10" s="205">
        <v>7.4270557029177717E-2</v>
      </c>
      <c r="H10" s="184">
        <v>7.1607098225443644E-2</v>
      </c>
      <c r="I10" s="185">
        <v>8.0011017007505333E-2</v>
      </c>
      <c r="J10" s="185">
        <v>7.6470588235294124E-2</v>
      </c>
      <c r="K10" s="186">
        <v>0</v>
      </c>
      <c r="L10" s="205">
        <v>7.7005946737912612E-2</v>
      </c>
      <c r="M10" s="184">
        <v>7.0203644158628078E-2</v>
      </c>
      <c r="N10" s="185">
        <v>8.0893012467381856E-2</v>
      </c>
      <c r="O10" s="185">
        <v>7.0671378091872794E-2</v>
      </c>
      <c r="P10" s="186">
        <v>0</v>
      </c>
      <c r="Q10" s="205">
        <v>7.6806287398410292E-2</v>
      </c>
      <c r="R10" s="205">
        <v>7.6776217100777311E-2</v>
      </c>
      <c r="S10" s="94"/>
    </row>
    <row r="11" spans="2:19" ht="21.9" customHeight="1" x14ac:dyDescent="0.25">
      <c r="B11" s="174" t="s">
        <v>90</v>
      </c>
      <c r="C11" s="184">
        <v>7.5170842824601361E-2</v>
      </c>
      <c r="D11" s="185">
        <v>7.5746540422432632E-2</v>
      </c>
      <c r="E11" s="185">
        <v>9.0909090909090912E-2</v>
      </c>
      <c r="F11" s="186">
        <v>0</v>
      </c>
      <c r="G11" s="205">
        <v>7.5596816976127315E-2</v>
      </c>
      <c r="H11" s="184">
        <v>0.10134966258435391</v>
      </c>
      <c r="I11" s="185">
        <v>9.0614886731391592E-2</v>
      </c>
      <c r="J11" s="185">
        <v>7.3529411764705885E-2</v>
      </c>
      <c r="K11" s="186">
        <v>0</v>
      </c>
      <c r="L11" s="205">
        <v>9.3811945186589682E-2</v>
      </c>
      <c r="M11" s="184">
        <v>9.4319399785637734E-2</v>
      </c>
      <c r="N11" s="185">
        <v>8.9591185850971297E-2</v>
      </c>
      <c r="O11" s="185">
        <v>7.7738515901060068E-2</v>
      </c>
      <c r="P11" s="186">
        <v>0</v>
      </c>
      <c r="Q11" s="205">
        <v>9.0559971420916319E-2</v>
      </c>
      <c r="R11" s="205">
        <v>9.1695077048956769E-2</v>
      </c>
      <c r="S11" s="94"/>
    </row>
    <row r="12" spans="2:19" ht="21.9" customHeight="1" x14ac:dyDescent="0.25">
      <c r="B12" s="174" t="s">
        <v>91</v>
      </c>
      <c r="C12" s="184">
        <v>7.7448747152619596E-2</v>
      </c>
      <c r="D12" s="185">
        <v>7.064821558630735E-2</v>
      </c>
      <c r="E12" s="185">
        <v>0</v>
      </c>
      <c r="F12" s="186">
        <v>0</v>
      </c>
      <c r="G12" s="205">
        <v>7.2944297082228118E-2</v>
      </c>
      <c r="H12" s="184">
        <v>9.3351662084478884E-2</v>
      </c>
      <c r="I12" s="185">
        <v>7.7463334021896299E-2</v>
      </c>
      <c r="J12" s="185">
        <v>6.3235294117647056E-2</v>
      </c>
      <c r="K12" s="186">
        <v>0</v>
      </c>
      <c r="L12" s="205">
        <v>8.2521761613375849E-2</v>
      </c>
      <c r="M12" s="184">
        <v>0.10664523043944266</v>
      </c>
      <c r="N12" s="185">
        <v>7.625398666280081E-2</v>
      </c>
      <c r="O12" s="185">
        <v>7.0671378091872794E-2</v>
      </c>
      <c r="P12" s="186">
        <v>0</v>
      </c>
      <c r="Q12" s="205">
        <v>8.6094489595427343E-2</v>
      </c>
      <c r="R12" s="205">
        <v>8.3021955543433792E-2</v>
      </c>
      <c r="S12" s="94"/>
    </row>
    <row r="13" spans="2:19" ht="21.9" customHeight="1" x14ac:dyDescent="0.25">
      <c r="B13" s="174" t="s">
        <v>92</v>
      </c>
      <c r="C13" s="184">
        <v>0.12414578587699317</v>
      </c>
      <c r="D13" s="185">
        <v>0.12891478514202476</v>
      </c>
      <c r="E13" s="185">
        <v>0</v>
      </c>
      <c r="F13" s="186">
        <v>0</v>
      </c>
      <c r="G13" s="205">
        <v>0.12643678160919541</v>
      </c>
      <c r="H13" s="184">
        <v>5.6360909772556859E-2</v>
      </c>
      <c r="I13" s="185">
        <v>6.6859464298010055E-2</v>
      </c>
      <c r="J13" s="185">
        <v>5.2941176470588235E-2</v>
      </c>
      <c r="K13" s="186">
        <v>0</v>
      </c>
      <c r="L13" s="205">
        <v>6.2828578815823488E-2</v>
      </c>
      <c r="M13" s="184">
        <v>5.4662379421221867E-2</v>
      </c>
      <c r="N13" s="185">
        <v>6.3061757031023485E-2</v>
      </c>
      <c r="O13" s="185">
        <v>4.2402826855123678E-2</v>
      </c>
      <c r="P13" s="186">
        <v>0</v>
      </c>
      <c r="Q13" s="205">
        <v>5.9301598642493528E-2</v>
      </c>
      <c r="R13" s="205">
        <v>6.5675712532387839E-2</v>
      </c>
      <c r="S13" s="94"/>
    </row>
    <row r="14" spans="2:19" ht="21.9" customHeight="1" x14ac:dyDescent="0.3">
      <c r="B14" s="174" t="s">
        <v>93</v>
      </c>
      <c r="C14" s="184">
        <v>9.6810933940774488E-2</v>
      </c>
      <c r="D14" s="185">
        <v>0.10779315367807721</v>
      </c>
      <c r="E14" s="185">
        <v>9.0909090909090912E-2</v>
      </c>
      <c r="F14" s="186">
        <v>0</v>
      </c>
      <c r="G14" s="205">
        <v>0.10344827586206896</v>
      </c>
      <c r="H14" s="184">
        <v>5.1862034491377156E-2</v>
      </c>
      <c r="I14" s="185">
        <v>6.2865799077325618E-2</v>
      </c>
      <c r="J14" s="185">
        <v>4.8529411764705883E-2</v>
      </c>
      <c r="K14" s="186">
        <v>0</v>
      </c>
      <c r="L14" s="205">
        <v>5.8648625355511505E-2</v>
      </c>
      <c r="M14" s="184">
        <v>5.6806002143622719E-2</v>
      </c>
      <c r="N14" s="185">
        <v>5.4943461873006666E-2</v>
      </c>
      <c r="O14" s="185">
        <v>5.8303886925795051E-2</v>
      </c>
      <c r="P14" s="186">
        <v>0</v>
      </c>
      <c r="Q14" s="205">
        <v>5.5729213182102347E-2</v>
      </c>
      <c r="R14" s="205">
        <v>6.0520932769671347E-2</v>
      </c>
      <c r="S14" s="94"/>
    </row>
    <row r="15" spans="2:19" ht="21.9" customHeight="1" x14ac:dyDescent="0.25">
      <c r="B15" s="174" t="s">
        <v>94</v>
      </c>
      <c r="C15" s="184">
        <v>7.0615034168564919E-2</v>
      </c>
      <c r="D15" s="185">
        <v>8.885651857246904E-2</v>
      </c>
      <c r="E15" s="185">
        <v>0.18181818181818182</v>
      </c>
      <c r="F15" s="186">
        <v>0</v>
      </c>
      <c r="G15" s="205">
        <v>8.2228116710875335E-2</v>
      </c>
      <c r="H15" s="184">
        <v>9.0602349412646832E-2</v>
      </c>
      <c r="I15" s="185">
        <v>9.3162569717000626E-2</v>
      </c>
      <c r="J15" s="185">
        <v>0.12205882352941176</v>
      </c>
      <c r="K15" s="186">
        <v>0</v>
      </c>
      <c r="L15" s="205">
        <v>9.3122468327156774E-2</v>
      </c>
      <c r="M15" s="184">
        <v>9.3247588424437297E-2</v>
      </c>
      <c r="N15" s="185">
        <v>9.6984633227022332E-2</v>
      </c>
      <c r="O15" s="185">
        <v>0.12544169611307421</v>
      </c>
      <c r="P15" s="186">
        <v>0</v>
      </c>
      <c r="Q15" s="205">
        <v>9.7168884522639998E-2</v>
      </c>
      <c r="R15" s="205">
        <v>9.3686076639847266E-2</v>
      </c>
      <c r="S15" s="94"/>
    </row>
    <row r="16" spans="2:19" ht="21.9" customHeight="1" x14ac:dyDescent="0.25">
      <c r="B16" s="174" t="s">
        <v>95</v>
      </c>
      <c r="C16" s="184">
        <v>8.5421412300683369E-2</v>
      </c>
      <c r="D16" s="185">
        <v>9.6868171886380194E-2</v>
      </c>
      <c r="E16" s="185">
        <v>0</v>
      </c>
      <c r="F16" s="186">
        <v>0</v>
      </c>
      <c r="G16" s="205">
        <v>9.1954022988505746E-2</v>
      </c>
      <c r="H16" s="184">
        <v>9.8850287428142961E-2</v>
      </c>
      <c r="I16" s="185">
        <v>9.9359636438752327E-2</v>
      </c>
      <c r="J16" s="185">
        <v>9.7058823529411767E-2</v>
      </c>
      <c r="K16" s="186">
        <v>0</v>
      </c>
      <c r="L16" s="205">
        <v>9.9112298543480137E-2</v>
      </c>
      <c r="M16" s="184">
        <v>9.7534833869239015E-2</v>
      </c>
      <c r="N16" s="185">
        <v>0.10002899391127863</v>
      </c>
      <c r="O16" s="185">
        <v>9.8939929328621903E-2</v>
      </c>
      <c r="P16" s="186">
        <v>0</v>
      </c>
      <c r="Q16" s="205">
        <v>9.9133696525855144E-2</v>
      </c>
      <c r="R16" s="205">
        <v>9.8677212600572758E-2</v>
      </c>
      <c r="S16" s="94"/>
    </row>
    <row r="17" spans="2:19" ht="21.9" customHeight="1" x14ac:dyDescent="0.25">
      <c r="B17" s="174" t="s">
        <v>96</v>
      </c>
      <c r="C17" s="184">
        <v>7.6309794988610472E-2</v>
      </c>
      <c r="D17" s="185">
        <v>7.6474872541879096E-2</v>
      </c>
      <c r="E17" s="185">
        <v>0.18181818181818182</v>
      </c>
      <c r="F17" s="186">
        <v>0</v>
      </c>
      <c r="G17" s="205">
        <v>7.6923076923076927E-2</v>
      </c>
      <c r="H17" s="184">
        <v>8.6103474131467128E-2</v>
      </c>
      <c r="I17" s="185">
        <v>8.2971837774564489E-2</v>
      </c>
      <c r="J17" s="185">
        <v>9.7058823529411767E-2</v>
      </c>
      <c r="K17" s="186">
        <v>0</v>
      </c>
      <c r="L17" s="205">
        <v>8.4460915280530902E-2</v>
      </c>
      <c r="M17" s="184">
        <v>8.3333333333333329E-2</v>
      </c>
      <c r="N17" s="185">
        <v>8.2487677587706587E-2</v>
      </c>
      <c r="O17" s="185">
        <v>9.5406360424028266E-2</v>
      </c>
      <c r="P17" s="186">
        <v>1</v>
      </c>
      <c r="Q17" s="205">
        <v>8.3415200500133971E-2</v>
      </c>
      <c r="R17" s="205">
        <v>8.367653075139779E-2</v>
      </c>
      <c r="S17" s="94"/>
    </row>
    <row r="18" spans="2:19" ht="21.9" customHeight="1" thickBot="1" x14ac:dyDescent="0.35">
      <c r="B18" s="174" t="s">
        <v>97</v>
      </c>
      <c r="C18" s="184">
        <v>7.5170842824601361E-2</v>
      </c>
      <c r="D18" s="185">
        <v>6.6278222869628547E-2</v>
      </c>
      <c r="E18" s="185">
        <v>9.0909090909090912E-2</v>
      </c>
      <c r="F18" s="186">
        <v>0</v>
      </c>
      <c r="G18" s="205">
        <v>6.9849690539345713E-2</v>
      </c>
      <c r="H18" s="184">
        <v>8.1979505123719071E-2</v>
      </c>
      <c r="I18" s="185">
        <v>6.9407147283619089E-2</v>
      </c>
      <c r="J18" s="185">
        <v>6.6176470588235295E-2</v>
      </c>
      <c r="K18" s="186">
        <v>0</v>
      </c>
      <c r="L18" s="205">
        <v>7.3644747048177195E-2</v>
      </c>
      <c r="M18" s="184">
        <v>6.7256162915326906E-2</v>
      </c>
      <c r="N18" s="185">
        <v>6.7555813279211369E-2</v>
      </c>
      <c r="O18" s="185">
        <v>8.6572438162544174E-2</v>
      </c>
      <c r="P18" s="186">
        <v>0</v>
      </c>
      <c r="Q18" s="205">
        <v>6.8411181566491022E-2</v>
      </c>
      <c r="R18" s="205">
        <v>7.1812355107050321E-2</v>
      </c>
      <c r="S18" s="94"/>
    </row>
    <row r="19" spans="2:19" ht="21.9" customHeight="1" thickTop="1" thickBot="1" x14ac:dyDescent="0.3">
      <c r="B19" s="99" t="s">
        <v>31</v>
      </c>
      <c r="C19" s="206">
        <v>1</v>
      </c>
      <c r="D19" s="207">
        <v>1</v>
      </c>
      <c r="E19" s="207">
        <v>1</v>
      </c>
      <c r="F19" s="208">
        <v>0</v>
      </c>
      <c r="G19" s="209">
        <v>1</v>
      </c>
      <c r="H19" s="206">
        <v>0.99999999999999989</v>
      </c>
      <c r="I19" s="207">
        <v>1.0000000000000002</v>
      </c>
      <c r="J19" s="207">
        <v>1.0000000000000002</v>
      </c>
      <c r="K19" s="208">
        <v>1</v>
      </c>
      <c r="L19" s="209">
        <v>1</v>
      </c>
      <c r="M19" s="206">
        <v>1</v>
      </c>
      <c r="N19" s="207">
        <v>1</v>
      </c>
      <c r="O19" s="207">
        <v>1</v>
      </c>
      <c r="P19" s="208">
        <v>1</v>
      </c>
      <c r="Q19" s="209">
        <v>1</v>
      </c>
      <c r="R19" s="209">
        <v>1</v>
      </c>
      <c r="S19" s="105"/>
    </row>
    <row r="20" spans="2:19" s="81" customFormat="1" ht="21.9" customHeight="1" thickTop="1" thickBot="1" x14ac:dyDescent="0.3">
      <c r="B20" s="116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</row>
    <row r="21" spans="2:19" s="81" customFormat="1" ht="21.9" customHeight="1" thickTop="1" x14ac:dyDescent="0.25">
      <c r="B21" s="119" t="s">
        <v>217</v>
      </c>
      <c r="C21" s="120"/>
      <c r="D21" s="120"/>
      <c r="E21" s="121"/>
      <c r="F21" s="175"/>
      <c r="G21" s="122"/>
      <c r="H21" s="122"/>
      <c r="I21" s="122"/>
      <c r="J21" s="175"/>
      <c r="K21" s="122"/>
      <c r="L21" s="122"/>
    </row>
    <row r="22" spans="2:19" s="81" customFormat="1" ht="21.9" customHeight="1" thickBot="1" x14ac:dyDescent="0.35">
      <c r="B22" s="124" t="s">
        <v>249</v>
      </c>
      <c r="C22" s="125"/>
      <c r="D22" s="125"/>
      <c r="E22" s="126"/>
      <c r="F22" s="122"/>
      <c r="G22" s="122"/>
      <c r="H22" s="122"/>
      <c r="I22" s="122"/>
      <c r="J22" s="122"/>
      <c r="K22" s="122"/>
      <c r="L22" s="122"/>
    </row>
    <row r="23" spans="2:19" s="81" customFormat="1" ht="15.75" thickTop="1" x14ac:dyDescent="0.25"/>
    <row r="24" spans="2:19" s="81" customFormat="1" ht="15" x14ac:dyDescent="0.25"/>
    <row r="25" spans="2:19" s="81" customFormat="1" ht="15" x14ac:dyDescent="0.25"/>
    <row r="26" spans="2:19" s="81" customFormat="1" x14ac:dyDescent="0.3"/>
    <row r="27" spans="2:19" s="81" customFormat="1" x14ac:dyDescent="0.3"/>
    <row r="28" spans="2:19" s="81" customFormat="1" x14ac:dyDescent="0.3"/>
    <row r="29" spans="2:19" s="81" customFormat="1" x14ac:dyDescent="0.3"/>
    <row r="30" spans="2:19" s="81" customFormat="1" x14ac:dyDescent="0.3"/>
    <row r="31" spans="2:19" s="81" customFormat="1" x14ac:dyDescent="0.3"/>
    <row r="32" spans="2:19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  <row r="635" s="81" customFormat="1" x14ac:dyDescent="0.3"/>
    <row r="636" s="81" customFormat="1" x14ac:dyDescent="0.3"/>
    <row r="637" s="81" customFormat="1" x14ac:dyDescent="0.3"/>
  </sheetData>
  <mergeCells count="13"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N672"/>
  <sheetViews>
    <sheetView topLeftCell="L8" zoomScale="80" zoomScaleNormal="80" workbookViewId="0">
      <selection activeCell="C6" sqref="C6:P18"/>
    </sheetView>
  </sheetViews>
  <sheetFormatPr defaultColWidth="11.44140625" defaultRowHeight="14.4" x14ac:dyDescent="0.3"/>
  <cols>
    <col min="1" max="1" width="2.6640625" style="81" customWidth="1"/>
    <col min="2" max="2" width="15.6640625" style="63" customWidth="1"/>
    <col min="3" max="16" width="12.6640625" style="63" customWidth="1"/>
    <col min="17" max="118" width="11.44140625" style="81" customWidth="1"/>
    <col min="119" max="16384" width="11.44140625" style="63"/>
  </cols>
  <sheetData>
    <row r="1" spans="2:17" s="81" customFormat="1" ht="15.75" thickBot="1" x14ac:dyDescent="0.3"/>
    <row r="2" spans="2:17" ht="21.9" customHeight="1" thickTop="1" thickBot="1" x14ac:dyDescent="0.35">
      <c r="B2" s="271" t="s">
        <v>302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</row>
    <row r="3" spans="2:17" ht="21.9" customHeight="1" thickTop="1" thickBot="1" x14ac:dyDescent="0.35">
      <c r="B3" s="274" t="s">
        <v>248</v>
      </c>
      <c r="C3" s="285" t="s">
        <v>197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95"/>
    </row>
    <row r="4" spans="2:17" ht="21.9" customHeight="1" thickTop="1" thickBot="1" x14ac:dyDescent="0.35">
      <c r="B4" s="310"/>
      <c r="C4" s="290" t="s">
        <v>198</v>
      </c>
      <c r="D4" s="291"/>
      <c r="E4" s="292" t="s">
        <v>199</v>
      </c>
      <c r="F4" s="291"/>
      <c r="G4" s="292" t="s">
        <v>200</v>
      </c>
      <c r="H4" s="291"/>
      <c r="I4" s="292" t="s">
        <v>201</v>
      </c>
      <c r="J4" s="291"/>
      <c r="K4" s="292" t="s">
        <v>202</v>
      </c>
      <c r="L4" s="291"/>
      <c r="M4" s="285" t="s">
        <v>203</v>
      </c>
      <c r="N4" s="285"/>
      <c r="O4" s="345" t="s">
        <v>31</v>
      </c>
      <c r="P4" s="346"/>
    </row>
    <row r="5" spans="2:17" ht="21.9" customHeight="1" thickTop="1" thickBot="1" x14ac:dyDescent="0.35">
      <c r="B5" s="311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68" t="s">
        <v>5</v>
      </c>
      <c r="K5" s="86" t="s">
        <v>4</v>
      </c>
      <c r="L5" s="168" t="s">
        <v>5</v>
      </c>
      <c r="M5" s="86" t="s">
        <v>4</v>
      </c>
      <c r="N5" s="144" t="s">
        <v>5</v>
      </c>
      <c r="O5" s="84" t="s">
        <v>4</v>
      </c>
      <c r="P5" s="145" t="s">
        <v>5</v>
      </c>
      <c r="Q5" s="94"/>
    </row>
    <row r="6" spans="2:17" ht="21.9" customHeight="1" thickTop="1" x14ac:dyDescent="0.25">
      <c r="B6" s="174" t="s">
        <v>86</v>
      </c>
      <c r="C6" s="89">
        <v>193</v>
      </c>
      <c r="D6" s="135">
        <v>0.10517711171662125</v>
      </c>
      <c r="E6" s="91">
        <v>1928</v>
      </c>
      <c r="F6" s="135">
        <v>0.10534943445713349</v>
      </c>
      <c r="G6" s="91">
        <v>576</v>
      </c>
      <c r="H6" s="135">
        <v>9.433344251555846E-2</v>
      </c>
      <c r="I6" s="91">
        <v>563</v>
      </c>
      <c r="J6" s="135">
        <v>9.2781806196440345E-2</v>
      </c>
      <c r="K6" s="91">
        <v>6</v>
      </c>
      <c r="L6" s="135">
        <v>9.0909090909090912E-2</v>
      </c>
      <c r="M6" s="91">
        <v>444</v>
      </c>
      <c r="N6" s="133">
        <v>0.10352063418046165</v>
      </c>
      <c r="O6" s="89">
        <v>3710</v>
      </c>
      <c r="P6" s="136">
        <v>0.10118641756443475</v>
      </c>
      <c r="Q6" s="94"/>
    </row>
    <row r="7" spans="2:17" ht="21.9" customHeight="1" x14ac:dyDescent="0.3">
      <c r="B7" s="174" t="s">
        <v>87</v>
      </c>
      <c r="C7" s="89">
        <v>148</v>
      </c>
      <c r="D7" s="135">
        <v>8.0653950953678472E-2</v>
      </c>
      <c r="E7" s="91">
        <v>1664</v>
      </c>
      <c r="F7" s="135">
        <v>9.0923993224413968E-2</v>
      </c>
      <c r="G7" s="91">
        <v>512</v>
      </c>
      <c r="H7" s="135">
        <v>8.3851948902718632E-2</v>
      </c>
      <c r="I7" s="91">
        <v>507</v>
      </c>
      <c r="J7" s="135">
        <v>8.3553065260382336E-2</v>
      </c>
      <c r="K7" s="91">
        <v>2</v>
      </c>
      <c r="L7" s="135">
        <v>3.0303030303030304E-2</v>
      </c>
      <c r="M7" s="91">
        <v>342</v>
      </c>
      <c r="N7" s="133">
        <v>7.9738866868733965E-2</v>
      </c>
      <c r="O7" s="89">
        <v>3175</v>
      </c>
      <c r="P7" s="136">
        <v>8.659484522023729E-2</v>
      </c>
      <c r="Q7" s="94"/>
    </row>
    <row r="8" spans="2:17" ht="21.9" customHeight="1" x14ac:dyDescent="0.25">
      <c r="B8" s="174" t="s">
        <v>88</v>
      </c>
      <c r="C8" s="89">
        <v>149</v>
      </c>
      <c r="D8" s="135">
        <v>8.1198910081743875E-2</v>
      </c>
      <c r="E8" s="91">
        <v>1596</v>
      </c>
      <c r="F8" s="135">
        <v>8.7208349270531671E-2</v>
      </c>
      <c r="G8" s="91">
        <v>545</v>
      </c>
      <c r="H8" s="135">
        <v>8.9256469046839176E-2</v>
      </c>
      <c r="I8" s="91">
        <v>519</v>
      </c>
      <c r="J8" s="135">
        <v>8.5530652603823337E-2</v>
      </c>
      <c r="K8" s="91">
        <v>7</v>
      </c>
      <c r="L8" s="135">
        <v>0.10606060606060606</v>
      </c>
      <c r="M8" s="91">
        <v>362</v>
      </c>
      <c r="N8" s="133">
        <v>8.4401958498484489E-2</v>
      </c>
      <c r="O8" s="89">
        <v>3178</v>
      </c>
      <c r="P8" s="136">
        <v>8.6676667121232787E-2</v>
      </c>
      <c r="Q8" s="94"/>
    </row>
    <row r="9" spans="2:17" ht="21.9" customHeight="1" x14ac:dyDescent="0.25">
      <c r="B9" s="174" t="s">
        <v>89</v>
      </c>
      <c r="C9" s="89">
        <v>138</v>
      </c>
      <c r="D9" s="135">
        <v>7.5204359673024523E-2</v>
      </c>
      <c r="E9" s="91">
        <v>1352</v>
      </c>
      <c r="F9" s="135">
        <v>7.3875744494836346E-2</v>
      </c>
      <c r="G9" s="91">
        <v>468</v>
      </c>
      <c r="H9" s="135">
        <v>7.6645922043891257E-2</v>
      </c>
      <c r="I9" s="91">
        <v>503</v>
      </c>
      <c r="J9" s="135">
        <v>8.2893869479235327E-2</v>
      </c>
      <c r="K9" s="91">
        <v>2</v>
      </c>
      <c r="L9" s="135">
        <v>3.0303030303030304E-2</v>
      </c>
      <c r="M9" s="91">
        <v>352</v>
      </c>
      <c r="N9" s="133">
        <v>8.2070412683609234E-2</v>
      </c>
      <c r="O9" s="89">
        <v>2815</v>
      </c>
      <c r="P9" s="136">
        <v>7.6776217100777311E-2</v>
      </c>
      <c r="Q9" s="94"/>
    </row>
    <row r="10" spans="2:17" ht="21.9" customHeight="1" x14ac:dyDescent="0.25">
      <c r="B10" s="174" t="s">
        <v>90</v>
      </c>
      <c r="C10" s="89">
        <v>157</v>
      </c>
      <c r="D10" s="135">
        <v>8.555858310626703E-2</v>
      </c>
      <c r="E10" s="91">
        <v>1809</v>
      </c>
      <c r="F10" s="135">
        <v>9.8847057537839456E-2</v>
      </c>
      <c r="G10" s="91">
        <v>541</v>
      </c>
      <c r="H10" s="135">
        <v>8.8601375696036683E-2</v>
      </c>
      <c r="I10" s="91">
        <v>483</v>
      </c>
      <c r="J10" s="135">
        <v>7.9597890573500335E-2</v>
      </c>
      <c r="K10" s="91">
        <v>9</v>
      </c>
      <c r="L10" s="135">
        <v>0.13636363636363635</v>
      </c>
      <c r="M10" s="91">
        <v>363</v>
      </c>
      <c r="N10" s="133">
        <v>8.4635113079972027E-2</v>
      </c>
      <c r="O10" s="89">
        <v>3362</v>
      </c>
      <c r="P10" s="136">
        <v>9.1695077048956769E-2</v>
      </c>
      <c r="Q10" s="94"/>
    </row>
    <row r="11" spans="2:17" ht="21.9" customHeight="1" x14ac:dyDescent="0.25">
      <c r="B11" s="174" t="s">
        <v>91</v>
      </c>
      <c r="C11" s="89">
        <v>155</v>
      </c>
      <c r="D11" s="135">
        <v>8.4468664850136238E-2</v>
      </c>
      <c r="E11" s="91">
        <v>1630</v>
      </c>
      <c r="F11" s="135">
        <v>8.906617124747282E-2</v>
      </c>
      <c r="G11" s="91">
        <v>445</v>
      </c>
      <c r="H11" s="135">
        <v>7.2879135276776946E-2</v>
      </c>
      <c r="I11" s="91">
        <v>458</v>
      </c>
      <c r="J11" s="135">
        <v>7.5477916941331574E-2</v>
      </c>
      <c r="K11" s="91">
        <v>5</v>
      </c>
      <c r="L11" s="135">
        <v>7.575757575757576E-2</v>
      </c>
      <c r="M11" s="91">
        <v>351</v>
      </c>
      <c r="N11" s="133">
        <v>8.183725810212171E-2</v>
      </c>
      <c r="O11" s="89">
        <v>3044</v>
      </c>
      <c r="P11" s="136">
        <v>8.3021955543433792E-2</v>
      </c>
      <c r="Q11" s="94"/>
    </row>
    <row r="12" spans="2:17" ht="21.9" customHeight="1" x14ac:dyDescent="0.25">
      <c r="B12" s="174" t="s">
        <v>92</v>
      </c>
      <c r="C12" s="89">
        <v>148</v>
      </c>
      <c r="D12" s="135">
        <v>8.0653950953678472E-2</v>
      </c>
      <c r="E12" s="91">
        <v>904</v>
      </c>
      <c r="F12" s="135">
        <v>4.9396207857494129E-2</v>
      </c>
      <c r="G12" s="91">
        <v>523</v>
      </c>
      <c r="H12" s="135">
        <v>8.5653455617425489E-2</v>
      </c>
      <c r="I12" s="91">
        <v>446</v>
      </c>
      <c r="J12" s="135">
        <v>7.3500329597890574E-2</v>
      </c>
      <c r="K12" s="91">
        <v>6</v>
      </c>
      <c r="L12" s="135">
        <v>9.0909090909090912E-2</v>
      </c>
      <c r="M12" s="91">
        <v>381</v>
      </c>
      <c r="N12" s="133">
        <v>8.8831895546747489E-2</v>
      </c>
      <c r="O12" s="89">
        <v>2408</v>
      </c>
      <c r="P12" s="136">
        <v>6.5675712532387839E-2</v>
      </c>
      <c r="Q12" s="94"/>
    </row>
    <row r="13" spans="2:17" ht="21.9" customHeight="1" x14ac:dyDescent="0.3">
      <c r="B13" s="174" t="s">
        <v>93</v>
      </c>
      <c r="C13" s="89">
        <v>144</v>
      </c>
      <c r="D13" s="135">
        <v>7.8474114441416901E-2</v>
      </c>
      <c r="E13" s="91">
        <v>875</v>
      </c>
      <c r="F13" s="135">
        <v>4.7811594994809026E-2</v>
      </c>
      <c r="G13" s="91">
        <v>459</v>
      </c>
      <c r="H13" s="135">
        <v>7.517196200458566E-2</v>
      </c>
      <c r="I13" s="91">
        <v>407</v>
      </c>
      <c r="J13" s="135">
        <v>6.7073170731707321E-2</v>
      </c>
      <c r="K13" s="91">
        <v>2</v>
      </c>
      <c r="L13" s="135">
        <v>3.0303030303030304E-2</v>
      </c>
      <c r="M13" s="91">
        <v>332</v>
      </c>
      <c r="N13" s="133">
        <v>7.740732105385871E-2</v>
      </c>
      <c r="O13" s="89">
        <v>2219</v>
      </c>
      <c r="P13" s="136">
        <v>6.0520932769671347E-2</v>
      </c>
      <c r="Q13" s="94"/>
    </row>
    <row r="14" spans="2:17" ht="21.9" customHeight="1" x14ac:dyDescent="0.25">
      <c r="B14" s="174" t="s">
        <v>94</v>
      </c>
      <c r="C14" s="89">
        <v>157</v>
      </c>
      <c r="D14" s="135">
        <v>8.555858310626703E-2</v>
      </c>
      <c r="E14" s="91">
        <v>1791</v>
      </c>
      <c r="F14" s="135">
        <v>9.7863504726517683E-2</v>
      </c>
      <c r="G14" s="91">
        <v>576</v>
      </c>
      <c r="H14" s="135">
        <v>9.433344251555846E-2</v>
      </c>
      <c r="I14" s="91">
        <v>537</v>
      </c>
      <c r="J14" s="135">
        <v>8.8497033618984838E-2</v>
      </c>
      <c r="K14" s="91">
        <v>6</v>
      </c>
      <c r="L14" s="135">
        <v>9.0909090909090912E-2</v>
      </c>
      <c r="M14" s="91">
        <v>368</v>
      </c>
      <c r="N14" s="133">
        <v>8.5800885987409647E-2</v>
      </c>
      <c r="O14" s="89">
        <v>3435</v>
      </c>
      <c r="P14" s="136">
        <v>9.3686076639847266E-2</v>
      </c>
      <c r="Q14" s="94"/>
    </row>
    <row r="15" spans="2:17" ht="21.9" customHeight="1" x14ac:dyDescent="0.25">
      <c r="B15" s="174" t="s">
        <v>95</v>
      </c>
      <c r="C15" s="89">
        <v>171</v>
      </c>
      <c r="D15" s="135">
        <v>9.3188010899182563E-2</v>
      </c>
      <c r="E15" s="91">
        <v>1801</v>
      </c>
      <c r="F15" s="135">
        <v>9.8409922955029774E-2</v>
      </c>
      <c r="G15" s="91">
        <v>635</v>
      </c>
      <c r="H15" s="135">
        <v>0.10399606943989519</v>
      </c>
      <c r="I15" s="91">
        <v>618</v>
      </c>
      <c r="J15" s="135">
        <v>0.10184574818721161</v>
      </c>
      <c r="K15" s="91">
        <v>8</v>
      </c>
      <c r="L15" s="135">
        <v>0.12121212121212122</v>
      </c>
      <c r="M15" s="91">
        <v>385</v>
      </c>
      <c r="N15" s="133">
        <v>8.9764513872697599E-2</v>
      </c>
      <c r="O15" s="89">
        <v>3618</v>
      </c>
      <c r="P15" s="136">
        <v>9.8677212600572758E-2</v>
      </c>
      <c r="Q15" s="94"/>
    </row>
    <row r="16" spans="2:17" ht="21.9" customHeight="1" x14ac:dyDescent="0.25">
      <c r="B16" s="174" t="s">
        <v>96</v>
      </c>
      <c r="C16" s="89">
        <v>132</v>
      </c>
      <c r="D16" s="135">
        <v>7.1934604904632146E-2</v>
      </c>
      <c r="E16" s="91">
        <v>1599</v>
      </c>
      <c r="F16" s="135">
        <v>8.7372274739085293E-2</v>
      </c>
      <c r="G16" s="91">
        <v>451</v>
      </c>
      <c r="H16" s="135">
        <v>7.3861775302980673E-2</v>
      </c>
      <c r="I16" s="91">
        <v>563</v>
      </c>
      <c r="J16" s="135">
        <v>9.2781806196440345E-2</v>
      </c>
      <c r="K16" s="91">
        <v>7</v>
      </c>
      <c r="L16" s="135">
        <v>0.10606060606060606</v>
      </c>
      <c r="M16" s="91">
        <v>316</v>
      </c>
      <c r="N16" s="133">
        <v>7.3676847750058283E-2</v>
      </c>
      <c r="O16" s="89">
        <v>3068</v>
      </c>
      <c r="P16" s="136">
        <v>8.367653075139779E-2</v>
      </c>
      <c r="Q16" s="105"/>
    </row>
    <row r="17" spans="2:16" ht="21.9" customHeight="1" thickBot="1" x14ac:dyDescent="0.35">
      <c r="B17" s="174" t="s">
        <v>97</v>
      </c>
      <c r="C17" s="89">
        <v>143</v>
      </c>
      <c r="D17" s="135">
        <v>7.7929155313351497E-2</v>
      </c>
      <c r="E17" s="91">
        <v>1352</v>
      </c>
      <c r="F17" s="135">
        <v>7.3875744494836346E-2</v>
      </c>
      <c r="G17" s="91">
        <v>375</v>
      </c>
      <c r="H17" s="135">
        <v>6.1415001637733377E-2</v>
      </c>
      <c r="I17" s="91">
        <v>464</v>
      </c>
      <c r="J17" s="135">
        <v>7.6466710613052075E-2</v>
      </c>
      <c r="K17" s="91">
        <v>6</v>
      </c>
      <c r="L17" s="135">
        <v>9.0909090909090912E-2</v>
      </c>
      <c r="M17" s="91">
        <v>293</v>
      </c>
      <c r="N17" s="133">
        <v>6.8314292375845187E-2</v>
      </c>
      <c r="O17" s="89">
        <v>2633</v>
      </c>
      <c r="P17" s="136">
        <v>7.1812355107050321E-2</v>
      </c>
    </row>
    <row r="18" spans="2:16" ht="21.9" customHeight="1" thickTop="1" thickBot="1" x14ac:dyDescent="0.3">
      <c r="B18" s="99" t="s">
        <v>31</v>
      </c>
      <c r="C18" s="100">
        <v>1835</v>
      </c>
      <c r="D18" s="139">
        <v>1</v>
      </c>
      <c r="E18" s="102">
        <v>18301</v>
      </c>
      <c r="F18" s="139">
        <v>1</v>
      </c>
      <c r="G18" s="102">
        <v>6106</v>
      </c>
      <c r="H18" s="139">
        <v>0.99999999999999989</v>
      </c>
      <c r="I18" s="102">
        <v>6068</v>
      </c>
      <c r="J18" s="139">
        <v>1</v>
      </c>
      <c r="K18" s="102">
        <v>66</v>
      </c>
      <c r="L18" s="139">
        <v>1</v>
      </c>
      <c r="M18" s="102">
        <v>4289</v>
      </c>
      <c r="N18" s="140">
        <v>0.99999999999999989</v>
      </c>
      <c r="O18" s="100">
        <v>36665</v>
      </c>
      <c r="P18" s="141">
        <v>1</v>
      </c>
    </row>
    <row r="19" spans="2:16" s="81" customFormat="1" ht="15.75" thickTop="1" x14ac:dyDescent="0.25">
      <c r="B19" s="116"/>
      <c r="C19" s="117"/>
      <c r="D19" s="142"/>
      <c r="E19" s="117"/>
      <c r="F19" s="142"/>
      <c r="G19" s="117"/>
      <c r="H19" s="142"/>
      <c r="I19" s="117"/>
      <c r="J19" s="142"/>
      <c r="K19" s="117"/>
      <c r="L19" s="142"/>
      <c r="M19" s="117"/>
      <c r="N19" s="142"/>
      <c r="O19" s="117"/>
      <c r="P19" s="142"/>
    </row>
    <row r="20" spans="2:16" s="81" customFormat="1" ht="15" x14ac:dyDescent="0.25">
      <c r="C20" s="194"/>
      <c r="D20" s="194"/>
      <c r="E20" s="194"/>
      <c r="F20" s="194"/>
      <c r="G20" s="194"/>
      <c r="H20" s="194"/>
      <c r="I20" s="194"/>
      <c r="J20" s="194"/>
      <c r="K20" s="195"/>
      <c r="L20" s="194"/>
      <c r="M20" s="194"/>
      <c r="N20" s="194"/>
      <c r="O20" s="212"/>
      <c r="P20" s="194"/>
    </row>
    <row r="21" spans="2:16" s="81" customFormat="1" ht="15" x14ac:dyDescent="0.25">
      <c r="C21" s="194"/>
      <c r="D21" s="194"/>
      <c r="E21" s="194"/>
      <c r="F21" s="194"/>
      <c r="G21" s="194"/>
      <c r="H21" s="194"/>
      <c r="I21" s="194"/>
      <c r="J21" s="194"/>
      <c r="K21" s="195"/>
      <c r="L21" s="194"/>
      <c r="M21" s="194"/>
      <c r="N21" s="194"/>
      <c r="O21" s="194"/>
      <c r="P21" s="194"/>
    </row>
    <row r="22" spans="2:16" s="81" customFormat="1" ht="15" x14ac:dyDescent="0.25">
      <c r="B22" s="122"/>
      <c r="C22" s="196"/>
      <c r="D22" s="196"/>
      <c r="E22" s="196"/>
      <c r="F22" s="196"/>
      <c r="G22" s="196"/>
      <c r="H22" s="196"/>
      <c r="I22" s="196"/>
      <c r="J22" s="196"/>
      <c r="K22" s="197"/>
      <c r="L22" s="196"/>
      <c r="M22" s="196"/>
      <c r="N22" s="122"/>
      <c r="O22" s="122"/>
      <c r="P22" s="122"/>
    </row>
    <row r="23" spans="2:16" s="81" customFormat="1" ht="15" x14ac:dyDescent="0.25"/>
    <row r="24" spans="2:16" s="81" customFormat="1" ht="15" x14ac:dyDescent="0.25"/>
    <row r="25" spans="2:16" s="81" customFormat="1" ht="15" x14ac:dyDescent="0.25"/>
    <row r="26" spans="2:16" s="81" customFormat="1" ht="15" x14ac:dyDescent="0.25"/>
    <row r="27" spans="2:16" s="81" customFormat="1" ht="15" x14ac:dyDescent="0.25"/>
    <row r="28" spans="2:16" s="81" customFormat="1" ht="15" x14ac:dyDescent="0.25"/>
    <row r="29" spans="2:16" s="81" customFormat="1" x14ac:dyDescent="0.3"/>
    <row r="30" spans="2:16" s="81" customFormat="1" x14ac:dyDescent="0.3"/>
    <row r="31" spans="2:16" s="81" customFormat="1" x14ac:dyDescent="0.3"/>
    <row r="32" spans="2:16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  <row r="635" s="81" customFormat="1" x14ac:dyDescent="0.3"/>
    <row r="636" s="81" customFormat="1" x14ac:dyDescent="0.3"/>
    <row r="637" s="81" customFormat="1" x14ac:dyDescent="0.3"/>
    <row r="638" s="81" customFormat="1" x14ac:dyDescent="0.3"/>
    <row r="639" s="81" customFormat="1" x14ac:dyDescent="0.3"/>
    <row r="640" s="81" customFormat="1" x14ac:dyDescent="0.3"/>
    <row r="641" s="81" customFormat="1" x14ac:dyDescent="0.3"/>
    <row r="642" s="81" customFormat="1" x14ac:dyDescent="0.3"/>
    <row r="643" s="81" customFormat="1" x14ac:dyDescent="0.3"/>
    <row r="644" s="81" customFormat="1" x14ac:dyDescent="0.3"/>
    <row r="645" s="81" customFormat="1" x14ac:dyDescent="0.3"/>
    <row r="646" s="81" customFormat="1" x14ac:dyDescent="0.3"/>
    <row r="647" s="81" customFormat="1" x14ac:dyDescent="0.3"/>
    <row r="648" s="81" customFormat="1" x14ac:dyDescent="0.3"/>
    <row r="649" s="81" customFormat="1" x14ac:dyDescent="0.3"/>
    <row r="650" s="81" customFormat="1" x14ac:dyDescent="0.3"/>
    <row r="651" s="81" customFormat="1" x14ac:dyDescent="0.3"/>
    <row r="652" s="81" customFormat="1" x14ac:dyDescent="0.3"/>
    <row r="653" s="81" customFormat="1" x14ac:dyDescent="0.3"/>
    <row r="654" s="81" customFormat="1" x14ac:dyDescent="0.3"/>
    <row r="655" s="81" customFormat="1" x14ac:dyDescent="0.3"/>
    <row r="656" s="81" customFormat="1" x14ac:dyDescent="0.3"/>
    <row r="657" s="81" customFormat="1" x14ac:dyDescent="0.3"/>
    <row r="658" s="81" customFormat="1" x14ac:dyDescent="0.3"/>
    <row r="659" s="81" customFormat="1" x14ac:dyDescent="0.3"/>
    <row r="660" s="81" customFormat="1" x14ac:dyDescent="0.3"/>
    <row r="661" s="81" customFormat="1" x14ac:dyDescent="0.3"/>
    <row r="662" s="81" customFormat="1" x14ac:dyDescent="0.3"/>
    <row r="663" s="81" customFormat="1" x14ac:dyDescent="0.3"/>
    <row r="664" s="81" customFormat="1" x14ac:dyDescent="0.3"/>
    <row r="665" s="81" customFormat="1" x14ac:dyDescent="0.3"/>
    <row r="666" s="81" customFormat="1" x14ac:dyDescent="0.3"/>
    <row r="667" s="81" customFormat="1" x14ac:dyDescent="0.3"/>
    <row r="668" s="81" customFormat="1" x14ac:dyDescent="0.3"/>
    <row r="669" s="81" customFormat="1" x14ac:dyDescent="0.3"/>
    <row r="670" s="81" customFormat="1" x14ac:dyDescent="0.3"/>
    <row r="671" s="81" customFormat="1" x14ac:dyDescent="0.3"/>
    <row r="672" s="81" customFormat="1" x14ac:dyDescent="0.3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U840"/>
  <sheetViews>
    <sheetView topLeftCell="O8" zoomScale="80" zoomScaleNormal="80" workbookViewId="0">
      <selection activeCell="C6" sqref="C6:T18"/>
    </sheetView>
  </sheetViews>
  <sheetFormatPr defaultColWidth="11.44140625" defaultRowHeight="14.4" x14ac:dyDescent="0.3"/>
  <cols>
    <col min="1" max="1" width="2.6640625" style="81" customWidth="1"/>
    <col min="2" max="2" width="15.6640625" style="63" customWidth="1"/>
    <col min="3" max="20" width="11.6640625" style="63" customWidth="1"/>
    <col min="21" max="135" width="11.44140625" style="81" customWidth="1"/>
    <col min="136" max="16384" width="11.44140625" style="63"/>
  </cols>
  <sheetData>
    <row r="1" spans="2:21" s="81" customFormat="1" ht="15.75" thickBot="1" x14ac:dyDescent="0.3"/>
    <row r="2" spans="2:21" ht="21.9" customHeight="1" thickTop="1" thickBot="1" x14ac:dyDescent="0.35">
      <c r="B2" s="271" t="s">
        <v>303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314"/>
      <c r="P2" s="314"/>
      <c r="Q2" s="314"/>
      <c r="R2" s="314"/>
      <c r="S2" s="314"/>
      <c r="T2" s="315"/>
    </row>
    <row r="3" spans="2:21" ht="21.9" customHeight="1" thickTop="1" thickBot="1" x14ac:dyDescent="0.35">
      <c r="B3" s="274" t="s">
        <v>248</v>
      </c>
      <c r="C3" s="285" t="s">
        <v>82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00"/>
    </row>
    <row r="4" spans="2:21" ht="21.9" customHeight="1" thickTop="1" thickBot="1" x14ac:dyDescent="0.35">
      <c r="B4" s="310"/>
      <c r="C4" s="290" t="s">
        <v>44</v>
      </c>
      <c r="D4" s="291"/>
      <c r="E4" s="292" t="s">
        <v>45</v>
      </c>
      <c r="F4" s="291"/>
      <c r="G4" s="292" t="s">
        <v>46</v>
      </c>
      <c r="H4" s="291"/>
      <c r="I4" s="292" t="s">
        <v>47</v>
      </c>
      <c r="J4" s="291"/>
      <c r="K4" s="285" t="s">
        <v>48</v>
      </c>
      <c r="L4" s="291"/>
      <c r="M4" s="285" t="s">
        <v>49</v>
      </c>
      <c r="N4" s="291"/>
      <c r="O4" s="285" t="s">
        <v>50</v>
      </c>
      <c r="P4" s="291"/>
      <c r="Q4" s="285" t="s">
        <v>51</v>
      </c>
      <c r="R4" s="285"/>
      <c r="S4" s="286" t="s">
        <v>31</v>
      </c>
      <c r="T4" s="287"/>
    </row>
    <row r="5" spans="2:21" ht="21.9" customHeight="1" thickTop="1" thickBot="1" x14ac:dyDescent="0.35">
      <c r="B5" s="311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09" t="s">
        <v>5</v>
      </c>
      <c r="I5" s="110" t="s">
        <v>4</v>
      </c>
      <c r="J5" s="109" t="s">
        <v>5</v>
      </c>
      <c r="K5" s="110" t="s">
        <v>4</v>
      </c>
      <c r="L5" s="109" t="s">
        <v>5</v>
      </c>
      <c r="M5" s="110" t="s">
        <v>4</v>
      </c>
      <c r="N5" s="109" t="s">
        <v>5</v>
      </c>
      <c r="O5" s="110" t="s">
        <v>4</v>
      </c>
      <c r="P5" s="109" t="s">
        <v>5</v>
      </c>
      <c r="Q5" s="110" t="s">
        <v>4</v>
      </c>
      <c r="R5" s="111" t="s">
        <v>5</v>
      </c>
      <c r="S5" s="108" t="s">
        <v>4</v>
      </c>
      <c r="T5" s="112" t="s">
        <v>5</v>
      </c>
    </row>
    <row r="6" spans="2:21" ht="21.9" customHeight="1" thickTop="1" x14ac:dyDescent="0.25">
      <c r="B6" s="173" t="s">
        <v>86</v>
      </c>
      <c r="C6" s="147">
        <v>1344</v>
      </c>
      <c r="D6" s="90">
        <v>9.5089854252157921E-2</v>
      </c>
      <c r="E6" s="148">
        <v>430</v>
      </c>
      <c r="F6" s="90">
        <v>9.6825039405539298E-2</v>
      </c>
      <c r="G6" s="148">
        <v>403</v>
      </c>
      <c r="H6" s="90">
        <v>9.1695108077360643E-2</v>
      </c>
      <c r="I6" s="148">
        <v>490</v>
      </c>
      <c r="J6" s="90">
        <v>0.10394569367840475</v>
      </c>
      <c r="K6" s="148">
        <v>317</v>
      </c>
      <c r="L6" s="90">
        <v>0.11091672498250525</v>
      </c>
      <c r="M6" s="148">
        <v>451</v>
      </c>
      <c r="N6" s="90">
        <v>0.12597765363128491</v>
      </c>
      <c r="O6" s="148">
        <v>137</v>
      </c>
      <c r="P6" s="90">
        <v>0.10595514307811292</v>
      </c>
      <c r="Q6" s="148">
        <v>138</v>
      </c>
      <c r="R6" s="92">
        <v>0.1104</v>
      </c>
      <c r="S6" s="147">
        <v>3710</v>
      </c>
      <c r="T6" s="114">
        <v>0.10118641756443475</v>
      </c>
      <c r="U6" s="94"/>
    </row>
    <row r="7" spans="2:21" ht="21.9" customHeight="1" x14ac:dyDescent="0.3">
      <c r="B7" s="174" t="s">
        <v>87</v>
      </c>
      <c r="C7" s="147">
        <v>1280</v>
      </c>
      <c r="D7" s="90">
        <v>9.0561765954436116E-2</v>
      </c>
      <c r="E7" s="148">
        <v>329</v>
      </c>
      <c r="F7" s="90">
        <v>7.4082413870749833E-2</v>
      </c>
      <c r="G7" s="148">
        <v>387</v>
      </c>
      <c r="H7" s="90">
        <v>8.8054607508532418E-2</v>
      </c>
      <c r="I7" s="148">
        <v>413</v>
      </c>
      <c r="J7" s="90">
        <v>8.7611370386084006E-2</v>
      </c>
      <c r="K7" s="148">
        <v>240</v>
      </c>
      <c r="L7" s="90">
        <v>8.3974807557732678E-2</v>
      </c>
      <c r="M7" s="148">
        <v>304</v>
      </c>
      <c r="N7" s="90">
        <v>8.4916201117318429E-2</v>
      </c>
      <c r="O7" s="148">
        <v>107</v>
      </c>
      <c r="P7" s="90">
        <v>8.2753286929621042E-2</v>
      </c>
      <c r="Q7" s="148">
        <v>115</v>
      </c>
      <c r="R7" s="92">
        <v>9.1999999999999998E-2</v>
      </c>
      <c r="S7" s="147">
        <v>3175</v>
      </c>
      <c r="T7" s="114">
        <v>8.659484522023729E-2</v>
      </c>
      <c r="U7" s="94"/>
    </row>
    <row r="8" spans="2:21" ht="21.9" customHeight="1" x14ac:dyDescent="0.25">
      <c r="B8" s="174" t="s">
        <v>88</v>
      </c>
      <c r="C8" s="147">
        <v>1194</v>
      </c>
      <c r="D8" s="90">
        <v>8.4477147304372432E-2</v>
      </c>
      <c r="E8" s="148">
        <v>415</v>
      </c>
      <c r="F8" s="90">
        <v>9.344742175185769E-2</v>
      </c>
      <c r="G8" s="148">
        <v>360</v>
      </c>
      <c r="H8" s="90">
        <v>8.191126279863481E-2</v>
      </c>
      <c r="I8" s="148">
        <v>425</v>
      </c>
      <c r="J8" s="90">
        <v>9.0156979210861271E-2</v>
      </c>
      <c r="K8" s="148">
        <v>250</v>
      </c>
      <c r="L8" s="90">
        <v>8.7473757872638211E-2</v>
      </c>
      <c r="M8" s="148">
        <v>310</v>
      </c>
      <c r="N8" s="90">
        <v>8.6592178770949726E-2</v>
      </c>
      <c r="O8" s="148">
        <v>118</v>
      </c>
      <c r="P8" s="90">
        <v>9.126063418406806E-2</v>
      </c>
      <c r="Q8" s="148">
        <v>106</v>
      </c>
      <c r="R8" s="92">
        <v>8.48E-2</v>
      </c>
      <c r="S8" s="147">
        <v>3178</v>
      </c>
      <c r="T8" s="114">
        <v>8.6676667121232787E-2</v>
      </c>
      <c r="U8" s="94"/>
    </row>
    <row r="9" spans="2:21" ht="21.9" customHeight="1" x14ac:dyDescent="0.25">
      <c r="B9" s="174" t="s">
        <v>89</v>
      </c>
      <c r="C9" s="147">
        <v>1016</v>
      </c>
      <c r="D9" s="90">
        <v>7.1883401726333659E-2</v>
      </c>
      <c r="E9" s="148">
        <v>351</v>
      </c>
      <c r="F9" s="90">
        <v>7.903625309614952E-2</v>
      </c>
      <c r="G9" s="148">
        <v>342</v>
      </c>
      <c r="H9" s="90">
        <v>7.7815699658703066E-2</v>
      </c>
      <c r="I9" s="148">
        <v>376</v>
      </c>
      <c r="J9" s="90">
        <v>7.9762409843020785E-2</v>
      </c>
      <c r="K9" s="148">
        <v>245</v>
      </c>
      <c r="L9" s="90">
        <v>8.5724282715185438E-2</v>
      </c>
      <c r="M9" s="148">
        <v>297</v>
      </c>
      <c r="N9" s="90">
        <v>8.2960893854748599E-2</v>
      </c>
      <c r="O9" s="148">
        <v>96</v>
      </c>
      <c r="P9" s="90">
        <v>7.4245939675174011E-2</v>
      </c>
      <c r="Q9" s="148">
        <v>92</v>
      </c>
      <c r="R9" s="92">
        <v>7.3599999999999999E-2</v>
      </c>
      <c r="S9" s="147">
        <v>2815</v>
      </c>
      <c r="T9" s="114">
        <v>7.6776217100777311E-2</v>
      </c>
      <c r="U9" s="94"/>
    </row>
    <row r="10" spans="2:21" ht="21.9" customHeight="1" x14ac:dyDescent="0.25">
      <c r="B10" s="174" t="s">
        <v>90</v>
      </c>
      <c r="C10" s="147">
        <v>1352</v>
      </c>
      <c r="D10" s="90">
        <v>9.5655865289373143E-2</v>
      </c>
      <c r="E10" s="148">
        <v>359</v>
      </c>
      <c r="F10" s="90">
        <v>8.0837649178113036E-2</v>
      </c>
      <c r="G10" s="148">
        <v>437</v>
      </c>
      <c r="H10" s="90">
        <v>9.9431171786120598E-2</v>
      </c>
      <c r="I10" s="148">
        <v>428</v>
      </c>
      <c r="J10" s="90">
        <v>9.0793381417055577E-2</v>
      </c>
      <c r="K10" s="148">
        <v>260</v>
      </c>
      <c r="L10" s="90">
        <v>9.0972708187543744E-2</v>
      </c>
      <c r="M10" s="148">
        <v>311</v>
      </c>
      <c r="N10" s="90">
        <v>8.6871508379888274E-2</v>
      </c>
      <c r="O10" s="148">
        <v>120</v>
      </c>
      <c r="P10" s="90">
        <v>9.2807424593967514E-2</v>
      </c>
      <c r="Q10" s="148">
        <v>95</v>
      </c>
      <c r="R10" s="92">
        <v>7.5999999999999998E-2</v>
      </c>
      <c r="S10" s="147">
        <v>3362</v>
      </c>
      <c r="T10" s="114">
        <v>9.1695077048956769E-2</v>
      </c>
      <c r="U10" s="94"/>
    </row>
    <row r="11" spans="2:21" ht="21.9" customHeight="1" x14ac:dyDescent="0.25">
      <c r="B11" s="174" t="s">
        <v>91</v>
      </c>
      <c r="C11" s="147">
        <v>1344</v>
      </c>
      <c r="D11" s="90">
        <v>9.5089854252157921E-2</v>
      </c>
      <c r="E11" s="148">
        <v>320</v>
      </c>
      <c r="F11" s="90">
        <v>7.2055843278540865E-2</v>
      </c>
      <c r="G11" s="148">
        <v>372</v>
      </c>
      <c r="H11" s="90">
        <v>8.4641638225255972E-2</v>
      </c>
      <c r="I11" s="148">
        <v>384</v>
      </c>
      <c r="J11" s="90">
        <v>8.145948239287229E-2</v>
      </c>
      <c r="K11" s="148">
        <v>202</v>
      </c>
      <c r="L11" s="90">
        <v>7.0678796361091673E-2</v>
      </c>
      <c r="M11" s="148">
        <v>244</v>
      </c>
      <c r="N11" s="90">
        <v>6.8156424581005584E-2</v>
      </c>
      <c r="O11" s="148">
        <v>96</v>
      </c>
      <c r="P11" s="90">
        <v>7.4245939675174011E-2</v>
      </c>
      <c r="Q11" s="148">
        <v>82</v>
      </c>
      <c r="R11" s="92">
        <v>6.5600000000000006E-2</v>
      </c>
      <c r="S11" s="147">
        <v>3044</v>
      </c>
      <c r="T11" s="114">
        <v>8.3021955543433792E-2</v>
      </c>
      <c r="U11" s="94"/>
    </row>
    <row r="12" spans="2:21" ht="21.9" customHeight="1" x14ac:dyDescent="0.25">
      <c r="B12" s="174" t="s">
        <v>92</v>
      </c>
      <c r="C12" s="147">
        <v>883</v>
      </c>
      <c r="D12" s="90">
        <v>6.2473468232630537E-2</v>
      </c>
      <c r="E12" s="148">
        <v>332</v>
      </c>
      <c r="F12" s="90">
        <v>7.4757937401486146E-2</v>
      </c>
      <c r="G12" s="148">
        <v>300</v>
      </c>
      <c r="H12" s="90">
        <v>6.8259385665529013E-2</v>
      </c>
      <c r="I12" s="148">
        <v>331</v>
      </c>
      <c r="J12" s="90">
        <v>7.0216376750106071E-2</v>
      </c>
      <c r="K12" s="148">
        <v>176</v>
      </c>
      <c r="L12" s="90">
        <v>6.1581525542337298E-2</v>
      </c>
      <c r="M12" s="148">
        <v>237</v>
      </c>
      <c r="N12" s="90">
        <v>6.6201117318435754E-2</v>
      </c>
      <c r="O12" s="148">
        <v>89</v>
      </c>
      <c r="P12" s="90">
        <v>6.8832173240525915E-2</v>
      </c>
      <c r="Q12" s="148">
        <v>60</v>
      </c>
      <c r="R12" s="92">
        <v>4.8000000000000001E-2</v>
      </c>
      <c r="S12" s="147">
        <v>2408</v>
      </c>
      <c r="T12" s="114">
        <v>6.5675712532387839E-2</v>
      </c>
      <c r="U12" s="94"/>
    </row>
    <row r="13" spans="2:21" ht="21.9" customHeight="1" x14ac:dyDescent="0.3">
      <c r="B13" s="174" t="s">
        <v>93</v>
      </c>
      <c r="C13" s="147">
        <v>833</v>
      </c>
      <c r="D13" s="90">
        <v>5.8935899250035374E-2</v>
      </c>
      <c r="E13" s="148">
        <v>289</v>
      </c>
      <c r="F13" s="90">
        <v>6.5075433460932225E-2</v>
      </c>
      <c r="G13" s="148">
        <v>288</v>
      </c>
      <c r="H13" s="90">
        <v>6.552901023890785E-2</v>
      </c>
      <c r="I13" s="148">
        <v>290</v>
      </c>
      <c r="J13" s="90">
        <v>6.1518879932117097E-2</v>
      </c>
      <c r="K13" s="148">
        <v>167</v>
      </c>
      <c r="L13" s="90">
        <v>5.8432470258922321E-2</v>
      </c>
      <c r="M13" s="148">
        <v>215</v>
      </c>
      <c r="N13" s="90">
        <v>6.0055865921787709E-2</v>
      </c>
      <c r="O13" s="148">
        <v>70</v>
      </c>
      <c r="P13" s="90">
        <v>5.4137664346481054E-2</v>
      </c>
      <c r="Q13" s="148">
        <v>67</v>
      </c>
      <c r="R13" s="92">
        <v>5.3600000000000002E-2</v>
      </c>
      <c r="S13" s="147">
        <v>2219</v>
      </c>
      <c r="T13" s="114">
        <v>6.0520932769671347E-2</v>
      </c>
      <c r="U13" s="94"/>
    </row>
    <row r="14" spans="2:21" ht="21.9" customHeight="1" x14ac:dyDescent="0.25">
      <c r="B14" s="174" t="s">
        <v>94</v>
      </c>
      <c r="C14" s="147">
        <v>1272</v>
      </c>
      <c r="D14" s="90">
        <v>8.999575491722088E-2</v>
      </c>
      <c r="E14" s="148">
        <v>416</v>
      </c>
      <c r="F14" s="90">
        <v>9.3672596262103128E-2</v>
      </c>
      <c r="G14" s="148">
        <v>417</v>
      </c>
      <c r="H14" s="90">
        <v>9.4880546075085323E-2</v>
      </c>
      <c r="I14" s="148">
        <v>424</v>
      </c>
      <c r="J14" s="90">
        <v>8.9944845142129831E-2</v>
      </c>
      <c r="K14" s="148">
        <v>288</v>
      </c>
      <c r="L14" s="90">
        <v>0.10076976906927922</v>
      </c>
      <c r="M14" s="148">
        <v>322</v>
      </c>
      <c r="N14" s="90">
        <v>8.9944134078212293E-2</v>
      </c>
      <c r="O14" s="148">
        <v>140</v>
      </c>
      <c r="P14" s="90">
        <v>0.10827532869296211</v>
      </c>
      <c r="Q14" s="148">
        <v>156</v>
      </c>
      <c r="R14" s="92">
        <v>0.12479999999999999</v>
      </c>
      <c r="S14" s="147">
        <v>3435</v>
      </c>
      <c r="T14" s="114">
        <v>9.3686076639847266E-2</v>
      </c>
      <c r="U14" s="94"/>
    </row>
    <row r="15" spans="2:21" ht="21.9" customHeight="1" x14ac:dyDescent="0.25">
      <c r="B15" s="174" t="s">
        <v>95</v>
      </c>
      <c r="C15" s="147">
        <v>1370</v>
      </c>
      <c r="D15" s="90">
        <v>9.6929390123107403E-2</v>
      </c>
      <c r="E15" s="148">
        <v>479</v>
      </c>
      <c r="F15" s="90">
        <v>0.10785859040756586</v>
      </c>
      <c r="G15" s="148">
        <v>440</v>
      </c>
      <c r="H15" s="90">
        <v>0.10011376564277588</v>
      </c>
      <c r="I15" s="148">
        <v>471</v>
      </c>
      <c r="J15" s="90">
        <v>9.9915146372507424E-2</v>
      </c>
      <c r="K15" s="148">
        <v>289</v>
      </c>
      <c r="L15" s="90">
        <v>0.10111966410076977</v>
      </c>
      <c r="M15" s="148">
        <v>325</v>
      </c>
      <c r="N15" s="90">
        <v>9.0782122905027934E-2</v>
      </c>
      <c r="O15" s="148">
        <v>122</v>
      </c>
      <c r="P15" s="90">
        <v>9.4354215003866981E-2</v>
      </c>
      <c r="Q15" s="148">
        <v>122</v>
      </c>
      <c r="R15" s="92">
        <v>9.7600000000000006E-2</v>
      </c>
      <c r="S15" s="147">
        <v>3618</v>
      </c>
      <c r="T15" s="114">
        <v>9.8677212600572758E-2</v>
      </c>
      <c r="U15" s="94"/>
    </row>
    <row r="16" spans="2:21" ht="21.9" customHeight="1" x14ac:dyDescent="0.25">
      <c r="B16" s="174" t="s">
        <v>96</v>
      </c>
      <c r="C16" s="147">
        <v>1166</v>
      </c>
      <c r="D16" s="90">
        <v>8.2496108674119148E-2</v>
      </c>
      <c r="E16" s="148">
        <v>397</v>
      </c>
      <c r="F16" s="90">
        <v>8.9394280567439768E-2</v>
      </c>
      <c r="G16" s="148">
        <v>339</v>
      </c>
      <c r="H16" s="90">
        <v>7.7133105802047783E-2</v>
      </c>
      <c r="I16" s="148">
        <v>377</v>
      </c>
      <c r="J16" s="90">
        <v>7.9974543911752224E-2</v>
      </c>
      <c r="K16" s="148">
        <v>251</v>
      </c>
      <c r="L16" s="90">
        <v>8.782365290412876E-2</v>
      </c>
      <c r="M16" s="148">
        <v>314</v>
      </c>
      <c r="N16" s="90">
        <v>8.7709497206703915E-2</v>
      </c>
      <c r="O16" s="148">
        <v>102</v>
      </c>
      <c r="P16" s="90">
        <v>7.8886310904872387E-2</v>
      </c>
      <c r="Q16" s="148">
        <v>122</v>
      </c>
      <c r="R16" s="92">
        <v>9.7600000000000006E-2</v>
      </c>
      <c r="S16" s="147">
        <v>3068</v>
      </c>
      <c r="T16" s="114">
        <v>8.367653075139779E-2</v>
      </c>
      <c r="U16" s="94"/>
    </row>
    <row r="17" spans="2:151" ht="21.9" customHeight="1" thickBot="1" x14ac:dyDescent="0.35">
      <c r="B17" s="174" t="s">
        <v>97</v>
      </c>
      <c r="C17" s="147">
        <v>1080</v>
      </c>
      <c r="D17" s="90">
        <v>7.6411490024055465E-2</v>
      </c>
      <c r="E17" s="148">
        <v>324</v>
      </c>
      <c r="F17" s="90">
        <v>7.295654131952263E-2</v>
      </c>
      <c r="G17" s="148">
        <v>310</v>
      </c>
      <c r="H17" s="90">
        <v>7.0534698521046643E-2</v>
      </c>
      <c r="I17" s="148">
        <v>305</v>
      </c>
      <c r="J17" s="90">
        <v>7.4016056393185828E-2</v>
      </c>
      <c r="K17" s="148">
        <v>173</v>
      </c>
      <c r="L17" s="90">
        <v>6.0531840447865637E-2</v>
      </c>
      <c r="M17" s="148">
        <v>250</v>
      </c>
      <c r="N17" s="90">
        <v>6.9832402234636867E-2</v>
      </c>
      <c r="O17" s="148">
        <v>96</v>
      </c>
      <c r="P17" s="90">
        <v>7.4245939675174011E-2</v>
      </c>
      <c r="Q17" s="148">
        <v>95</v>
      </c>
      <c r="R17" s="92">
        <v>7.5999999999999998E-2</v>
      </c>
      <c r="S17" s="147">
        <v>2633</v>
      </c>
      <c r="T17" s="114">
        <v>7.1812355107050321E-2</v>
      </c>
      <c r="U17" s="94"/>
    </row>
    <row r="18" spans="2:151" ht="21.9" customHeight="1" thickTop="1" thickBot="1" x14ac:dyDescent="0.3">
      <c r="B18" s="99" t="s">
        <v>31</v>
      </c>
      <c r="C18" s="154">
        <v>14134</v>
      </c>
      <c r="D18" s="101">
        <v>1.0000000000000002</v>
      </c>
      <c r="E18" s="155">
        <v>4441</v>
      </c>
      <c r="F18" s="101">
        <v>1</v>
      </c>
      <c r="G18" s="155">
        <v>4395</v>
      </c>
      <c r="H18" s="101">
        <v>1</v>
      </c>
      <c r="I18" s="155">
        <v>4714</v>
      </c>
      <c r="J18" s="101">
        <v>1.0093151654300971</v>
      </c>
      <c r="K18" s="155">
        <v>2858</v>
      </c>
      <c r="L18" s="101">
        <v>1</v>
      </c>
      <c r="M18" s="155">
        <v>3580</v>
      </c>
      <c r="N18" s="101">
        <v>1.0000000000000002</v>
      </c>
      <c r="O18" s="155">
        <v>1293</v>
      </c>
      <c r="P18" s="101">
        <v>1</v>
      </c>
      <c r="Q18" s="155">
        <v>1250</v>
      </c>
      <c r="R18" s="103">
        <v>1.0000000000000002</v>
      </c>
      <c r="S18" s="154">
        <v>36665</v>
      </c>
      <c r="T18" s="115">
        <v>1</v>
      </c>
      <c r="U18" s="105"/>
    </row>
    <row r="19" spans="2:151" s="81" customFormat="1" ht="21.9" customHeight="1" thickTop="1" thickBot="1" x14ac:dyDescent="0.3"/>
    <row r="20" spans="2:151" ht="21.9" customHeight="1" thickTop="1" x14ac:dyDescent="0.25">
      <c r="B20" s="119" t="s">
        <v>217</v>
      </c>
      <c r="C20" s="213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</row>
    <row r="21" spans="2:151" ht="21.9" customHeight="1" thickBot="1" x14ac:dyDescent="0.35">
      <c r="B21" s="124" t="s">
        <v>205</v>
      </c>
      <c r="C21" s="214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</row>
    <row r="22" spans="2:151" s="81" customFormat="1" ht="15.75" thickTop="1" x14ac:dyDescent="0.25"/>
    <row r="23" spans="2:151" s="81" customFormat="1" ht="15" x14ac:dyDescent="0.25"/>
    <row r="24" spans="2:151" s="81" customFormat="1" ht="15" x14ac:dyDescent="0.25"/>
    <row r="25" spans="2:151" s="81" customFormat="1" ht="15" x14ac:dyDescent="0.25"/>
    <row r="26" spans="2:151" s="81" customFormat="1" ht="15" x14ac:dyDescent="0.25"/>
    <row r="27" spans="2:151" s="81" customFormat="1" x14ac:dyDescent="0.3"/>
    <row r="28" spans="2:151" s="81" customFormat="1" x14ac:dyDescent="0.3"/>
    <row r="29" spans="2:151" s="81" customFormat="1" x14ac:dyDescent="0.3"/>
    <row r="30" spans="2:151" s="81" customFormat="1" x14ac:dyDescent="0.3"/>
    <row r="31" spans="2:151" s="81" customFormat="1" x14ac:dyDescent="0.3"/>
    <row r="32" spans="2:151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  <row r="635" s="81" customFormat="1" x14ac:dyDescent="0.3"/>
    <row r="636" s="81" customFormat="1" x14ac:dyDescent="0.3"/>
    <row r="637" s="81" customFormat="1" x14ac:dyDescent="0.3"/>
    <row r="638" s="81" customFormat="1" x14ac:dyDescent="0.3"/>
    <row r="639" s="81" customFormat="1" x14ac:dyDescent="0.3"/>
    <row r="640" s="81" customFormat="1" x14ac:dyDescent="0.3"/>
    <row r="641" s="81" customFormat="1" x14ac:dyDescent="0.3"/>
    <row r="642" s="81" customFormat="1" x14ac:dyDescent="0.3"/>
    <row r="643" s="81" customFormat="1" x14ac:dyDescent="0.3"/>
    <row r="644" s="81" customFormat="1" x14ac:dyDescent="0.3"/>
    <row r="645" s="81" customFormat="1" x14ac:dyDescent="0.3"/>
    <row r="646" s="81" customFormat="1" x14ac:dyDescent="0.3"/>
    <row r="647" s="81" customFormat="1" x14ac:dyDescent="0.3"/>
    <row r="648" s="81" customFormat="1" x14ac:dyDescent="0.3"/>
    <row r="649" s="81" customFormat="1" x14ac:dyDescent="0.3"/>
    <row r="650" s="81" customFormat="1" x14ac:dyDescent="0.3"/>
    <row r="651" s="81" customFormat="1" x14ac:dyDescent="0.3"/>
    <row r="652" s="81" customFormat="1" x14ac:dyDescent="0.3"/>
    <row r="653" s="81" customFormat="1" x14ac:dyDescent="0.3"/>
    <row r="654" s="81" customFormat="1" x14ac:dyDescent="0.3"/>
    <row r="655" s="81" customFormat="1" x14ac:dyDescent="0.3"/>
    <row r="656" s="81" customFormat="1" x14ac:dyDescent="0.3"/>
    <row r="657" s="81" customFormat="1" x14ac:dyDescent="0.3"/>
    <row r="658" s="81" customFormat="1" x14ac:dyDescent="0.3"/>
    <row r="659" s="81" customFormat="1" x14ac:dyDescent="0.3"/>
    <row r="660" s="81" customFormat="1" x14ac:dyDescent="0.3"/>
    <row r="661" s="81" customFormat="1" x14ac:dyDescent="0.3"/>
    <row r="662" s="81" customFormat="1" x14ac:dyDescent="0.3"/>
    <row r="663" s="81" customFormat="1" x14ac:dyDescent="0.3"/>
    <row r="664" s="81" customFormat="1" x14ac:dyDescent="0.3"/>
    <row r="665" s="81" customFormat="1" x14ac:dyDescent="0.3"/>
    <row r="666" s="81" customFormat="1" x14ac:dyDescent="0.3"/>
    <row r="667" s="81" customFormat="1" x14ac:dyDescent="0.3"/>
    <row r="668" s="81" customFormat="1" x14ac:dyDescent="0.3"/>
    <row r="669" s="81" customFormat="1" x14ac:dyDescent="0.3"/>
    <row r="670" s="81" customFormat="1" x14ac:dyDescent="0.3"/>
    <row r="671" s="81" customFormat="1" x14ac:dyDescent="0.3"/>
    <row r="672" s="81" customFormat="1" x14ac:dyDescent="0.3"/>
    <row r="673" s="81" customFormat="1" x14ac:dyDescent="0.3"/>
    <row r="674" s="81" customFormat="1" x14ac:dyDescent="0.3"/>
    <row r="675" s="81" customFormat="1" x14ac:dyDescent="0.3"/>
    <row r="676" s="81" customFormat="1" x14ac:dyDescent="0.3"/>
    <row r="677" s="81" customFormat="1" x14ac:dyDescent="0.3"/>
    <row r="678" s="81" customFormat="1" x14ac:dyDescent="0.3"/>
    <row r="679" s="81" customFormat="1" x14ac:dyDescent="0.3"/>
    <row r="680" s="81" customFormat="1" x14ac:dyDescent="0.3"/>
    <row r="681" s="81" customFormat="1" x14ac:dyDescent="0.3"/>
    <row r="682" s="81" customFormat="1" x14ac:dyDescent="0.3"/>
    <row r="683" s="81" customFormat="1" x14ac:dyDescent="0.3"/>
    <row r="684" s="81" customFormat="1" x14ac:dyDescent="0.3"/>
    <row r="685" s="81" customFormat="1" x14ac:dyDescent="0.3"/>
    <row r="686" s="81" customFormat="1" x14ac:dyDescent="0.3"/>
    <row r="687" s="81" customFormat="1" x14ac:dyDescent="0.3"/>
    <row r="688" s="81" customFormat="1" x14ac:dyDescent="0.3"/>
    <row r="689" s="81" customFormat="1" x14ac:dyDescent="0.3"/>
    <row r="690" s="81" customFormat="1" x14ac:dyDescent="0.3"/>
    <row r="691" s="81" customFormat="1" x14ac:dyDescent="0.3"/>
    <row r="692" s="81" customFormat="1" x14ac:dyDescent="0.3"/>
    <row r="693" s="81" customFormat="1" x14ac:dyDescent="0.3"/>
    <row r="694" s="81" customFormat="1" x14ac:dyDescent="0.3"/>
    <row r="695" s="81" customFormat="1" x14ac:dyDescent="0.3"/>
    <row r="696" s="81" customFormat="1" x14ac:dyDescent="0.3"/>
    <row r="697" s="81" customFormat="1" x14ac:dyDescent="0.3"/>
    <row r="698" s="81" customFormat="1" x14ac:dyDescent="0.3"/>
    <row r="699" s="81" customFormat="1" x14ac:dyDescent="0.3"/>
    <row r="700" s="81" customFormat="1" x14ac:dyDescent="0.3"/>
    <row r="701" s="81" customFormat="1" x14ac:dyDescent="0.3"/>
    <row r="702" s="81" customFormat="1" x14ac:dyDescent="0.3"/>
    <row r="703" s="81" customFormat="1" x14ac:dyDescent="0.3"/>
    <row r="704" s="81" customFormat="1" x14ac:dyDescent="0.3"/>
    <row r="705" s="81" customFormat="1" x14ac:dyDescent="0.3"/>
    <row r="706" s="81" customFormat="1" x14ac:dyDescent="0.3"/>
    <row r="707" s="81" customFormat="1" x14ac:dyDescent="0.3"/>
    <row r="708" s="81" customFormat="1" x14ac:dyDescent="0.3"/>
    <row r="709" s="81" customFormat="1" x14ac:dyDescent="0.3"/>
    <row r="710" s="81" customFormat="1" x14ac:dyDescent="0.3"/>
    <row r="711" s="81" customFormat="1" x14ac:dyDescent="0.3"/>
    <row r="712" s="81" customFormat="1" x14ac:dyDescent="0.3"/>
    <row r="713" s="81" customFormat="1" x14ac:dyDescent="0.3"/>
    <row r="714" s="81" customFormat="1" x14ac:dyDescent="0.3"/>
    <row r="715" s="81" customFormat="1" x14ac:dyDescent="0.3"/>
    <row r="716" s="81" customFormat="1" x14ac:dyDescent="0.3"/>
    <row r="717" s="81" customFormat="1" x14ac:dyDescent="0.3"/>
    <row r="718" s="81" customFormat="1" x14ac:dyDescent="0.3"/>
    <row r="719" s="81" customFormat="1" x14ac:dyDescent="0.3"/>
    <row r="720" s="81" customFormat="1" x14ac:dyDescent="0.3"/>
    <row r="721" s="81" customFormat="1" x14ac:dyDescent="0.3"/>
    <row r="722" s="81" customFormat="1" x14ac:dyDescent="0.3"/>
    <row r="723" s="81" customFormat="1" x14ac:dyDescent="0.3"/>
    <row r="724" s="81" customFormat="1" x14ac:dyDescent="0.3"/>
    <row r="725" s="81" customFormat="1" x14ac:dyDescent="0.3"/>
    <row r="726" s="81" customFormat="1" x14ac:dyDescent="0.3"/>
    <row r="727" s="81" customFormat="1" x14ac:dyDescent="0.3"/>
    <row r="728" s="81" customFormat="1" x14ac:dyDescent="0.3"/>
    <row r="729" s="81" customFormat="1" x14ac:dyDescent="0.3"/>
    <row r="730" s="81" customFormat="1" x14ac:dyDescent="0.3"/>
    <row r="731" s="81" customFormat="1" x14ac:dyDescent="0.3"/>
    <row r="732" s="81" customFormat="1" x14ac:dyDescent="0.3"/>
    <row r="733" s="81" customFormat="1" x14ac:dyDescent="0.3"/>
    <row r="734" s="81" customFormat="1" x14ac:dyDescent="0.3"/>
    <row r="735" s="81" customFormat="1" x14ac:dyDescent="0.3"/>
    <row r="736" s="81" customFormat="1" x14ac:dyDescent="0.3"/>
    <row r="737" s="81" customFormat="1" x14ac:dyDescent="0.3"/>
    <row r="738" s="81" customFormat="1" x14ac:dyDescent="0.3"/>
    <row r="739" s="81" customFormat="1" x14ac:dyDescent="0.3"/>
    <row r="740" s="81" customFormat="1" x14ac:dyDescent="0.3"/>
    <row r="741" s="81" customFormat="1" x14ac:dyDescent="0.3"/>
    <row r="742" s="81" customFormat="1" x14ac:dyDescent="0.3"/>
    <row r="743" s="81" customFormat="1" x14ac:dyDescent="0.3"/>
    <row r="744" s="81" customFormat="1" x14ac:dyDescent="0.3"/>
    <row r="745" s="81" customFormat="1" x14ac:dyDescent="0.3"/>
    <row r="746" s="81" customFormat="1" x14ac:dyDescent="0.3"/>
    <row r="747" s="81" customFormat="1" x14ac:dyDescent="0.3"/>
    <row r="748" s="81" customFormat="1" x14ac:dyDescent="0.3"/>
    <row r="749" s="81" customFormat="1" x14ac:dyDescent="0.3"/>
    <row r="750" s="81" customFormat="1" x14ac:dyDescent="0.3"/>
    <row r="751" s="81" customFormat="1" x14ac:dyDescent="0.3"/>
    <row r="752" s="81" customFormat="1" x14ac:dyDescent="0.3"/>
    <row r="753" s="81" customFormat="1" x14ac:dyDescent="0.3"/>
    <row r="754" s="81" customFormat="1" x14ac:dyDescent="0.3"/>
    <row r="755" s="81" customFormat="1" x14ac:dyDescent="0.3"/>
    <row r="756" s="81" customFormat="1" x14ac:dyDescent="0.3"/>
    <row r="757" s="81" customFormat="1" x14ac:dyDescent="0.3"/>
    <row r="758" s="81" customFormat="1" x14ac:dyDescent="0.3"/>
    <row r="759" s="81" customFormat="1" x14ac:dyDescent="0.3"/>
    <row r="760" s="81" customFormat="1" x14ac:dyDescent="0.3"/>
    <row r="761" s="81" customFormat="1" x14ac:dyDescent="0.3"/>
    <row r="762" s="81" customFormat="1" x14ac:dyDescent="0.3"/>
    <row r="763" s="81" customFormat="1" x14ac:dyDescent="0.3"/>
    <row r="764" s="81" customFormat="1" x14ac:dyDescent="0.3"/>
    <row r="765" s="81" customFormat="1" x14ac:dyDescent="0.3"/>
    <row r="766" s="81" customFormat="1" x14ac:dyDescent="0.3"/>
    <row r="767" s="81" customFormat="1" x14ac:dyDescent="0.3"/>
    <row r="768" s="81" customFormat="1" x14ac:dyDescent="0.3"/>
    <row r="769" s="81" customFormat="1" x14ac:dyDescent="0.3"/>
    <row r="770" s="81" customFormat="1" x14ac:dyDescent="0.3"/>
    <row r="771" s="81" customFormat="1" x14ac:dyDescent="0.3"/>
    <row r="772" s="81" customFormat="1" x14ac:dyDescent="0.3"/>
    <row r="773" s="81" customFormat="1" x14ac:dyDescent="0.3"/>
    <row r="774" s="81" customFormat="1" x14ac:dyDescent="0.3"/>
    <row r="775" s="81" customFormat="1" x14ac:dyDescent="0.3"/>
    <row r="776" s="81" customFormat="1" x14ac:dyDescent="0.3"/>
    <row r="777" s="81" customFormat="1" x14ac:dyDescent="0.3"/>
    <row r="778" s="81" customFormat="1" x14ac:dyDescent="0.3"/>
    <row r="779" s="81" customFormat="1" x14ac:dyDescent="0.3"/>
    <row r="780" s="81" customFormat="1" x14ac:dyDescent="0.3"/>
    <row r="781" s="81" customFormat="1" x14ac:dyDescent="0.3"/>
    <row r="782" s="81" customFormat="1" x14ac:dyDescent="0.3"/>
    <row r="783" s="81" customFormat="1" x14ac:dyDescent="0.3"/>
    <row r="784" s="81" customFormat="1" x14ac:dyDescent="0.3"/>
    <row r="785" s="81" customFormat="1" x14ac:dyDescent="0.3"/>
    <row r="786" s="81" customFormat="1" x14ac:dyDescent="0.3"/>
    <row r="787" s="81" customFormat="1" x14ac:dyDescent="0.3"/>
    <row r="788" s="81" customFormat="1" x14ac:dyDescent="0.3"/>
    <row r="789" s="81" customFormat="1" x14ac:dyDescent="0.3"/>
    <row r="790" s="81" customFormat="1" x14ac:dyDescent="0.3"/>
    <row r="791" s="81" customFormat="1" x14ac:dyDescent="0.3"/>
    <row r="792" s="81" customFormat="1" x14ac:dyDescent="0.3"/>
    <row r="793" s="81" customFormat="1" x14ac:dyDescent="0.3"/>
    <row r="794" s="81" customFormat="1" x14ac:dyDescent="0.3"/>
    <row r="795" s="81" customFormat="1" x14ac:dyDescent="0.3"/>
    <row r="796" s="81" customFormat="1" x14ac:dyDescent="0.3"/>
    <row r="797" s="81" customFormat="1" x14ac:dyDescent="0.3"/>
    <row r="798" s="81" customFormat="1" x14ac:dyDescent="0.3"/>
    <row r="799" s="81" customFormat="1" x14ac:dyDescent="0.3"/>
    <row r="800" s="81" customFormat="1" x14ac:dyDescent="0.3"/>
    <row r="801" s="81" customFormat="1" x14ac:dyDescent="0.3"/>
    <row r="802" s="81" customFormat="1" x14ac:dyDescent="0.3"/>
    <row r="803" s="81" customFormat="1" x14ac:dyDescent="0.3"/>
    <row r="804" s="81" customFormat="1" x14ac:dyDescent="0.3"/>
    <row r="805" s="81" customFormat="1" x14ac:dyDescent="0.3"/>
    <row r="806" s="81" customFormat="1" x14ac:dyDescent="0.3"/>
    <row r="807" s="81" customFormat="1" x14ac:dyDescent="0.3"/>
    <row r="808" s="81" customFormat="1" x14ac:dyDescent="0.3"/>
    <row r="809" s="81" customFormat="1" x14ac:dyDescent="0.3"/>
    <row r="810" s="81" customFormat="1" x14ac:dyDescent="0.3"/>
    <row r="811" s="81" customFormat="1" x14ac:dyDescent="0.3"/>
    <row r="812" s="81" customFormat="1" x14ac:dyDescent="0.3"/>
    <row r="813" s="81" customFormat="1" x14ac:dyDescent="0.3"/>
    <row r="814" s="81" customFormat="1" x14ac:dyDescent="0.3"/>
    <row r="815" s="81" customFormat="1" x14ac:dyDescent="0.3"/>
    <row r="816" s="81" customFormat="1" x14ac:dyDescent="0.3"/>
    <row r="817" s="81" customFormat="1" x14ac:dyDescent="0.3"/>
    <row r="818" s="81" customFormat="1" x14ac:dyDescent="0.3"/>
    <row r="819" s="81" customFormat="1" x14ac:dyDescent="0.3"/>
    <row r="820" s="81" customFormat="1" x14ac:dyDescent="0.3"/>
    <row r="821" s="81" customFormat="1" x14ac:dyDescent="0.3"/>
    <row r="822" s="81" customFormat="1" x14ac:dyDescent="0.3"/>
    <row r="823" s="81" customFormat="1" x14ac:dyDescent="0.3"/>
    <row r="824" s="81" customFormat="1" x14ac:dyDescent="0.3"/>
    <row r="825" s="81" customFormat="1" x14ac:dyDescent="0.3"/>
    <row r="826" s="81" customFormat="1" x14ac:dyDescent="0.3"/>
    <row r="827" s="81" customFormat="1" x14ac:dyDescent="0.3"/>
    <row r="828" s="81" customFormat="1" x14ac:dyDescent="0.3"/>
    <row r="829" s="81" customFormat="1" x14ac:dyDescent="0.3"/>
    <row r="830" s="81" customFormat="1" x14ac:dyDescent="0.3"/>
    <row r="831" s="81" customFormat="1" x14ac:dyDescent="0.3"/>
    <row r="832" s="81" customFormat="1" x14ac:dyDescent="0.3"/>
    <row r="833" s="81" customFormat="1" x14ac:dyDescent="0.3"/>
    <row r="834" s="81" customFormat="1" x14ac:dyDescent="0.3"/>
    <row r="835" s="81" customFormat="1" x14ac:dyDescent="0.3"/>
    <row r="836" s="81" customFormat="1" x14ac:dyDescent="0.3"/>
    <row r="837" s="81" customFormat="1" x14ac:dyDescent="0.3"/>
    <row r="838" s="81" customFormat="1" x14ac:dyDescent="0.3"/>
    <row r="839" s="81" customFormat="1" x14ac:dyDescent="0.3"/>
    <row r="840" s="81" customFormat="1" x14ac:dyDescent="0.3"/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"/>
  <sheetViews>
    <sheetView topLeftCell="E1" workbookViewId="0">
      <selection activeCell="O34" sqref="O34"/>
    </sheetView>
  </sheetViews>
  <sheetFormatPr defaultColWidth="11.44140625" defaultRowHeight="14.4" x14ac:dyDescent="0.3"/>
  <cols>
    <col min="1" max="1" width="15.6640625" style="63" customWidth="1"/>
    <col min="2" max="21" width="9.44140625" style="63" customWidth="1"/>
    <col min="22" max="16384" width="11.44140625" style="63"/>
  </cols>
  <sheetData>
    <row r="1" spans="1:22" ht="25.2" customHeight="1" thickTop="1" thickBot="1" x14ac:dyDescent="0.35">
      <c r="A1" s="318" t="s">
        <v>122</v>
      </c>
      <c r="B1" s="319"/>
      <c r="C1" s="319"/>
      <c r="D1" s="319"/>
      <c r="E1" s="319"/>
      <c r="F1" s="319"/>
      <c r="G1" s="319"/>
      <c r="H1" s="319"/>
      <c r="I1" s="319"/>
      <c r="J1" s="319"/>
      <c r="K1" s="320"/>
      <c r="L1" s="321"/>
      <c r="M1" s="321"/>
      <c r="N1" s="321"/>
      <c r="O1" s="321"/>
      <c r="P1" s="321"/>
      <c r="Q1" s="321"/>
      <c r="R1" s="321"/>
      <c r="S1" s="321"/>
      <c r="T1" s="321"/>
      <c r="U1" s="322"/>
    </row>
    <row r="2" spans="1:22" ht="25.2" customHeight="1" thickTop="1" thickBot="1" x14ac:dyDescent="0.35">
      <c r="A2" s="323" t="s">
        <v>100</v>
      </c>
      <c r="B2" s="347" t="s">
        <v>54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8"/>
    </row>
    <row r="3" spans="1:22" ht="25.2" customHeight="1" x14ac:dyDescent="0.3">
      <c r="A3" s="340"/>
      <c r="B3" s="329">
        <v>0</v>
      </c>
      <c r="C3" s="317"/>
      <c r="D3" s="331" t="s">
        <v>55</v>
      </c>
      <c r="E3" s="330"/>
      <c r="F3" s="316" t="s">
        <v>56</v>
      </c>
      <c r="G3" s="317"/>
      <c r="H3" s="331" t="s">
        <v>57</v>
      </c>
      <c r="I3" s="330"/>
      <c r="J3" s="316" t="s">
        <v>58</v>
      </c>
      <c r="K3" s="317"/>
      <c r="L3" s="331" t="s">
        <v>59</v>
      </c>
      <c r="M3" s="330"/>
      <c r="N3" s="316" t="s">
        <v>60</v>
      </c>
      <c r="O3" s="317"/>
      <c r="P3" s="331" t="s">
        <v>61</v>
      </c>
      <c r="Q3" s="330"/>
      <c r="R3" s="316" t="s">
        <v>34</v>
      </c>
      <c r="S3" s="317"/>
      <c r="T3" s="316" t="s">
        <v>52</v>
      </c>
      <c r="U3" s="317"/>
    </row>
    <row r="4" spans="1:22" ht="25.2" customHeight="1" thickBot="1" x14ac:dyDescent="0.35">
      <c r="A4" s="341"/>
      <c r="B4" s="9" t="s">
        <v>4</v>
      </c>
      <c r="C4" s="11" t="s">
        <v>5</v>
      </c>
      <c r="D4" s="12" t="s">
        <v>4</v>
      </c>
      <c r="E4" s="10" t="s">
        <v>5</v>
      </c>
      <c r="F4" s="9" t="s">
        <v>4</v>
      </c>
      <c r="G4" s="11" t="s">
        <v>5</v>
      </c>
      <c r="H4" s="12" t="s">
        <v>4</v>
      </c>
      <c r="I4" s="5" t="s">
        <v>5</v>
      </c>
      <c r="J4" s="9" t="s">
        <v>4</v>
      </c>
      <c r="K4" s="11" t="s">
        <v>5</v>
      </c>
      <c r="L4" s="12" t="s">
        <v>4</v>
      </c>
      <c r="M4" s="10" t="s">
        <v>5</v>
      </c>
      <c r="N4" s="9" t="s">
        <v>4</v>
      </c>
      <c r="O4" s="11" t="s">
        <v>5</v>
      </c>
      <c r="P4" s="12" t="s">
        <v>4</v>
      </c>
      <c r="Q4" s="10" t="s">
        <v>5</v>
      </c>
      <c r="R4" s="9" t="s">
        <v>4</v>
      </c>
      <c r="S4" s="11" t="s">
        <v>5</v>
      </c>
      <c r="T4" s="9" t="s">
        <v>4</v>
      </c>
      <c r="U4" s="11" t="s">
        <v>5</v>
      </c>
    </row>
    <row r="5" spans="1:22" ht="15" x14ac:dyDescent="0.25">
      <c r="A5" s="1" t="s">
        <v>86</v>
      </c>
      <c r="B5" s="24">
        <f>VLOOKUP(V5,[1]Sheet1!$A$610:$U$622,2,FALSE)</f>
        <v>3710</v>
      </c>
      <c r="C5" s="15">
        <f>VLOOKUP(V5,[1]Sheet1!$A$610:$U$622,3,FALSE)/100</f>
        <v>0.10118641756443475</v>
      </c>
      <c r="D5" s="26">
        <f>VLOOKUP(V5,[1]Sheet1!$A$610:$U$622,4,FALSE)</f>
        <v>3710</v>
      </c>
      <c r="E5" s="14">
        <f>VLOOKUP(V5,[1]Sheet1!$A$610:$U$622,5,FALSE)/100</f>
        <v>0.10118641756443475</v>
      </c>
      <c r="F5" s="24">
        <f>VLOOKUP(V5,[1]Sheet1!$A$610:$U$622,6,FALSE)</f>
        <v>0</v>
      </c>
      <c r="G5" s="15">
        <f>VLOOKUP(V5,[1]Sheet1!$A$610:$U$622,7,FALSE)/100</f>
        <v>0</v>
      </c>
      <c r="H5" s="26">
        <f>VLOOKUP(V5,[1]Sheet1!$A$610:$U$622,8,FALSE)</f>
        <v>0</v>
      </c>
      <c r="I5" s="14">
        <f>VLOOKUP(V5,[1]Sheet1!$A$610:$U$622,9,FALSE)/100</f>
        <v>0</v>
      </c>
      <c r="J5" s="24">
        <f>VLOOKUP(V5,[1]Sheet1!$A$610:$U$622,10,FALSE)</f>
        <v>0</v>
      </c>
      <c r="K5" s="15">
        <f>VLOOKUP(V5,[1]Sheet1!$A$610:$U$622,11,FALSE)/100</f>
        <v>0</v>
      </c>
      <c r="L5" s="26">
        <f>VLOOKUP(V5,[1]Sheet1!$A$610:$U$622,12,FALSE)</f>
        <v>0</v>
      </c>
      <c r="M5" s="14">
        <f>VLOOKUP(V5,[1]Sheet1!$A$610:$U$622,13,FALSE)/100</f>
        <v>0</v>
      </c>
      <c r="N5" s="24">
        <f>VLOOKUP(V5,[1]Sheet1!$A$610:$U$622,14,FALSE)</f>
        <v>0</v>
      </c>
      <c r="O5" s="15">
        <f>VLOOKUP(V5,[1]Sheet1!$A$610:$U$622,15,FALSE)/100</f>
        <v>0</v>
      </c>
      <c r="P5" s="26">
        <f>VLOOKUP(V5,[1]Sheet1!$A$610:$U$622,16,FALSE)</f>
        <v>0</v>
      </c>
      <c r="Q5" s="14">
        <f>VLOOKUP(V5,[1]Sheet1!$A$610:$U$622,17,FALSE)/100</f>
        <v>0</v>
      </c>
      <c r="R5" s="24">
        <f>VLOOKUP(V5,[1]Sheet1!$A$610:$U$622,18,FALSE)</f>
        <v>0</v>
      </c>
      <c r="S5" s="15">
        <f>VLOOKUP(V5,[1]Sheet1!$A$610:$U$622,19,FALSE)/100</f>
        <v>0</v>
      </c>
      <c r="T5" s="24">
        <f>VLOOKUP(V5,[1]Sheet1!$A$610:$U$622,20,FALSE)</f>
        <v>0</v>
      </c>
      <c r="U5" s="15">
        <f>VLOOKUP(V5,[1]Sheet1!$A$610:$U$622,21,FALSE)/100</f>
        <v>0</v>
      </c>
      <c r="V5" s="69" t="s">
        <v>167</v>
      </c>
    </row>
    <row r="6" spans="1:22" x14ac:dyDescent="0.3">
      <c r="A6" s="2" t="s">
        <v>87</v>
      </c>
      <c r="B6" s="22">
        <f>VLOOKUP(V6,[1]Sheet1!$A$610:$U$622,2,FALSE)</f>
        <v>3175</v>
      </c>
      <c r="C6" s="15">
        <f>VLOOKUP(V6,[1]Sheet1!$A$610:$U$622,3,FALSE)/100</f>
        <v>8.6594845220237276E-2</v>
      </c>
      <c r="D6" s="27">
        <f>VLOOKUP(V6,[1]Sheet1!$A$610:$U$622,4,FALSE)</f>
        <v>3175</v>
      </c>
      <c r="E6" s="14">
        <f>VLOOKUP(V6,[1]Sheet1!$A$610:$U$622,5,FALSE)/100</f>
        <v>8.6594845220237276E-2</v>
      </c>
      <c r="F6" s="22">
        <f>VLOOKUP(V6,[1]Sheet1!$A$610:$U$622,6,FALSE)</f>
        <v>0</v>
      </c>
      <c r="G6" s="15">
        <f>VLOOKUP(V6,[1]Sheet1!$A$610:$U$622,7,FALSE)/100</f>
        <v>0</v>
      </c>
      <c r="H6" s="27">
        <f>VLOOKUP(V6,[1]Sheet1!$A$610:$U$622,8,FALSE)</f>
        <v>0</v>
      </c>
      <c r="I6" s="14">
        <f>VLOOKUP(V6,[1]Sheet1!$A$610:$U$622,9,FALSE)/100</f>
        <v>0</v>
      </c>
      <c r="J6" s="22">
        <f>VLOOKUP(V6,[1]Sheet1!$A$610:$U$622,10,FALSE)</f>
        <v>0</v>
      </c>
      <c r="K6" s="15">
        <f>VLOOKUP(V6,[1]Sheet1!$A$610:$U$622,11,FALSE)/100</f>
        <v>0</v>
      </c>
      <c r="L6" s="27">
        <f>VLOOKUP(V6,[1]Sheet1!$A$610:$U$622,12,FALSE)</f>
        <v>0</v>
      </c>
      <c r="M6" s="14">
        <f>VLOOKUP(V6,[1]Sheet1!$A$610:$U$622,13,FALSE)/100</f>
        <v>0</v>
      </c>
      <c r="N6" s="22">
        <f>VLOOKUP(V6,[1]Sheet1!$A$610:$U$622,14,FALSE)</f>
        <v>0</v>
      </c>
      <c r="O6" s="15">
        <f>VLOOKUP(V6,[1]Sheet1!$A$610:$U$622,15,FALSE)/100</f>
        <v>0</v>
      </c>
      <c r="P6" s="27">
        <f>VLOOKUP(V6,[1]Sheet1!$A$610:$U$622,16,FALSE)</f>
        <v>0</v>
      </c>
      <c r="Q6" s="14">
        <f>VLOOKUP(V6,[1]Sheet1!$A$610:$U$622,17,FALSE)/100</f>
        <v>0</v>
      </c>
      <c r="R6" s="22">
        <f>VLOOKUP(V6,[1]Sheet1!$A$610:$U$622,18,FALSE)</f>
        <v>0</v>
      </c>
      <c r="S6" s="15">
        <f>VLOOKUP(V6,[1]Sheet1!$A$610:$U$622,19,FALSE)/100</f>
        <v>0</v>
      </c>
      <c r="T6" s="22">
        <f>VLOOKUP(V6,[1]Sheet1!$A$610:$U$622,20,FALSE)</f>
        <v>0</v>
      </c>
      <c r="U6" s="15">
        <f>VLOOKUP(V6,[1]Sheet1!$A$610:$U$622,21,FALSE)/100</f>
        <v>0</v>
      </c>
      <c r="V6" s="69" t="s">
        <v>168</v>
      </c>
    </row>
    <row r="7" spans="1:22" ht="15" x14ac:dyDescent="0.25">
      <c r="A7" s="2" t="s">
        <v>88</v>
      </c>
      <c r="B7" s="22">
        <f>VLOOKUP(V7,[1]Sheet1!$A$610:$U$622,2,FALSE)</f>
        <v>3178</v>
      </c>
      <c r="C7" s="15">
        <f>VLOOKUP(V7,[1]Sheet1!$A$610:$U$622,3,FALSE)/100</f>
        <v>8.6676667121232787E-2</v>
      </c>
      <c r="D7" s="27">
        <f>VLOOKUP(V7,[1]Sheet1!$A$610:$U$622,4,FALSE)</f>
        <v>3178</v>
      </c>
      <c r="E7" s="14">
        <f>VLOOKUP(V7,[1]Sheet1!$A$610:$U$622,5,FALSE)/100</f>
        <v>8.6676667121232787E-2</v>
      </c>
      <c r="F7" s="22">
        <f>VLOOKUP(V7,[1]Sheet1!$A$610:$U$622,6,FALSE)</f>
        <v>0</v>
      </c>
      <c r="G7" s="15">
        <f>VLOOKUP(V7,[1]Sheet1!$A$610:$U$622,7,FALSE)/100</f>
        <v>0</v>
      </c>
      <c r="H7" s="27">
        <f>VLOOKUP(V7,[1]Sheet1!$A$610:$U$622,8,FALSE)</f>
        <v>0</v>
      </c>
      <c r="I7" s="14">
        <f>VLOOKUP(V7,[1]Sheet1!$A$610:$U$622,9,FALSE)/100</f>
        <v>0</v>
      </c>
      <c r="J7" s="22">
        <f>VLOOKUP(V7,[1]Sheet1!$A$610:$U$622,10,FALSE)</f>
        <v>0</v>
      </c>
      <c r="K7" s="15">
        <f>VLOOKUP(V7,[1]Sheet1!$A$610:$U$622,11,FALSE)/100</f>
        <v>0</v>
      </c>
      <c r="L7" s="27">
        <f>VLOOKUP(V7,[1]Sheet1!$A$610:$U$622,12,FALSE)</f>
        <v>0</v>
      </c>
      <c r="M7" s="14">
        <f>VLOOKUP(V7,[1]Sheet1!$A$610:$U$622,13,FALSE)/100</f>
        <v>0</v>
      </c>
      <c r="N7" s="22">
        <f>VLOOKUP(V7,[1]Sheet1!$A$610:$U$622,14,FALSE)</f>
        <v>0</v>
      </c>
      <c r="O7" s="15">
        <f>VLOOKUP(V7,[1]Sheet1!$A$610:$U$622,15,FALSE)/100</f>
        <v>0</v>
      </c>
      <c r="P7" s="27">
        <f>VLOOKUP(V7,[1]Sheet1!$A$610:$U$622,16,FALSE)</f>
        <v>0</v>
      </c>
      <c r="Q7" s="14">
        <f>VLOOKUP(V7,[1]Sheet1!$A$610:$U$622,17,FALSE)/100</f>
        <v>0</v>
      </c>
      <c r="R7" s="22">
        <f>VLOOKUP(V7,[1]Sheet1!$A$610:$U$622,18,FALSE)</f>
        <v>0</v>
      </c>
      <c r="S7" s="15">
        <f>VLOOKUP(V7,[1]Sheet1!$A$610:$U$622,19,FALSE)/100</f>
        <v>0</v>
      </c>
      <c r="T7" s="22">
        <f>VLOOKUP(V7,[1]Sheet1!$A$610:$U$622,20,FALSE)</f>
        <v>0</v>
      </c>
      <c r="U7" s="15">
        <f>VLOOKUP(V7,[1]Sheet1!$A$610:$U$622,21,FALSE)/100</f>
        <v>0</v>
      </c>
      <c r="V7" s="69" t="s">
        <v>169</v>
      </c>
    </row>
    <row r="8" spans="1:22" ht="15" x14ac:dyDescent="0.25">
      <c r="A8" s="2" t="s">
        <v>89</v>
      </c>
      <c r="B8" s="22">
        <f>VLOOKUP(V8,[1]Sheet1!$A$610:$U$622,2,FALSE)</f>
        <v>2815</v>
      </c>
      <c r="C8" s="15">
        <f>VLOOKUP(V8,[1]Sheet1!$A$610:$U$622,3,FALSE)/100</f>
        <v>7.6776217100777311E-2</v>
      </c>
      <c r="D8" s="27">
        <f>VLOOKUP(V8,[1]Sheet1!$A$610:$U$622,4,FALSE)</f>
        <v>2815</v>
      </c>
      <c r="E8" s="14">
        <f>VLOOKUP(V8,[1]Sheet1!$A$610:$U$622,5,FALSE)/100</f>
        <v>7.6776217100777311E-2</v>
      </c>
      <c r="F8" s="22">
        <f>VLOOKUP(V8,[1]Sheet1!$A$610:$U$622,6,FALSE)</f>
        <v>0</v>
      </c>
      <c r="G8" s="15">
        <f>VLOOKUP(V8,[1]Sheet1!$A$610:$U$622,7,FALSE)/100</f>
        <v>0</v>
      </c>
      <c r="H8" s="27">
        <f>VLOOKUP(V8,[1]Sheet1!$A$610:$U$622,8,FALSE)</f>
        <v>0</v>
      </c>
      <c r="I8" s="14">
        <f>VLOOKUP(V8,[1]Sheet1!$A$610:$U$622,9,FALSE)/100</f>
        <v>0</v>
      </c>
      <c r="J8" s="22">
        <f>VLOOKUP(V8,[1]Sheet1!$A$610:$U$622,10,FALSE)</f>
        <v>0</v>
      </c>
      <c r="K8" s="15">
        <f>VLOOKUP(V8,[1]Sheet1!$A$610:$U$622,11,FALSE)/100</f>
        <v>0</v>
      </c>
      <c r="L8" s="27">
        <f>VLOOKUP(V8,[1]Sheet1!$A$610:$U$622,12,FALSE)</f>
        <v>0</v>
      </c>
      <c r="M8" s="14">
        <f>VLOOKUP(V8,[1]Sheet1!$A$610:$U$622,13,FALSE)/100</f>
        <v>0</v>
      </c>
      <c r="N8" s="22">
        <f>VLOOKUP(V8,[1]Sheet1!$A$610:$U$622,14,FALSE)</f>
        <v>0</v>
      </c>
      <c r="O8" s="15">
        <f>VLOOKUP(V8,[1]Sheet1!$A$610:$U$622,15,FALSE)/100</f>
        <v>0</v>
      </c>
      <c r="P8" s="27">
        <f>VLOOKUP(V8,[1]Sheet1!$A$610:$U$622,16,FALSE)</f>
        <v>0</v>
      </c>
      <c r="Q8" s="14">
        <f>VLOOKUP(V8,[1]Sheet1!$A$610:$U$622,17,FALSE)/100</f>
        <v>0</v>
      </c>
      <c r="R8" s="22">
        <f>VLOOKUP(V8,[1]Sheet1!$A$610:$U$622,18,FALSE)</f>
        <v>0</v>
      </c>
      <c r="S8" s="15">
        <f>VLOOKUP(V8,[1]Sheet1!$A$610:$U$622,19,FALSE)/100</f>
        <v>0</v>
      </c>
      <c r="T8" s="22">
        <f>VLOOKUP(V8,[1]Sheet1!$A$610:$U$622,20,FALSE)</f>
        <v>0</v>
      </c>
      <c r="U8" s="15">
        <f>VLOOKUP(V8,[1]Sheet1!$A$610:$U$622,21,FALSE)/100</f>
        <v>0</v>
      </c>
      <c r="V8" s="69" t="s">
        <v>170</v>
      </c>
    </row>
    <row r="9" spans="1:22" ht="15" x14ac:dyDescent="0.25">
      <c r="A9" s="2" t="s">
        <v>90</v>
      </c>
      <c r="B9" s="22">
        <f>VLOOKUP(V9,[1]Sheet1!$A$610:$U$622,2,FALSE)</f>
        <v>3362</v>
      </c>
      <c r="C9" s="15">
        <f>VLOOKUP(V9,[1]Sheet1!$A$610:$U$622,3,FALSE)/100</f>
        <v>9.1695077048956769E-2</v>
      </c>
      <c r="D9" s="27">
        <f>VLOOKUP(V9,[1]Sheet1!$A$610:$U$622,4,FALSE)</f>
        <v>3362</v>
      </c>
      <c r="E9" s="14">
        <f>VLOOKUP(V9,[1]Sheet1!$A$610:$U$622,5,FALSE)/100</f>
        <v>9.1695077048956769E-2</v>
      </c>
      <c r="F9" s="22">
        <f>VLOOKUP(V9,[1]Sheet1!$A$610:$U$622,6,FALSE)</f>
        <v>0</v>
      </c>
      <c r="G9" s="15">
        <f>VLOOKUP(V9,[1]Sheet1!$A$610:$U$622,7,FALSE)/100</f>
        <v>0</v>
      </c>
      <c r="H9" s="27">
        <f>VLOOKUP(V9,[1]Sheet1!$A$610:$U$622,8,FALSE)</f>
        <v>0</v>
      </c>
      <c r="I9" s="14">
        <f>VLOOKUP(V9,[1]Sheet1!$A$610:$U$622,9,FALSE)/100</f>
        <v>0</v>
      </c>
      <c r="J9" s="22">
        <f>VLOOKUP(V9,[1]Sheet1!$A$610:$U$622,10,FALSE)</f>
        <v>0</v>
      </c>
      <c r="K9" s="15">
        <f>VLOOKUP(V9,[1]Sheet1!$A$610:$U$622,11,FALSE)/100</f>
        <v>0</v>
      </c>
      <c r="L9" s="27">
        <f>VLOOKUP(V9,[1]Sheet1!$A$610:$U$622,12,FALSE)</f>
        <v>0</v>
      </c>
      <c r="M9" s="14">
        <f>VLOOKUP(V9,[1]Sheet1!$A$610:$U$622,13,FALSE)/100</f>
        <v>0</v>
      </c>
      <c r="N9" s="22">
        <f>VLOOKUP(V9,[1]Sheet1!$A$610:$U$622,14,FALSE)</f>
        <v>0</v>
      </c>
      <c r="O9" s="15">
        <f>VLOOKUP(V9,[1]Sheet1!$A$610:$U$622,15,FALSE)/100</f>
        <v>0</v>
      </c>
      <c r="P9" s="27">
        <f>VLOOKUP(V9,[1]Sheet1!$A$610:$U$622,16,FALSE)</f>
        <v>0</v>
      </c>
      <c r="Q9" s="14">
        <f>VLOOKUP(V9,[1]Sheet1!$A$610:$U$622,17,FALSE)/100</f>
        <v>0</v>
      </c>
      <c r="R9" s="22">
        <f>VLOOKUP(V9,[1]Sheet1!$A$610:$U$622,18,FALSE)</f>
        <v>0</v>
      </c>
      <c r="S9" s="15">
        <f>VLOOKUP(V9,[1]Sheet1!$A$610:$U$622,19,FALSE)/100</f>
        <v>0</v>
      </c>
      <c r="T9" s="22">
        <f>VLOOKUP(V9,[1]Sheet1!$A$610:$U$622,20,FALSE)</f>
        <v>0</v>
      </c>
      <c r="U9" s="15">
        <f>VLOOKUP(V9,[1]Sheet1!$A$610:$U$622,21,FALSE)/100</f>
        <v>0</v>
      </c>
      <c r="V9" s="69" t="s">
        <v>171</v>
      </c>
    </row>
    <row r="10" spans="1:22" ht="15" x14ac:dyDescent="0.25">
      <c r="A10" s="2" t="s">
        <v>91</v>
      </c>
      <c r="B10" s="22">
        <f>VLOOKUP(V10,[1]Sheet1!$A$610:$U$622,2,FALSE)</f>
        <v>3044</v>
      </c>
      <c r="C10" s="15">
        <f>VLOOKUP(V10,[1]Sheet1!$A$610:$U$622,3,FALSE)/100</f>
        <v>8.3021955543433792E-2</v>
      </c>
      <c r="D10" s="27">
        <f>VLOOKUP(V10,[1]Sheet1!$A$610:$U$622,4,FALSE)</f>
        <v>3044</v>
      </c>
      <c r="E10" s="14">
        <f>VLOOKUP(V10,[1]Sheet1!$A$610:$U$622,5,FALSE)/100</f>
        <v>8.3021955543433792E-2</v>
      </c>
      <c r="F10" s="22">
        <f>VLOOKUP(V10,[1]Sheet1!$A$610:$U$622,6,FALSE)</f>
        <v>0</v>
      </c>
      <c r="G10" s="15">
        <f>VLOOKUP(V10,[1]Sheet1!$A$610:$U$622,7,FALSE)/100</f>
        <v>0</v>
      </c>
      <c r="H10" s="27">
        <f>VLOOKUP(V10,[1]Sheet1!$A$610:$U$622,8,FALSE)</f>
        <v>0</v>
      </c>
      <c r="I10" s="14">
        <f>VLOOKUP(V10,[1]Sheet1!$A$610:$U$622,9,FALSE)/100</f>
        <v>0</v>
      </c>
      <c r="J10" s="22">
        <f>VLOOKUP(V10,[1]Sheet1!$A$610:$U$622,10,FALSE)</f>
        <v>0</v>
      </c>
      <c r="K10" s="15">
        <f>VLOOKUP(V10,[1]Sheet1!$A$610:$U$622,11,FALSE)/100</f>
        <v>0</v>
      </c>
      <c r="L10" s="27">
        <f>VLOOKUP(V10,[1]Sheet1!$A$610:$U$622,12,FALSE)</f>
        <v>0</v>
      </c>
      <c r="M10" s="14">
        <f>VLOOKUP(V10,[1]Sheet1!$A$610:$U$622,13,FALSE)/100</f>
        <v>0</v>
      </c>
      <c r="N10" s="22">
        <f>VLOOKUP(V10,[1]Sheet1!$A$610:$U$622,14,FALSE)</f>
        <v>0</v>
      </c>
      <c r="O10" s="15">
        <f>VLOOKUP(V10,[1]Sheet1!$A$610:$U$622,15,FALSE)/100</f>
        <v>0</v>
      </c>
      <c r="P10" s="27">
        <f>VLOOKUP(V10,[1]Sheet1!$A$610:$U$622,16,FALSE)</f>
        <v>0</v>
      </c>
      <c r="Q10" s="14">
        <f>VLOOKUP(V10,[1]Sheet1!$A$610:$U$622,17,FALSE)/100</f>
        <v>0</v>
      </c>
      <c r="R10" s="22">
        <f>VLOOKUP(V10,[1]Sheet1!$A$610:$U$622,18,FALSE)</f>
        <v>0</v>
      </c>
      <c r="S10" s="15">
        <f>VLOOKUP(V10,[1]Sheet1!$A$610:$U$622,19,FALSE)/100</f>
        <v>0</v>
      </c>
      <c r="T10" s="22">
        <f>VLOOKUP(V10,[1]Sheet1!$A$610:$U$622,20,FALSE)</f>
        <v>0</v>
      </c>
      <c r="U10" s="15">
        <f>VLOOKUP(V10,[1]Sheet1!$A$610:$U$622,21,FALSE)/100</f>
        <v>0</v>
      </c>
      <c r="V10" s="69" t="s">
        <v>172</v>
      </c>
    </row>
    <row r="11" spans="1:22" ht="15" x14ac:dyDescent="0.25">
      <c r="A11" s="2" t="s">
        <v>92</v>
      </c>
      <c r="B11" s="22">
        <f>VLOOKUP(V11,[1]Sheet1!$A$610:$U$622,2,FALSE)</f>
        <v>2408</v>
      </c>
      <c r="C11" s="15">
        <f>VLOOKUP(V11,[1]Sheet1!$A$610:$U$622,3,FALSE)/100</f>
        <v>6.5675712532387853E-2</v>
      </c>
      <c r="D11" s="27">
        <f>VLOOKUP(V11,[1]Sheet1!$A$610:$U$622,4,FALSE)</f>
        <v>2408</v>
      </c>
      <c r="E11" s="14">
        <f>VLOOKUP(V11,[1]Sheet1!$A$610:$U$622,5,FALSE)/100</f>
        <v>6.5675712532387853E-2</v>
      </c>
      <c r="F11" s="22">
        <f>VLOOKUP(V11,[1]Sheet1!$A$610:$U$622,6,FALSE)</f>
        <v>0</v>
      </c>
      <c r="G11" s="15">
        <f>VLOOKUP(V11,[1]Sheet1!$A$610:$U$622,7,FALSE)/100</f>
        <v>0</v>
      </c>
      <c r="H11" s="27">
        <f>VLOOKUP(V11,[1]Sheet1!$A$610:$U$622,8,FALSE)</f>
        <v>0</v>
      </c>
      <c r="I11" s="14">
        <f>VLOOKUP(V11,[1]Sheet1!$A$610:$U$622,9,FALSE)/100</f>
        <v>0</v>
      </c>
      <c r="J11" s="22">
        <f>VLOOKUP(V11,[1]Sheet1!$A$610:$U$622,10,FALSE)</f>
        <v>0</v>
      </c>
      <c r="K11" s="15">
        <f>VLOOKUP(V11,[1]Sheet1!$A$610:$U$622,11,FALSE)/100</f>
        <v>0</v>
      </c>
      <c r="L11" s="27">
        <f>VLOOKUP(V11,[1]Sheet1!$A$610:$U$622,12,FALSE)</f>
        <v>0</v>
      </c>
      <c r="M11" s="14">
        <f>VLOOKUP(V11,[1]Sheet1!$A$610:$U$622,13,FALSE)/100</f>
        <v>0</v>
      </c>
      <c r="N11" s="22">
        <f>VLOOKUP(V11,[1]Sheet1!$A$610:$U$622,14,FALSE)</f>
        <v>0</v>
      </c>
      <c r="O11" s="15">
        <f>VLOOKUP(V11,[1]Sheet1!$A$610:$U$622,15,FALSE)/100</f>
        <v>0</v>
      </c>
      <c r="P11" s="27">
        <f>VLOOKUP(V11,[1]Sheet1!$A$610:$U$622,16,FALSE)</f>
        <v>0</v>
      </c>
      <c r="Q11" s="14">
        <f>VLOOKUP(V11,[1]Sheet1!$A$610:$U$622,17,FALSE)/100</f>
        <v>0</v>
      </c>
      <c r="R11" s="22">
        <f>VLOOKUP(V11,[1]Sheet1!$A$610:$U$622,18,FALSE)</f>
        <v>0</v>
      </c>
      <c r="S11" s="15">
        <f>VLOOKUP(V11,[1]Sheet1!$A$610:$U$622,19,FALSE)/100</f>
        <v>0</v>
      </c>
      <c r="T11" s="22">
        <f>VLOOKUP(V11,[1]Sheet1!$A$610:$U$622,20,FALSE)</f>
        <v>0</v>
      </c>
      <c r="U11" s="15">
        <f>VLOOKUP(V11,[1]Sheet1!$A$610:$U$622,21,FALSE)/100</f>
        <v>0</v>
      </c>
      <c r="V11" s="69" t="s">
        <v>173</v>
      </c>
    </row>
    <row r="12" spans="1:22" x14ac:dyDescent="0.3">
      <c r="A12" s="2" t="s">
        <v>93</v>
      </c>
      <c r="B12" s="22">
        <f>VLOOKUP(V12,[1]Sheet1!$A$610:$U$622,2,FALSE)</f>
        <v>2219</v>
      </c>
      <c r="C12" s="15">
        <f>VLOOKUP(V12,[1]Sheet1!$A$610:$U$622,3,FALSE)/100</f>
        <v>6.0520932769671347E-2</v>
      </c>
      <c r="D12" s="27">
        <f>VLOOKUP(V12,[1]Sheet1!$A$610:$U$622,4,FALSE)</f>
        <v>2219</v>
      </c>
      <c r="E12" s="14">
        <f>VLOOKUP(V12,[1]Sheet1!$A$610:$U$622,5,FALSE)/100</f>
        <v>6.0520932769671347E-2</v>
      </c>
      <c r="F12" s="22">
        <f>VLOOKUP(V12,[1]Sheet1!$A$610:$U$622,6,FALSE)</f>
        <v>0</v>
      </c>
      <c r="G12" s="15">
        <f>VLOOKUP(V12,[1]Sheet1!$A$610:$U$622,7,FALSE)/100</f>
        <v>0</v>
      </c>
      <c r="H12" s="27">
        <f>VLOOKUP(V12,[1]Sheet1!$A$610:$U$622,8,FALSE)</f>
        <v>0</v>
      </c>
      <c r="I12" s="14">
        <f>VLOOKUP(V12,[1]Sheet1!$A$610:$U$622,9,FALSE)/100</f>
        <v>0</v>
      </c>
      <c r="J12" s="22">
        <f>VLOOKUP(V12,[1]Sheet1!$A$610:$U$622,10,FALSE)</f>
        <v>0</v>
      </c>
      <c r="K12" s="15">
        <f>VLOOKUP(V12,[1]Sheet1!$A$610:$U$622,11,FALSE)/100</f>
        <v>0</v>
      </c>
      <c r="L12" s="27">
        <f>VLOOKUP(V12,[1]Sheet1!$A$610:$U$622,12,FALSE)</f>
        <v>0</v>
      </c>
      <c r="M12" s="14">
        <f>VLOOKUP(V12,[1]Sheet1!$A$610:$U$622,13,FALSE)/100</f>
        <v>0</v>
      </c>
      <c r="N12" s="22">
        <f>VLOOKUP(V12,[1]Sheet1!$A$610:$U$622,14,FALSE)</f>
        <v>0</v>
      </c>
      <c r="O12" s="15">
        <f>VLOOKUP(V12,[1]Sheet1!$A$610:$U$622,15,FALSE)/100</f>
        <v>0</v>
      </c>
      <c r="P12" s="27">
        <f>VLOOKUP(V12,[1]Sheet1!$A$610:$U$622,16,FALSE)</f>
        <v>0</v>
      </c>
      <c r="Q12" s="14">
        <f>VLOOKUP(V12,[1]Sheet1!$A$610:$U$622,17,FALSE)/100</f>
        <v>0</v>
      </c>
      <c r="R12" s="22">
        <f>VLOOKUP(V12,[1]Sheet1!$A$610:$U$622,18,FALSE)</f>
        <v>0</v>
      </c>
      <c r="S12" s="15">
        <f>VLOOKUP(V12,[1]Sheet1!$A$610:$U$622,19,FALSE)/100</f>
        <v>0</v>
      </c>
      <c r="T12" s="22">
        <f>VLOOKUP(V12,[1]Sheet1!$A$610:$U$622,20,FALSE)</f>
        <v>0</v>
      </c>
      <c r="U12" s="15">
        <f>VLOOKUP(V12,[1]Sheet1!$A$610:$U$622,21,FALSE)/100</f>
        <v>0</v>
      </c>
      <c r="V12" s="69" t="s">
        <v>174</v>
      </c>
    </row>
    <row r="13" spans="1:22" ht="15" x14ac:dyDescent="0.25">
      <c r="A13" s="2" t="s">
        <v>94</v>
      </c>
      <c r="B13" s="22">
        <f>VLOOKUP(V13,[1]Sheet1!$A$610:$U$622,2,FALSE)</f>
        <v>3435</v>
      </c>
      <c r="C13" s="15">
        <f>VLOOKUP(V13,[1]Sheet1!$A$610:$U$622,3,FALSE)/100</f>
        <v>9.3686076639847252E-2</v>
      </c>
      <c r="D13" s="27">
        <f>VLOOKUP(V13,[1]Sheet1!$A$610:$U$622,4,FALSE)</f>
        <v>3435</v>
      </c>
      <c r="E13" s="14">
        <f>VLOOKUP(V13,[1]Sheet1!$A$610:$U$622,5,FALSE)/100</f>
        <v>9.3686076639847252E-2</v>
      </c>
      <c r="F13" s="22">
        <f>VLOOKUP(V13,[1]Sheet1!$A$610:$U$622,6,FALSE)</f>
        <v>0</v>
      </c>
      <c r="G13" s="15">
        <f>VLOOKUP(V13,[1]Sheet1!$A$610:$U$622,7,FALSE)/100</f>
        <v>0</v>
      </c>
      <c r="H13" s="27">
        <f>VLOOKUP(V13,[1]Sheet1!$A$610:$U$622,8,FALSE)</f>
        <v>0</v>
      </c>
      <c r="I13" s="14">
        <f>VLOOKUP(V13,[1]Sheet1!$A$610:$U$622,9,FALSE)/100</f>
        <v>0</v>
      </c>
      <c r="J13" s="22">
        <f>VLOOKUP(V13,[1]Sheet1!$A$610:$U$622,10,FALSE)</f>
        <v>0</v>
      </c>
      <c r="K13" s="15">
        <f>VLOOKUP(V13,[1]Sheet1!$A$610:$U$622,11,FALSE)/100</f>
        <v>0</v>
      </c>
      <c r="L13" s="27">
        <f>VLOOKUP(V13,[1]Sheet1!$A$610:$U$622,12,FALSE)</f>
        <v>0</v>
      </c>
      <c r="M13" s="14">
        <f>VLOOKUP(V13,[1]Sheet1!$A$610:$U$622,13,FALSE)/100</f>
        <v>0</v>
      </c>
      <c r="N13" s="22">
        <f>VLOOKUP(V13,[1]Sheet1!$A$610:$U$622,14,FALSE)</f>
        <v>0</v>
      </c>
      <c r="O13" s="15">
        <f>VLOOKUP(V13,[1]Sheet1!$A$610:$U$622,15,FALSE)/100</f>
        <v>0</v>
      </c>
      <c r="P13" s="27">
        <f>VLOOKUP(V13,[1]Sheet1!$A$610:$U$622,16,FALSE)</f>
        <v>0</v>
      </c>
      <c r="Q13" s="14">
        <f>VLOOKUP(V13,[1]Sheet1!$A$610:$U$622,17,FALSE)/100</f>
        <v>0</v>
      </c>
      <c r="R13" s="22">
        <f>VLOOKUP(V13,[1]Sheet1!$A$610:$U$622,18,FALSE)</f>
        <v>0</v>
      </c>
      <c r="S13" s="15">
        <f>VLOOKUP(V13,[1]Sheet1!$A$610:$U$622,19,FALSE)/100</f>
        <v>0</v>
      </c>
      <c r="T13" s="22">
        <f>VLOOKUP(V13,[1]Sheet1!$A$610:$U$622,20,FALSE)</f>
        <v>0</v>
      </c>
      <c r="U13" s="15">
        <f>VLOOKUP(V13,[1]Sheet1!$A$610:$U$622,21,FALSE)/100</f>
        <v>0</v>
      </c>
      <c r="V13" s="69" t="s">
        <v>175</v>
      </c>
    </row>
    <row r="14" spans="1:22" ht="15" x14ac:dyDescent="0.25">
      <c r="A14" s="2" t="s">
        <v>95</v>
      </c>
      <c r="B14" s="22">
        <f>VLOOKUP(V14,[1]Sheet1!$A$610:$U$622,2,FALSE)</f>
        <v>3618</v>
      </c>
      <c r="C14" s="15">
        <f>VLOOKUP(V14,[1]Sheet1!$A$610:$U$622,3,FALSE)/100</f>
        <v>9.8677212600572772E-2</v>
      </c>
      <c r="D14" s="27">
        <f>VLOOKUP(V14,[1]Sheet1!$A$610:$U$622,4,FALSE)</f>
        <v>3618</v>
      </c>
      <c r="E14" s="14">
        <f>VLOOKUP(V14,[1]Sheet1!$A$610:$U$622,5,FALSE)/100</f>
        <v>9.8677212600572772E-2</v>
      </c>
      <c r="F14" s="22">
        <f>VLOOKUP(V14,[1]Sheet1!$A$610:$U$622,6,FALSE)</f>
        <v>0</v>
      </c>
      <c r="G14" s="15">
        <f>VLOOKUP(V14,[1]Sheet1!$A$610:$U$622,7,FALSE)/100</f>
        <v>0</v>
      </c>
      <c r="H14" s="27">
        <f>VLOOKUP(V14,[1]Sheet1!$A$610:$U$622,8,FALSE)</f>
        <v>0</v>
      </c>
      <c r="I14" s="14">
        <f>VLOOKUP(V14,[1]Sheet1!$A$610:$U$622,9,FALSE)/100</f>
        <v>0</v>
      </c>
      <c r="J14" s="22">
        <f>VLOOKUP(V14,[1]Sheet1!$A$610:$U$622,10,FALSE)</f>
        <v>0</v>
      </c>
      <c r="K14" s="15">
        <f>VLOOKUP(V14,[1]Sheet1!$A$610:$U$622,11,FALSE)/100</f>
        <v>0</v>
      </c>
      <c r="L14" s="27">
        <f>VLOOKUP(V14,[1]Sheet1!$A$610:$U$622,12,FALSE)</f>
        <v>0</v>
      </c>
      <c r="M14" s="14">
        <f>VLOOKUP(V14,[1]Sheet1!$A$610:$U$622,13,FALSE)/100</f>
        <v>0</v>
      </c>
      <c r="N14" s="22">
        <f>VLOOKUP(V14,[1]Sheet1!$A$610:$U$622,14,FALSE)</f>
        <v>0</v>
      </c>
      <c r="O14" s="15">
        <f>VLOOKUP(V14,[1]Sheet1!$A$610:$U$622,15,FALSE)/100</f>
        <v>0</v>
      </c>
      <c r="P14" s="27">
        <f>VLOOKUP(V14,[1]Sheet1!$A$610:$U$622,16,FALSE)</f>
        <v>0</v>
      </c>
      <c r="Q14" s="14">
        <f>VLOOKUP(V14,[1]Sheet1!$A$610:$U$622,17,FALSE)/100</f>
        <v>0</v>
      </c>
      <c r="R14" s="22">
        <f>VLOOKUP(V14,[1]Sheet1!$A$610:$U$622,18,FALSE)</f>
        <v>0</v>
      </c>
      <c r="S14" s="15">
        <f>VLOOKUP(V14,[1]Sheet1!$A$610:$U$622,19,FALSE)/100</f>
        <v>0</v>
      </c>
      <c r="T14" s="22">
        <f>VLOOKUP(V14,[1]Sheet1!$A$610:$U$622,20,FALSE)</f>
        <v>0</v>
      </c>
      <c r="U14" s="15">
        <f>VLOOKUP(V14,[1]Sheet1!$A$610:$U$622,21,FALSE)/100</f>
        <v>0</v>
      </c>
      <c r="V14" s="69" t="s">
        <v>176</v>
      </c>
    </row>
    <row r="15" spans="1:22" ht="15" x14ac:dyDescent="0.25">
      <c r="A15" s="2" t="s">
        <v>96</v>
      </c>
      <c r="B15" s="22">
        <f>VLOOKUP(V15,[1]Sheet1!$A$610:$U$622,2,FALSE)</f>
        <v>3068</v>
      </c>
      <c r="C15" s="15">
        <f>VLOOKUP(V15,[1]Sheet1!$A$610:$U$622,3,FALSE)/100</f>
        <v>8.367653075139779E-2</v>
      </c>
      <c r="D15" s="27">
        <f>VLOOKUP(V15,[1]Sheet1!$A$610:$U$622,4,FALSE)</f>
        <v>3068</v>
      </c>
      <c r="E15" s="14">
        <f>VLOOKUP(V15,[1]Sheet1!$A$610:$U$622,5,FALSE)/100</f>
        <v>8.367653075139779E-2</v>
      </c>
      <c r="F15" s="22">
        <f>VLOOKUP(V15,[1]Sheet1!$A$610:$U$622,6,FALSE)</f>
        <v>0</v>
      </c>
      <c r="G15" s="15">
        <f>VLOOKUP(V15,[1]Sheet1!$A$610:$U$622,7,FALSE)/100</f>
        <v>0</v>
      </c>
      <c r="H15" s="27">
        <f>VLOOKUP(V15,[1]Sheet1!$A$610:$U$622,8,FALSE)</f>
        <v>0</v>
      </c>
      <c r="I15" s="14">
        <f>VLOOKUP(V15,[1]Sheet1!$A$610:$U$622,9,FALSE)/100</f>
        <v>0</v>
      </c>
      <c r="J15" s="22">
        <f>VLOOKUP(V15,[1]Sheet1!$A$610:$U$622,10,FALSE)</f>
        <v>0</v>
      </c>
      <c r="K15" s="15">
        <f>VLOOKUP(V15,[1]Sheet1!$A$610:$U$622,11,FALSE)/100</f>
        <v>0</v>
      </c>
      <c r="L15" s="27">
        <f>VLOOKUP(V15,[1]Sheet1!$A$610:$U$622,12,FALSE)</f>
        <v>0</v>
      </c>
      <c r="M15" s="14">
        <f>VLOOKUP(V15,[1]Sheet1!$A$610:$U$622,13,FALSE)/100</f>
        <v>0</v>
      </c>
      <c r="N15" s="22">
        <f>VLOOKUP(V15,[1]Sheet1!$A$610:$U$622,14,FALSE)</f>
        <v>0</v>
      </c>
      <c r="O15" s="15">
        <f>VLOOKUP(V15,[1]Sheet1!$A$610:$U$622,15,FALSE)/100</f>
        <v>0</v>
      </c>
      <c r="P15" s="27">
        <f>VLOOKUP(V15,[1]Sheet1!$A$610:$U$622,16,FALSE)</f>
        <v>0</v>
      </c>
      <c r="Q15" s="14">
        <f>VLOOKUP(V15,[1]Sheet1!$A$610:$U$622,17,FALSE)/100</f>
        <v>0</v>
      </c>
      <c r="R15" s="22">
        <f>VLOOKUP(V15,[1]Sheet1!$A$610:$U$622,18,FALSE)</f>
        <v>0</v>
      </c>
      <c r="S15" s="15">
        <f>VLOOKUP(V15,[1]Sheet1!$A$610:$U$622,19,FALSE)/100</f>
        <v>0</v>
      </c>
      <c r="T15" s="22">
        <f>VLOOKUP(V15,[1]Sheet1!$A$610:$U$622,20,FALSE)</f>
        <v>0</v>
      </c>
      <c r="U15" s="15">
        <f>VLOOKUP(V15,[1]Sheet1!$A$610:$U$622,21,FALSE)/100</f>
        <v>0</v>
      </c>
      <c r="V15" s="69" t="s">
        <v>177</v>
      </c>
    </row>
    <row r="16" spans="1:22" ht="15" thickBot="1" x14ac:dyDescent="0.35">
      <c r="A16" s="3" t="s">
        <v>97</v>
      </c>
      <c r="B16" s="25">
        <f>VLOOKUP(V16,[1]Sheet1!$A$610:$U$622,2,FALSE)</f>
        <v>2633</v>
      </c>
      <c r="C16" s="19">
        <f>VLOOKUP(V16,[1]Sheet1!$A$610:$U$622,3,FALSE)/100</f>
        <v>7.1812355107050335E-2</v>
      </c>
      <c r="D16" s="28">
        <f>VLOOKUP(V16,[1]Sheet1!$A$610:$U$622,4,FALSE)</f>
        <v>2633</v>
      </c>
      <c r="E16" s="18">
        <f>VLOOKUP(V16,[1]Sheet1!$A$610:$U$622,5,FALSE)/100</f>
        <v>7.1812355107050335E-2</v>
      </c>
      <c r="F16" s="25">
        <f>VLOOKUP(V16,[1]Sheet1!$A$610:$U$622,6,FALSE)</f>
        <v>0</v>
      </c>
      <c r="G16" s="19">
        <f>VLOOKUP(V16,[1]Sheet1!$A$610:$U$622,7,FALSE)/100</f>
        <v>0</v>
      </c>
      <c r="H16" s="28">
        <f>VLOOKUP(V16,[1]Sheet1!$A$610:$U$622,8,FALSE)</f>
        <v>0</v>
      </c>
      <c r="I16" s="18">
        <f>VLOOKUP(V16,[1]Sheet1!$A$610:$U$622,9,FALSE)/100</f>
        <v>0</v>
      </c>
      <c r="J16" s="25">
        <f>VLOOKUP(V16,[1]Sheet1!$A$610:$U$622,10,FALSE)</f>
        <v>0</v>
      </c>
      <c r="K16" s="19">
        <f>VLOOKUP(V16,[1]Sheet1!$A$610:$U$622,11,FALSE)/100</f>
        <v>0</v>
      </c>
      <c r="L16" s="28">
        <f>VLOOKUP(V16,[1]Sheet1!$A$610:$U$622,12,FALSE)</f>
        <v>0</v>
      </c>
      <c r="M16" s="18">
        <f>VLOOKUP(V16,[1]Sheet1!$A$610:$U$622,13,FALSE)/100</f>
        <v>0</v>
      </c>
      <c r="N16" s="25">
        <f>VLOOKUP(V16,[1]Sheet1!$A$610:$U$622,14,FALSE)</f>
        <v>0</v>
      </c>
      <c r="O16" s="19">
        <f>VLOOKUP(V16,[1]Sheet1!$A$610:$U$622,15,FALSE)/100</f>
        <v>0</v>
      </c>
      <c r="P16" s="28">
        <f>VLOOKUP(V16,[1]Sheet1!$A$610:$U$622,16,FALSE)</f>
        <v>0</v>
      </c>
      <c r="Q16" s="18">
        <f>VLOOKUP(V16,[1]Sheet1!$A$610:$U$622,17,FALSE)/100</f>
        <v>0</v>
      </c>
      <c r="R16" s="25">
        <f>VLOOKUP(V16,[1]Sheet1!$A$610:$U$622,18,FALSE)</f>
        <v>0</v>
      </c>
      <c r="S16" s="19">
        <f>VLOOKUP(V16,[1]Sheet1!$A$610:$U$622,19,FALSE)/100</f>
        <v>0</v>
      </c>
      <c r="T16" s="25">
        <f>VLOOKUP(V16,[1]Sheet1!$A$610:$U$622,20,FALSE)</f>
        <v>0</v>
      </c>
      <c r="U16" s="19">
        <f>VLOOKUP(V16,[1]Sheet1!$A$610:$U$622,21,FALSE)/100</f>
        <v>0</v>
      </c>
      <c r="V16" s="69" t="s">
        <v>178</v>
      </c>
    </row>
    <row r="17" spans="1:22" ht="15.75" thickBot="1" x14ac:dyDescent="0.3">
      <c r="A17" s="32" t="s">
        <v>101</v>
      </c>
      <c r="B17" s="23">
        <f>VLOOKUP(V17,[1]Sheet1!$A$610:$U$622,2,FALSE)</f>
        <v>36665</v>
      </c>
      <c r="C17" s="8">
        <f>VLOOKUP(V17,[1]Sheet1!$A$610:$U$622,3,FALSE)/100</f>
        <v>1</v>
      </c>
      <c r="D17" s="29">
        <f>VLOOKUP(V17,[1]Sheet1!$A$610:$U$622,4,FALSE)</f>
        <v>36665</v>
      </c>
      <c r="E17" s="7">
        <f>VLOOKUP(V17,[1]Sheet1!$A$610:$U$622,5,FALSE)/100</f>
        <v>1</v>
      </c>
      <c r="F17" s="23">
        <f>VLOOKUP(V17,[1]Sheet1!$A$610:$U$622,6,FALSE)</f>
        <v>0</v>
      </c>
      <c r="G17" s="8">
        <f>VLOOKUP(V17,[1]Sheet1!$A$610:$U$622,7,FALSE)/100</f>
        <v>0</v>
      </c>
      <c r="H17" s="29">
        <f>VLOOKUP(V17,[1]Sheet1!$A$610:$U$622,8,FALSE)</f>
        <v>0</v>
      </c>
      <c r="I17" s="7">
        <f>VLOOKUP(V17,[1]Sheet1!$A$610:$U$622,9,FALSE)/100</f>
        <v>0</v>
      </c>
      <c r="J17" s="23">
        <f>VLOOKUP(V17,[1]Sheet1!$A$610:$U$622,10,FALSE)</f>
        <v>0</v>
      </c>
      <c r="K17" s="8">
        <f>VLOOKUP(V17,[1]Sheet1!$A$610:$U$622,11,FALSE)/100</f>
        <v>0</v>
      </c>
      <c r="L17" s="29">
        <f>VLOOKUP(V17,[1]Sheet1!$A$610:$U$622,12,FALSE)</f>
        <v>0</v>
      </c>
      <c r="M17" s="7">
        <f>VLOOKUP(V17,[1]Sheet1!$A$610:$U$622,13,FALSE)/100</f>
        <v>0</v>
      </c>
      <c r="N17" s="23">
        <f>VLOOKUP(V17,[1]Sheet1!$A$610:$U$622,14,FALSE)</f>
        <v>0</v>
      </c>
      <c r="O17" s="8">
        <f>VLOOKUP(V17,[1]Sheet1!$A$610:$U$622,15,FALSE)/100</f>
        <v>0</v>
      </c>
      <c r="P17" s="29">
        <f>VLOOKUP(V17,[1]Sheet1!$A$610:$U$622,16,FALSE)</f>
        <v>0</v>
      </c>
      <c r="Q17" s="7">
        <f>VLOOKUP(V17,[1]Sheet1!$A$610:$U$622,17,FALSE)/100</f>
        <v>0</v>
      </c>
      <c r="R17" s="23">
        <f>VLOOKUP(V17,[1]Sheet1!$A$610:$U$622,18,FALSE)</f>
        <v>0</v>
      </c>
      <c r="S17" s="8">
        <f>VLOOKUP(V17,[1]Sheet1!$A$610:$U$622,19,FALSE)/100</f>
        <v>0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R572"/>
  <sheetViews>
    <sheetView topLeftCell="I12" zoomScale="80" zoomScaleNormal="80" workbookViewId="0">
      <selection activeCell="C7" sqref="C7:M22"/>
    </sheetView>
  </sheetViews>
  <sheetFormatPr defaultColWidth="11.44140625" defaultRowHeight="14.4" x14ac:dyDescent="0.3"/>
  <cols>
    <col min="1" max="1" width="2.6640625" style="81" customWidth="1"/>
    <col min="2" max="2" width="30.6640625" style="63" customWidth="1"/>
    <col min="3" max="13" width="13.6640625" style="63" customWidth="1"/>
    <col min="14" max="122" width="11.44140625" style="81" customWidth="1"/>
    <col min="123" max="16384" width="11.44140625" style="63"/>
  </cols>
  <sheetData>
    <row r="1" spans="2:14" s="81" customFormat="1" ht="15.75" thickBot="1" x14ac:dyDescent="0.3"/>
    <row r="2" spans="2:14" ht="21.9" customHeight="1" thickTop="1" thickBot="1" x14ac:dyDescent="0.3">
      <c r="B2" s="268" t="s">
        <v>251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2:14" ht="21.9" customHeight="1" thickTop="1" thickBot="1" x14ac:dyDescent="0.35">
      <c r="B3" s="271" t="s">
        <v>304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2:14" ht="21.9" customHeight="1" thickTop="1" x14ac:dyDescent="0.3">
      <c r="B4" s="274" t="s">
        <v>252</v>
      </c>
      <c r="C4" s="277">
        <v>2015</v>
      </c>
      <c r="D4" s="278"/>
      <c r="E4" s="281">
        <v>2016</v>
      </c>
      <c r="F4" s="278"/>
      <c r="G4" s="281">
        <v>2017</v>
      </c>
      <c r="H4" s="281"/>
      <c r="I4" s="261">
        <v>2018</v>
      </c>
      <c r="J4" s="262"/>
      <c r="K4" s="261">
        <v>2019</v>
      </c>
      <c r="L4" s="262"/>
      <c r="M4" s="265" t="s">
        <v>283</v>
      </c>
      <c r="N4" s="159"/>
    </row>
    <row r="5" spans="2:14" ht="21.9" customHeight="1" thickBot="1" x14ac:dyDescent="0.35">
      <c r="B5" s="275"/>
      <c r="C5" s="279">
        <v>2015</v>
      </c>
      <c r="D5" s="280"/>
      <c r="E5" s="282">
        <v>2016</v>
      </c>
      <c r="F5" s="280"/>
      <c r="G5" s="282">
        <v>2017</v>
      </c>
      <c r="H5" s="282"/>
      <c r="I5" s="263">
        <v>2017</v>
      </c>
      <c r="J5" s="264"/>
      <c r="K5" s="263">
        <v>2017</v>
      </c>
      <c r="L5" s="264"/>
      <c r="M5" s="266"/>
      <c r="N5" s="159"/>
    </row>
    <row r="6" spans="2:14" ht="21.9" customHeight="1" thickTop="1" thickBot="1" x14ac:dyDescent="0.35">
      <c r="B6" s="276"/>
      <c r="C6" s="84" t="s">
        <v>4</v>
      </c>
      <c r="D6" s="168" t="s">
        <v>5</v>
      </c>
      <c r="E6" s="86" t="s">
        <v>4</v>
      </c>
      <c r="F6" s="168" t="s">
        <v>5</v>
      </c>
      <c r="G6" s="86" t="s">
        <v>4</v>
      </c>
      <c r="H6" s="144" t="s">
        <v>5</v>
      </c>
      <c r="I6" s="86" t="s">
        <v>4</v>
      </c>
      <c r="J6" s="260" t="s">
        <v>5</v>
      </c>
      <c r="K6" s="86" t="s">
        <v>4</v>
      </c>
      <c r="L6" s="145" t="s">
        <v>5</v>
      </c>
      <c r="M6" s="348"/>
    </row>
    <row r="7" spans="2:14" ht="21.9" customHeight="1" thickTop="1" thickBot="1" x14ac:dyDescent="0.3">
      <c r="B7" s="215" t="s">
        <v>102</v>
      </c>
      <c r="C7" s="216">
        <v>4401</v>
      </c>
      <c r="D7" s="217">
        <v>0.12068114511352418</v>
      </c>
      <c r="E7" s="218">
        <v>4400</v>
      </c>
      <c r="F7" s="217">
        <v>0.1171178365141473</v>
      </c>
      <c r="G7" s="218">
        <v>4357</v>
      </c>
      <c r="H7" s="219">
        <v>0.11796718470785726</v>
      </c>
      <c r="I7" s="218">
        <v>4343</v>
      </c>
      <c r="J7" s="219">
        <v>0.11719150543727569</v>
      </c>
      <c r="K7" s="218">
        <v>4368</v>
      </c>
      <c r="L7" s="219">
        <v>0.11913268784944771</v>
      </c>
      <c r="M7" s="220">
        <v>5.7563895924476168E-3</v>
      </c>
      <c r="N7" s="94"/>
    </row>
    <row r="8" spans="2:14" ht="21.9" customHeight="1" thickTop="1" x14ac:dyDescent="0.25">
      <c r="B8" s="221" t="s">
        <v>103</v>
      </c>
      <c r="C8" s="89">
        <v>3689</v>
      </c>
      <c r="D8" s="90">
        <v>0.10115717889656685</v>
      </c>
      <c r="E8" s="91">
        <v>3627</v>
      </c>
      <c r="F8" s="90">
        <v>9.6542362053820968E-2</v>
      </c>
      <c r="G8" s="91">
        <v>3502</v>
      </c>
      <c r="H8" s="92">
        <v>9.4817783072507711E-2</v>
      </c>
      <c r="I8" s="91">
        <v>3558</v>
      </c>
      <c r="J8" s="92">
        <v>9.6009066623492276E-2</v>
      </c>
      <c r="K8" s="91">
        <v>3423</v>
      </c>
      <c r="L8" s="92">
        <v>9.3358789035865267E-2</v>
      </c>
      <c r="M8" s="222">
        <v>-3.7942664418212479E-2</v>
      </c>
      <c r="N8" s="94"/>
    </row>
    <row r="9" spans="2:14" ht="21.9" customHeight="1" x14ac:dyDescent="0.25">
      <c r="B9" s="221" t="s">
        <v>104</v>
      </c>
      <c r="C9" s="89">
        <v>1572</v>
      </c>
      <c r="D9" s="90">
        <v>4.3106284962158604E-2</v>
      </c>
      <c r="E9" s="91">
        <v>1486</v>
      </c>
      <c r="F9" s="90">
        <v>3.955388751364157E-2</v>
      </c>
      <c r="G9" s="91">
        <v>1517</v>
      </c>
      <c r="H9" s="92">
        <v>4.1073265825526617E-2</v>
      </c>
      <c r="I9" s="91">
        <v>1400</v>
      </c>
      <c r="J9" s="92">
        <v>3.777759788445452E-2</v>
      </c>
      <c r="K9" s="91">
        <v>1381</v>
      </c>
      <c r="L9" s="92">
        <v>3.7665348424928406E-2</v>
      </c>
      <c r="M9" s="222">
        <v>-1.3571428571428571E-2</v>
      </c>
      <c r="N9" s="94"/>
    </row>
    <row r="10" spans="2:14" ht="21.9" customHeight="1" x14ac:dyDescent="0.25">
      <c r="B10" s="221" t="s">
        <v>105</v>
      </c>
      <c r="C10" s="89">
        <v>2938</v>
      </c>
      <c r="D10" s="90">
        <v>8.056378194581551E-2</v>
      </c>
      <c r="E10" s="91">
        <v>3165</v>
      </c>
      <c r="F10" s="90">
        <v>8.4244989219835503E-2</v>
      </c>
      <c r="G10" s="91">
        <v>3182</v>
      </c>
      <c r="H10" s="92">
        <v>8.6153679536470462E-2</v>
      </c>
      <c r="I10" s="91">
        <v>2996</v>
      </c>
      <c r="J10" s="92">
        <v>8.0844059472732668E-2</v>
      </c>
      <c r="K10" s="91">
        <v>3057</v>
      </c>
      <c r="L10" s="92">
        <v>8.3376517114414295E-2</v>
      </c>
      <c r="M10" s="222">
        <v>2.0360480640854474E-2</v>
      </c>
      <c r="N10" s="94"/>
    </row>
    <row r="11" spans="2:14" ht="21.9" customHeight="1" x14ac:dyDescent="0.25">
      <c r="B11" s="221" t="s">
        <v>106</v>
      </c>
      <c r="C11" s="89">
        <v>1578</v>
      </c>
      <c r="D11" s="90">
        <v>4.3270812767357683E-2</v>
      </c>
      <c r="E11" s="91">
        <v>1658</v>
      </c>
      <c r="F11" s="90">
        <v>4.4132130213740052E-2</v>
      </c>
      <c r="G11" s="91">
        <v>1526</v>
      </c>
      <c r="H11" s="92">
        <v>4.1316943737477664E-2</v>
      </c>
      <c r="I11" s="91">
        <v>1462</v>
      </c>
      <c r="J11" s="92">
        <v>3.9450605790766077E-2</v>
      </c>
      <c r="K11" s="91">
        <v>1483</v>
      </c>
      <c r="L11" s="92">
        <v>4.0447293058775396E-2</v>
      </c>
      <c r="M11" s="222">
        <v>1.4363885088919288E-2</v>
      </c>
      <c r="N11" s="94"/>
    </row>
    <row r="12" spans="2:14" ht="21.9" customHeight="1" thickBot="1" x14ac:dyDescent="0.3">
      <c r="B12" s="221" t="s">
        <v>107</v>
      </c>
      <c r="C12" s="89">
        <v>2464</v>
      </c>
      <c r="D12" s="90">
        <v>6.7566085335088302E-2</v>
      </c>
      <c r="E12" s="91">
        <v>2517</v>
      </c>
      <c r="F12" s="90">
        <v>6.6996726024115633E-2</v>
      </c>
      <c r="G12" s="91">
        <v>2438</v>
      </c>
      <c r="H12" s="92">
        <v>6.6009638815183846E-2</v>
      </c>
      <c r="I12" s="91">
        <v>2472</v>
      </c>
      <c r="J12" s="92">
        <v>6.6704444264551119E-2</v>
      </c>
      <c r="K12" s="91">
        <v>2317</v>
      </c>
      <c r="L12" s="92">
        <v>6.3193781535524338E-2</v>
      </c>
      <c r="M12" s="222">
        <v>-6.2702265372168289E-2</v>
      </c>
      <c r="N12" s="94"/>
    </row>
    <row r="13" spans="2:14" ht="21.9" customHeight="1" thickTop="1" thickBot="1" x14ac:dyDescent="0.3">
      <c r="B13" s="215" t="s">
        <v>108</v>
      </c>
      <c r="C13" s="216">
        <v>12241</v>
      </c>
      <c r="D13" s="217">
        <v>0.33566414390698696</v>
      </c>
      <c r="E13" s="218">
        <v>12453</v>
      </c>
      <c r="F13" s="217">
        <v>0.33147009502515373</v>
      </c>
      <c r="G13" s="218">
        <v>12165</v>
      </c>
      <c r="H13" s="219">
        <v>0.32937131098716632</v>
      </c>
      <c r="I13" s="218">
        <v>11888</v>
      </c>
      <c r="J13" s="219">
        <v>0.32078577403599667</v>
      </c>
      <c r="K13" s="218">
        <v>11661</v>
      </c>
      <c r="L13" s="219">
        <v>0.31804172916950768</v>
      </c>
      <c r="M13" s="220">
        <v>-1.9094885598923285E-2</v>
      </c>
      <c r="N13" s="164"/>
    </row>
    <row r="14" spans="2:14" ht="21.9" customHeight="1" thickTop="1" x14ac:dyDescent="0.25">
      <c r="B14" s="221" t="s">
        <v>109</v>
      </c>
      <c r="C14" s="89">
        <v>796</v>
      </c>
      <c r="D14" s="90">
        <v>2.1827355489744432E-2</v>
      </c>
      <c r="E14" s="91">
        <v>798</v>
      </c>
      <c r="F14" s="90">
        <v>2.1240916713247623E-2</v>
      </c>
      <c r="G14" s="91">
        <v>752</v>
      </c>
      <c r="H14" s="92">
        <v>2.0360643309687551E-2</v>
      </c>
      <c r="I14" s="91">
        <v>732</v>
      </c>
      <c r="J14" s="92">
        <v>1.9752286893871936E-2</v>
      </c>
      <c r="K14" s="91">
        <v>675</v>
      </c>
      <c r="L14" s="92">
        <v>1.8409927723987453E-2</v>
      </c>
      <c r="M14" s="222">
        <v>-7.7868852459016397E-2</v>
      </c>
      <c r="N14" s="94"/>
    </row>
    <row r="15" spans="2:14" ht="21.9" customHeight="1" x14ac:dyDescent="0.25">
      <c r="B15" s="221" t="s">
        <v>110</v>
      </c>
      <c r="C15" s="89">
        <v>4167</v>
      </c>
      <c r="D15" s="90">
        <v>0.11426456071076012</v>
      </c>
      <c r="E15" s="91">
        <v>4220</v>
      </c>
      <c r="F15" s="90">
        <v>0.112326652293114</v>
      </c>
      <c r="G15" s="91">
        <v>3952</v>
      </c>
      <c r="H15" s="92">
        <v>0.10700167867006011</v>
      </c>
      <c r="I15" s="91">
        <v>4082</v>
      </c>
      <c r="J15" s="92">
        <v>0.11014868183167381</v>
      </c>
      <c r="K15" s="91">
        <v>4033</v>
      </c>
      <c r="L15" s="92">
        <v>0.10999590890495023</v>
      </c>
      <c r="M15" s="222">
        <v>-1.2003919647231749E-2</v>
      </c>
      <c r="N15" s="94"/>
    </row>
    <row r="16" spans="2:14" ht="21.9" customHeight="1" x14ac:dyDescent="0.3">
      <c r="B16" s="221" t="s">
        <v>111</v>
      </c>
      <c r="C16" s="89">
        <v>3764</v>
      </c>
      <c r="D16" s="90">
        <v>0.10321377646155534</v>
      </c>
      <c r="E16" s="91">
        <v>3823</v>
      </c>
      <c r="F16" s="90">
        <v>0.1017594293167239</v>
      </c>
      <c r="G16" s="91">
        <v>3620</v>
      </c>
      <c r="H16" s="92">
        <v>9.8012671251421449E-2</v>
      </c>
      <c r="I16" s="91">
        <v>3680</v>
      </c>
      <c r="J16" s="92">
        <v>9.9301114439137597E-2</v>
      </c>
      <c r="K16" s="91">
        <v>3745</v>
      </c>
      <c r="L16" s="92">
        <v>0.10214100640938224</v>
      </c>
      <c r="M16" s="222">
        <v>1.7663043478260868E-2</v>
      </c>
      <c r="N16" s="94"/>
    </row>
    <row r="17" spans="2:14" ht="21.9" customHeight="1" x14ac:dyDescent="0.25">
      <c r="B17" s="221" t="s">
        <v>112</v>
      </c>
      <c r="C17" s="89">
        <v>820</v>
      </c>
      <c r="D17" s="90">
        <v>2.2485466710540747E-2</v>
      </c>
      <c r="E17" s="91">
        <v>851</v>
      </c>
      <c r="F17" s="90">
        <v>2.2651654289440763E-2</v>
      </c>
      <c r="G17" s="91">
        <v>829</v>
      </c>
      <c r="H17" s="92">
        <v>2.2445443223046514E-2</v>
      </c>
      <c r="I17" s="91">
        <v>796</v>
      </c>
      <c r="J17" s="92">
        <v>2.1479262797161284E-2</v>
      </c>
      <c r="K17" s="91">
        <v>809</v>
      </c>
      <c r="L17" s="92">
        <v>2.2064639301786444E-2</v>
      </c>
      <c r="M17" s="222">
        <v>1.6331658291457288E-2</v>
      </c>
      <c r="N17" s="94"/>
    </row>
    <row r="18" spans="2:14" ht="21.9" customHeight="1" thickBot="1" x14ac:dyDescent="0.3">
      <c r="B18" s="221" t="s">
        <v>113</v>
      </c>
      <c r="C18" s="89">
        <v>1360</v>
      </c>
      <c r="D18" s="90">
        <v>3.7292969178457827E-2</v>
      </c>
      <c r="E18" s="91">
        <v>1417</v>
      </c>
      <c r="F18" s="90">
        <v>3.7717266895578805E-2</v>
      </c>
      <c r="G18" s="91">
        <v>1270</v>
      </c>
      <c r="H18" s="92">
        <v>3.4385660908647857E-2</v>
      </c>
      <c r="I18" s="91">
        <v>1307</v>
      </c>
      <c r="J18" s="92">
        <v>3.5268086024987183E-2</v>
      </c>
      <c r="K18" s="91">
        <v>1303</v>
      </c>
      <c r="L18" s="92">
        <v>3.5537978999045414E-2</v>
      </c>
      <c r="M18" s="222">
        <v>-3.06044376434583E-3</v>
      </c>
      <c r="N18" s="94"/>
    </row>
    <row r="19" spans="2:14" ht="21.9" customHeight="1" thickTop="1" thickBot="1" x14ac:dyDescent="0.3">
      <c r="B19" s="215" t="s">
        <v>114</v>
      </c>
      <c r="C19" s="216">
        <v>10907</v>
      </c>
      <c r="D19" s="217">
        <v>0.29908412855105848</v>
      </c>
      <c r="E19" s="218">
        <v>11109</v>
      </c>
      <c r="F19" s="217">
        <v>0.29569591950810509</v>
      </c>
      <c r="G19" s="218">
        <v>10423</v>
      </c>
      <c r="H19" s="219">
        <v>0.28220609736286351</v>
      </c>
      <c r="I19" s="218">
        <v>10597</v>
      </c>
      <c r="J19" s="219">
        <v>0.28594943198683181</v>
      </c>
      <c r="K19" s="218">
        <v>10565</v>
      </c>
      <c r="L19" s="219">
        <v>0.28814946133915176</v>
      </c>
      <c r="M19" s="220">
        <v>-3.0197225629895255E-3</v>
      </c>
      <c r="N19" s="164"/>
    </row>
    <row r="20" spans="2:14" ht="21.9" customHeight="1" thickTop="1" x14ac:dyDescent="0.25">
      <c r="B20" s="221" t="s">
        <v>115</v>
      </c>
      <c r="C20" s="89">
        <v>93</v>
      </c>
      <c r="D20" s="90">
        <v>2.5501809805857189E-3</v>
      </c>
      <c r="E20" s="91">
        <v>76</v>
      </c>
      <c r="F20" s="90">
        <v>2.022944448880726E-3</v>
      </c>
      <c r="G20" s="91">
        <v>63</v>
      </c>
      <c r="H20" s="92">
        <v>1.7057453836573347E-3</v>
      </c>
      <c r="I20" s="91">
        <v>56</v>
      </c>
      <c r="J20" s="92">
        <v>1.5111039153781808E-3</v>
      </c>
      <c r="K20" s="91">
        <v>60</v>
      </c>
      <c r="L20" s="92">
        <v>1.636438019909996E-3</v>
      </c>
      <c r="M20" s="222">
        <v>7.1428571428571425E-2</v>
      </c>
      <c r="N20" s="94"/>
    </row>
    <row r="21" spans="2:14" ht="21.9" customHeight="1" thickBot="1" x14ac:dyDescent="0.3">
      <c r="B21" s="221" t="s">
        <v>38</v>
      </c>
      <c r="C21" s="89">
        <v>8826</v>
      </c>
      <c r="D21" s="90">
        <v>0.24202040144784467</v>
      </c>
      <c r="E21" s="91">
        <v>9531</v>
      </c>
      <c r="F21" s="90">
        <v>0.25369320450371319</v>
      </c>
      <c r="G21" s="91">
        <v>9926</v>
      </c>
      <c r="H21" s="92">
        <v>0.26874966155845564</v>
      </c>
      <c r="I21" s="91">
        <v>10175</v>
      </c>
      <c r="J21" s="92">
        <v>0.27456218462451765</v>
      </c>
      <c r="K21" s="91">
        <v>10011</v>
      </c>
      <c r="L21" s="92">
        <v>0.27303968362198283</v>
      </c>
      <c r="M21" s="222">
        <v>-1.6117936117936119E-2</v>
      </c>
      <c r="N21" s="94"/>
    </row>
    <row r="22" spans="2:14" ht="21.9" customHeight="1" thickTop="1" thickBot="1" x14ac:dyDescent="0.3">
      <c r="B22" s="99" t="s">
        <v>117</v>
      </c>
      <c r="C22" s="154">
        <v>36468</v>
      </c>
      <c r="D22" s="101">
        <v>1</v>
      </c>
      <c r="E22" s="155">
        <v>37569</v>
      </c>
      <c r="F22" s="101">
        <v>1</v>
      </c>
      <c r="G22" s="155">
        <v>36934</v>
      </c>
      <c r="H22" s="103">
        <v>1</v>
      </c>
      <c r="I22" s="155">
        <v>37059</v>
      </c>
      <c r="J22" s="103">
        <v>1</v>
      </c>
      <c r="K22" s="155">
        <v>36665</v>
      </c>
      <c r="L22" s="103">
        <v>0.99999999999999989</v>
      </c>
      <c r="M22" s="223">
        <v>-1.0631695404625057E-2</v>
      </c>
      <c r="N22" s="105"/>
    </row>
    <row r="23" spans="2:14" s="81" customFormat="1" ht="15.75" thickTop="1" x14ac:dyDescent="0.25"/>
    <row r="24" spans="2:14" s="81" customFormat="1" ht="15" x14ac:dyDescent="0.25"/>
    <row r="25" spans="2:14" s="81" customFormat="1" ht="15" x14ac:dyDescent="0.25"/>
    <row r="26" spans="2:14" s="81" customFormat="1" ht="15" x14ac:dyDescent="0.25"/>
    <row r="27" spans="2:14" s="81" customFormat="1" x14ac:dyDescent="0.3"/>
    <row r="28" spans="2:14" s="81" customFormat="1" x14ac:dyDescent="0.3"/>
    <row r="29" spans="2:14" s="81" customFormat="1" x14ac:dyDescent="0.3"/>
    <row r="30" spans="2:14" s="81" customFormat="1" x14ac:dyDescent="0.3"/>
    <row r="31" spans="2:14" s="81" customFormat="1" x14ac:dyDescent="0.3"/>
    <row r="32" spans="2:14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</sheetData>
  <mergeCells count="9">
    <mergeCell ref="K4:L5"/>
    <mergeCell ref="B2:M2"/>
    <mergeCell ref="B3:M3"/>
    <mergeCell ref="B4:B6"/>
    <mergeCell ref="C4:D5"/>
    <mergeCell ref="E4:F5"/>
    <mergeCell ref="M4:M6"/>
    <mergeCell ref="G4:H5"/>
    <mergeCell ref="I4:J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F722"/>
  <sheetViews>
    <sheetView topLeftCell="H11" zoomScale="80" zoomScaleNormal="80" workbookViewId="0">
      <selection activeCell="C6" sqref="C6:L21"/>
    </sheetView>
  </sheetViews>
  <sheetFormatPr defaultColWidth="11.44140625" defaultRowHeight="14.4" x14ac:dyDescent="0.3"/>
  <cols>
    <col min="1" max="1" width="2.6640625" style="81" customWidth="1"/>
    <col min="2" max="2" width="30.6640625" style="63" customWidth="1"/>
    <col min="3" max="12" width="13.6640625" style="63" customWidth="1"/>
    <col min="13" max="136" width="11.44140625" style="81" customWidth="1"/>
    <col min="137" max="16384" width="11.44140625" style="63"/>
  </cols>
  <sheetData>
    <row r="1" spans="2:13" s="81" customFormat="1" ht="15.75" thickBot="1" x14ac:dyDescent="0.3"/>
    <row r="2" spans="2:13" ht="21.9" customHeight="1" thickTop="1" thickBot="1" x14ac:dyDescent="0.35">
      <c r="B2" s="271" t="s">
        <v>305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3" ht="21.9" customHeight="1" thickTop="1" thickBot="1" x14ac:dyDescent="0.35">
      <c r="B3" s="274" t="s">
        <v>252</v>
      </c>
      <c r="C3" s="285" t="s">
        <v>32</v>
      </c>
      <c r="D3" s="285"/>
      <c r="E3" s="285"/>
      <c r="F3" s="285"/>
      <c r="G3" s="285"/>
      <c r="H3" s="285"/>
      <c r="I3" s="285"/>
      <c r="J3" s="285"/>
      <c r="K3" s="286" t="s">
        <v>31</v>
      </c>
      <c r="L3" s="287"/>
    </row>
    <row r="4" spans="2:13" ht="21.9" customHeight="1" thickTop="1" thickBot="1" x14ac:dyDescent="0.35">
      <c r="B4" s="275"/>
      <c r="C4" s="290" t="s">
        <v>33</v>
      </c>
      <c r="D4" s="291"/>
      <c r="E4" s="292" t="s">
        <v>193</v>
      </c>
      <c r="F4" s="291"/>
      <c r="G4" s="292" t="s">
        <v>51</v>
      </c>
      <c r="H4" s="291"/>
      <c r="I4" s="285" t="s">
        <v>34</v>
      </c>
      <c r="J4" s="295"/>
      <c r="K4" s="296"/>
      <c r="L4" s="297"/>
    </row>
    <row r="5" spans="2:13" ht="21.9" customHeight="1" thickTop="1" thickBot="1" x14ac:dyDescent="0.35">
      <c r="B5" s="276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44" t="s">
        <v>5</v>
      </c>
      <c r="K5" s="84" t="s">
        <v>4</v>
      </c>
      <c r="L5" s="145" t="s">
        <v>5</v>
      </c>
    </row>
    <row r="6" spans="2:13" ht="21.9" customHeight="1" thickTop="1" thickBot="1" x14ac:dyDescent="0.3">
      <c r="B6" s="215" t="s">
        <v>102</v>
      </c>
      <c r="C6" s="216">
        <v>1189</v>
      </c>
      <c r="D6" s="217">
        <v>9.427529337139233E-2</v>
      </c>
      <c r="E6" s="218">
        <v>3014</v>
      </c>
      <c r="F6" s="217">
        <v>0.13222777924015092</v>
      </c>
      <c r="G6" s="218">
        <v>165</v>
      </c>
      <c r="H6" s="217">
        <v>0.13126491646778043</v>
      </c>
      <c r="I6" s="218">
        <v>0</v>
      </c>
      <c r="J6" s="219">
        <v>0</v>
      </c>
      <c r="K6" s="216">
        <v>4368</v>
      </c>
      <c r="L6" s="224">
        <v>0.11913268784944771</v>
      </c>
      <c r="M6" s="94"/>
    </row>
    <row r="7" spans="2:13" ht="21.9" customHeight="1" thickTop="1" x14ac:dyDescent="0.25">
      <c r="B7" s="221" t="s">
        <v>103</v>
      </c>
      <c r="C7" s="89">
        <v>876</v>
      </c>
      <c r="D7" s="90">
        <v>6.9457659372026637E-2</v>
      </c>
      <c r="E7" s="91">
        <v>2463</v>
      </c>
      <c r="F7" s="90">
        <v>0.10805475125032904</v>
      </c>
      <c r="G7" s="91">
        <v>84</v>
      </c>
      <c r="H7" s="90">
        <v>6.6825775656324582E-2</v>
      </c>
      <c r="I7" s="149">
        <v>0</v>
      </c>
      <c r="J7" s="92">
        <v>0</v>
      </c>
      <c r="K7" s="147">
        <v>3423</v>
      </c>
      <c r="L7" s="114">
        <v>9.3358789035865267E-2</v>
      </c>
      <c r="M7" s="94"/>
    </row>
    <row r="8" spans="2:13" ht="21.9" customHeight="1" x14ac:dyDescent="0.25">
      <c r="B8" s="221" t="s">
        <v>104</v>
      </c>
      <c r="C8" s="89">
        <v>492</v>
      </c>
      <c r="D8" s="90">
        <v>3.9010466222645097E-2</v>
      </c>
      <c r="E8" s="91">
        <v>866</v>
      </c>
      <c r="F8" s="90">
        <v>3.799245415460209E-2</v>
      </c>
      <c r="G8" s="91">
        <v>23</v>
      </c>
      <c r="H8" s="90">
        <v>1.8297533810660304E-2</v>
      </c>
      <c r="I8" s="149">
        <v>0</v>
      </c>
      <c r="J8" s="92">
        <v>0</v>
      </c>
      <c r="K8" s="147">
        <v>1381</v>
      </c>
      <c r="L8" s="114">
        <v>3.7665348424928406E-2</v>
      </c>
      <c r="M8" s="94"/>
    </row>
    <row r="9" spans="2:13" ht="21.9" customHeight="1" x14ac:dyDescent="0.25">
      <c r="B9" s="221" t="s">
        <v>107</v>
      </c>
      <c r="C9" s="89">
        <v>988</v>
      </c>
      <c r="D9" s="90">
        <v>7.8338090707262928E-2</v>
      </c>
      <c r="E9" s="91">
        <v>2005</v>
      </c>
      <c r="F9" s="90">
        <v>8.7961744318680354E-2</v>
      </c>
      <c r="G9" s="91">
        <v>64</v>
      </c>
      <c r="H9" s="90">
        <v>5.0914876690533017E-2</v>
      </c>
      <c r="I9" s="149">
        <v>0</v>
      </c>
      <c r="J9" s="92">
        <v>0</v>
      </c>
      <c r="K9" s="147">
        <v>3057</v>
      </c>
      <c r="L9" s="114">
        <v>8.3376517114414295E-2</v>
      </c>
      <c r="M9" s="94"/>
    </row>
    <row r="10" spans="2:13" ht="21.9" customHeight="1" x14ac:dyDescent="0.25">
      <c r="B10" s="221" t="s">
        <v>105</v>
      </c>
      <c r="C10" s="89">
        <v>390</v>
      </c>
      <c r="D10" s="90">
        <v>3.0922930542340629E-2</v>
      </c>
      <c r="E10" s="91">
        <v>1065</v>
      </c>
      <c r="F10" s="90">
        <v>4.6722821795209264E-2</v>
      </c>
      <c r="G10" s="91">
        <v>27</v>
      </c>
      <c r="H10" s="90">
        <v>2.1479713603818614E-2</v>
      </c>
      <c r="I10" s="149">
        <v>1</v>
      </c>
      <c r="J10" s="92">
        <v>0.5</v>
      </c>
      <c r="K10" s="147">
        <v>1483</v>
      </c>
      <c r="L10" s="114">
        <v>4.0447293058775396E-2</v>
      </c>
      <c r="M10" s="94"/>
    </row>
    <row r="11" spans="2:13" ht="21.9" customHeight="1" thickBot="1" x14ac:dyDescent="0.3">
      <c r="B11" s="221" t="s">
        <v>106</v>
      </c>
      <c r="C11" s="89">
        <v>890</v>
      </c>
      <c r="D11" s="90">
        <v>7.0567713288931175E-2</v>
      </c>
      <c r="E11" s="91">
        <v>1385</v>
      </c>
      <c r="F11" s="90">
        <v>6.0761603930858998E-2</v>
      </c>
      <c r="G11" s="91">
        <v>42</v>
      </c>
      <c r="H11" s="90">
        <v>3.3412887828162291E-2</v>
      </c>
      <c r="I11" s="149">
        <v>0</v>
      </c>
      <c r="J11" s="92">
        <v>0</v>
      </c>
      <c r="K11" s="147">
        <v>2317</v>
      </c>
      <c r="L11" s="114">
        <v>6.3193781535524338E-2</v>
      </c>
      <c r="M11" s="94"/>
    </row>
    <row r="12" spans="2:13" ht="21.9" customHeight="1" thickTop="1" thickBot="1" x14ac:dyDescent="0.3">
      <c r="B12" s="215" t="s">
        <v>108</v>
      </c>
      <c r="C12" s="216">
        <v>3636</v>
      </c>
      <c r="D12" s="217">
        <v>0.28829686013320649</v>
      </c>
      <c r="E12" s="218">
        <v>7784</v>
      </c>
      <c r="F12" s="217">
        <v>0.34149337544967973</v>
      </c>
      <c r="G12" s="218">
        <v>240</v>
      </c>
      <c r="H12" s="217">
        <v>0.1909307875894988</v>
      </c>
      <c r="I12" s="225">
        <v>1</v>
      </c>
      <c r="J12" s="219">
        <v>0.5</v>
      </c>
      <c r="K12" s="216">
        <v>11661</v>
      </c>
      <c r="L12" s="224">
        <v>0.31804172916950768</v>
      </c>
      <c r="M12" s="164"/>
    </row>
    <row r="13" spans="2:13" ht="21.9" customHeight="1" thickTop="1" x14ac:dyDescent="0.25">
      <c r="B13" s="221" t="s">
        <v>109</v>
      </c>
      <c r="C13" s="89">
        <v>167</v>
      </c>
      <c r="D13" s="90">
        <v>1.3241357437361243E-2</v>
      </c>
      <c r="E13" s="91">
        <v>489</v>
      </c>
      <c r="F13" s="90">
        <v>2.1453013951039747E-2</v>
      </c>
      <c r="G13" s="91">
        <v>19</v>
      </c>
      <c r="H13" s="90">
        <v>1.5115354017501989E-2</v>
      </c>
      <c r="I13" s="149">
        <v>0</v>
      </c>
      <c r="J13" s="92">
        <v>0</v>
      </c>
      <c r="K13" s="147">
        <v>675</v>
      </c>
      <c r="L13" s="114">
        <v>1.8409927723987453E-2</v>
      </c>
      <c r="M13" s="94"/>
    </row>
    <row r="14" spans="2:13" ht="21.9" customHeight="1" x14ac:dyDescent="0.25">
      <c r="B14" s="221" t="s">
        <v>110</v>
      </c>
      <c r="C14" s="89">
        <v>1007</v>
      </c>
      <c r="D14" s="90">
        <v>7.9844592451633362E-2</v>
      </c>
      <c r="E14" s="91">
        <v>2866</v>
      </c>
      <c r="F14" s="90">
        <v>0.1257348425024129</v>
      </c>
      <c r="G14" s="91">
        <v>160</v>
      </c>
      <c r="H14" s="90">
        <v>0.12728719172633254</v>
      </c>
      <c r="I14" s="149">
        <v>0</v>
      </c>
      <c r="J14" s="92">
        <v>0</v>
      </c>
      <c r="K14" s="147">
        <v>4033</v>
      </c>
      <c r="L14" s="114">
        <v>0.10999590890495023</v>
      </c>
      <c r="M14" s="94"/>
    </row>
    <row r="15" spans="2:13" ht="21.9" customHeight="1" x14ac:dyDescent="0.3">
      <c r="B15" s="221" t="s">
        <v>111</v>
      </c>
      <c r="C15" s="89">
        <v>1204</v>
      </c>
      <c r="D15" s="90">
        <v>9.5464636853790044E-2</v>
      </c>
      <c r="E15" s="91">
        <v>2412</v>
      </c>
      <c r="F15" s="90">
        <v>0.10581732034745986</v>
      </c>
      <c r="G15" s="91">
        <v>128</v>
      </c>
      <c r="H15" s="90">
        <v>0.10182975338106603</v>
      </c>
      <c r="I15" s="149">
        <v>1</v>
      </c>
      <c r="J15" s="92">
        <v>0.5</v>
      </c>
      <c r="K15" s="147">
        <v>3745</v>
      </c>
      <c r="L15" s="114">
        <v>0.10214100640938224</v>
      </c>
      <c r="M15" s="94"/>
    </row>
    <row r="16" spans="2:13" ht="21.9" customHeight="1" x14ac:dyDescent="0.25">
      <c r="B16" s="221" t="s">
        <v>112</v>
      </c>
      <c r="C16" s="89">
        <v>280</v>
      </c>
      <c r="D16" s="90">
        <v>2.2201078338090707E-2</v>
      </c>
      <c r="E16" s="91">
        <v>506</v>
      </c>
      <c r="F16" s="90">
        <v>2.2198824251996138E-2</v>
      </c>
      <c r="G16" s="91">
        <v>23</v>
      </c>
      <c r="H16" s="90">
        <v>1.8297533810660304E-2</v>
      </c>
      <c r="I16" s="149">
        <v>0</v>
      </c>
      <c r="J16" s="92">
        <v>0</v>
      </c>
      <c r="K16" s="147">
        <v>809</v>
      </c>
      <c r="L16" s="114">
        <v>2.2064639301786444E-2</v>
      </c>
      <c r="M16" s="94"/>
    </row>
    <row r="17" spans="2:13" ht="21.9" customHeight="1" thickBot="1" x14ac:dyDescent="0.3">
      <c r="B17" s="221" t="s">
        <v>113</v>
      </c>
      <c r="C17" s="89">
        <v>356</v>
      </c>
      <c r="D17" s="90">
        <v>2.822708531557247E-2</v>
      </c>
      <c r="E17" s="91">
        <v>901</v>
      </c>
      <c r="F17" s="90">
        <v>3.952794595068878E-2</v>
      </c>
      <c r="G17" s="91">
        <v>46</v>
      </c>
      <c r="H17" s="90">
        <v>3.6595067621320608E-2</v>
      </c>
      <c r="I17" s="149">
        <v>0</v>
      </c>
      <c r="J17" s="92">
        <v>0</v>
      </c>
      <c r="K17" s="147">
        <v>1303</v>
      </c>
      <c r="L17" s="114">
        <v>3.5537978999045414E-2</v>
      </c>
      <c r="M17" s="94"/>
    </row>
    <row r="18" spans="2:13" ht="21.9" customHeight="1" thickTop="1" thickBot="1" x14ac:dyDescent="0.3">
      <c r="B18" s="215" t="s">
        <v>114</v>
      </c>
      <c r="C18" s="216">
        <v>3014</v>
      </c>
      <c r="D18" s="217">
        <v>0.23897875039644784</v>
      </c>
      <c r="E18" s="218">
        <v>7174</v>
      </c>
      <c r="F18" s="217">
        <v>0.31473194700359741</v>
      </c>
      <c r="G18" s="218">
        <v>376</v>
      </c>
      <c r="H18" s="217">
        <v>0.29912490055688146</v>
      </c>
      <c r="I18" s="225">
        <v>1</v>
      </c>
      <c r="J18" s="219">
        <v>0.5</v>
      </c>
      <c r="K18" s="216">
        <v>10565</v>
      </c>
      <c r="L18" s="224">
        <v>0.28814946133915176</v>
      </c>
      <c r="M18" s="164"/>
    </row>
    <row r="19" spans="2:13" ht="21.9" customHeight="1" thickTop="1" x14ac:dyDescent="0.25">
      <c r="B19" s="221" t="s">
        <v>115</v>
      </c>
      <c r="C19" s="89">
        <v>24</v>
      </c>
      <c r="D19" s="90">
        <v>1.9029495718363464E-3</v>
      </c>
      <c r="E19" s="91">
        <v>35</v>
      </c>
      <c r="F19" s="90">
        <v>1.5354917960866896E-3</v>
      </c>
      <c r="G19" s="91">
        <v>1</v>
      </c>
      <c r="H19" s="90">
        <v>7.955449482895784E-4</v>
      </c>
      <c r="I19" s="149">
        <v>0</v>
      </c>
      <c r="J19" s="92">
        <v>0</v>
      </c>
      <c r="K19" s="147">
        <v>60</v>
      </c>
      <c r="L19" s="114">
        <v>1.636438019909996E-3</v>
      </c>
      <c r="M19" s="94"/>
    </row>
    <row r="20" spans="2:13" ht="21.9" customHeight="1" thickBot="1" x14ac:dyDescent="0.3">
      <c r="B20" s="221" t="s">
        <v>38</v>
      </c>
      <c r="C20" s="89">
        <v>4749</v>
      </c>
      <c r="D20" s="90">
        <v>0.37654614652711704</v>
      </c>
      <c r="E20" s="91">
        <v>4787</v>
      </c>
      <c r="F20" s="90">
        <v>0.21001140651048522</v>
      </c>
      <c r="G20" s="91">
        <v>475</v>
      </c>
      <c r="H20" s="90">
        <v>0.37788385043754974</v>
      </c>
      <c r="I20" s="149">
        <v>0</v>
      </c>
      <c r="J20" s="92">
        <v>0</v>
      </c>
      <c r="K20" s="147">
        <v>10011</v>
      </c>
      <c r="L20" s="114">
        <v>0.27303968362198283</v>
      </c>
      <c r="M20" s="94"/>
    </row>
    <row r="21" spans="2:13" ht="21.9" customHeight="1" thickTop="1" thickBot="1" x14ac:dyDescent="0.3">
      <c r="B21" s="99" t="s">
        <v>31</v>
      </c>
      <c r="C21" s="100">
        <v>12612</v>
      </c>
      <c r="D21" s="101">
        <v>1</v>
      </c>
      <c r="E21" s="102">
        <v>22794</v>
      </c>
      <c r="F21" s="101">
        <v>1</v>
      </c>
      <c r="G21" s="102">
        <v>1257</v>
      </c>
      <c r="H21" s="101">
        <v>1</v>
      </c>
      <c r="I21" s="110">
        <v>2</v>
      </c>
      <c r="J21" s="103">
        <v>1</v>
      </c>
      <c r="K21" s="154">
        <v>36665</v>
      </c>
      <c r="L21" s="115">
        <v>0.99999999999999989</v>
      </c>
      <c r="M21" s="105"/>
    </row>
    <row r="22" spans="2:13" s="81" customFormat="1" ht="21.9" customHeight="1" thickTop="1" thickBot="1" x14ac:dyDescent="0.3">
      <c r="B22" s="226"/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  <row r="23" spans="2:13" s="81" customFormat="1" ht="21.9" customHeight="1" thickTop="1" x14ac:dyDescent="0.25">
      <c r="B23" s="119" t="s">
        <v>217</v>
      </c>
      <c r="C23" s="120"/>
      <c r="D23" s="121"/>
      <c r="E23" s="143"/>
      <c r="F23" s="175"/>
      <c r="G23" s="122"/>
      <c r="H23" s="122"/>
      <c r="I23" s="122"/>
      <c r="J23" s="175"/>
      <c r="K23" s="122"/>
      <c r="L23" s="122"/>
    </row>
    <row r="24" spans="2:13" s="81" customFormat="1" ht="21.9" customHeight="1" thickBot="1" x14ac:dyDescent="0.35">
      <c r="B24" s="124" t="s">
        <v>250</v>
      </c>
      <c r="C24" s="125"/>
      <c r="D24" s="126"/>
      <c r="E24" s="143"/>
      <c r="F24" s="122"/>
      <c r="G24" s="122"/>
      <c r="H24" s="122"/>
      <c r="I24" s="122"/>
      <c r="J24" s="122"/>
      <c r="K24" s="122"/>
      <c r="L24" s="122"/>
    </row>
    <row r="25" spans="2:13" s="81" customFormat="1" ht="15.75" thickTop="1" x14ac:dyDescent="0.25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</row>
    <row r="26" spans="2:13" s="81" customFormat="1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</row>
    <row r="27" spans="2:13" s="81" customFormat="1" x14ac:dyDescent="0.3"/>
    <row r="28" spans="2:13" s="81" customFormat="1" x14ac:dyDescent="0.3"/>
    <row r="29" spans="2:13" s="81" customFormat="1" x14ac:dyDescent="0.3"/>
    <row r="30" spans="2:13" s="81" customFormat="1" x14ac:dyDescent="0.3"/>
    <row r="31" spans="2:13" s="81" customFormat="1" x14ac:dyDescent="0.3"/>
    <row r="32" spans="2:13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  <row r="635" s="81" customFormat="1" x14ac:dyDescent="0.3"/>
    <row r="636" s="81" customFormat="1" x14ac:dyDescent="0.3"/>
    <row r="637" s="81" customFormat="1" x14ac:dyDescent="0.3"/>
    <row r="638" s="81" customFormat="1" x14ac:dyDescent="0.3"/>
    <row r="639" s="81" customFormat="1" x14ac:dyDescent="0.3"/>
    <row r="640" s="81" customFormat="1" x14ac:dyDescent="0.3"/>
    <row r="641" s="81" customFormat="1" x14ac:dyDescent="0.3"/>
    <row r="642" s="81" customFormat="1" x14ac:dyDescent="0.3"/>
    <row r="643" s="81" customFormat="1" x14ac:dyDescent="0.3"/>
    <row r="644" s="81" customFormat="1" x14ac:dyDescent="0.3"/>
    <row r="645" s="81" customFormat="1" x14ac:dyDescent="0.3"/>
    <row r="646" s="81" customFormat="1" x14ac:dyDescent="0.3"/>
    <row r="647" s="81" customFormat="1" x14ac:dyDescent="0.3"/>
    <row r="648" s="81" customFormat="1" x14ac:dyDescent="0.3"/>
    <row r="649" s="81" customFormat="1" x14ac:dyDescent="0.3"/>
    <row r="650" s="81" customFormat="1" x14ac:dyDescent="0.3"/>
    <row r="651" s="81" customFormat="1" x14ac:dyDescent="0.3"/>
    <row r="652" s="81" customFormat="1" x14ac:dyDescent="0.3"/>
    <row r="653" s="81" customFormat="1" x14ac:dyDescent="0.3"/>
    <row r="654" s="81" customFormat="1" x14ac:dyDescent="0.3"/>
    <row r="655" s="81" customFormat="1" x14ac:dyDescent="0.3"/>
    <row r="656" s="81" customFormat="1" x14ac:dyDescent="0.3"/>
    <row r="657" s="81" customFormat="1" x14ac:dyDescent="0.3"/>
    <row r="658" s="81" customFormat="1" x14ac:dyDescent="0.3"/>
    <row r="659" s="81" customFormat="1" x14ac:dyDescent="0.3"/>
    <row r="660" s="81" customFormat="1" x14ac:dyDescent="0.3"/>
    <row r="661" s="81" customFormat="1" x14ac:dyDescent="0.3"/>
    <row r="662" s="81" customFormat="1" x14ac:dyDescent="0.3"/>
    <row r="663" s="81" customFormat="1" x14ac:dyDescent="0.3"/>
    <row r="664" s="81" customFormat="1" x14ac:dyDescent="0.3"/>
    <row r="665" s="81" customFormat="1" x14ac:dyDescent="0.3"/>
    <row r="666" s="81" customFormat="1" x14ac:dyDescent="0.3"/>
    <row r="667" s="81" customFormat="1" x14ac:dyDescent="0.3"/>
    <row r="668" s="81" customFormat="1" x14ac:dyDescent="0.3"/>
    <row r="669" s="81" customFormat="1" x14ac:dyDescent="0.3"/>
    <row r="670" s="81" customFormat="1" x14ac:dyDescent="0.3"/>
    <row r="671" s="81" customFormat="1" x14ac:dyDescent="0.3"/>
    <row r="672" s="81" customFormat="1" x14ac:dyDescent="0.3"/>
    <row r="673" s="81" customFormat="1" x14ac:dyDescent="0.3"/>
    <row r="674" s="81" customFormat="1" x14ac:dyDescent="0.3"/>
    <row r="675" s="81" customFormat="1" x14ac:dyDescent="0.3"/>
    <row r="676" s="81" customFormat="1" x14ac:dyDescent="0.3"/>
    <row r="677" s="81" customFormat="1" x14ac:dyDescent="0.3"/>
    <row r="678" s="81" customFormat="1" x14ac:dyDescent="0.3"/>
    <row r="679" s="81" customFormat="1" x14ac:dyDescent="0.3"/>
    <row r="680" s="81" customFormat="1" x14ac:dyDescent="0.3"/>
    <row r="681" s="81" customFormat="1" x14ac:dyDescent="0.3"/>
    <row r="682" s="81" customFormat="1" x14ac:dyDescent="0.3"/>
    <row r="683" s="81" customFormat="1" x14ac:dyDescent="0.3"/>
    <row r="684" s="81" customFormat="1" x14ac:dyDescent="0.3"/>
    <row r="685" s="81" customFormat="1" x14ac:dyDescent="0.3"/>
    <row r="686" s="81" customFormat="1" x14ac:dyDescent="0.3"/>
    <row r="687" s="81" customFormat="1" x14ac:dyDescent="0.3"/>
    <row r="688" s="81" customFormat="1" x14ac:dyDescent="0.3"/>
    <row r="689" s="81" customFormat="1" x14ac:dyDescent="0.3"/>
    <row r="690" s="81" customFormat="1" x14ac:dyDescent="0.3"/>
    <row r="691" s="81" customFormat="1" x14ac:dyDescent="0.3"/>
    <row r="692" s="81" customFormat="1" x14ac:dyDescent="0.3"/>
    <row r="693" s="81" customFormat="1" x14ac:dyDescent="0.3"/>
    <row r="694" s="81" customFormat="1" x14ac:dyDescent="0.3"/>
    <row r="695" s="81" customFormat="1" x14ac:dyDescent="0.3"/>
    <row r="696" s="81" customFormat="1" x14ac:dyDescent="0.3"/>
    <row r="697" s="81" customFormat="1" x14ac:dyDescent="0.3"/>
    <row r="698" s="81" customFormat="1" x14ac:dyDescent="0.3"/>
    <row r="699" s="81" customFormat="1" x14ac:dyDescent="0.3"/>
    <row r="700" s="81" customFormat="1" x14ac:dyDescent="0.3"/>
    <row r="701" s="81" customFormat="1" x14ac:dyDescent="0.3"/>
    <row r="702" s="81" customFormat="1" x14ac:dyDescent="0.3"/>
    <row r="703" s="81" customFormat="1" x14ac:dyDescent="0.3"/>
    <row r="704" s="81" customFormat="1" x14ac:dyDescent="0.3"/>
    <row r="705" s="81" customFormat="1" x14ac:dyDescent="0.3"/>
    <row r="706" s="81" customFormat="1" x14ac:dyDescent="0.3"/>
    <row r="707" s="81" customFormat="1" x14ac:dyDescent="0.3"/>
    <row r="708" s="81" customFormat="1" x14ac:dyDescent="0.3"/>
    <row r="709" s="81" customFormat="1" x14ac:dyDescent="0.3"/>
    <row r="710" s="81" customFormat="1" x14ac:dyDescent="0.3"/>
    <row r="711" s="81" customFormat="1" x14ac:dyDescent="0.3"/>
    <row r="712" s="81" customFormat="1" x14ac:dyDescent="0.3"/>
    <row r="713" s="81" customFormat="1" x14ac:dyDescent="0.3"/>
    <row r="714" s="81" customFormat="1" x14ac:dyDescent="0.3"/>
    <row r="715" s="81" customFormat="1" x14ac:dyDescent="0.3"/>
    <row r="716" s="81" customFormat="1" x14ac:dyDescent="0.3"/>
    <row r="717" s="81" customFormat="1" x14ac:dyDescent="0.3"/>
    <row r="718" s="81" customFormat="1" x14ac:dyDescent="0.3"/>
    <row r="719" s="81" customFormat="1" x14ac:dyDescent="0.3"/>
    <row r="720" s="81" customFormat="1" x14ac:dyDescent="0.3"/>
    <row r="721" s="81" customFormat="1" x14ac:dyDescent="0.3"/>
    <row r="722" s="81" customFormat="1" x14ac:dyDescent="0.3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T780"/>
  <sheetViews>
    <sheetView topLeftCell="R13" zoomScale="80" zoomScaleNormal="80" workbookViewId="0">
      <selection activeCell="C8" sqref="C8:W23"/>
    </sheetView>
  </sheetViews>
  <sheetFormatPr defaultColWidth="11.44140625" defaultRowHeight="14.4" x14ac:dyDescent="0.3"/>
  <cols>
    <col min="1" max="1" width="2.6640625" style="81" customWidth="1"/>
    <col min="2" max="2" width="30.6640625" style="63" customWidth="1"/>
    <col min="3" max="23" width="11.6640625" style="63" customWidth="1"/>
    <col min="24" max="150" width="11.44140625" style="81" customWidth="1"/>
    <col min="151" max="16384" width="11.44140625" style="63"/>
  </cols>
  <sheetData>
    <row r="1" spans="2:24" s="81" customFormat="1" ht="15.75" thickBot="1" x14ac:dyDescent="0.3"/>
    <row r="2" spans="2:24" ht="21.9" customHeight="1" thickTop="1" thickBot="1" x14ac:dyDescent="0.35">
      <c r="B2" s="271" t="s">
        <v>306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3"/>
    </row>
    <row r="3" spans="2:24" ht="21.9" customHeight="1" thickTop="1" thickBot="1" x14ac:dyDescent="0.35">
      <c r="B3" s="274" t="s">
        <v>252</v>
      </c>
      <c r="C3" s="285" t="s">
        <v>35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6" t="s">
        <v>31</v>
      </c>
      <c r="W3" s="287"/>
    </row>
    <row r="4" spans="2:24" ht="21.9" customHeight="1" thickTop="1" thickBot="1" x14ac:dyDescent="0.35">
      <c r="B4" s="334"/>
      <c r="C4" s="290" t="s">
        <v>36</v>
      </c>
      <c r="D4" s="335"/>
      <c r="E4" s="335"/>
      <c r="F4" s="335"/>
      <c r="G4" s="335"/>
      <c r="H4" s="335"/>
      <c r="I4" s="335"/>
      <c r="J4" s="335"/>
      <c r="K4" s="336"/>
      <c r="L4" s="290" t="s">
        <v>37</v>
      </c>
      <c r="M4" s="285"/>
      <c r="N4" s="285"/>
      <c r="O4" s="285"/>
      <c r="P4" s="285"/>
      <c r="Q4" s="285"/>
      <c r="R4" s="285"/>
      <c r="S4" s="285"/>
      <c r="T4" s="285"/>
      <c r="U4" s="295"/>
      <c r="V4" s="288"/>
      <c r="W4" s="289"/>
    </row>
    <row r="5" spans="2:24" ht="21.9" customHeight="1" thickTop="1" thickBot="1" x14ac:dyDescent="0.35">
      <c r="B5" s="334"/>
      <c r="C5" s="290" t="s">
        <v>81</v>
      </c>
      <c r="D5" s="285"/>
      <c r="E5" s="285"/>
      <c r="F5" s="285"/>
      <c r="G5" s="285"/>
      <c r="H5" s="285"/>
      <c r="I5" s="295"/>
      <c r="J5" s="277" t="s">
        <v>31</v>
      </c>
      <c r="K5" s="262"/>
      <c r="L5" s="290" t="s">
        <v>81</v>
      </c>
      <c r="M5" s="285"/>
      <c r="N5" s="285"/>
      <c r="O5" s="285"/>
      <c r="P5" s="285"/>
      <c r="Q5" s="285"/>
      <c r="R5" s="285"/>
      <c r="S5" s="285"/>
      <c r="T5" s="277" t="s">
        <v>31</v>
      </c>
      <c r="U5" s="262"/>
      <c r="V5" s="288"/>
      <c r="W5" s="289"/>
    </row>
    <row r="6" spans="2:24" ht="21.9" customHeight="1" thickTop="1" thickBot="1" x14ac:dyDescent="0.35">
      <c r="B6" s="334"/>
      <c r="C6" s="290" t="s">
        <v>33</v>
      </c>
      <c r="D6" s="291"/>
      <c r="E6" s="292" t="s">
        <v>193</v>
      </c>
      <c r="F6" s="291"/>
      <c r="G6" s="292" t="s">
        <v>51</v>
      </c>
      <c r="H6" s="291"/>
      <c r="I6" s="145" t="s">
        <v>34</v>
      </c>
      <c r="J6" s="279"/>
      <c r="K6" s="264"/>
      <c r="L6" s="290" t="s">
        <v>33</v>
      </c>
      <c r="M6" s="291"/>
      <c r="N6" s="292" t="s">
        <v>193</v>
      </c>
      <c r="O6" s="291"/>
      <c r="P6" s="292" t="s">
        <v>51</v>
      </c>
      <c r="Q6" s="291"/>
      <c r="R6" s="339" t="s">
        <v>34</v>
      </c>
      <c r="S6" s="339"/>
      <c r="T6" s="337"/>
      <c r="U6" s="338"/>
      <c r="V6" s="296"/>
      <c r="W6" s="297"/>
    </row>
    <row r="7" spans="2:24" ht="21.9" customHeight="1" thickTop="1" thickBot="1" x14ac:dyDescent="0.35">
      <c r="B7" s="313"/>
      <c r="C7" s="84" t="s">
        <v>4</v>
      </c>
      <c r="D7" s="168" t="s">
        <v>5</v>
      </c>
      <c r="E7" s="86" t="s">
        <v>4</v>
      </c>
      <c r="F7" s="168" t="s">
        <v>5</v>
      </c>
      <c r="G7" s="86" t="s">
        <v>4</v>
      </c>
      <c r="H7" s="168" t="s">
        <v>5</v>
      </c>
      <c r="I7" s="145" t="s">
        <v>4</v>
      </c>
      <c r="J7" s="84" t="s">
        <v>4</v>
      </c>
      <c r="K7" s="145" t="s">
        <v>5</v>
      </c>
      <c r="L7" s="84" t="s">
        <v>4</v>
      </c>
      <c r="M7" s="168" t="s">
        <v>5</v>
      </c>
      <c r="N7" s="86" t="s">
        <v>4</v>
      </c>
      <c r="O7" s="168" t="s">
        <v>5</v>
      </c>
      <c r="P7" s="86" t="s">
        <v>4</v>
      </c>
      <c r="Q7" s="168" t="s">
        <v>5</v>
      </c>
      <c r="R7" s="86" t="s">
        <v>4</v>
      </c>
      <c r="S7" s="144" t="s">
        <v>5</v>
      </c>
      <c r="T7" s="84" t="s">
        <v>4</v>
      </c>
      <c r="U7" s="145" t="s">
        <v>5</v>
      </c>
      <c r="V7" s="84" t="s">
        <v>4</v>
      </c>
      <c r="W7" s="145" t="s">
        <v>5</v>
      </c>
    </row>
    <row r="8" spans="2:24" ht="21.9" customHeight="1" thickTop="1" thickBot="1" x14ac:dyDescent="0.3">
      <c r="B8" s="215" t="s">
        <v>102</v>
      </c>
      <c r="C8" s="216">
        <v>569</v>
      </c>
      <c r="D8" s="217">
        <v>7.8645473393227361E-2</v>
      </c>
      <c r="E8" s="218">
        <v>979</v>
      </c>
      <c r="F8" s="217">
        <v>0.10190486103882586</v>
      </c>
      <c r="G8" s="218">
        <v>62</v>
      </c>
      <c r="H8" s="217">
        <v>9.8256735340728998E-2</v>
      </c>
      <c r="I8" s="227">
        <v>0</v>
      </c>
      <c r="J8" s="216">
        <v>1610</v>
      </c>
      <c r="K8" s="224">
        <v>9.2142162193097926E-2</v>
      </c>
      <c r="L8" s="216">
        <v>620</v>
      </c>
      <c r="M8" s="217">
        <v>0.1153059326762135</v>
      </c>
      <c r="N8" s="218">
        <v>2035</v>
      </c>
      <c r="O8" s="217">
        <v>0.15431864715249868</v>
      </c>
      <c r="P8" s="218">
        <v>103</v>
      </c>
      <c r="Q8" s="217">
        <v>0.16453674121405751</v>
      </c>
      <c r="R8" s="225">
        <v>0</v>
      </c>
      <c r="S8" s="219">
        <v>0</v>
      </c>
      <c r="T8" s="216">
        <v>2758</v>
      </c>
      <c r="U8" s="224">
        <v>0.143705710712797</v>
      </c>
      <c r="V8" s="216">
        <v>4368</v>
      </c>
      <c r="W8" s="224">
        <v>0.11913268784944771</v>
      </c>
      <c r="X8" s="94"/>
    </row>
    <row r="9" spans="2:24" ht="21.9" customHeight="1" thickTop="1" x14ac:dyDescent="0.25">
      <c r="B9" s="221" t="s">
        <v>103</v>
      </c>
      <c r="C9" s="89">
        <v>363</v>
      </c>
      <c r="D9" s="90">
        <v>5.0172771250863855E-2</v>
      </c>
      <c r="E9" s="91">
        <v>810</v>
      </c>
      <c r="F9" s="90">
        <v>8.4313521390652651E-2</v>
      </c>
      <c r="G9" s="91">
        <v>29</v>
      </c>
      <c r="H9" s="90">
        <v>4.5958795562599047E-2</v>
      </c>
      <c r="I9" s="150">
        <v>0</v>
      </c>
      <c r="J9" s="228">
        <v>1202</v>
      </c>
      <c r="K9" s="114">
        <v>6.8791850283294223E-2</v>
      </c>
      <c r="L9" s="89">
        <v>513</v>
      </c>
      <c r="M9" s="90">
        <v>9.5406360424028266E-2</v>
      </c>
      <c r="N9" s="91">
        <v>1653</v>
      </c>
      <c r="O9" s="90">
        <v>0.12535072419807386</v>
      </c>
      <c r="P9" s="91">
        <v>55</v>
      </c>
      <c r="Q9" s="90">
        <v>8.7859424920127799E-2</v>
      </c>
      <c r="R9" s="149">
        <v>0</v>
      </c>
      <c r="S9" s="92">
        <v>0</v>
      </c>
      <c r="T9" s="228">
        <v>2221</v>
      </c>
      <c r="U9" s="114">
        <v>0.11572530220925385</v>
      </c>
      <c r="V9" s="228">
        <v>3423</v>
      </c>
      <c r="W9" s="114">
        <v>9.3358789035865267E-2</v>
      </c>
      <c r="X9" s="94"/>
    </row>
    <row r="10" spans="2:24" ht="21.9" customHeight="1" x14ac:dyDescent="0.25">
      <c r="B10" s="221" t="s">
        <v>104</v>
      </c>
      <c r="C10" s="89">
        <v>288</v>
      </c>
      <c r="D10" s="90">
        <v>3.9806496199032482E-2</v>
      </c>
      <c r="E10" s="91">
        <v>311</v>
      </c>
      <c r="F10" s="90">
        <v>3.2372228583324662E-2</v>
      </c>
      <c r="G10" s="91">
        <v>14</v>
      </c>
      <c r="H10" s="90">
        <v>2.2187004754358162E-2</v>
      </c>
      <c r="I10" s="150">
        <v>0</v>
      </c>
      <c r="J10" s="228">
        <v>613</v>
      </c>
      <c r="K10" s="114">
        <v>3.5082699021347225E-2</v>
      </c>
      <c r="L10" s="89">
        <v>204</v>
      </c>
      <c r="M10" s="90">
        <v>3.7939371396689604E-2</v>
      </c>
      <c r="N10" s="91">
        <v>555</v>
      </c>
      <c r="O10" s="90">
        <v>4.2086903768863274E-2</v>
      </c>
      <c r="P10" s="91">
        <v>9</v>
      </c>
      <c r="Q10" s="90">
        <v>1.437699680511182E-2</v>
      </c>
      <c r="R10" s="149">
        <v>0</v>
      </c>
      <c r="S10" s="92">
        <v>0</v>
      </c>
      <c r="T10" s="228">
        <v>768</v>
      </c>
      <c r="U10" s="114">
        <v>4.0016673614005835E-2</v>
      </c>
      <c r="V10" s="228">
        <v>1381</v>
      </c>
      <c r="W10" s="114">
        <v>3.7665348424928406E-2</v>
      </c>
      <c r="X10" s="94"/>
    </row>
    <row r="11" spans="2:24" ht="21.9" customHeight="1" x14ac:dyDescent="0.25">
      <c r="B11" s="221" t="s">
        <v>105</v>
      </c>
      <c r="C11" s="89">
        <v>521</v>
      </c>
      <c r="D11" s="90">
        <v>7.2011057360055281E-2</v>
      </c>
      <c r="E11" s="91">
        <v>762</v>
      </c>
      <c r="F11" s="90">
        <v>7.931716456750286E-2</v>
      </c>
      <c r="G11" s="91">
        <v>33</v>
      </c>
      <c r="H11" s="90">
        <v>5.2297939778129951E-2</v>
      </c>
      <c r="I11" s="150">
        <v>0</v>
      </c>
      <c r="J11" s="228">
        <v>1316</v>
      </c>
      <c r="K11" s="114">
        <v>7.5316202140445265E-2</v>
      </c>
      <c r="L11" s="89">
        <v>467</v>
      </c>
      <c r="M11" s="90">
        <v>8.6851404128696297E-2</v>
      </c>
      <c r="N11" s="91">
        <v>1243</v>
      </c>
      <c r="O11" s="90">
        <v>9.425949799044514E-2</v>
      </c>
      <c r="P11" s="91">
        <v>31</v>
      </c>
      <c r="Q11" s="90">
        <v>4.9520766773162937E-2</v>
      </c>
      <c r="R11" s="149">
        <v>0</v>
      </c>
      <c r="S11" s="92">
        <v>0</v>
      </c>
      <c r="T11" s="228">
        <v>1741</v>
      </c>
      <c r="U11" s="114">
        <v>9.0714881200500211E-2</v>
      </c>
      <c r="V11" s="228">
        <v>3057</v>
      </c>
      <c r="W11" s="114">
        <v>8.3376517114414295E-2</v>
      </c>
      <c r="X11" s="94"/>
    </row>
    <row r="12" spans="2:24" ht="21.9" customHeight="1" x14ac:dyDescent="0.25">
      <c r="B12" s="221" t="s">
        <v>106</v>
      </c>
      <c r="C12" s="89">
        <v>156</v>
      </c>
      <c r="D12" s="90">
        <v>2.1561852107809261E-2</v>
      </c>
      <c r="E12" s="91">
        <v>346</v>
      </c>
      <c r="F12" s="90">
        <v>3.6015405433538046E-2</v>
      </c>
      <c r="G12" s="91">
        <v>11</v>
      </c>
      <c r="H12" s="90">
        <v>1.7432646592709985E-2</v>
      </c>
      <c r="I12" s="150">
        <v>0</v>
      </c>
      <c r="J12" s="228">
        <v>513</v>
      </c>
      <c r="K12" s="114">
        <v>2.9359583357179649E-2</v>
      </c>
      <c r="L12" s="89">
        <v>234</v>
      </c>
      <c r="M12" s="90">
        <v>4.3518690719732189E-2</v>
      </c>
      <c r="N12" s="91">
        <v>719</v>
      </c>
      <c r="O12" s="90">
        <v>5.4523394251914763E-2</v>
      </c>
      <c r="P12" s="91">
        <v>16</v>
      </c>
      <c r="Q12" s="90">
        <v>2.5559105431309903E-2</v>
      </c>
      <c r="R12" s="149">
        <v>1</v>
      </c>
      <c r="S12" s="92">
        <v>0.5</v>
      </c>
      <c r="T12" s="228">
        <v>970</v>
      </c>
      <c r="U12" s="114">
        <v>5.0541892455189662E-2</v>
      </c>
      <c r="V12" s="228">
        <v>1483</v>
      </c>
      <c r="W12" s="114">
        <v>4.0447293058775396E-2</v>
      </c>
      <c r="X12" s="94"/>
    </row>
    <row r="13" spans="2:24" ht="21.9" customHeight="1" thickBot="1" x14ac:dyDescent="0.3">
      <c r="B13" s="221" t="s">
        <v>107</v>
      </c>
      <c r="C13" s="89">
        <v>412</v>
      </c>
      <c r="D13" s="90">
        <v>5.6945404284727025E-2</v>
      </c>
      <c r="E13" s="91">
        <v>511</v>
      </c>
      <c r="F13" s="90">
        <v>5.3190382013115434E-2</v>
      </c>
      <c r="G13" s="91">
        <v>18</v>
      </c>
      <c r="H13" s="90">
        <v>2.8526148969889066E-2</v>
      </c>
      <c r="I13" s="150">
        <v>0</v>
      </c>
      <c r="J13" s="228">
        <v>941</v>
      </c>
      <c r="K13" s="114">
        <v>5.3854518399816857E-2</v>
      </c>
      <c r="L13" s="89">
        <v>478</v>
      </c>
      <c r="M13" s="90">
        <v>8.8897154547145252E-2</v>
      </c>
      <c r="N13" s="91">
        <v>874</v>
      </c>
      <c r="O13" s="90">
        <v>6.6277394403579284E-2</v>
      </c>
      <c r="P13" s="91">
        <v>24</v>
      </c>
      <c r="Q13" s="90">
        <v>3.8338658146964855E-2</v>
      </c>
      <c r="R13" s="149">
        <v>0</v>
      </c>
      <c r="S13" s="92">
        <v>0</v>
      </c>
      <c r="T13" s="228">
        <v>1376</v>
      </c>
      <c r="U13" s="114">
        <v>7.1696540225093794E-2</v>
      </c>
      <c r="V13" s="228">
        <v>2317</v>
      </c>
      <c r="W13" s="114">
        <v>6.3193781535524338E-2</v>
      </c>
      <c r="X13" s="94"/>
    </row>
    <row r="14" spans="2:24" ht="21.9" customHeight="1" thickTop="1" thickBot="1" x14ac:dyDescent="0.3">
      <c r="B14" s="215" t="s">
        <v>108</v>
      </c>
      <c r="C14" s="216">
        <v>1740</v>
      </c>
      <c r="D14" s="217">
        <v>0.2404975812024879</v>
      </c>
      <c r="E14" s="218">
        <v>2740</v>
      </c>
      <c r="F14" s="217">
        <v>0.28520870198813364</v>
      </c>
      <c r="G14" s="218">
        <v>105</v>
      </c>
      <c r="H14" s="217">
        <v>0.1664025356576862</v>
      </c>
      <c r="I14" s="227">
        <v>0</v>
      </c>
      <c r="J14" s="216">
        <v>4585</v>
      </c>
      <c r="K14" s="224">
        <v>0.26240485320208323</v>
      </c>
      <c r="L14" s="216">
        <v>1896</v>
      </c>
      <c r="M14" s="217">
        <v>0.35261298121629159</v>
      </c>
      <c r="N14" s="218">
        <v>5044</v>
      </c>
      <c r="O14" s="217">
        <v>0.3824979146128763</v>
      </c>
      <c r="P14" s="218">
        <v>135</v>
      </c>
      <c r="Q14" s="217">
        <v>0.21565495207667731</v>
      </c>
      <c r="R14" s="225">
        <v>1</v>
      </c>
      <c r="S14" s="219">
        <v>0.5</v>
      </c>
      <c r="T14" s="216">
        <v>7076</v>
      </c>
      <c r="U14" s="224">
        <v>0.36869528970404336</v>
      </c>
      <c r="V14" s="216">
        <v>11661</v>
      </c>
      <c r="W14" s="224">
        <v>0.31804172916950768</v>
      </c>
      <c r="X14" s="164"/>
    </row>
    <row r="15" spans="2:24" ht="21.9" customHeight="1" thickTop="1" x14ac:dyDescent="0.25">
      <c r="B15" s="221" t="s">
        <v>109</v>
      </c>
      <c r="C15" s="89">
        <v>79</v>
      </c>
      <c r="D15" s="90">
        <v>1.0919143054595716E-2</v>
      </c>
      <c r="E15" s="91">
        <v>177</v>
      </c>
      <c r="F15" s="90">
        <v>1.8424065785364839E-2</v>
      </c>
      <c r="G15" s="91">
        <v>8</v>
      </c>
      <c r="H15" s="90">
        <v>1.2678288431061807E-2</v>
      </c>
      <c r="I15" s="150">
        <v>0</v>
      </c>
      <c r="J15" s="228">
        <v>264</v>
      </c>
      <c r="K15" s="114">
        <v>1.5109025353402392E-2</v>
      </c>
      <c r="L15" s="89">
        <v>88</v>
      </c>
      <c r="M15" s="90">
        <v>1.6366003347591595E-2</v>
      </c>
      <c r="N15" s="91">
        <v>312</v>
      </c>
      <c r="O15" s="90">
        <v>2.365966482141503E-2</v>
      </c>
      <c r="P15" s="91">
        <v>11</v>
      </c>
      <c r="Q15" s="90">
        <v>1.7571884984025558E-2</v>
      </c>
      <c r="R15" s="149">
        <v>0</v>
      </c>
      <c r="S15" s="92">
        <v>0</v>
      </c>
      <c r="T15" s="228">
        <v>411</v>
      </c>
      <c r="U15" s="114">
        <v>2.1415172988745311E-2</v>
      </c>
      <c r="V15" s="228">
        <v>675</v>
      </c>
      <c r="W15" s="114">
        <v>1.8409927723987453E-2</v>
      </c>
      <c r="X15" s="94"/>
    </row>
    <row r="16" spans="2:24" ht="21.9" customHeight="1" x14ac:dyDescent="0.25">
      <c r="B16" s="221" t="s">
        <v>110</v>
      </c>
      <c r="C16" s="89">
        <v>489</v>
      </c>
      <c r="D16" s="90">
        <v>6.758811333794057E-2</v>
      </c>
      <c r="E16" s="91">
        <v>1057</v>
      </c>
      <c r="F16" s="90">
        <v>0.11002394087644427</v>
      </c>
      <c r="G16" s="91">
        <v>70</v>
      </c>
      <c r="H16" s="90">
        <v>0.11093502377179081</v>
      </c>
      <c r="I16" s="150">
        <v>0</v>
      </c>
      <c r="J16" s="228">
        <v>1616</v>
      </c>
      <c r="K16" s="114">
        <v>9.2485549132947972E-2</v>
      </c>
      <c r="L16" s="89">
        <v>518</v>
      </c>
      <c r="M16" s="90">
        <v>9.6336246977868703E-2</v>
      </c>
      <c r="N16" s="91">
        <v>1809</v>
      </c>
      <c r="O16" s="90">
        <v>0.13718055660878137</v>
      </c>
      <c r="P16" s="91">
        <v>90</v>
      </c>
      <c r="Q16" s="90">
        <v>0.14376996805111822</v>
      </c>
      <c r="R16" s="149">
        <v>0</v>
      </c>
      <c r="S16" s="92">
        <v>0</v>
      </c>
      <c r="T16" s="228">
        <v>2417</v>
      </c>
      <c r="U16" s="114">
        <v>0.12593789078782827</v>
      </c>
      <c r="V16" s="228">
        <v>4033</v>
      </c>
      <c r="W16" s="114">
        <v>0.10999590890495023</v>
      </c>
      <c r="X16" s="94"/>
    </row>
    <row r="17" spans="2:24" ht="21.9" customHeight="1" x14ac:dyDescent="0.3">
      <c r="B17" s="221" t="s">
        <v>111</v>
      </c>
      <c r="C17" s="89">
        <v>726</v>
      </c>
      <c r="D17" s="90">
        <v>0.10034554250172771</v>
      </c>
      <c r="E17" s="91">
        <v>1029</v>
      </c>
      <c r="F17" s="90">
        <v>0.10710939939627355</v>
      </c>
      <c r="G17" s="91">
        <v>57</v>
      </c>
      <c r="H17" s="90">
        <v>9.0332805071315372E-2</v>
      </c>
      <c r="I17" s="150">
        <v>0</v>
      </c>
      <c r="J17" s="228">
        <v>1812</v>
      </c>
      <c r="K17" s="114">
        <v>0.10370285583471642</v>
      </c>
      <c r="L17" s="89">
        <v>478</v>
      </c>
      <c r="M17" s="90">
        <v>8.8897154547145252E-2</v>
      </c>
      <c r="N17" s="91">
        <v>1383</v>
      </c>
      <c r="O17" s="90">
        <v>0.1048760142564647</v>
      </c>
      <c r="P17" s="91">
        <v>71</v>
      </c>
      <c r="Q17" s="90">
        <v>0.1134185303514377</v>
      </c>
      <c r="R17" s="149">
        <v>1</v>
      </c>
      <c r="S17" s="92">
        <v>0.5</v>
      </c>
      <c r="T17" s="228">
        <v>1933</v>
      </c>
      <c r="U17" s="114">
        <v>0.10071904960400167</v>
      </c>
      <c r="V17" s="228">
        <v>3745</v>
      </c>
      <c r="W17" s="114">
        <v>0.10214100640938224</v>
      </c>
      <c r="X17" s="94"/>
    </row>
    <row r="18" spans="2:24" ht="21.9" customHeight="1" x14ac:dyDescent="0.25">
      <c r="B18" s="221" t="s">
        <v>112</v>
      </c>
      <c r="C18" s="89">
        <v>157</v>
      </c>
      <c r="D18" s="90">
        <v>2.1700069108500347E-2</v>
      </c>
      <c r="E18" s="91">
        <v>200</v>
      </c>
      <c r="F18" s="90">
        <v>2.0818153429790778E-2</v>
      </c>
      <c r="G18" s="91">
        <v>7</v>
      </c>
      <c r="H18" s="90">
        <v>1.1093502377179081E-2</v>
      </c>
      <c r="I18" s="150">
        <v>0</v>
      </c>
      <c r="J18" s="228">
        <v>364</v>
      </c>
      <c r="K18" s="114">
        <v>2.0832141017569965E-2</v>
      </c>
      <c r="L18" s="89">
        <v>123</v>
      </c>
      <c r="M18" s="90">
        <v>2.2875209224474613E-2</v>
      </c>
      <c r="N18" s="91">
        <v>306</v>
      </c>
      <c r="O18" s="90">
        <v>2.320467126715705E-2</v>
      </c>
      <c r="P18" s="91">
        <v>16</v>
      </c>
      <c r="Q18" s="90">
        <v>2.5559105431309903E-2</v>
      </c>
      <c r="R18" s="149">
        <v>0</v>
      </c>
      <c r="S18" s="92">
        <v>0</v>
      </c>
      <c r="T18" s="228">
        <v>445</v>
      </c>
      <c r="U18" s="114">
        <v>2.3186744476865362E-2</v>
      </c>
      <c r="V18" s="228">
        <v>809</v>
      </c>
      <c r="W18" s="114">
        <v>2.2064639301786444E-2</v>
      </c>
      <c r="X18" s="94"/>
    </row>
    <row r="19" spans="2:24" ht="21.9" customHeight="1" thickBot="1" x14ac:dyDescent="0.3">
      <c r="B19" s="221" t="s">
        <v>113</v>
      </c>
      <c r="C19" s="89">
        <v>166</v>
      </c>
      <c r="D19" s="90">
        <v>2.294402211472011E-2</v>
      </c>
      <c r="E19" s="91">
        <v>309</v>
      </c>
      <c r="F19" s="90">
        <v>3.2164047049026749E-2</v>
      </c>
      <c r="G19" s="91">
        <v>22</v>
      </c>
      <c r="H19" s="90">
        <v>3.486529318541997E-2</v>
      </c>
      <c r="I19" s="150">
        <v>0</v>
      </c>
      <c r="J19" s="228">
        <v>497</v>
      </c>
      <c r="K19" s="114">
        <v>2.8443884850912836E-2</v>
      </c>
      <c r="L19" s="89">
        <v>190</v>
      </c>
      <c r="M19" s="90">
        <v>3.5335689045936397E-2</v>
      </c>
      <c r="N19" s="91">
        <v>592</v>
      </c>
      <c r="O19" s="90">
        <v>4.4892697353454157E-2</v>
      </c>
      <c r="P19" s="91">
        <v>24</v>
      </c>
      <c r="Q19" s="90">
        <v>3.8338658146964855E-2</v>
      </c>
      <c r="R19" s="149">
        <v>0</v>
      </c>
      <c r="S19" s="92">
        <v>0</v>
      </c>
      <c r="T19" s="228">
        <v>806</v>
      </c>
      <c r="U19" s="114">
        <v>4.1996665277198836E-2</v>
      </c>
      <c r="V19" s="228">
        <v>1303</v>
      </c>
      <c r="W19" s="114">
        <v>3.5537978999045414E-2</v>
      </c>
      <c r="X19" s="94"/>
    </row>
    <row r="20" spans="2:24" ht="21.9" customHeight="1" thickTop="1" thickBot="1" x14ac:dyDescent="0.3">
      <c r="B20" s="215" t="s">
        <v>114</v>
      </c>
      <c r="C20" s="216">
        <v>1617</v>
      </c>
      <c r="D20" s="217">
        <v>0.22349689011748444</v>
      </c>
      <c r="E20" s="218">
        <v>2772</v>
      </c>
      <c r="F20" s="217">
        <v>0.28853960653690019</v>
      </c>
      <c r="G20" s="218">
        <v>164</v>
      </c>
      <c r="H20" s="217">
        <v>0.25990491283676703</v>
      </c>
      <c r="I20" s="227">
        <v>0</v>
      </c>
      <c r="J20" s="216">
        <v>4553</v>
      </c>
      <c r="K20" s="224">
        <v>0.26057345618954958</v>
      </c>
      <c r="L20" s="216">
        <v>1397</v>
      </c>
      <c r="M20" s="217">
        <v>0.25981030314301656</v>
      </c>
      <c r="N20" s="218">
        <v>4402</v>
      </c>
      <c r="O20" s="217">
        <v>0.3338136043072723</v>
      </c>
      <c r="P20" s="218">
        <v>212</v>
      </c>
      <c r="Q20" s="217">
        <v>0.33865814696485624</v>
      </c>
      <c r="R20" s="225">
        <v>1</v>
      </c>
      <c r="S20" s="219">
        <v>0.5</v>
      </c>
      <c r="T20" s="216">
        <v>6012</v>
      </c>
      <c r="U20" s="224">
        <v>0.31325552313463945</v>
      </c>
      <c r="V20" s="216">
        <v>10565</v>
      </c>
      <c r="W20" s="224">
        <v>0.28814946133915176</v>
      </c>
      <c r="X20" s="164"/>
    </row>
    <row r="21" spans="2:24" ht="21.9" customHeight="1" thickTop="1" x14ac:dyDescent="0.25">
      <c r="B21" s="221" t="s">
        <v>115</v>
      </c>
      <c r="C21" s="89">
        <v>12</v>
      </c>
      <c r="D21" s="90">
        <v>1.6586040082930201E-3</v>
      </c>
      <c r="E21" s="91">
        <v>16</v>
      </c>
      <c r="F21" s="90">
        <v>1.6654522743832622E-3</v>
      </c>
      <c r="G21" s="91">
        <v>0</v>
      </c>
      <c r="H21" s="90">
        <v>0</v>
      </c>
      <c r="I21" s="150">
        <v>0</v>
      </c>
      <c r="J21" s="228">
        <v>28</v>
      </c>
      <c r="K21" s="114">
        <v>1.6024723859669203E-3</v>
      </c>
      <c r="L21" s="89">
        <v>12</v>
      </c>
      <c r="M21" s="90">
        <v>2.2317277292170355E-3</v>
      </c>
      <c r="N21" s="91">
        <v>19</v>
      </c>
      <c r="O21" s="90">
        <v>1.440812921816941E-3</v>
      </c>
      <c r="P21" s="91">
        <v>1</v>
      </c>
      <c r="Q21" s="90">
        <v>1.5974440894568689E-3</v>
      </c>
      <c r="R21" s="149">
        <v>0</v>
      </c>
      <c r="S21" s="92">
        <v>0</v>
      </c>
      <c r="T21" s="228">
        <v>32</v>
      </c>
      <c r="U21" s="114">
        <v>1.6673614005835765E-3</v>
      </c>
      <c r="V21" s="228">
        <v>60</v>
      </c>
      <c r="W21" s="114">
        <v>1.636438019909996E-3</v>
      </c>
      <c r="X21" s="94"/>
    </row>
    <row r="22" spans="2:24" ht="21.9" customHeight="1" thickBot="1" x14ac:dyDescent="0.3">
      <c r="B22" s="221" t="s">
        <v>38</v>
      </c>
      <c r="C22" s="89">
        <v>3297</v>
      </c>
      <c r="D22" s="90">
        <v>0.45570145127850725</v>
      </c>
      <c r="E22" s="91">
        <v>3100</v>
      </c>
      <c r="F22" s="90">
        <v>0.32268137816175707</v>
      </c>
      <c r="G22" s="91">
        <v>300</v>
      </c>
      <c r="H22" s="90">
        <v>0.47543581616481773</v>
      </c>
      <c r="I22" s="150">
        <v>0</v>
      </c>
      <c r="J22" s="228">
        <v>6697</v>
      </c>
      <c r="K22" s="114">
        <v>0.38327705602930234</v>
      </c>
      <c r="L22" s="89">
        <v>1452</v>
      </c>
      <c r="M22" s="90">
        <v>0.27003905523526128</v>
      </c>
      <c r="N22" s="91">
        <v>1687</v>
      </c>
      <c r="O22" s="90">
        <v>0.12792902100553574</v>
      </c>
      <c r="P22" s="91">
        <v>175</v>
      </c>
      <c r="Q22" s="90">
        <v>0.2795527156549521</v>
      </c>
      <c r="R22" s="149">
        <v>0</v>
      </c>
      <c r="S22" s="92">
        <v>0</v>
      </c>
      <c r="T22" s="228">
        <v>3314</v>
      </c>
      <c r="U22" s="114">
        <v>0.17267611504793665</v>
      </c>
      <c r="V22" s="228">
        <v>10011</v>
      </c>
      <c r="W22" s="114">
        <v>0.27303968362198283</v>
      </c>
      <c r="X22" s="94"/>
    </row>
    <row r="23" spans="2:24" ht="21.9" customHeight="1" thickTop="1" thickBot="1" x14ac:dyDescent="0.3">
      <c r="B23" s="99" t="s">
        <v>117</v>
      </c>
      <c r="C23" s="100">
        <v>7235</v>
      </c>
      <c r="D23" s="101">
        <v>0.99999999999999989</v>
      </c>
      <c r="E23" s="102">
        <v>9607</v>
      </c>
      <c r="F23" s="101">
        <v>1</v>
      </c>
      <c r="G23" s="102">
        <v>631</v>
      </c>
      <c r="H23" s="101">
        <v>1</v>
      </c>
      <c r="I23" s="111">
        <v>0</v>
      </c>
      <c r="J23" s="154">
        <v>17473</v>
      </c>
      <c r="K23" s="115">
        <v>1</v>
      </c>
      <c r="L23" s="100">
        <v>5377</v>
      </c>
      <c r="M23" s="101">
        <v>0.99999999999999989</v>
      </c>
      <c r="N23" s="102">
        <v>13187</v>
      </c>
      <c r="O23" s="101">
        <v>0.99999999999999989</v>
      </c>
      <c r="P23" s="102">
        <v>626</v>
      </c>
      <c r="Q23" s="101">
        <v>1</v>
      </c>
      <c r="R23" s="110">
        <v>2</v>
      </c>
      <c r="S23" s="103">
        <v>1</v>
      </c>
      <c r="T23" s="154">
        <v>19192</v>
      </c>
      <c r="U23" s="115">
        <v>1</v>
      </c>
      <c r="V23" s="154">
        <v>36665</v>
      </c>
      <c r="W23" s="115">
        <v>0.99999999999999989</v>
      </c>
      <c r="X23" s="105"/>
    </row>
    <row r="24" spans="2:24" s="81" customFormat="1" ht="21.9" customHeight="1" thickTop="1" thickBot="1" x14ac:dyDescent="0.3">
      <c r="B24" s="226"/>
      <c r="C24" s="22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</row>
    <row r="25" spans="2:24" s="81" customFormat="1" ht="21.9" customHeight="1" thickTop="1" x14ac:dyDescent="0.25">
      <c r="B25" s="119" t="s">
        <v>217</v>
      </c>
      <c r="C25" s="120"/>
      <c r="D25" s="121"/>
      <c r="E25" s="143"/>
      <c r="F25" s="175"/>
      <c r="G25" s="122"/>
      <c r="H25" s="122"/>
      <c r="I25" s="122"/>
      <c r="J25" s="175"/>
      <c r="K25" s="122"/>
      <c r="L25" s="122"/>
    </row>
    <row r="26" spans="2:24" s="81" customFormat="1" ht="21.9" customHeight="1" thickBot="1" x14ac:dyDescent="0.35">
      <c r="B26" s="124" t="s">
        <v>249</v>
      </c>
      <c r="C26" s="125"/>
      <c r="D26" s="126"/>
      <c r="E26" s="143"/>
      <c r="F26" s="122"/>
      <c r="G26" s="122"/>
      <c r="H26" s="122"/>
      <c r="I26" s="122"/>
      <c r="J26" s="122"/>
      <c r="K26" s="122"/>
      <c r="L26" s="122"/>
    </row>
    <row r="27" spans="2:24" s="81" customFormat="1" ht="15.75" thickTop="1" x14ac:dyDescent="0.25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</row>
    <row r="28" spans="2:24" s="81" customFormat="1" ht="15" x14ac:dyDescent="0.25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</row>
    <row r="29" spans="2:24" s="81" customFormat="1" ht="15" x14ac:dyDescent="0.25"/>
    <row r="30" spans="2:24" s="81" customFormat="1" x14ac:dyDescent="0.3"/>
    <row r="31" spans="2:24" s="81" customFormat="1" x14ac:dyDescent="0.3"/>
    <row r="32" spans="2:24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  <row r="635" s="81" customFormat="1" x14ac:dyDescent="0.3"/>
    <row r="636" s="81" customFormat="1" x14ac:dyDescent="0.3"/>
    <row r="637" s="81" customFormat="1" x14ac:dyDescent="0.3"/>
    <row r="638" s="81" customFormat="1" x14ac:dyDescent="0.3"/>
    <row r="639" s="81" customFormat="1" x14ac:dyDescent="0.3"/>
    <row r="640" s="81" customFormat="1" x14ac:dyDescent="0.3"/>
    <row r="641" s="81" customFormat="1" x14ac:dyDescent="0.3"/>
    <row r="642" s="81" customFormat="1" x14ac:dyDescent="0.3"/>
    <row r="643" s="81" customFormat="1" x14ac:dyDescent="0.3"/>
    <row r="644" s="81" customFormat="1" x14ac:dyDescent="0.3"/>
    <row r="645" s="81" customFormat="1" x14ac:dyDescent="0.3"/>
    <row r="646" s="81" customFormat="1" x14ac:dyDescent="0.3"/>
    <row r="647" s="81" customFormat="1" x14ac:dyDescent="0.3"/>
    <row r="648" s="81" customFormat="1" x14ac:dyDescent="0.3"/>
    <row r="649" s="81" customFormat="1" x14ac:dyDescent="0.3"/>
    <row r="650" s="81" customFormat="1" x14ac:dyDescent="0.3"/>
    <row r="651" s="81" customFormat="1" x14ac:dyDescent="0.3"/>
    <row r="652" s="81" customFormat="1" x14ac:dyDescent="0.3"/>
    <row r="653" s="81" customFormat="1" x14ac:dyDescent="0.3"/>
    <row r="654" s="81" customFormat="1" x14ac:dyDescent="0.3"/>
    <row r="655" s="81" customFormat="1" x14ac:dyDescent="0.3"/>
    <row r="656" s="81" customFormat="1" x14ac:dyDescent="0.3"/>
    <row r="657" s="81" customFormat="1" x14ac:dyDescent="0.3"/>
    <row r="658" s="81" customFormat="1" x14ac:dyDescent="0.3"/>
    <row r="659" s="81" customFormat="1" x14ac:dyDescent="0.3"/>
    <row r="660" s="81" customFormat="1" x14ac:dyDescent="0.3"/>
    <row r="661" s="81" customFormat="1" x14ac:dyDescent="0.3"/>
    <row r="662" s="81" customFormat="1" x14ac:dyDescent="0.3"/>
    <row r="663" s="81" customFormat="1" x14ac:dyDescent="0.3"/>
    <row r="664" s="81" customFormat="1" x14ac:dyDescent="0.3"/>
    <row r="665" s="81" customFormat="1" x14ac:dyDescent="0.3"/>
    <row r="666" s="81" customFormat="1" x14ac:dyDescent="0.3"/>
    <row r="667" s="81" customFormat="1" x14ac:dyDescent="0.3"/>
    <row r="668" s="81" customFormat="1" x14ac:dyDescent="0.3"/>
    <row r="669" s="81" customFormat="1" x14ac:dyDescent="0.3"/>
    <row r="670" s="81" customFormat="1" x14ac:dyDescent="0.3"/>
    <row r="671" s="81" customFormat="1" x14ac:dyDescent="0.3"/>
    <row r="672" s="81" customFormat="1" x14ac:dyDescent="0.3"/>
    <row r="673" s="81" customFormat="1" x14ac:dyDescent="0.3"/>
    <row r="674" s="81" customFormat="1" x14ac:dyDescent="0.3"/>
    <row r="675" s="81" customFormat="1" x14ac:dyDescent="0.3"/>
    <row r="676" s="81" customFormat="1" x14ac:dyDescent="0.3"/>
    <row r="677" s="81" customFormat="1" x14ac:dyDescent="0.3"/>
    <row r="678" s="81" customFormat="1" x14ac:dyDescent="0.3"/>
    <row r="679" s="81" customFormat="1" x14ac:dyDescent="0.3"/>
    <row r="680" s="81" customFormat="1" x14ac:dyDescent="0.3"/>
    <row r="681" s="81" customFormat="1" x14ac:dyDescent="0.3"/>
    <row r="682" s="81" customFormat="1" x14ac:dyDescent="0.3"/>
    <row r="683" s="81" customFormat="1" x14ac:dyDescent="0.3"/>
    <row r="684" s="81" customFormat="1" x14ac:dyDescent="0.3"/>
    <row r="685" s="81" customFormat="1" x14ac:dyDescent="0.3"/>
    <row r="686" s="81" customFormat="1" x14ac:dyDescent="0.3"/>
    <row r="687" s="81" customFormat="1" x14ac:dyDescent="0.3"/>
    <row r="688" s="81" customFormat="1" x14ac:dyDescent="0.3"/>
    <row r="689" s="81" customFormat="1" x14ac:dyDescent="0.3"/>
    <row r="690" s="81" customFormat="1" x14ac:dyDescent="0.3"/>
    <row r="691" s="81" customFormat="1" x14ac:dyDescent="0.3"/>
    <row r="692" s="81" customFormat="1" x14ac:dyDescent="0.3"/>
    <row r="693" s="81" customFormat="1" x14ac:dyDescent="0.3"/>
    <row r="694" s="81" customFormat="1" x14ac:dyDescent="0.3"/>
    <row r="695" s="81" customFormat="1" x14ac:dyDescent="0.3"/>
    <row r="696" s="81" customFormat="1" x14ac:dyDescent="0.3"/>
    <row r="697" s="81" customFormat="1" x14ac:dyDescent="0.3"/>
    <row r="698" s="81" customFormat="1" x14ac:dyDescent="0.3"/>
    <row r="699" s="81" customFormat="1" x14ac:dyDescent="0.3"/>
    <row r="700" s="81" customFormat="1" x14ac:dyDescent="0.3"/>
    <row r="701" s="81" customFormat="1" x14ac:dyDescent="0.3"/>
    <row r="702" s="81" customFormat="1" x14ac:dyDescent="0.3"/>
    <row r="703" s="81" customFormat="1" x14ac:dyDescent="0.3"/>
    <row r="704" s="81" customFormat="1" x14ac:dyDescent="0.3"/>
    <row r="705" s="81" customFormat="1" x14ac:dyDescent="0.3"/>
    <row r="706" s="81" customFormat="1" x14ac:dyDescent="0.3"/>
    <row r="707" s="81" customFormat="1" x14ac:dyDescent="0.3"/>
    <row r="708" s="81" customFormat="1" x14ac:dyDescent="0.3"/>
    <row r="709" s="81" customFormat="1" x14ac:dyDescent="0.3"/>
    <row r="710" s="81" customFormat="1" x14ac:dyDescent="0.3"/>
    <row r="711" s="81" customFormat="1" x14ac:dyDescent="0.3"/>
    <row r="712" s="81" customFormat="1" x14ac:dyDescent="0.3"/>
    <row r="713" s="81" customFormat="1" x14ac:dyDescent="0.3"/>
    <row r="714" s="81" customFormat="1" x14ac:dyDescent="0.3"/>
    <row r="715" s="81" customFormat="1" x14ac:dyDescent="0.3"/>
    <row r="716" s="81" customFormat="1" x14ac:dyDescent="0.3"/>
    <row r="717" s="81" customFormat="1" x14ac:dyDescent="0.3"/>
    <row r="718" s="81" customFormat="1" x14ac:dyDescent="0.3"/>
    <row r="719" s="81" customFormat="1" x14ac:dyDescent="0.3"/>
    <row r="720" s="81" customFormat="1" x14ac:dyDescent="0.3"/>
    <row r="721" s="81" customFormat="1" x14ac:dyDescent="0.3"/>
    <row r="722" s="81" customFormat="1" x14ac:dyDescent="0.3"/>
    <row r="723" s="81" customFormat="1" x14ac:dyDescent="0.3"/>
    <row r="724" s="81" customFormat="1" x14ac:dyDescent="0.3"/>
    <row r="725" s="81" customFormat="1" x14ac:dyDescent="0.3"/>
    <row r="726" s="81" customFormat="1" x14ac:dyDescent="0.3"/>
    <row r="727" s="81" customFormat="1" x14ac:dyDescent="0.3"/>
    <row r="728" s="81" customFormat="1" x14ac:dyDescent="0.3"/>
    <row r="729" s="81" customFormat="1" x14ac:dyDescent="0.3"/>
    <row r="730" s="81" customFormat="1" x14ac:dyDescent="0.3"/>
    <row r="731" s="81" customFormat="1" x14ac:dyDescent="0.3"/>
    <row r="732" s="81" customFormat="1" x14ac:dyDescent="0.3"/>
    <row r="733" s="81" customFormat="1" x14ac:dyDescent="0.3"/>
    <row r="734" s="81" customFormat="1" x14ac:dyDescent="0.3"/>
    <row r="735" s="81" customFormat="1" x14ac:dyDescent="0.3"/>
    <row r="736" s="81" customFormat="1" x14ac:dyDescent="0.3"/>
    <row r="737" s="81" customFormat="1" x14ac:dyDescent="0.3"/>
    <row r="738" s="81" customFormat="1" x14ac:dyDescent="0.3"/>
    <row r="739" s="81" customFormat="1" x14ac:dyDescent="0.3"/>
    <row r="740" s="81" customFormat="1" x14ac:dyDescent="0.3"/>
    <row r="741" s="81" customFormat="1" x14ac:dyDescent="0.3"/>
    <row r="742" s="81" customFormat="1" x14ac:dyDescent="0.3"/>
    <row r="743" s="81" customFormat="1" x14ac:dyDescent="0.3"/>
    <row r="744" s="81" customFormat="1" x14ac:dyDescent="0.3"/>
    <row r="745" s="81" customFormat="1" x14ac:dyDescent="0.3"/>
    <row r="746" s="81" customFormat="1" x14ac:dyDescent="0.3"/>
    <row r="747" s="81" customFormat="1" x14ac:dyDescent="0.3"/>
    <row r="748" s="81" customFormat="1" x14ac:dyDescent="0.3"/>
    <row r="749" s="81" customFormat="1" x14ac:dyDescent="0.3"/>
    <row r="750" s="81" customFormat="1" x14ac:dyDescent="0.3"/>
    <row r="751" s="81" customFormat="1" x14ac:dyDescent="0.3"/>
    <row r="752" s="81" customFormat="1" x14ac:dyDescent="0.3"/>
    <row r="753" s="81" customFormat="1" x14ac:dyDescent="0.3"/>
    <row r="754" s="81" customFormat="1" x14ac:dyDescent="0.3"/>
    <row r="755" s="81" customFormat="1" x14ac:dyDescent="0.3"/>
    <row r="756" s="81" customFormat="1" x14ac:dyDescent="0.3"/>
    <row r="757" s="81" customFormat="1" x14ac:dyDescent="0.3"/>
    <row r="758" s="81" customFormat="1" x14ac:dyDescent="0.3"/>
    <row r="759" s="81" customFormat="1" x14ac:dyDescent="0.3"/>
    <row r="760" s="81" customFormat="1" x14ac:dyDescent="0.3"/>
    <row r="761" s="81" customFormat="1" x14ac:dyDescent="0.3"/>
    <row r="762" s="81" customFormat="1" x14ac:dyDescent="0.3"/>
    <row r="763" s="81" customFormat="1" x14ac:dyDescent="0.3"/>
    <row r="764" s="81" customFormat="1" x14ac:dyDescent="0.3"/>
    <row r="765" s="81" customFormat="1" x14ac:dyDescent="0.3"/>
    <row r="766" s="81" customFormat="1" x14ac:dyDescent="0.3"/>
    <row r="767" s="81" customFormat="1" x14ac:dyDescent="0.3"/>
    <row r="768" s="81" customFormat="1" x14ac:dyDescent="0.3"/>
    <row r="769" s="81" customFormat="1" x14ac:dyDescent="0.3"/>
    <row r="770" s="81" customFormat="1" x14ac:dyDescent="0.3"/>
    <row r="771" s="81" customFormat="1" x14ac:dyDescent="0.3"/>
    <row r="772" s="81" customFormat="1" x14ac:dyDescent="0.3"/>
    <row r="773" s="81" customFormat="1" x14ac:dyDescent="0.3"/>
    <row r="774" s="81" customFormat="1" x14ac:dyDescent="0.3"/>
    <row r="775" s="81" customFormat="1" x14ac:dyDescent="0.3"/>
    <row r="776" s="81" customFormat="1" x14ac:dyDescent="0.3"/>
    <row r="777" s="81" customFormat="1" x14ac:dyDescent="0.3"/>
    <row r="778" s="81" customFormat="1" x14ac:dyDescent="0.3"/>
    <row r="779" s="81" customFormat="1" x14ac:dyDescent="0.3"/>
    <row r="780" s="81" customFormat="1" x14ac:dyDescent="0.3"/>
  </sheetData>
  <mergeCells count="17">
    <mergeCell ref="E6:F6"/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711"/>
  <sheetViews>
    <sheetView topLeftCell="I21" zoomScale="80" zoomScaleNormal="80" workbookViewId="0">
      <selection activeCell="C6" sqref="C6:L31"/>
    </sheetView>
  </sheetViews>
  <sheetFormatPr defaultColWidth="11.44140625" defaultRowHeight="14.4" x14ac:dyDescent="0.3"/>
  <cols>
    <col min="1" max="1" width="2.6640625" style="81" customWidth="1"/>
    <col min="2" max="12" width="15.6640625" style="63" customWidth="1"/>
    <col min="13" max="16384" width="11.44140625" style="81"/>
  </cols>
  <sheetData>
    <row r="1" spans="2:13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3" ht="24.9" customHeight="1" thickTop="1" thickBot="1" x14ac:dyDescent="0.35">
      <c r="B2" s="271" t="s">
        <v>284</v>
      </c>
      <c r="C2" s="272"/>
      <c r="D2" s="272"/>
      <c r="E2" s="272"/>
      <c r="F2" s="272"/>
      <c r="G2" s="272"/>
      <c r="H2" s="272"/>
      <c r="I2" s="272"/>
      <c r="J2" s="283"/>
      <c r="K2" s="283"/>
      <c r="L2" s="284"/>
    </row>
    <row r="3" spans="2:13" ht="24.9" customHeight="1" thickTop="1" thickBot="1" x14ac:dyDescent="0.35">
      <c r="B3" s="274" t="s">
        <v>216</v>
      </c>
      <c r="C3" s="285" t="s">
        <v>81</v>
      </c>
      <c r="D3" s="285"/>
      <c r="E3" s="285"/>
      <c r="F3" s="285"/>
      <c r="G3" s="285"/>
      <c r="H3" s="285"/>
      <c r="I3" s="285"/>
      <c r="J3" s="285"/>
      <c r="K3" s="286" t="s">
        <v>31</v>
      </c>
      <c r="L3" s="287"/>
    </row>
    <row r="4" spans="2:13" ht="24.9" customHeight="1" thickTop="1" thickBot="1" x14ac:dyDescent="0.35">
      <c r="B4" s="275"/>
      <c r="C4" s="290" t="s">
        <v>33</v>
      </c>
      <c r="D4" s="291"/>
      <c r="E4" s="292" t="s">
        <v>193</v>
      </c>
      <c r="F4" s="291"/>
      <c r="G4" s="292" t="s">
        <v>51</v>
      </c>
      <c r="H4" s="291"/>
      <c r="I4" s="285" t="s">
        <v>34</v>
      </c>
      <c r="J4" s="285"/>
      <c r="K4" s="288"/>
      <c r="L4" s="289"/>
    </row>
    <row r="5" spans="2:13" ht="24.9" customHeight="1" thickTop="1" thickBot="1" x14ac:dyDescent="0.35">
      <c r="B5" s="276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09" t="s">
        <v>5</v>
      </c>
      <c r="I5" s="110" t="s">
        <v>4</v>
      </c>
      <c r="J5" s="111" t="s">
        <v>5</v>
      </c>
      <c r="K5" s="108" t="s">
        <v>4</v>
      </c>
      <c r="L5" s="112" t="s">
        <v>5</v>
      </c>
    </row>
    <row r="6" spans="2:13" ht="21.9" customHeight="1" thickTop="1" x14ac:dyDescent="0.25">
      <c r="B6" s="88" t="s">
        <v>6</v>
      </c>
      <c r="C6" s="89">
        <v>430</v>
      </c>
      <c r="D6" s="90">
        <v>3.4094513162067873E-2</v>
      </c>
      <c r="E6" s="91">
        <v>1564</v>
      </c>
      <c r="F6" s="90">
        <v>6.8614547687988067E-2</v>
      </c>
      <c r="G6" s="91">
        <v>11</v>
      </c>
      <c r="H6" s="90">
        <v>8.7509944311853615E-3</v>
      </c>
      <c r="I6" s="91">
        <v>0</v>
      </c>
      <c r="J6" s="92">
        <v>0</v>
      </c>
      <c r="K6" s="113">
        <v>2005</v>
      </c>
      <c r="L6" s="114">
        <v>5.4684303831992361E-2</v>
      </c>
      <c r="M6" s="94"/>
    </row>
    <row r="7" spans="2:13" ht="21.9" customHeight="1" x14ac:dyDescent="0.25">
      <c r="B7" s="88" t="s">
        <v>7</v>
      </c>
      <c r="C7" s="89">
        <v>73</v>
      </c>
      <c r="D7" s="90">
        <v>5.7881382810022197E-3</v>
      </c>
      <c r="E7" s="91">
        <v>140</v>
      </c>
      <c r="F7" s="90">
        <v>6.1419671843467583E-3</v>
      </c>
      <c r="G7" s="91">
        <v>4</v>
      </c>
      <c r="H7" s="90">
        <v>3.1821797931583136E-3</v>
      </c>
      <c r="I7" s="91">
        <v>0</v>
      </c>
      <c r="J7" s="92">
        <v>0</v>
      </c>
      <c r="K7" s="113">
        <v>217</v>
      </c>
      <c r="L7" s="114">
        <v>5.9184508386744853E-3</v>
      </c>
      <c r="M7" s="94"/>
    </row>
    <row r="8" spans="2:13" ht="21.9" customHeight="1" x14ac:dyDescent="0.25">
      <c r="B8" s="88" t="s">
        <v>8</v>
      </c>
      <c r="C8" s="89">
        <v>87</v>
      </c>
      <c r="D8" s="90">
        <v>6.8981921979067553E-3</v>
      </c>
      <c r="E8" s="91">
        <v>126</v>
      </c>
      <c r="F8" s="90">
        <v>5.5277704659120819E-3</v>
      </c>
      <c r="G8" s="91">
        <v>1</v>
      </c>
      <c r="H8" s="90">
        <v>7.955449482895784E-4</v>
      </c>
      <c r="I8" s="91">
        <v>0</v>
      </c>
      <c r="J8" s="92">
        <v>0</v>
      </c>
      <c r="K8" s="113">
        <v>214</v>
      </c>
      <c r="L8" s="114">
        <v>5.8366289376789856E-3</v>
      </c>
      <c r="M8" s="94"/>
    </row>
    <row r="9" spans="2:13" ht="21.9" customHeight="1" x14ac:dyDescent="0.25">
      <c r="B9" s="88" t="s">
        <v>9</v>
      </c>
      <c r="C9" s="89">
        <v>61</v>
      </c>
      <c r="D9" s="90">
        <v>4.8366634950840473E-3</v>
      </c>
      <c r="E9" s="91">
        <v>108</v>
      </c>
      <c r="F9" s="90">
        <v>4.7380889707817845E-3</v>
      </c>
      <c r="G9" s="91">
        <v>2</v>
      </c>
      <c r="H9" s="90">
        <v>1.5910898965791568E-3</v>
      </c>
      <c r="I9" s="91">
        <v>0</v>
      </c>
      <c r="J9" s="92">
        <v>0</v>
      </c>
      <c r="K9" s="113">
        <v>171</v>
      </c>
      <c r="L9" s="114">
        <v>4.663848356743488E-3</v>
      </c>
      <c r="M9" s="94"/>
    </row>
    <row r="10" spans="2:13" ht="21.9" customHeight="1" x14ac:dyDescent="0.25">
      <c r="B10" s="88" t="s">
        <v>10</v>
      </c>
      <c r="C10" s="89">
        <v>56</v>
      </c>
      <c r="D10" s="90">
        <v>4.4402156676181413E-3</v>
      </c>
      <c r="E10" s="91">
        <v>95</v>
      </c>
      <c r="F10" s="90">
        <v>4.1677634465210143E-3</v>
      </c>
      <c r="G10" s="91">
        <v>6</v>
      </c>
      <c r="H10" s="90">
        <v>4.7732696897374704E-3</v>
      </c>
      <c r="I10" s="91">
        <v>0</v>
      </c>
      <c r="J10" s="92">
        <v>0</v>
      </c>
      <c r="K10" s="113">
        <v>157</v>
      </c>
      <c r="L10" s="114">
        <v>4.2820128187644893E-3</v>
      </c>
      <c r="M10" s="94"/>
    </row>
    <row r="11" spans="2:13" ht="21.9" customHeight="1" x14ac:dyDescent="0.25">
      <c r="B11" s="88" t="s">
        <v>11</v>
      </c>
      <c r="C11" s="89">
        <v>63</v>
      </c>
      <c r="D11" s="90">
        <v>4.9952426260704095E-3</v>
      </c>
      <c r="E11" s="91">
        <v>136</v>
      </c>
      <c r="F11" s="90">
        <v>5.9664824076511363E-3</v>
      </c>
      <c r="G11" s="91">
        <v>7</v>
      </c>
      <c r="H11" s="90">
        <v>5.5688146380270488E-3</v>
      </c>
      <c r="I11" s="91">
        <v>0</v>
      </c>
      <c r="J11" s="92">
        <v>0</v>
      </c>
      <c r="K11" s="113">
        <v>206</v>
      </c>
      <c r="L11" s="114">
        <v>5.6184372016909855E-3</v>
      </c>
      <c r="M11" s="94"/>
    </row>
    <row r="12" spans="2:13" ht="21.9" customHeight="1" x14ac:dyDescent="0.25">
      <c r="B12" s="88" t="s">
        <v>12</v>
      </c>
      <c r="C12" s="89">
        <v>111</v>
      </c>
      <c r="D12" s="90">
        <v>8.801141769743101E-3</v>
      </c>
      <c r="E12" s="91">
        <v>346</v>
      </c>
      <c r="F12" s="90">
        <v>1.5179433184171273E-2</v>
      </c>
      <c r="G12" s="91">
        <v>21</v>
      </c>
      <c r="H12" s="90">
        <v>1.6706443914081145E-2</v>
      </c>
      <c r="I12" s="91">
        <v>0</v>
      </c>
      <c r="J12" s="92">
        <v>0</v>
      </c>
      <c r="K12" s="113">
        <v>478</v>
      </c>
      <c r="L12" s="114">
        <v>1.3036956225282968E-2</v>
      </c>
      <c r="M12" s="94"/>
    </row>
    <row r="13" spans="2:13" ht="21.9" customHeight="1" x14ac:dyDescent="0.25">
      <c r="B13" s="88" t="s">
        <v>13</v>
      </c>
      <c r="C13" s="89">
        <v>357</v>
      </c>
      <c r="D13" s="90">
        <v>2.8306374881065653E-2</v>
      </c>
      <c r="E13" s="91">
        <v>881</v>
      </c>
      <c r="F13" s="90">
        <v>3.8650522067210667E-2</v>
      </c>
      <c r="G13" s="91">
        <v>45</v>
      </c>
      <c r="H13" s="90">
        <v>3.5799522673031027E-2</v>
      </c>
      <c r="I13" s="91">
        <v>0</v>
      </c>
      <c r="J13" s="92">
        <v>0</v>
      </c>
      <c r="K13" s="113">
        <v>1283</v>
      </c>
      <c r="L13" s="114">
        <v>3.4992499659075416E-2</v>
      </c>
      <c r="M13" s="94"/>
    </row>
    <row r="14" spans="2:13" ht="21.9" customHeight="1" x14ac:dyDescent="0.25">
      <c r="B14" s="88" t="s">
        <v>14</v>
      </c>
      <c r="C14" s="89">
        <v>931</v>
      </c>
      <c r="D14" s="90">
        <v>7.3818585474151599E-2</v>
      </c>
      <c r="E14" s="91">
        <v>1739</v>
      </c>
      <c r="F14" s="90">
        <v>7.6292006668421508E-2</v>
      </c>
      <c r="G14" s="91">
        <v>89</v>
      </c>
      <c r="H14" s="90">
        <v>7.0803500397772473E-2</v>
      </c>
      <c r="I14" s="91">
        <v>0</v>
      </c>
      <c r="J14" s="92">
        <v>0</v>
      </c>
      <c r="K14" s="113">
        <v>2759</v>
      </c>
      <c r="L14" s="114">
        <v>7.5248874948861316E-2</v>
      </c>
      <c r="M14" s="94"/>
    </row>
    <row r="15" spans="2:13" ht="21.9" customHeight="1" x14ac:dyDescent="0.25">
      <c r="B15" s="88" t="s">
        <v>15</v>
      </c>
      <c r="C15" s="89">
        <v>1102</v>
      </c>
      <c r="D15" s="90">
        <v>8.7377101173485572E-2</v>
      </c>
      <c r="E15" s="91">
        <v>2321</v>
      </c>
      <c r="F15" s="90">
        <v>0.10182504167763447</v>
      </c>
      <c r="G15" s="91">
        <v>154</v>
      </c>
      <c r="H15" s="90">
        <v>0.12251392203659507</v>
      </c>
      <c r="I15" s="91">
        <v>0</v>
      </c>
      <c r="J15" s="92">
        <v>0</v>
      </c>
      <c r="K15" s="113">
        <v>3577</v>
      </c>
      <c r="L15" s="114">
        <v>9.7558979953634259E-2</v>
      </c>
      <c r="M15" s="94"/>
    </row>
    <row r="16" spans="2:13" ht="21.9" customHeight="1" x14ac:dyDescent="0.25">
      <c r="B16" s="88" t="s">
        <v>16</v>
      </c>
      <c r="C16" s="89">
        <v>1582</v>
      </c>
      <c r="D16" s="90">
        <v>0.12543609261021249</v>
      </c>
      <c r="E16" s="91">
        <v>2898</v>
      </c>
      <c r="F16" s="90">
        <v>0.1271387207159779</v>
      </c>
      <c r="G16" s="91">
        <v>186</v>
      </c>
      <c r="H16" s="90">
        <v>0.14797136038186157</v>
      </c>
      <c r="I16" s="91">
        <v>0</v>
      </c>
      <c r="J16" s="92">
        <v>0</v>
      </c>
      <c r="K16" s="113">
        <v>4666</v>
      </c>
      <c r="L16" s="114">
        <v>0.12726033001500067</v>
      </c>
      <c r="M16" s="94"/>
    </row>
    <row r="17" spans="2:13" ht="21.9" customHeight="1" x14ac:dyDescent="0.25">
      <c r="B17" s="88" t="s">
        <v>17</v>
      </c>
      <c r="C17" s="89">
        <v>1461</v>
      </c>
      <c r="D17" s="90">
        <v>0.11584205518553758</v>
      </c>
      <c r="E17" s="91">
        <v>2620</v>
      </c>
      <c r="F17" s="90">
        <v>0.11494252873563218</v>
      </c>
      <c r="G17" s="91">
        <v>162</v>
      </c>
      <c r="H17" s="90">
        <v>0.12887828162291171</v>
      </c>
      <c r="I17" s="91">
        <v>1</v>
      </c>
      <c r="J17" s="92">
        <v>0.5</v>
      </c>
      <c r="K17" s="113">
        <v>4244</v>
      </c>
      <c r="L17" s="114">
        <v>0.11575071594163371</v>
      </c>
      <c r="M17" s="94"/>
    </row>
    <row r="18" spans="2:13" ht="21.9" customHeight="1" x14ac:dyDescent="0.25">
      <c r="B18" s="88" t="s">
        <v>18</v>
      </c>
      <c r="C18" s="89">
        <v>858</v>
      </c>
      <c r="D18" s="90">
        <v>6.8030447193149379E-2</v>
      </c>
      <c r="E18" s="91">
        <v>1270</v>
      </c>
      <c r="F18" s="90">
        <v>5.5716416600859874E-2</v>
      </c>
      <c r="G18" s="91">
        <v>75</v>
      </c>
      <c r="H18" s="90">
        <v>5.9665871121718374E-2</v>
      </c>
      <c r="I18" s="91">
        <v>0</v>
      </c>
      <c r="J18" s="92">
        <v>0</v>
      </c>
      <c r="K18" s="113">
        <v>2203</v>
      </c>
      <c r="L18" s="114">
        <v>6.0084549297695349E-2</v>
      </c>
      <c r="M18" s="94"/>
    </row>
    <row r="19" spans="2:13" ht="21.9" customHeight="1" x14ac:dyDescent="0.25">
      <c r="B19" s="88" t="s">
        <v>19</v>
      </c>
      <c r="C19" s="89">
        <v>936</v>
      </c>
      <c r="D19" s="90">
        <v>7.4215033301617508E-2</v>
      </c>
      <c r="E19" s="91">
        <v>1595</v>
      </c>
      <c r="F19" s="90">
        <v>6.9974554707379136E-2</v>
      </c>
      <c r="G19" s="91">
        <v>77</v>
      </c>
      <c r="H19" s="90">
        <v>6.1256961018297536E-2</v>
      </c>
      <c r="I19" s="91">
        <v>1</v>
      </c>
      <c r="J19" s="92">
        <v>0.5</v>
      </c>
      <c r="K19" s="113">
        <v>2609</v>
      </c>
      <c r="L19" s="114">
        <v>7.1157779899086324E-2</v>
      </c>
      <c r="M19" s="94"/>
    </row>
    <row r="20" spans="2:13" ht="21.9" customHeight="1" x14ac:dyDescent="0.25">
      <c r="B20" s="88" t="s">
        <v>20</v>
      </c>
      <c r="C20" s="89">
        <v>1172</v>
      </c>
      <c r="D20" s="90">
        <v>9.2927370758008249E-2</v>
      </c>
      <c r="E20" s="91">
        <v>1921</v>
      </c>
      <c r="F20" s="90">
        <v>8.4276564008072305E-2</v>
      </c>
      <c r="G20" s="91">
        <v>116</v>
      </c>
      <c r="H20" s="90">
        <v>9.2283214001591091E-2</v>
      </c>
      <c r="I20" s="91">
        <v>0</v>
      </c>
      <c r="J20" s="92">
        <v>0</v>
      </c>
      <c r="K20" s="113">
        <v>3209</v>
      </c>
      <c r="L20" s="114">
        <v>8.752216009818628E-2</v>
      </c>
      <c r="M20" s="94"/>
    </row>
    <row r="21" spans="2:13" ht="21.9" customHeight="1" x14ac:dyDescent="0.25">
      <c r="B21" s="88" t="s">
        <v>21</v>
      </c>
      <c r="C21" s="89">
        <v>1040</v>
      </c>
      <c r="D21" s="90">
        <v>8.2461148112908347E-2</v>
      </c>
      <c r="E21" s="91">
        <v>1638</v>
      </c>
      <c r="F21" s="90">
        <v>7.1861016056857074E-2</v>
      </c>
      <c r="G21" s="91">
        <v>91</v>
      </c>
      <c r="H21" s="90">
        <v>7.2394590294351635E-2</v>
      </c>
      <c r="I21" s="91">
        <v>0</v>
      </c>
      <c r="J21" s="92">
        <v>0</v>
      </c>
      <c r="K21" s="113">
        <v>2769</v>
      </c>
      <c r="L21" s="114">
        <v>7.5521614618846308E-2</v>
      </c>
      <c r="M21" s="94"/>
    </row>
    <row r="22" spans="2:13" ht="21.9" customHeight="1" x14ac:dyDescent="0.25">
      <c r="B22" s="88" t="s">
        <v>22</v>
      </c>
      <c r="C22" s="89">
        <v>591</v>
      </c>
      <c r="D22" s="90">
        <v>4.6860133206470027E-2</v>
      </c>
      <c r="E22" s="91">
        <v>938</v>
      </c>
      <c r="F22" s="90">
        <v>4.1151180135123276E-2</v>
      </c>
      <c r="G22" s="91">
        <v>41</v>
      </c>
      <c r="H22" s="90">
        <v>3.261734287987271E-2</v>
      </c>
      <c r="I22" s="91">
        <v>0</v>
      </c>
      <c r="J22" s="92">
        <v>0</v>
      </c>
      <c r="K22" s="113">
        <v>1570</v>
      </c>
      <c r="L22" s="114">
        <v>4.2820128187644892E-2</v>
      </c>
      <c r="M22" s="94"/>
    </row>
    <row r="23" spans="2:13" ht="21.9" customHeight="1" x14ac:dyDescent="0.25">
      <c r="B23" s="88" t="s">
        <v>23</v>
      </c>
      <c r="C23" s="89">
        <v>405</v>
      </c>
      <c r="D23" s="90">
        <v>3.2112274024738346E-2</v>
      </c>
      <c r="E23" s="91">
        <v>574</v>
      </c>
      <c r="F23" s="90">
        <v>2.5182065455821707E-2</v>
      </c>
      <c r="G23" s="91">
        <v>31</v>
      </c>
      <c r="H23" s="90">
        <v>2.4661893396976928E-2</v>
      </c>
      <c r="I23" s="91">
        <v>0</v>
      </c>
      <c r="J23" s="92">
        <v>0</v>
      </c>
      <c r="K23" s="113">
        <v>1010</v>
      </c>
      <c r="L23" s="114">
        <v>2.7546706668484931E-2</v>
      </c>
      <c r="M23" s="94"/>
    </row>
    <row r="24" spans="2:13" ht="21.9" customHeight="1" x14ac:dyDescent="0.25">
      <c r="B24" s="88" t="s">
        <v>24</v>
      </c>
      <c r="C24" s="89">
        <v>274</v>
      </c>
      <c r="D24" s="90">
        <v>2.1725340945131622E-2</v>
      </c>
      <c r="E24" s="91">
        <v>415</v>
      </c>
      <c r="F24" s="90">
        <v>1.8206545582170747E-2</v>
      </c>
      <c r="G24" s="91">
        <v>37</v>
      </c>
      <c r="H24" s="90">
        <v>2.94351630867144E-2</v>
      </c>
      <c r="I24" s="91">
        <v>0</v>
      </c>
      <c r="J24" s="92">
        <v>0</v>
      </c>
      <c r="K24" s="113">
        <v>726</v>
      </c>
      <c r="L24" s="114">
        <v>1.9800900040910951E-2</v>
      </c>
      <c r="M24" s="94"/>
    </row>
    <row r="25" spans="2:13" ht="21.9" customHeight="1" x14ac:dyDescent="0.3">
      <c r="B25" s="88" t="s">
        <v>25</v>
      </c>
      <c r="C25" s="89">
        <v>229</v>
      </c>
      <c r="D25" s="90">
        <v>1.8157310497938471E-2</v>
      </c>
      <c r="E25" s="91">
        <v>368</v>
      </c>
      <c r="F25" s="90">
        <v>1.6144599455997194E-2</v>
      </c>
      <c r="G25" s="91">
        <v>30</v>
      </c>
      <c r="H25" s="90">
        <v>2.386634844868735E-2</v>
      </c>
      <c r="I25" s="91">
        <v>0</v>
      </c>
      <c r="J25" s="92">
        <v>0</v>
      </c>
      <c r="K25" s="113">
        <v>627</v>
      </c>
      <c r="L25" s="114">
        <v>1.7100777308059457E-2</v>
      </c>
      <c r="M25" s="94"/>
    </row>
    <row r="26" spans="2:13" ht="21.9" customHeight="1" x14ac:dyDescent="0.3">
      <c r="B26" s="88" t="s">
        <v>26</v>
      </c>
      <c r="C26" s="89">
        <v>228</v>
      </c>
      <c r="D26" s="90">
        <v>1.8078020932445291E-2</v>
      </c>
      <c r="E26" s="91">
        <v>289</v>
      </c>
      <c r="F26" s="90">
        <v>1.2678775116258664E-2</v>
      </c>
      <c r="G26" s="91">
        <v>10</v>
      </c>
      <c r="H26" s="90">
        <v>7.955449482895784E-3</v>
      </c>
      <c r="I26" s="91">
        <v>0</v>
      </c>
      <c r="J26" s="92">
        <v>0</v>
      </c>
      <c r="K26" s="113">
        <v>527</v>
      </c>
      <c r="L26" s="114">
        <v>1.4373380608209464E-2</v>
      </c>
      <c r="M26" s="94"/>
    </row>
    <row r="27" spans="2:13" ht="21.9" customHeight="1" x14ac:dyDescent="0.3">
      <c r="B27" s="88" t="s">
        <v>27</v>
      </c>
      <c r="C27" s="89">
        <v>136</v>
      </c>
      <c r="D27" s="90">
        <v>1.0783380907072629E-2</v>
      </c>
      <c r="E27" s="91">
        <v>204</v>
      </c>
      <c r="F27" s="90">
        <v>8.949723611476704E-3</v>
      </c>
      <c r="G27" s="91">
        <v>10</v>
      </c>
      <c r="H27" s="90">
        <v>7.955449482895784E-3</v>
      </c>
      <c r="I27" s="91">
        <v>0</v>
      </c>
      <c r="J27" s="92">
        <v>0</v>
      </c>
      <c r="K27" s="113">
        <v>350</v>
      </c>
      <c r="L27" s="114">
        <v>9.545888449474977E-3</v>
      </c>
      <c r="M27" s="94"/>
    </row>
    <row r="28" spans="2:13" ht="21.9" customHeight="1" x14ac:dyDescent="0.3">
      <c r="B28" s="88" t="s">
        <v>28</v>
      </c>
      <c r="C28" s="89">
        <v>128</v>
      </c>
      <c r="D28" s="90">
        <v>1.014906438312718E-2</v>
      </c>
      <c r="E28" s="91">
        <v>177</v>
      </c>
      <c r="F28" s="90">
        <v>7.7652013687812584E-3</v>
      </c>
      <c r="G28" s="91">
        <v>15</v>
      </c>
      <c r="H28" s="90">
        <v>1.1933174224343675E-2</v>
      </c>
      <c r="I28" s="91">
        <v>0</v>
      </c>
      <c r="J28" s="92">
        <v>0</v>
      </c>
      <c r="K28" s="113">
        <v>320</v>
      </c>
      <c r="L28" s="114">
        <v>8.7276694395199781E-3</v>
      </c>
      <c r="M28" s="94"/>
    </row>
    <row r="29" spans="2:13" ht="21.9" customHeight="1" x14ac:dyDescent="0.3">
      <c r="B29" s="88" t="s">
        <v>29</v>
      </c>
      <c r="C29" s="89">
        <v>96</v>
      </c>
      <c r="D29" s="90">
        <v>7.6117982873453857E-3</v>
      </c>
      <c r="E29" s="91">
        <v>175</v>
      </c>
      <c r="F29" s="90">
        <v>7.6774589804334478E-3</v>
      </c>
      <c r="G29" s="91">
        <v>7</v>
      </c>
      <c r="H29" s="90">
        <v>5.5688146380270488E-3</v>
      </c>
      <c r="I29" s="91">
        <v>0</v>
      </c>
      <c r="J29" s="92">
        <v>0</v>
      </c>
      <c r="K29" s="113">
        <v>278</v>
      </c>
      <c r="L29" s="114">
        <v>7.5821628255829812E-3</v>
      </c>
      <c r="M29" s="94"/>
    </row>
    <row r="30" spans="2:13" ht="21.9" customHeight="1" thickBot="1" x14ac:dyDescent="0.35">
      <c r="B30" s="88" t="s">
        <v>30</v>
      </c>
      <c r="C30" s="89">
        <v>205</v>
      </c>
      <c r="D30" s="90">
        <v>1.6254360926102124E-2</v>
      </c>
      <c r="E30" s="91">
        <v>256</v>
      </c>
      <c r="F30" s="90">
        <v>1.1231025708519787E-2</v>
      </c>
      <c r="G30" s="91">
        <v>29</v>
      </c>
      <c r="H30" s="90">
        <v>2.3070803500397773E-2</v>
      </c>
      <c r="I30" s="91">
        <v>0</v>
      </c>
      <c r="J30" s="92">
        <v>0</v>
      </c>
      <c r="K30" s="113">
        <v>490</v>
      </c>
      <c r="L30" s="114">
        <v>1.3364243829264967E-2</v>
      </c>
      <c r="M30" s="94"/>
    </row>
    <row r="31" spans="2:13" ht="21.9" customHeight="1" thickTop="1" thickBot="1" x14ac:dyDescent="0.35">
      <c r="B31" s="99" t="s">
        <v>31</v>
      </c>
      <c r="C31" s="100">
        <v>12612</v>
      </c>
      <c r="D31" s="101">
        <v>0.99999999999999989</v>
      </c>
      <c r="E31" s="102">
        <v>22794</v>
      </c>
      <c r="F31" s="101">
        <v>1.0000000000000002</v>
      </c>
      <c r="G31" s="102">
        <v>1257</v>
      </c>
      <c r="H31" s="101">
        <v>1.0000000000000002</v>
      </c>
      <c r="I31" s="102">
        <v>2</v>
      </c>
      <c r="J31" s="103">
        <v>1</v>
      </c>
      <c r="K31" s="100">
        <v>36665</v>
      </c>
      <c r="L31" s="115">
        <v>1</v>
      </c>
      <c r="M31" s="105"/>
    </row>
    <row r="32" spans="2:13" ht="21.9" customHeight="1" thickTop="1" thickBot="1" x14ac:dyDescent="0.35">
      <c r="B32" s="116"/>
      <c r="C32" s="117"/>
      <c r="D32" s="118"/>
      <c r="E32" s="117"/>
      <c r="F32" s="118"/>
      <c r="G32" s="117"/>
      <c r="H32" s="118"/>
      <c r="I32" s="117"/>
      <c r="J32" s="118"/>
      <c r="K32" s="117"/>
      <c r="L32" s="118"/>
    </row>
    <row r="33" spans="2:12" ht="21.9" customHeight="1" thickTop="1" x14ac:dyDescent="0.3">
      <c r="B33" s="119" t="s">
        <v>217</v>
      </c>
      <c r="C33" s="120"/>
      <c r="D33" s="120"/>
      <c r="E33" s="121"/>
      <c r="F33" s="122"/>
      <c r="G33" s="122"/>
      <c r="H33" s="122"/>
      <c r="I33" s="122"/>
      <c r="J33" s="122"/>
      <c r="K33" s="123"/>
      <c r="L33" s="122"/>
    </row>
    <row r="34" spans="2:12" ht="21.9" customHeight="1" thickBot="1" x14ac:dyDescent="0.35">
      <c r="B34" s="124" t="s">
        <v>218</v>
      </c>
      <c r="C34" s="125"/>
      <c r="D34" s="125"/>
      <c r="E34" s="126"/>
      <c r="F34" s="122"/>
      <c r="G34" s="122"/>
      <c r="H34" s="122"/>
      <c r="I34" s="122"/>
      <c r="J34" s="122"/>
      <c r="K34" s="123"/>
      <c r="L34" s="122"/>
    </row>
    <row r="35" spans="2:12" ht="15" thickTop="1" x14ac:dyDescent="0.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  <row r="134" spans="2:12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</row>
    <row r="135" spans="2:12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2:12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2:12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  <row r="138" spans="2:12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</row>
    <row r="139" spans="2:12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</row>
    <row r="140" spans="2:12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</row>
    <row r="141" spans="2:12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2:12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2:12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2:12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2:12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2:12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2:12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2:12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2:12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2:12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2:12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2:12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</row>
    <row r="153" spans="2:12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</row>
    <row r="154" spans="2:12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2:12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</row>
    <row r="156" spans="2:12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</row>
    <row r="157" spans="2:12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</row>
    <row r="158" spans="2:12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</row>
    <row r="159" spans="2:12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</row>
    <row r="160" spans="2:12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</row>
    <row r="161" spans="2:12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</row>
    <row r="162" spans="2:12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</row>
    <row r="163" spans="2:12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</row>
    <row r="164" spans="2:12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</row>
    <row r="165" spans="2:12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2:12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</row>
    <row r="167" spans="2:12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2:12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</row>
    <row r="169" spans="2:12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2:12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2:12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2:12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2:12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2:12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2:12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2:12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2:12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2:12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2:12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2:12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2:12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2:12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2:12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2:12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2:12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2:12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2:12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2:12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2:12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2:12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2:12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2:12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2:12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2:12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2:12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2:12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2:12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2:12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2:12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2:12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2:12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2:12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2:12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  <row r="204" spans="2:12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</row>
    <row r="205" spans="2:12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</row>
    <row r="206" spans="2:12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</row>
    <row r="207" spans="2:12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</row>
    <row r="208" spans="2:12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</row>
    <row r="209" spans="2:12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</row>
    <row r="210" spans="2:12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</row>
    <row r="211" spans="2:12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</row>
    <row r="212" spans="2:12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3" spans="2:12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</row>
    <row r="214" spans="2:12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</row>
    <row r="215" spans="2:12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</row>
    <row r="216" spans="2:12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2:12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</row>
    <row r="218" spans="2:12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</row>
    <row r="219" spans="2:12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</row>
    <row r="220" spans="2:12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</row>
    <row r="221" spans="2:12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</row>
    <row r="222" spans="2:12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</row>
    <row r="223" spans="2:12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</row>
    <row r="224" spans="2:12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</row>
    <row r="225" spans="2:12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</row>
    <row r="226" spans="2:12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2:12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2:12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</row>
    <row r="229" spans="2:12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</row>
    <row r="230" spans="2:12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</row>
    <row r="231" spans="2:12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</row>
    <row r="232" spans="2:12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</row>
    <row r="233" spans="2:12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</row>
    <row r="234" spans="2:12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</row>
    <row r="235" spans="2:12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</row>
    <row r="236" spans="2:12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</row>
    <row r="237" spans="2:12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</row>
    <row r="238" spans="2:12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</row>
    <row r="239" spans="2:12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</row>
    <row r="240" spans="2:12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</row>
    <row r="241" spans="2:12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</row>
    <row r="242" spans="2:12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</row>
    <row r="243" spans="2:12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</row>
    <row r="244" spans="2:12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</row>
    <row r="245" spans="2:12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</row>
    <row r="246" spans="2:12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</row>
    <row r="247" spans="2:12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</row>
    <row r="248" spans="2:12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49" spans="2:12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</row>
    <row r="250" spans="2:12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</row>
    <row r="251" spans="2:12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</row>
    <row r="252" spans="2:12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</row>
    <row r="253" spans="2:12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</row>
    <row r="254" spans="2:12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</row>
    <row r="255" spans="2:12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</row>
    <row r="256" spans="2:12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</row>
    <row r="257" spans="2:12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</row>
    <row r="258" spans="2:12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</row>
    <row r="259" spans="2:12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</row>
    <row r="260" spans="2:12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</row>
    <row r="261" spans="2:12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</row>
    <row r="262" spans="2:12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</row>
    <row r="263" spans="2:12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</row>
    <row r="264" spans="2:12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</row>
    <row r="265" spans="2:12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</row>
    <row r="266" spans="2:12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</row>
    <row r="267" spans="2:12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</row>
    <row r="268" spans="2:12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</row>
    <row r="269" spans="2:12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</row>
    <row r="270" spans="2:12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</row>
    <row r="271" spans="2:12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</row>
    <row r="272" spans="2:12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</row>
    <row r="273" spans="2:12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</row>
    <row r="274" spans="2:12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</row>
    <row r="275" spans="2:12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</row>
    <row r="276" spans="2:12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</row>
    <row r="277" spans="2:12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</row>
    <row r="278" spans="2:12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</row>
    <row r="279" spans="2:12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</row>
    <row r="280" spans="2:12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</row>
    <row r="281" spans="2:12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</row>
    <row r="282" spans="2:12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</row>
    <row r="283" spans="2:12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</row>
    <row r="284" spans="2:12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</row>
    <row r="285" spans="2:12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</row>
    <row r="286" spans="2:12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</row>
    <row r="287" spans="2:12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</row>
    <row r="288" spans="2:12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</row>
    <row r="289" spans="2:12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</row>
    <row r="290" spans="2:12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</row>
    <row r="291" spans="2:12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</row>
    <row r="292" spans="2:12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</row>
    <row r="293" spans="2:12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</row>
    <row r="294" spans="2:12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</row>
    <row r="295" spans="2:12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</row>
    <row r="296" spans="2:12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</row>
    <row r="297" spans="2:12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</row>
    <row r="298" spans="2:12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</row>
    <row r="299" spans="2:12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</row>
    <row r="300" spans="2:12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</row>
    <row r="301" spans="2:12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</row>
    <row r="302" spans="2:12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</row>
    <row r="303" spans="2:12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</row>
    <row r="304" spans="2:12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</row>
    <row r="305" spans="2:12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</row>
    <row r="306" spans="2:12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</row>
    <row r="307" spans="2:12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</row>
    <row r="308" spans="2:12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</row>
    <row r="309" spans="2:12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</row>
    <row r="310" spans="2:12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2:12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</row>
    <row r="312" spans="2:12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</row>
    <row r="313" spans="2:12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</row>
    <row r="314" spans="2:12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</row>
    <row r="315" spans="2:12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</row>
    <row r="316" spans="2:12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</row>
    <row r="317" spans="2:12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</row>
    <row r="318" spans="2:12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</row>
    <row r="319" spans="2:12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</row>
    <row r="320" spans="2:12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</row>
    <row r="321" spans="2:12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</row>
    <row r="322" spans="2:12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</row>
    <row r="323" spans="2:12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</row>
    <row r="324" spans="2:12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</row>
    <row r="325" spans="2:12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</row>
    <row r="326" spans="2:12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</row>
    <row r="327" spans="2:12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</row>
    <row r="328" spans="2:12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</row>
    <row r="329" spans="2:12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</row>
    <row r="330" spans="2:12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</row>
    <row r="331" spans="2:12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</row>
    <row r="332" spans="2:12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</row>
    <row r="333" spans="2:12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</row>
    <row r="334" spans="2:12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</row>
    <row r="335" spans="2:12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</row>
    <row r="336" spans="2:12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</row>
    <row r="337" spans="2:12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</row>
    <row r="338" spans="2:12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</row>
    <row r="339" spans="2:12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</row>
    <row r="340" spans="2:12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</row>
    <row r="341" spans="2:12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</row>
    <row r="342" spans="2:12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</row>
    <row r="343" spans="2:12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</row>
    <row r="344" spans="2:12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</row>
    <row r="345" spans="2:12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</row>
    <row r="346" spans="2:12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</row>
    <row r="347" spans="2:12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</row>
    <row r="348" spans="2:12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</row>
    <row r="349" spans="2:12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</row>
    <row r="350" spans="2:12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</row>
    <row r="351" spans="2:12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</row>
    <row r="352" spans="2:12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</row>
    <row r="353" spans="2:12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</row>
    <row r="354" spans="2:12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</row>
    <row r="355" spans="2:12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</row>
    <row r="356" spans="2:12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</row>
    <row r="357" spans="2:12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</row>
    <row r="358" spans="2:12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</row>
    <row r="359" spans="2:12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</row>
    <row r="360" spans="2:12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</row>
    <row r="361" spans="2:12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</row>
    <row r="362" spans="2:12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</row>
    <row r="363" spans="2:12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</row>
    <row r="364" spans="2:12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</row>
    <row r="365" spans="2:12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</row>
    <row r="366" spans="2:12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</row>
    <row r="367" spans="2:12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</row>
    <row r="368" spans="2:12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</row>
    <row r="369" spans="2:12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</row>
    <row r="370" spans="2:12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</row>
    <row r="371" spans="2:12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</row>
    <row r="372" spans="2:12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</row>
    <row r="373" spans="2:12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</row>
    <row r="374" spans="2:12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</row>
    <row r="375" spans="2:12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</row>
    <row r="376" spans="2:12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</row>
    <row r="377" spans="2:12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</row>
    <row r="378" spans="2:12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</row>
    <row r="379" spans="2:12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</row>
    <row r="380" spans="2:12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</row>
    <row r="381" spans="2:12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</row>
    <row r="382" spans="2:12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</row>
    <row r="383" spans="2:12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</row>
    <row r="384" spans="2:12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</row>
    <row r="385" spans="2:12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</row>
    <row r="386" spans="2:12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</row>
    <row r="387" spans="2:12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</row>
    <row r="388" spans="2:12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</row>
    <row r="389" spans="2:12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</row>
    <row r="390" spans="2:12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</row>
    <row r="391" spans="2:12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</row>
    <row r="392" spans="2:12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</row>
    <row r="393" spans="2:12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</row>
    <row r="394" spans="2:12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</row>
    <row r="395" spans="2:12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</row>
    <row r="396" spans="2:12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</row>
    <row r="397" spans="2:12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</row>
    <row r="398" spans="2:12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</row>
    <row r="399" spans="2:12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</row>
    <row r="400" spans="2:12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</row>
    <row r="401" spans="2:12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</row>
    <row r="402" spans="2:12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</row>
    <row r="403" spans="2:12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</row>
    <row r="404" spans="2:12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</row>
    <row r="405" spans="2:12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</row>
    <row r="406" spans="2:12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</row>
    <row r="407" spans="2:12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</row>
    <row r="408" spans="2:12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</row>
    <row r="409" spans="2:12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</row>
    <row r="410" spans="2:12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</row>
    <row r="411" spans="2:12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</row>
    <row r="412" spans="2:12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</row>
    <row r="413" spans="2:12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</row>
    <row r="414" spans="2:12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</row>
    <row r="415" spans="2:12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</row>
    <row r="416" spans="2:12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</row>
    <row r="417" spans="2:12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</row>
    <row r="418" spans="2:12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</row>
    <row r="419" spans="2:12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</row>
    <row r="420" spans="2:12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</row>
    <row r="421" spans="2:12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</row>
    <row r="422" spans="2:12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</row>
    <row r="423" spans="2:12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</row>
    <row r="424" spans="2:12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</row>
    <row r="425" spans="2:12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</row>
    <row r="426" spans="2:12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</row>
    <row r="427" spans="2:12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</row>
    <row r="428" spans="2:12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</row>
    <row r="429" spans="2:12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</row>
    <row r="430" spans="2:12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</row>
    <row r="431" spans="2:12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</row>
    <row r="432" spans="2:12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</row>
    <row r="433" spans="2:12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</row>
    <row r="434" spans="2:12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</row>
    <row r="435" spans="2:12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</row>
    <row r="436" spans="2:12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</row>
    <row r="437" spans="2:12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</row>
    <row r="438" spans="2:12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</row>
    <row r="439" spans="2:12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</row>
    <row r="440" spans="2:12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</row>
    <row r="441" spans="2:12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</row>
    <row r="442" spans="2:12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</row>
    <row r="443" spans="2:12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</row>
    <row r="444" spans="2:12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</row>
    <row r="445" spans="2:12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</row>
    <row r="446" spans="2:12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</row>
    <row r="447" spans="2:12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</row>
    <row r="448" spans="2:12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</row>
    <row r="449" spans="2:12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</row>
    <row r="450" spans="2:12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</row>
    <row r="451" spans="2:12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</row>
    <row r="452" spans="2:12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</row>
    <row r="453" spans="2:12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</row>
    <row r="454" spans="2:12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</row>
    <row r="455" spans="2:12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</row>
    <row r="456" spans="2:12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</row>
    <row r="457" spans="2:12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</row>
    <row r="458" spans="2:12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</row>
    <row r="459" spans="2:12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</row>
    <row r="460" spans="2:12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</row>
    <row r="461" spans="2:12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</row>
    <row r="462" spans="2:12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</row>
    <row r="463" spans="2:12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</row>
    <row r="464" spans="2:12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</row>
    <row r="465" spans="2:12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</row>
    <row r="466" spans="2:12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</row>
    <row r="467" spans="2:12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</row>
    <row r="468" spans="2:12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</row>
    <row r="469" spans="2:12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</row>
    <row r="470" spans="2:12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</row>
    <row r="471" spans="2:12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</row>
    <row r="472" spans="2:12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</row>
    <row r="473" spans="2:12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</row>
    <row r="474" spans="2:12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</row>
    <row r="475" spans="2:12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</row>
    <row r="476" spans="2:12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</row>
    <row r="477" spans="2:12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</row>
    <row r="478" spans="2:12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</row>
    <row r="479" spans="2:12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</row>
    <row r="480" spans="2:12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</row>
    <row r="481" spans="2:12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</row>
    <row r="482" spans="2:12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</row>
    <row r="483" spans="2:12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</row>
    <row r="484" spans="2:12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</row>
    <row r="485" spans="2:12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</row>
    <row r="486" spans="2:12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</row>
    <row r="487" spans="2:12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</row>
    <row r="488" spans="2:12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</row>
    <row r="489" spans="2:12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</row>
    <row r="490" spans="2:12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</row>
    <row r="491" spans="2:12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</row>
    <row r="492" spans="2:12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</row>
    <row r="493" spans="2:12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</row>
    <row r="494" spans="2:12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</row>
    <row r="495" spans="2:12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</row>
    <row r="496" spans="2:12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</row>
    <row r="497" spans="2:12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</row>
    <row r="498" spans="2:12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</row>
    <row r="499" spans="2:12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</row>
    <row r="500" spans="2:12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</row>
    <row r="501" spans="2:12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</row>
    <row r="502" spans="2:12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</row>
    <row r="503" spans="2:12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</row>
    <row r="504" spans="2:12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</row>
    <row r="505" spans="2:12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</row>
    <row r="506" spans="2:12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</row>
    <row r="507" spans="2:12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</row>
    <row r="508" spans="2:12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</row>
    <row r="509" spans="2:12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</row>
    <row r="510" spans="2:12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</row>
    <row r="511" spans="2:12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</row>
    <row r="512" spans="2:12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</row>
    <row r="513" spans="2:12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</row>
    <row r="514" spans="2:12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</row>
    <row r="515" spans="2:12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</row>
    <row r="516" spans="2:12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</row>
    <row r="517" spans="2:12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</row>
    <row r="518" spans="2:12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</row>
    <row r="519" spans="2:12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</row>
    <row r="520" spans="2:12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</row>
    <row r="521" spans="2:12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</row>
    <row r="522" spans="2:12" x14ac:dyDescent="0.3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</row>
    <row r="523" spans="2:12" x14ac:dyDescent="0.3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</row>
    <row r="524" spans="2:12" x14ac:dyDescent="0.3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</row>
    <row r="525" spans="2:12" x14ac:dyDescent="0.3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</row>
    <row r="526" spans="2:12" x14ac:dyDescent="0.3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</row>
    <row r="527" spans="2:12" x14ac:dyDescent="0.3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</row>
    <row r="528" spans="2:12" x14ac:dyDescent="0.3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</row>
    <row r="529" spans="2:12" x14ac:dyDescent="0.3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</row>
    <row r="530" spans="2:12" x14ac:dyDescent="0.3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</row>
    <row r="531" spans="2:12" x14ac:dyDescent="0.3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</row>
    <row r="532" spans="2:12" x14ac:dyDescent="0.3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</row>
    <row r="533" spans="2:12" x14ac:dyDescent="0.3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</row>
    <row r="534" spans="2:12" x14ac:dyDescent="0.3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</row>
    <row r="535" spans="2:12" x14ac:dyDescent="0.3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</row>
    <row r="536" spans="2:12" x14ac:dyDescent="0.3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</row>
    <row r="537" spans="2:12" x14ac:dyDescent="0.3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</row>
    <row r="538" spans="2:12" x14ac:dyDescent="0.3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</row>
    <row r="539" spans="2:12" x14ac:dyDescent="0.3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</row>
    <row r="540" spans="2:12" x14ac:dyDescent="0.3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</row>
    <row r="541" spans="2:12" x14ac:dyDescent="0.3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</row>
    <row r="542" spans="2:12" x14ac:dyDescent="0.3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</row>
    <row r="543" spans="2:12" x14ac:dyDescent="0.3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</row>
    <row r="544" spans="2:12" x14ac:dyDescent="0.3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</row>
    <row r="545" spans="2:12" x14ac:dyDescent="0.3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</row>
    <row r="546" spans="2:12" x14ac:dyDescent="0.3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</row>
    <row r="547" spans="2:12" x14ac:dyDescent="0.3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</row>
    <row r="548" spans="2:12" x14ac:dyDescent="0.3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</row>
    <row r="549" spans="2:12" x14ac:dyDescent="0.3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</row>
    <row r="550" spans="2:12" x14ac:dyDescent="0.3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</row>
    <row r="551" spans="2:12" x14ac:dyDescent="0.3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</row>
    <row r="552" spans="2:12" x14ac:dyDescent="0.3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</row>
    <row r="553" spans="2:12" x14ac:dyDescent="0.3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</row>
    <row r="554" spans="2:12" x14ac:dyDescent="0.3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</row>
    <row r="555" spans="2:12" x14ac:dyDescent="0.3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</row>
    <row r="556" spans="2:12" x14ac:dyDescent="0.3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</row>
    <row r="557" spans="2:12" x14ac:dyDescent="0.3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</row>
    <row r="558" spans="2:12" x14ac:dyDescent="0.3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</row>
    <row r="559" spans="2:12" x14ac:dyDescent="0.3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</row>
    <row r="560" spans="2:12" x14ac:dyDescent="0.3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</row>
    <row r="561" spans="2:12" x14ac:dyDescent="0.3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</row>
    <row r="562" spans="2:12" x14ac:dyDescent="0.3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</row>
    <row r="563" spans="2:12" x14ac:dyDescent="0.3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</row>
    <row r="564" spans="2:12" x14ac:dyDescent="0.3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</row>
    <row r="565" spans="2:12" x14ac:dyDescent="0.3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</row>
    <row r="566" spans="2:12" x14ac:dyDescent="0.3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</row>
    <row r="567" spans="2:12" x14ac:dyDescent="0.3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</row>
    <row r="568" spans="2:12" x14ac:dyDescent="0.3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</row>
    <row r="569" spans="2:12" x14ac:dyDescent="0.3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</row>
    <row r="570" spans="2:12" x14ac:dyDescent="0.3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</row>
    <row r="571" spans="2:12" x14ac:dyDescent="0.3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</row>
    <row r="572" spans="2:12" x14ac:dyDescent="0.3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</row>
    <row r="573" spans="2:12" x14ac:dyDescent="0.3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</row>
    <row r="574" spans="2:12" x14ac:dyDescent="0.3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</row>
    <row r="575" spans="2:12" x14ac:dyDescent="0.3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</row>
    <row r="576" spans="2:12" x14ac:dyDescent="0.3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</row>
    <row r="577" spans="2:12" x14ac:dyDescent="0.3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</row>
    <row r="578" spans="2:12" x14ac:dyDescent="0.3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</row>
    <row r="579" spans="2:12" x14ac:dyDescent="0.3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</row>
    <row r="580" spans="2:12" x14ac:dyDescent="0.3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</row>
    <row r="581" spans="2:12" x14ac:dyDescent="0.3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</row>
    <row r="582" spans="2:12" x14ac:dyDescent="0.3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</row>
    <row r="583" spans="2:12" x14ac:dyDescent="0.3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</row>
    <row r="584" spans="2:12" x14ac:dyDescent="0.3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</row>
    <row r="585" spans="2:12" x14ac:dyDescent="0.3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</row>
    <row r="586" spans="2:12" x14ac:dyDescent="0.3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</row>
    <row r="587" spans="2:12" x14ac:dyDescent="0.3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</row>
    <row r="588" spans="2:12" x14ac:dyDescent="0.3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</row>
    <row r="589" spans="2:12" x14ac:dyDescent="0.3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</row>
    <row r="590" spans="2:12" x14ac:dyDescent="0.3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</row>
    <row r="591" spans="2:12" x14ac:dyDescent="0.3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</row>
    <row r="592" spans="2:12" x14ac:dyDescent="0.3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</row>
    <row r="593" spans="2:12" x14ac:dyDescent="0.3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</row>
    <row r="594" spans="2:12" x14ac:dyDescent="0.3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</row>
    <row r="595" spans="2:12" x14ac:dyDescent="0.3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</row>
    <row r="596" spans="2:12" x14ac:dyDescent="0.3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</row>
    <row r="597" spans="2:12" x14ac:dyDescent="0.3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</row>
    <row r="598" spans="2:12" x14ac:dyDescent="0.3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</row>
    <row r="599" spans="2:12" x14ac:dyDescent="0.3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</row>
    <row r="600" spans="2:12" x14ac:dyDescent="0.3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</row>
    <row r="601" spans="2:12" x14ac:dyDescent="0.3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</row>
    <row r="602" spans="2:12" x14ac:dyDescent="0.3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</row>
    <row r="603" spans="2:12" x14ac:dyDescent="0.3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</row>
    <row r="604" spans="2:12" x14ac:dyDescent="0.3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</row>
    <row r="605" spans="2:12" x14ac:dyDescent="0.3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</row>
    <row r="606" spans="2:12" x14ac:dyDescent="0.3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</row>
    <row r="607" spans="2:12" x14ac:dyDescent="0.3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</row>
    <row r="608" spans="2:12" x14ac:dyDescent="0.3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</row>
    <row r="609" spans="2:12" x14ac:dyDescent="0.3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</row>
    <row r="610" spans="2:12" x14ac:dyDescent="0.3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</row>
    <row r="611" spans="2:12" x14ac:dyDescent="0.3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</row>
    <row r="612" spans="2:12" x14ac:dyDescent="0.3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</row>
    <row r="613" spans="2:12" x14ac:dyDescent="0.3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</row>
    <row r="614" spans="2:12" x14ac:dyDescent="0.3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</row>
    <row r="615" spans="2:12" x14ac:dyDescent="0.3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</row>
    <row r="616" spans="2:12" x14ac:dyDescent="0.3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</row>
    <row r="617" spans="2:12" x14ac:dyDescent="0.3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</row>
    <row r="618" spans="2:12" x14ac:dyDescent="0.3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</row>
    <row r="619" spans="2:12" x14ac:dyDescent="0.3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</row>
    <row r="620" spans="2:12" x14ac:dyDescent="0.3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</row>
    <row r="621" spans="2:12" x14ac:dyDescent="0.3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</row>
    <row r="622" spans="2:12" x14ac:dyDescent="0.3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</row>
    <row r="623" spans="2:12" x14ac:dyDescent="0.3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</row>
    <row r="624" spans="2:12" x14ac:dyDescent="0.3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</row>
    <row r="625" spans="2:12" x14ac:dyDescent="0.3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</row>
    <row r="626" spans="2:12" x14ac:dyDescent="0.3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</row>
    <row r="627" spans="2:12" x14ac:dyDescent="0.3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</row>
    <row r="628" spans="2:12" x14ac:dyDescent="0.3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</row>
    <row r="629" spans="2:12" x14ac:dyDescent="0.3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</row>
    <row r="630" spans="2:12" x14ac:dyDescent="0.3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</row>
    <row r="631" spans="2:12" x14ac:dyDescent="0.3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</row>
    <row r="632" spans="2:12" x14ac:dyDescent="0.3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</row>
    <row r="633" spans="2:12" x14ac:dyDescent="0.3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</row>
    <row r="634" spans="2:12" x14ac:dyDescent="0.3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</row>
    <row r="635" spans="2:12" x14ac:dyDescent="0.3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</row>
    <row r="636" spans="2:12" x14ac:dyDescent="0.3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</row>
    <row r="637" spans="2:12" x14ac:dyDescent="0.3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</row>
    <row r="638" spans="2:12" x14ac:dyDescent="0.3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</row>
    <row r="639" spans="2:12" x14ac:dyDescent="0.3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</row>
    <row r="640" spans="2:12" x14ac:dyDescent="0.3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</row>
    <row r="641" spans="2:12" x14ac:dyDescent="0.3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</row>
    <row r="642" spans="2:12" x14ac:dyDescent="0.3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</row>
    <row r="643" spans="2:12" x14ac:dyDescent="0.3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</row>
    <row r="644" spans="2:12" x14ac:dyDescent="0.3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</row>
    <row r="645" spans="2:12" x14ac:dyDescent="0.3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</row>
    <row r="646" spans="2:12" x14ac:dyDescent="0.3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</row>
    <row r="647" spans="2:12" x14ac:dyDescent="0.3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</row>
    <row r="648" spans="2:12" x14ac:dyDescent="0.3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</row>
    <row r="649" spans="2:12" x14ac:dyDescent="0.3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</row>
    <row r="650" spans="2:12" x14ac:dyDescent="0.3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</row>
    <row r="651" spans="2:12" x14ac:dyDescent="0.3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</row>
    <row r="652" spans="2:12" x14ac:dyDescent="0.3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</row>
    <row r="653" spans="2:12" x14ac:dyDescent="0.3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</row>
    <row r="654" spans="2:12" x14ac:dyDescent="0.3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</row>
    <row r="655" spans="2:12" x14ac:dyDescent="0.3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</row>
    <row r="656" spans="2:12" x14ac:dyDescent="0.3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</row>
    <row r="657" spans="2:12" x14ac:dyDescent="0.3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</row>
    <row r="658" spans="2:12" x14ac:dyDescent="0.3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</row>
    <row r="659" spans="2:12" x14ac:dyDescent="0.3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</row>
    <row r="660" spans="2:12" x14ac:dyDescent="0.3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</row>
    <row r="661" spans="2:12" x14ac:dyDescent="0.3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</row>
    <row r="662" spans="2:12" x14ac:dyDescent="0.3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</row>
    <row r="663" spans="2:12" x14ac:dyDescent="0.3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</row>
    <row r="664" spans="2:12" x14ac:dyDescent="0.3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</row>
    <row r="665" spans="2:12" x14ac:dyDescent="0.3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</row>
    <row r="666" spans="2:12" x14ac:dyDescent="0.3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</row>
    <row r="667" spans="2:12" x14ac:dyDescent="0.3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</row>
    <row r="668" spans="2:12" x14ac:dyDescent="0.3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</row>
    <row r="669" spans="2:12" x14ac:dyDescent="0.3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</row>
    <row r="670" spans="2:12" x14ac:dyDescent="0.3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</row>
    <row r="671" spans="2:12" x14ac:dyDescent="0.3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</row>
    <row r="672" spans="2:12" x14ac:dyDescent="0.3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</row>
    <row r="673" spans="2:12" x14ac:dyDescent="0.3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</row>
    <row r="674" spans="2:12" x14ac:dyDescent="0.3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</row>
    <row r="675" spans="2:12" x14ac:dyDescent="0.3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</row>
    <row r="676" spans="2:12" x14ac:dyDescent="0.3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</row>
    <row r="677" spans="2:12" x14ac:dyDescent="0.3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</row>
    <row r="678" spans="2:12" x14ac:dyDescent="0.3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</row>
    <row r="679" spans="2:12" x14ac:dyDescent="0.3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</row>
    <row r="680" spans="2:12" x14ac:dyDescent="0.3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</row>
    <row r="681" spans="2:12" x14ac:dyDescent="0.3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</row>
    <row r="682" spans="2:12" x14ac:dyDescent="0.3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</row>
    <row r="683" spans="2:12" x14ac:dyDescent="0.3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</row>
    <row r="684" spans="2:12" x14ac:dyDescent="0.3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</row>
    <row r="685" spans="2:12" x14ac:dyDescent="0.3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</row>
    <row r="686" spans="2:12" x14ac:dyDescent="0.3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</row>
    <row r="687" spans="2:12" x14ac:dyDescent="0.3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</row>
    <row r="688" spans="2:12" x14ac:dyDescent="0.3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</row>
    <row r="689" spans="2:12" x14ac:dyDescent="0.3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</row>
    <row r="690" spans="2:12" x14ac:dyDescent="0.3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</row>
    <row r="691" spans="2:12" x14ac:dyDescent="0.3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</row>
    <row r="692" spans="2:12" x14ac:dyDescent="0.3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</row>
    <row r="693" spans="2:12" x14ac:dyDescent="0.3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</row>
    <row r="694" spans="2:12" x14ac:dyDescent="0.3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</row>
    <row r="695" spans="2:12" x14ac:dyDescent="0.3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</row>
    <row r="696" spans="2:12" x14ac:dyDescent="0.3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</row>
    <row r="697" spans="2:12" x14ac:dyDescent="0.3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</row>
    <row r="698" spans="2:12" x14ac:dyDescent="0.3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</row>
    <row r="699" spans="2:12" x14ac:dyDescent="0.3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</row>
    <row r="700" spans="2:12" x14ac:dyDescent="0.3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</row>
    <row r="701" spans="2:12" x14ac:dyDescent="0.3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</row>
    <row r="702" spans="2:12" x14ac:dyDescent="0.3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</row>
    <row r="703" spans="2:12" x14ac:dyDescent="0.3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</row>
    <row r="704" spans="2:12" x14ac:dyDescent="0.3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</row>
    <row r="705" spans="2:12" x14ac:dyDescent="0.3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</row>
    <row r="706" spans="2:12" x14ac:dyDescent="0.3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</row>
    <row r="707" spans="2:12" x14ac:dyDescent="0.3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</row>
    <row r="708" spans="2:12" x14ac:dyDescent="0.3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</row>
    <row r="709" spans="2:12" x14ac:dyDescent="0.3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</row>
    <row r="710" spans="2:12" x14ac:dyDescent="0.3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</row>
    <row r="711" spans="2:12" x14ac:dyDescent="0.3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J717"/>
  <sheetViews>
    <sheetView topLeftCell="N12" zoomScale="80" zoomScaleNormal="80" workbookViewId="0">
      <selection activeCell="C7" sqref="C7:R22"/>
    </sheetView>
  </sheetViews>
  <sheetFormatPr defaultColWidth="11.44140625" defaultRowHeight="14.4" x14ac:dyDescent="0.3"/>
  <cols>
    <col min="1" max="1" width="2.6640625" style="81" customWidth="1"/>
    <col min="2" max="2" width="30.6640625" style="63" customWidth="1"/>
    <col min="3" max="18" width="12.6640625" style="63" customWidth="1"/>
    <col min="19" max="88" width="11.44140625" style="81" customWidth="1"/>
    <col min="89" max="16384" width="11.44140625" style="63"/>
  </cols>
  <sheetData>
    <row r="1" spans="2:19" s="81" customFormat="1" ht="15.75" thickBot="1" x14ac:dyDescent="0.3"/>
    <row r="2" spans="2:19" ht="21.9" customHeight="1" thickTop="1" thickBot="1" x14ac:dyDescent="0.35">
      <c r="B2" s="271" t="s">
        <v>307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</row>
    <row r="3" spans="2:19" ht="21.9" customHeight="1" thickTop="1" thickBot="1" x14ac:dyDescent="0.35">
      <c r="B3" s="274" t="s">
        <v>252</v>
      </c>
      <c r="C3" s="285" t="s">
        <v>39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65" t="s">
        <v>31</v>
      </c>
    </row>
    <row r="4" spans="2:19" ht="21.9" customHeight="1" thickTop="1" thickBot="1" x14ac:dyDescent="0.35">
      <c r="B4" s="310"/>
      <c r="C4" s="290" t="s">
        <v>40</v>
      </c>
      <c r="D4" s="285"/>
      <c r="E4" s="285"/>
      <c r="F4" s="285"/>
      <c r="G4" s="295"/>
      <c r="H4" s="290" t="s">
        <v>41</v>
      </c>
      <c r="I4" s="285"/>
      <c r="J4" s="285"/>
      <c r="K4" s="285"/>
      <c r="L4" s="295"/>
      <c r="M4" s="290" t="s">
        <v>42</v>
      </c>
      <c r="N4" s="285"/>
      <c r="O4" s="285"/>
      <c r="P4" s="285"/>
      <c r="Q4" s="295"/>
      <c r="R4" s="266"/>
    </row>
    <row r="5" spans="2:19" ht="21.9" customHeight="1" thickTop="1" thickBot="1" x14ac:dyDescent="0.35">
      <c r="B5" s="310"/>
      <c r="C5" s="290" t="s">
        <v>81</v>
      </c>
      <c r="D5" s="285"/>
      <c r="E5" s="285"/>
      <c r="F5" s="295"/>
      <c r="G5" s="274" t="s">
        <v>31</v>
      </c>
      <c r="H5" s="290" t="s">
        <v>81</v>
      </c>
      <c r="I5" s="285"/>
      <c r="J5" s="285"/>
      <c r="K5" s="295"/>
      <c r="L5" s="274" t="s">
        <v>31</v>
      </c>
      <c r="M5" s="290" t="s">
        <v>81</v>
      </c>
      <c r="N5" s="285"/>
      <c r="O5" s="285"/>
      <c r="P5" s="295"/>
      <c r="Q5" s="275" t="s">
        <v>31</v>
      </c>
      <c r="R5" s="266"/>
    </row>
    <row r="6" spans="2:19" ht="40.5" customHeight="1" thickTop="1" thickBot="1" x14ac:dyDescent="0.35">
      <c r="B6" s="311"/>
      <c r="C6" s="84" t="s">
        <v>33</v>
      </c>
      <c r="D6" s="86" t="s">
        <v>194</v>
      </c>
      <c r="E6" s="86" t="s">
        <v>195</v>
      </c>
      <c r="F6" s="145" t="s">
        <v>34</v>
      </c>
      <c r="G6" s="311"/>
      <c r="H6" s="84" t="s">
        <v>33</v>
      </c>
      <c r="I6" s="86" t="s">
        <v>194</v>
      </c>
      <c r="J6" s="86" t="s">
        <v>195</v>
      </c>
      <c r="K6" s="145" t="s">
        <v>34</v>
      </c>
      <c r="L6" s="311"/>
      <c r="M6" s="84" t="s">
        <v>33</v>
      </c>
      <c r="N6" s="86" t="s">
        <v>194</v>
      </c>
      <c r="O6" s="86" t="s">
        <v>195</v>
      </c>
      <c r="P6" s="145" t="s">
        <v>34</v>
      </c>
      <c r="Q6" s="311"/>
      <c r="R6" s="267"/>
    </row>
    <row r="7" spans="2:19" ht="21.9" customHeight="1" thickTop="1" thickBot="1" x14ac:dyDescent="0.3">
      <c r="B7" s="215" t="s">
        <v>102</v>
      </c>
      <c r="C7" s="216">
        <v>82</v>
      </c>
      <c r="D7" s="218">
        <v>230</v>
      </c>
      <c r="E7" s="218">
        <v>4</v>
      </c>
      <c r="F7" s="229">
        <v>0</v>
      </c>
      <c r="G7" s="230">
        <v>316</v>
      </c>
      <c r="H7" s="216">
        <v>826</v>
      </c>
      <c r="I7" s="218">
        <v>2059</v>
      </c>
      <c r="J7" s="218">
        <v>115</v>
      </c>
      <c r="K7" s="229">
        <v>0</v>
      </c>
      <c r="L7" s="230">
        <v>3000</v>
      </c>
      <c r="M7" s="216">
        <v>281</v>
      </c>
      <c r="N7" s="218">
        <v>725</v>
      </c>
      <c r="O7" s="218">
        <v>46</v>
      </c>
      <c r="P7" s="229">
        <v>0</v>
      </c>
      <c r="Q7" s="230">
        <v>1052</v>
      </c>
      <c r="R7" s="230">
        <v>4368</v>
      </c>
      <c r="S7" s="94"/>
    </row>
    <row r="8" spans="2:19" ht="21.9" customHeight="1" thickTop="1" x14ac:dyDescent="0.25">
      <c r="B8" s="221" t="s">
        <v>103</v>
      </c>
      <c r="C8" s="89">
        <v>70</v>
      </c>
      <c r="D8" s="91">
        <v>184</v>
      </c>
      <c r="E8" s="91">
        <v>0</v>
      </c>
      <c r="F8" s="178">
        <v>0</v>
      </c>
      <c r="G8" s="182">
        <v>254</v>
      </c>
      <c r="H8" s="89">
        <v>559</v>
      </c>
      <c r="I8" s="91">
        <v>1597</v>
      </c>
      <c r="J8" s="91">
        <v>39</v>
      </c>
      <c r="K8" s="178">
        <v>0</v>
      </c>
      <c r="L8" s="182">
        <v>2195</v>
      </c>
      <c r="M8" s="89">
        <v>247</v>
      </c>
      <c r="N8" s="91">
        <v>682</v>
      </c>
      <c r="O8" s="91">
        <v>45</v>
      </c>
      <c r="P8" s="178">
        <v>0</v>
      </c>
      <c r="Q8" s="182">
        <v>974</v>
      </c>
      <c r="R8" s="182">
        <v>3423</v>
      </c>
      <c r="S8" s="94"/>
    </row>
    <row r="9" spans="2:19" ht="21.9" customHeight="1" x14ac:dyDescent="0.25">
      <c r="B9" s="221" t="s">
        <v>104</v>
      </c>
      <c r="C9" s="89">
        <v>48</v>
      </c>
      <c r="D9" s="91">
        <v>55</v>
      </c>
      <c r="E9" s="91">
        <v>1</v>
      </c>
      <c r="F9" s="178">
        <v>0</v>
      </c>
      <c r="G9" s="182">
        <v>104</v>
      </c>
      <c r="H9" s="89">
        <v>304</v>
      </c>
      <c r="I9" s="91">
        <v>502</v>
      </c>
      <c r="J9" s="91">
        <v>14</v>
      </c>
      <c r="K9" s="178">
        <v>0</v>
      </c>
      <c r="L9" s="182">
        <v>820</v>
      </c>
      <c r="M9" s="89">
        <v>140</v>
      </c>
      <c r="N9" s="91">
        <v>309</v>
      </c>
      <c r="O9" s="91">
        <v>8</v>
      </c>
      <c r="P9" s="178">
        <v>0</v>
      </c>
      <c r="Q9" s="182">
        <v>457</v>
      </c>
      <c r="R9" s="182">
        <v>1381</v>
      </c>
      <c r="S9" s="94"/>
    </row>
    <row r="10" spans="2:19" ht="21.9" customHeight="1" x14ac:dyDescent="0.25">
      <c r="B10" s="221" t="s">
        <v>105</v>
      </c>
      <c r="C10" s="89">
        <v>73</v>
      </c>
      <c r="D10" s="91">
        <v>144</v>
      </c>
      <c r="E10" s="91">
        <v>0</v>
      </c>
      <c r="F10" s="178">
        <v>0</v>
      </c>
      <c r="G10" s="182">
        <v>217</v>
      </c>
      <c r="H10" s="89">
        <v>630</v>
      </c>
      <c r="I10" s="91">
        <v>1230</v>
      </c>
      <c r="J10" s="91">
        <v>26</v>
      </c>
      <c r="K10" s="178">
        <v>0</v>
      </c>
      <c r="L10" s="182">
        <v>1886</v>
      </c>
      <c r="M10" s="89">
        <v>285</v>
      </c>
      <c r="N10" s="91">
        <v>631</v>
      </c>
      <c r="O10" s="91">
        <v>38</v>
      </c>
      <c r="P10" s="178">
        <v>0</v>
      </c>
      <c r="Q10" s="182">
        <v>954</v>
      </c>
      <c r="R10" s="182">
        <v>3057</v>
      </c>
      <c r="S10" s="94"/>
    </row>
    <row r="11" spans="2:19" ht="21.9" customHeight="1" x14ac:dyDescent="0.25">
      <c r="B11" s="221" t="s">
        <v>106</v>
      </c>
      <c r="C11" s="89">
        <v>29</v>
      </c>
      <c r="D11" s="91">
        <v>56</v>
      </c>
      <c r="E11" s="91">
        <v>0</v>
      </c>
      <c r="F11" s="178">
        <v>0</v>
      </c>
      <c r="G11" s="182">
        <v>85</v>
      </c>
      <c r="H11" s="89">
        <v>248</v>
      </c>
      <c r="I11" s="91">
        <v>675</v>
      </c>
      <c r="J11" s="91">
        <v>10</v>
      </c>
      <c r="K11" s="178">
        <v>0</v>
      </c>
      <c r="L11" s="182">
        <v>933</v>
      </c>
      <c r="M11" s="89">
        <v>113</v>
      </c>
      <c r="N11" s="91">
        <v>334</v>
      </c>
      <c r="O11" s="91">
        <v>17</v>
      </c>
      <c r="P11" s="178">
        <v>1</v>
      </c>
      <c r="Q11" s="182">
        <v>465</v>
      </c>
      <c r="R11" s="182">
        <v>1483</v>
      </c>
      <c r="S11" s="94"/>
    </row>
    <row r="12" spans="2:19" ht="21.9" customHeight="1" thickBot="1" x14ac:dyDescent="0.3">
      <c r="B12" s="221" t="s">
        <v>107</v>
      </c>
      <c r="C12" s="89">
        <v>106</v>
      </c>
      <c r="D12" s="91">
        <v>139</v>
      </c>
      <c r="E12" s="91">
        <v>0</v>
      </c>
      <c r="F12" s="178">
        <v>0</v>
      </c>
      <c r="G12" s="182">
        <v>245</v>
      </c>
      <c r="H12" s="89">
        <v>534</v>
      </c>
      <c r="I12" s="91">
        <v>810</v>
      </c>
      <c r="J12" s="91">
        <v>20</v>
      </c>
      <c r="K12" s="178">
        <v>0</v>
      </c>
      <c r="L12" s="182">
        <v>1364</v>
      </c>
      <c r="M12" s="89">
        <v>250</v>
      </c>
      <c r="N12" s="91">
        <v>436</v>
      </c>
      <c r="O12" s="91">
        <v>22</v>
      </c>
      <c r="P12" s="178">
        <v>0</v>
      </c>
      <c r="Q12" s="182">
        <v>708</v>
      </c>
      <c r="R12" s="182">
        <v>2317</v>
      </c>
      <c r="S12" s="94"/>
    </row>
    <row r="13" spans="2:19" ht="21.9" customHeight="1" thickTop="1" thickBot="1" x14ac:dyDescent="0.3">
      <c r="B13" s="215" t="s">
        <v>108</v>
      </c>
      <c r="C13" s="216">
        <v>326</v>
      </c>
      <c r="D13" s="218">
        <v>578</v>
      </c>
      <c r="E13" s="218">
        <v>1</v>
      </c>
      <c r="F13" s="229">
        <v>0</v>
      </c>
      <c r="G13" s="230">
        <v>905</v>
      </c>
      <c r="H13" s="216">
        <v>2275</v>
      </c>
      <c r="I13" s="218">
        <v>4814</v>
      </c>
      <c r="J13" s="218">
        <v>109</v>
      </c>
      <c r="K13" s="229">
        <v>0</v>
      </c>
      <c r="L13" s="230">
        <v>7198</v>
      </c>
      <c r="M13" s="216">
        <v>1035</v>
      </c>
      <c r="N13" s="218">
        <v>2392</v>
      </c>
      <c r="O13" s="218">
        <v>130</v>
      </c>
      <c r="P13" s="229">
        <v>1</v>
      </c>
      <c r="Q13" s="230">
        <v>3558</v>
      </c>
      <c r="R13" s="230">
        <v>11661</v>
      </c>
      <c r="S13" s="164"/>
    </row>
    <row r="14" spans="2:19" ht="21.9" customHeight="1" thickTop="1" x14ac:dyDescent="0.25">
      <c r="B14" s="221" t="s">
        <v>109</v>
      </c>
      <c r="C14" s="89">
        <v>10</v>
      </c>
      <c r="D14" s="91">
        <v>29</v>
      </c>
      <c r="E14" s="91">
        <v>0</v>
      </c>
      <c r="F14" s="178">
        <v>0</v>
      </c>
      <c r="G14" s="182">
        <v>39</v>
      </c>
      <c r="H14" s="89">
        <v>98</v>
      </c>
      <c r="I14" s="91">
        <v>345</v>
      </c>
      <c r="J14" s="91">
        <v>12</v>
      </c>
      <c r="K14" s="178">
        <v>0</v>
      </c>
      <c r="L14" s="182">
        <v>455</v>
      </c>
      <c r="M14" s="89">
        <v>59</v>
      </c>
      <c r="N14" s="91">
        <v>115</v>
      </c>
      <c r="O14" s="91">
        <v>7</v>
      </c>
      <c r="P14" s="178">
        <v>0</v>
      </c>
      <c r="Q14" s="182">
        <v>181</v>
      </c>
      <c r="R14" s="182">
        <v>675</v>
      </c>
      <c r="S14" s="94"/>
    </row>
    <row r="15" spans="2:19" ht="21.9" customHeight="1" x14ac:dyDescent="0.25">
      <c r="B15" s="221" t="s">
        <v>110</v>
      </c>
      <c r="C15" s="89">
        <v>68</v>
      </c>
      <c r="D15" s="91">
        <v>194</v>
      </c>
      <c r="E15" s="91">
        <v>3</v>
      </c>
      <c r="F15" s="178">
        <v>0</v>
      </c>
      <c r="G15" s="182">
        <v>265</v>
      </c>
      <c r="H15" s="89">
        <v>659</v>
      </c>
      <c r="I15" s="91">
        <v>1886</v>
      </c>
      <c r="J15" s="91">
        <v>85</v>
      </c>
      <c r="K15" s="178">
        <v>0</v>
      </c>
      <c r="L15" s="182">
        <v>2630</v>
      </c>
      <c r="M15" s="89">
        <v>280</v>
      </c>
      <c r="N15" s="91">
        <v>786</v>
      </c>
      <c r="O15" s="91">
        <v>72</v>
      </c>
      <c r="P15" s="178">
        <v>0</v>
      </c>
      <c r="Q15" s="182">
        <v>1138</v>
      </c>
      <c r="R15" s="182">
        <v>4033</v>
      </c>
      <c r="S15" s="94"/>
    </row>
    <row r="16" spans="2:19" ht="21.9" customHeight="1" x14ac:dyDescent="0.3">
      <c r="B16" s="221" t="s">
        <v>111</v>
      </c>
      <c r="C16" s="89">
        <v>85</v>
      </c>
      <c r="D16" s="91">
        <v>134</v>
      </c>
      <c r="E16" s="91">
        <v>0</v>
      </c>
      <c r="F16" s="178">
        <v>0</v>
      </c>
      <c r="G16" s="182">
        <v>219</v>
      </c>
      <c r="H16" s="89">
        <v>782</v>
      </c>
      <c r="I16" s="91">
        <v>1554</v>
      </c>
      <c r="J16" s="91">
        <v>69</v>
      </c>
      <c r="K16" s="178">
        <v>1</v>
      </c>
      <c r="L16" s="182">
        <v>2406</v>
      </c>
      <c r="M16" s="89">
        <v>337</v>
      </c>
      <c r="N16" s="91">
        <v>724</v>
      </c>
      <c r="O16" s="91">
        <v>59</v>
      </c>
      <c r="P16" s="178">
        <v>0</v>
      </c>
      <c r="Q16" s="182">
        <v>1120</v>
      </c>
      <c r="R16" s="182">
        <v>3745</v>
      </c>
      <c r="S16" s="94"/>
    </row>
    <row r="17" spans="2:19" ht="21.9" customHeight="1" x14ac:dyDescent="0.25">
      <c r="B17" s="221" t="s">
        <v>112</v>
      </c>
      <c r="C17" s="89">
        <v>35</v>
      </c>
      <c r="D17" s="91">
        <v>34</v>
      </c>
      <c r="E17" s="91">
        <v>0</v>
      </c>
      <c r="F17" s="178">
        <v>0</v>
      </c>
      <c r="G17" s="182">
        <v>69</v>
      </c>
      <c r="H17" s="89">
        <v>169</v>
      </c>
      <c r="I17" s="91">
        <v>327</v>
      </c>
      <c r="J17" s="91">
        <v>13</v>
      </c>
      <c r="K17" s="178">
        <v>0</v>
      </c>
      <c r="L17" s="182">
        <v>509</v>
      </c>
      <c r="M17" s="89">
        <v>76</v>
      </c>
      <c r="N17" s="91">
        <v>145</v>
      </c>
      <c r="O17" s="91">
        <v>10</v>
      </c>
      <c r="P17" s="178">
        <v>0</v>
      </c>
      <c r="Q17" s="182">
        <v>231</v>
      </c>
      <c r="R17" s="182">
        <v>809</v>
      </c>
      <c r="S17" s="94"/>
    </row>
    <row r="18" spans="2:19" ht="21.9" customHeight="1" thickBot="1" x14ac:dyDescent="0.3">
      <c r="B18" s="221" t="s">
        <v>113</v>
      </c>
      <c r="C18" s="89">
        <v>20</v>
      </c>
      <c r="D18" s="91">
        <v>53</v>
      </c>
      <c r="E18" s="91">
        <v>1</v>
      </c>
      <c r="F18" s="178">
        <v>0</v>
      </c>
      <c r="G18" s="182">
        <v>74</v>
      </c>
      <c r="H18" s="89">
        <v>211</v>
      </c>
      <c r="I18" s="91">
        <v>570</v>
      </c>
      <c r="J18" s="91">
        <v>23</v>
      </c>
      <c r="K18" s="178">
        <v>0</v>
      </c>
      <c r="L18" s="182">
        <v>804</v>
      </c>
      <c r="M18" s="89">
        <v>125</v>
      </c>
      <c r="N18" s="91">
        <v>278</v>
      </c>
      <c r="O18" s="91">
        <v>22</v>
      </c>
      <c r="P18" s="178">
        <v>0</v>
      </c>
      <c r="Q18" s="182">
        <v>425</v>
      </c>
      <c r="R18" s="182">
        <v>1303</v>
      </c>
      <c r="S18" s="94"/>
    </row>
    <row r="19" spans="2:19" ht="21.9" customHeight="1" thickTop="1" thickBot="1" x14ac:dyDescent="0.3">
      <c r="B19" s="215" t="s">
        <v>114</v>
      </c>
      <c r="C19" s="216">
        <v>218</v>
      </c>
      <c r="D19" s="218">
        <v>444</v>
      </c>
      <c r="E19" s="218">
        <v>4</v>
      </c>
      <c r="F19" s="229">
        <v>0</v>
      </c>
      <c r="G19" s="230">
        <v>666</v>
      </c>
      <c r="H19" s="216">
        <v>1919</v>
      </c>
      <c r="I19" s="218">
        <v>4682</v>
      </c>
      <c r="J19" s="218">
        <v>202</v>
      </c>
      <c r="K19" s="229">
        <v>1</v>
      </c>
      <c r="L19" s="230">
        <v>6804</v>
      </c>
      <c r="M19" s="216">
        <v>877</v>
      </c>
      <c r="N19" s="218">
        <v>2048</v>
      </c>
      <c r="O19" s="218">
        <v>170</v>
      </c>
      <c r="P19" s="229">
        <v>0</v>
      </c>
      <c r="Q19" s="230">
        <v>3095</v>
      </c>
      <c r="R19" s="230">
        <v>10565</v>
      </c>
      <c r="S19" s="164"/>
    </row>
    <row r="20" spans="2:19" ht="21.9" customHeight="1" thickTop="1" x14ac:dyDescent="0.25">
      <c r="B20" s="221" t="s">
        <v>115</v>
      </c>
      <c r="C20" s="89">
        <v>1</v>
      </c>
      <c r="D20" s="91">
        <v>4</v>
      </c>
      <c r="E20" s="91">
        <v>0</v>
      </c>
      <c r="F20" s="178">
        <v>0</v>
      </c>
      <c r="G20" s="182">
        <v>5</v>
      </c>
      <c r="H20" s="89">
        <v>16</v>
      </c>
      <c r="I20" s="91">
        <v>22</v>
      </c>
      <c r="J20" s="91">
        <v>1</v>
      </c>
      <c r="K20" s="178">
        <v>0</v>
      </c>
      <c r="L20" s="182">
        <v>39</v>
      </c>
      <c r="M20" s="89">
        <v>7</v>
      </c>
      <c r="N20" s="91">
        <v>9</v>
      </c>
      <c r="O20" s="91">
        <v>0</v>
      </c>
      <c r="P20" s="178">
        <v>0</v>
      </c>
      <c r="Q20" s="182">
        <v>16</v>
      </c>
      <c r="R20" s="182">
        <v>60</v>
      </c>
      <c r="S20" s="94"/>
    </row>
    <row r="21" spans="2:19" ht="21.9" customHeight="1" thickBot="1" x14ac:dyDescent="0.3">
      <c r="B21" s="221" t="s">
        <v>38</v>
      </c>
      <c r="C21" s="89">
        <v>251</v>
      </c>
      <c r="D21" s="91">
        <v>117</v>
      </c>
      <c r="E21" s="91">
        <v>2</v>
      </c>
      <c r="F21" s="178">
        <v>0</v>
      </c>
      <c r="G21" s="182">
        <v>370</v>
      </c>
      <c r="H21" s="89">
        <v>2966</v>
      </c>
      <c r="I21" s="91">
        <v>2946</v>
      </c>
      <c r="J21" s="91">
        <v>253</v>
      </c>
      <c r="K21" s="178">
        <v>0</v>
      </c>
      <c r="L21" s="182">
        <v>6165</v>
      </c>
      <c r="M21" s="89">
        <v>1532</v>
      </c>
      <c r="N21" s="91">
        <v>1724</v>
      </c>
      <c r="O21" s="91">
        <v>220</v>
      </c>
      <c r="P21" s="178">
        <v>0</v>
      </c>
      <c r="Q21" s="182">
        <v>3476</v>
      </c>
      <c r="R21" s="182">
        <v>10011</v>
      </c>
      <c r="S21" s="94"/>
    </row>
    <row r="22" spans="2:19" ht="21.9" customHeight="1" thickTop="1" thickBot="1" x14ac:dyDescent="0.3">
      <c r="B22" s="231" t="s">
        <v>117</v>
      </c>
      <c r="C22" s="100">
        <v>878</v>
      </c>
      <c r="D22" s="102">
        <v>1373</v>
      </c>
      <c r="E22" s="102">
        <v>11</v>
      </c>
      <c r="F22" s="180">
        <v>0</v>
      </c>
      <c r="G22" s="232">
        <v>2262</v>
      </c>
      <c r="H22" s="100">
        <v>8002</v>
      </c>
      <c r="I22" s="102">
        <v>14523</v>
      </c>
      <c r="J22" s="102">
        <v>680</v>
      </c>
      <c r="K22" s="180">
        <v>1</v>
      </c>
      <c r="L22" s="232">
        <v>23206</v>
      </c>
      <c r="M22" s="100">
        <v>3732</v>
      </c>
      <c r="N22" s="102">
        <v>6898</v>
      </c>
      <c r="O22" s="102">
        <v>566</v>
      </c>
      <c r="P22" s="180">
        <v>1</v>
      </c>
      <c r="Q22" s="232">
        <v>11197</v>
      </c>
      <c r="R22" s="232">
        <v>36665</v>
      </c>
      <c r="S22" s="105"/>
    </row>
    <row r="23" spans="2:19" s="81" customFormat="1" ht="21.9" customHeight="1" thickTop="1" thickBot="1" x14ac:dyDescent="0.3">
      <c r="B23" s="226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2:19" s="81" customFormat="1" ht="21.9" customHeight="1" thickTop="1" x14ac:dyDescent="0.25">
      <c r="B24" s="119" t="s">
        <v>217</v>
      </c>
      <c r="C24" s="120"/>
      <c r="D24" s="121"/>
      <c r="E24" s="143"/>
      <c r="F24" s="175"/>
      <c r="G24" s="122"/>
      <c r="H24" s="122"/>
      <c r="I24" s="122"/>
      <c r="J24" s="175"/>
      <c r="K24" s="122"/>
      <c r="L24" s="122"/>
    </row>
    <row r="25" spans="2:19" s="81" customFormat="1" ht="21.9" customHeight="1" thickBot="1" x14ac:dyDescent="0.35">
      <c r="B25" s="124" t="s">
        <v>249</v>
      </c>
      <c r="C25" s="125"/>
      <c r="D25" s="126"/>
      <c r="E25" s="143"/>
      <c r="F25" s="122"/>
      <c r="G25" s="122"/>
      <c r="H25" s="122"/>
      <c r="I25" s="122"/>
      <c r="J25" s="122"/>
      <c r="K25" s="122"/>
      <c r="L25" s="122"/>
    </row>
    <row r="26" spans="2:19" s="81" customFormat="1" ht="15.75" thickTop="1" x14ac:dyDescent="0.25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</row>
    <row r="27" spans="2:19" s="81" customFormat="1" ht="15" x14ac:dyDescent="0.25"/>
    <row r="28" spans="2:19" s="81" customFormat="1" ht="15" x14ac:dyDescent="0.25"/>
    <row r="29" spans="2:19" s="81" customFormat="1" ht="15" x14ac:dyDescent="0.25"/>
    <row r="30" spans="2:19" s="81" customFormat="1" x14ac:dyDescent="0.3"/>
    <row r="31" spans="2:19" s="81" customFormat="1" x14ac:dyDescent="0.3"/>
    <row r="32" spans="2:19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  <row r="635" s="81" customFormat="1" x14ac:dyDescent="0.3"/>
    <row r="636" s="81" customFormat="1" x14ac:dyDescent="0.3"/>
    <row r="637" s="81" customFormat="1" x14ac:dyDescent="0.3"/>
    <row r="638" s="81" customFormat="1" x14ac:dyDescent="0.3"/>
    <row r="639" s="81" customFormat="1" x14ac:dyDescent="0.3"/>
    <row r="640" s="81" customFormat="1" x14ac:dyDescent="0.3"/>
    <row r="641" s="81" customFormat="1" x14ac:dyDescent="0.3"/>
    <row r="642" s="81" customFormat="1" x14ac:dyDescent="0.3"/>
    <row r="643" s="81" customFormat="1" x14ac:dyDescent="0.3"/>
    <row r="644" s="81" customFormat="1" x14ac:dyDescent="0.3"/>
    <row r="645" s="81" customFormat="1" x14ac:dyDescent="0.3"/>
    <row r="646" s="81" customFormat="1" x14ac:dyDescent="0.3"/>
    <row r="647" s="81" customFormat="1" x14ac:dyDescent="0.3"/>
    <row r="648" s="81" customFormat="1" x14ac:dyDescent="0.3"/>
    <row r="649" s="81" customFormat="1" x14ac:dyDescent="0.3"/>
    <row r="650" s="81" customFormat="1" x14ac:dyDescent="0.3"/>
    <row r="651" s="81" customFormat="1" x14ac:dyDescent="0.3"/>
    <row r="652" s="81" customFormat="1" x14ac:dyDescent="0.3"/>
    <row r="653" s="81" customFormat="1" x14ac:dyDescent="0.3"/>
    <row r="654" s="81" customFormat="1" x14ac:dyDescent="0.3"/>
    <row r="655" s="81" customFormat="1" x14ac:dyDescent="0.3"/>
    <row r="656" s="81" customFormat="1" x14ac:dyDescent="0.3"/>
    <row r="657" s="81" customFormat="1" x14ac:dyDescent="0.3"/>
    <row r="658" s="81" customFormat="1" x14ac:dyDescent="0.3"/>
    <row r="659" s="81" customFormat="1" x14ac:dyDescent="0.3"/>
    <row r="660" s="81" customFormat="1" x14ac:dyDescent="0.3"/>
    <row r="661" s="81" customFormat="1" x14ac:dyDescent="0.3"/>
    <row r="662" s="81" customFormat="1" x14ac:dyDescent="0.3"/>
    <row r="663" s="81" customFormat="1" x14ac:dyDescent="0.3"/>
    <row r="664" s="81" customFormat="1" x14ac:dyDescent="0.3"/>
    <row r="665" s="81" customFormat="1" x14ac:dyDescent="0.3"/>
    <row r="666" s="81" customFormat="1" x14ac:dyDescent="0.3"/>
    <row r="667" s="81" customFormat="1" x14ac:dyDescent="0.3"/>
    <row r="668" s="81" customFormat="1" x14ac:dyDescent="0.3"/>
    <row r="669" s="81" customFormat="1" x14ac:dyDescent="0.3"/>
    <row r="670" s="81" customFormat="1" x14ac:dyDescent="0.3"/>
    <row r="671" s="81" customFormat="1" x14ac:dyDescent="0.3"/>
    <row r="672" s="81" customFormat="1" x14ac:dyDescent="0.3"/>
    <row r="673" s="81" customFormat="1" x14ac:dyDescent="0.3"/>
    <row r="674" s="81" customFormat="1" x14ac:dyDescent="0.3"/>
    <row r="675" s="81" customFormat="1" x14ac:dyDescent="0.3"/>
    <row r="676" s="81" customFormat="1" x14ac:dyDescent="0.3"/>
    <row r="677" s="81" customFormat="1" x14ac:dyDescent="0.3"/>
    <row r="678" s="81" customFormat="1" x14ac:dyDescent="0.3"/>
    <row r="679" s="81" customFormat="1" x14ac:dyDescent="0.3"/>
    <row r="680" s="81" customFormat="1" x14ac:dyDescent="0.3"/>
    <row r="681" s="81" customFormat="1" x14ac:dyDescent="0.3"/>
    <row r="682" s="81" customFormat="1" x14ac:dyDescent="0.3"/>
    <row r="683" s="81" customFormat="1" x14ac:dyDescent="0.3"/>
    <row r="684" s="81" customFormat="1" x14ac:dyDescent="0.3"/>
    <row r="685" s="81" customFormat="1" x14ac:dyDescent="0.3"/>
    <row r="686" s="81" customFormat="1" x14ac:dyDescent="0.3"/>
    <row r="687" s="81" customFormat="1" x14ac:dyDescent="0.3"/>
    <row r="688" s="81" customFormat="1" x14ac:dyDescent="0.3"/>
    <row r="689" s="81" customFormat="1" x14ac:dyDescent="0.3"/>
    <row r="690" s="81" customFormat="1" x14ac:dyDescent="0.3"/>
    <row r="691" s="81" customFormat="1" x14ac:dyDescent="0.3"/>
    <row r="692" s="81" customFormat="1" x14ac:dyDescent="0.3"/>
    <row r="693" s="81" customFormat="1" x14ac:dyDescent="0.3"/>
    <row r="694" s="81" customFormat="1" x14ac:dyDescent="0.3"/>
    <row r="695" s="81" customFormat="1" x14ac:dyDescent="0.3"/>
    <row r="696" s="81" customFormat="1" x14ac:dyDescent="0.3"/>
    <row r="697" s="81" customFormat="1" x14ac:dyDescent="0.3"/>
    <row r="698" s="81" customFormat="1" x14ac:dyDescent="0.3"/>
    <row r="699" s="81" customFormat="1" x14ac:dyDescent="0.3"/>
    <row r="700" s="81" customFormat="1" x14ac:dyDescent="0.3"/>
    <row r="701" s="81" customFormat="1" x14ac:dyDescent="0.3"/>
    <row r="702" s="81" customFormat="1" x14ac:dyDescent="0.3"/>
    <row r="703" s="81" customFormat="1" x14ac:dyDescent="0.3"/>
    <row r="704" s="81" customFormat="1" x14ac:dyDescent="0.3"/>
    <row r="705" s="81" customFormat="1" x14ac:dyDescent="0.3"/>
    <row r="706" s="81" customFormat="1" x14ac:dyDescent="0.3"/>
    <row r="707" s="81" customFormat="1" x14ac:dyDescent="0.3"/>
    <row r="708" s="81" customFormat="1" x14ac:dyDescent="0.3"/>
    <row r="709" s="81" customFormat="1" x14ac:dyDescent="0.3"/>
    <row r="710" s="81" customFormat="1" x14ac:dyDescent="0.3"/>
    <row r="711" s="81" customFormat="1" x14ac:dyDescent="0.3"/>
    <row r="712" s="81" customFormat="1" x14ac:dyDescent="0.3"/>
    <row r="713" s="81" customFormat="1" x14ac:dyDescent="0.3"/>
    <row r="714" s="81" customFormat="1" x14ac:dyDescent="0.3"/>
    <row r="715" s="81" customFormat="1" x14ac:dyDescent="0.3"/>
    <row r="716" s="81" customFormat="1" x14ac:dyDescent="0.3"/>
    <row r="717" s="81" customFormat="1" x14ac:dyDescent="0.3"/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B610"/>
  <sheetViews>
    <sheetView topLeftCell="N12" zoomScale="80" zoomScaleNormal="80" workbookViewId="0">
      <selection activeCell="C7" sqref="C7:R22"/>
    </sheetView>
  </sheetViews>
  <sheetFormatPr defaultColWidth="11.44140625" defaultRowHeight="14.4" x14ac:dyDescent="0.3"/>
  <cols>
    <col min="1" max="1" width="2.6640625" style="81" customWidth="1"/>
    <col min="2" max="2" width="30.6640625" style="63" customWidth="1"/>
    <col min="3" max="18" width="12.6640625" style="63" customWidth="1"/>
    <col min="19" max="106" width="11.44140625" style="81" customWidth="1"/>
    <col min="107" max="16384" width="11.44140625" style="63"/>
  </cols>
  <sheetData>
    <row r="1" spans="1:106" s="81" customFormat="1" ht="15.75" thickBot="1" x14ac:dyDescent="0.3"/>
    <row r="2" spans="1:106" ht="21.9" customHeight="1" thickTop="1" thickBot="1" x14ac:dyDescent="0.35">
      <c r="B2" s="271" t="s">
        <v>308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</row>
    <row r="3" spans="1:106" ht="21.9" customHeight="1" thickTop="1" thickBot="1" x14ac:dyDescent="0.35">
      <c r="B3" s="274" t="s">
        <v>252</v>
      </c>
      <c r="C3" s="285" t="s">
        <v>39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65" t="s">
        <v>31</v>
      </c>
    </row>
    <row r="4" spans="1:106" ht="21.9" customHeight="1" thickTop="1" thickBot="1" x14ac:dyDescent="0.35">
      <c r="B4" s="310"/>
      <c r="C4" s="290" t="s">
        <v>40</v>
      </c>
      <c r="D4" s="285"/>
      <c r="E4" s="285"/>
      <c r="F4" s="285"/>
      <c r="G4" s="295"/>
      <c r="H4" s="290" t="s">
        <v>41</v>
      </c>
      <c r="I4" s="285"/>
      <c r="J4" s="285"/>
      <c r="K4" s="285"/>
      <c r="L4" s="295"/>
      <c r="M4" s="290" t="s">
        <v>42</v>
      </c>
      <c r="N4" s="285"/>
      <c r="O4" s="285"/>
      <c r="P4" s="285"/>
      <c r="Q4" s="295"/>
      <c r="R4" s="266"/>
    </row>
    <row r="5" spans="1:106" ht="21.9" customHeight="1" thickTop="1" thickBot="1" x14ac:dyDescent="0.35">
      <c r="B5" s="310"/>
      <c r="C5" s="290" t="s">
        <v>81</v>
      </c>
      <c r="D5" s="285"/>
      <c r="E5" s="285"/>
      <c r="F5" s="295"/>
      <c r="G5" s="274" t="s">
        <v>31</v>
      </c>
      <c r="H5" s="290" t="s">
        <v>81</v>
      </c>
      <c r="I5" s="285"/>
      <c r="J5" s="285"/>
      <c r="K5" s="295"/>
      <c r="L5" s="274" t="s">
        <v>31</v>
      </c>
      <c r="M5" s="290" t="s">
        <v>81</v>
      </c>
      <c r="N5" s="285"/>
      <c r="O5" s="285"/>
      <c r="P5" s="295"/>
      <c r="Q5" s="275" t="s">
        <v>31</v>
      </c>
      <c r="R5" s="266"/>
    </row>
    <row r="6" spans="1:106" ht="39" customHeight="1" thickTop="1" thickBot="1" x14ac:dyDescent="0.35">
      <c r="B6" s="311"/>
      <c r="C6" s="84" t="s">
        <v>33</v>
      </c>
      <c r="D6" s="86" t="s">
        <v>194</v>
      </c>
      <c r="E6" s="86" t="s">
        <v>195</v>
      </c>
      <c r="F6" s="145" t="s">
        <v>34</v>
      </c>
      <c r="G6" s="311"/>
      <c r="H6" s="84" t="s">
        <v>33</v>
      </c>
      <c r="I6" s="86" t="s">
        <v>194</v>
      </c>
      <c r="J6" s="86" t="s">
        <v>195</v>
      </c>
      <c r="K6" s="145" t="s">
        <v>34</v>
      </c>
      <c r="L6" s="311"/>
      <c r="M6" s="84" t="s">
        <v>33</v>
      </c>
      <c r="N6" s="86" t="s">
        <v>194</v>
      </c>
      <c r="O6" s="86" t="s">
        <v>195</v>
      </c>
      <c r="P6" s="145" t="s">
        <v>34</v>
      </c>
      <c r="Q6" s="311"/>
      <c r="R6" s="267"/>
    </row>
    <row r="7" spans="1:106" ht="21.9" customHeight="1" thickTop="1" thickBot="1" x14ac:dyDescent="0.3">
      <c r="B7" s="215" t="s">
        <v>102</v>
      </c>
      <c r="C7" s="233">
        <v>9.3394077448747156E-2</v>
      </c>
      <c r="D7" s="234">
        <v>0.16751638747268754</v>
      </c>
      <c r="E7" s="234">
        <v>0.36363636363636365</v>
      </c>
      <c r="F7" s="219">
        <v>0</v>
      </c>
      <c r="G7" s="235">
        <v>0.13969938107869143</v>
      </c>
      <c r="H7" s="233">
        <v>0.10322419395151212</v>
      </c>
      <c r="I7" s="234">
        <v>0.14177511533429732</v>
      </c>
      <c r="J7" s="234">
        <v>0.16911764705882354</v>
      </c>
      <c r="K7" s="219">
        <v>0</v>
      </c>
      <c r="L7" s="235">
        <v>0.12927691114366974</v>
      </c>
      <c r="M7" s="233">
        <v>7.5294748124330124E-2</v>
      </c>
      <c r="N7" s="234">
        <v>0.10510292838503914</v>
      </c>
      <c r="O7" s="234">
        <v>8.1272084805653705E-2</v>
      </c>
      <c r="P7" s="219">
        <v>0</v>
      </c>
      <c r="Q7" s="235">
        <v>9.3953737608287929E-2</v>
      </c>
      <c r="R7" s="235">
        <v>0.11913268784944771</v>
      </c>
    </row>
    <row r="8" spans="1:106" ht="21.9" customHeight="1" thickTop="1" x14ac:dyDescent="0.25">
      <c r="B8" s="221" t="s">
        <v>103</v>
      </c>
      <c r="C8" s="236">
        <v>7.9726651480637817E-2</v>
      </c>
      <c r="D8" s="237">
        <v>0.13401310997815002</v>
      </c>
      <c r="E8" s="237">
        <v>0</v>
      </c>
      <c r="F8" s="238">
        <v>0</v>
      </c>
      <c r="G8" s="93">
        <v>0.11229000884173299</v>
      </c>
      <c r="H8" s="236">
        <v>6.9857535616095978E-2</v>
      </c>
      <c r="I8" s="237">
        <v>0.10996350616263857</v>
      </c>
      <c r="J8" s="237">
        <v>5.7352941176470586E-2</v>
      </c>
      <c r="K8" s="238">
        <v>0</v>
      </c>
      <c r="L8" s="93">
        <v>9.45876066534517E-2</v>
      </c>
      <c r="M8" s="236">
        <v>6.6184351554126469E-2</v>
      </c>
      <c r="N8" s="237">
        <v>9.8869237460133375E-2</v>
      </c>
      <c r="O8" s="237">
        <v>7.9505300353356886E-2</v>
      </c>
      <c r="P8" s="238">
        <v>0</v>
      </c>
      <c r="Q8" s="239">
        <v>8.6987585960525138E-2</v>
      </c>
      <c r="R8" s="93">
        <v>9.3358789035865267E-2</v>
      </c>
    </row>
    <row r="9" spans="1:106" ht="21.9" customHeight="1" x14ac:dyDescent="0.25">
      <c r="B9" s="221" t="s">
        <v>104</v>
      </c>
      <c r="C9" s="236">
        <v>5.4669703872437359E-2</v>
      </c>
      <c r="D9" s="237">
        <v>4.0058266569555717E-2</v>
      </c>
      <c r="E9" s="237">
        <v>9.0909090909090912E-2</v>
      </c>
      <c r="F9" s="238">
        <v>0</v>
      </c>
      <c r="G9" s="93">
        <v>4.5977011494252873E-2</v>
      </c>
      <c r="H9" s="236">
        <v>3.7990502374406397E-2</v>
      </c>
      <c r="I9" s="237">
        <v>3.4565861047992842E-2</v>
      </c>
      <c r="J9" s="237">
        <v>2.0588235294117647E-2</v>
      </c>
      <c r="K9" s="238">
        <v>0</v>
      </c>
      <c r="L9" s="93">
        <v>3.5335689045936397E-2</v>
      </c>
      <c r="M9" s="236">
        <v>3.7513397642015008E-2</v>
      </c>
      <c r="N9" s="237">
        <v>4.4795592925485649E-2</v>
      </c>
      <c r="O9" s="237">
        <v>1.4134275618374558E-2</v>
      </c>
      <c r="P9" s="238">
        <v>0</v>
      </c>
      <c r="Q9" s="239">
        <v>4.081450388496919E-2</v>
      </c>
      <c r="R9" s="93">
        <v>3.7665348424928406E-2</v>
      </c>
    </row>
    <row r="10" spans="1:106" ht="21.9" customHeight="1" x14ac:dyDescent="0.25">
      <c r="B10" s="221" t="s">
        <v>105</v>
      </c>
      <c r="C10" s="236">
        <v>8.3143507972665148E-2</v>
      </c>
      <c r="D10" s="237">
        <v>0.10487982520029134</v>
      </c>
      <c r="E10" s="237">
        <v>0</v>
      </c>
      <c r="F10" s="238">
        <v>0</v>
      </c>
      <c r="G10" s="93">
        <v>9.5932802829354555E-2</v>
      </c>
      <c r="H10" s="236">
        <v>7.8730317420644833E-2</v>
      </c>
      <c r="I10" s="237">
        <v>8.4693245197273295E-2</v>
      </c>
      <c r="J10" s="237">
        <v>3.8235294117647062E-2</v>
      </c>
      <c r="K10" s="238">
        <v>0</v>
      </c>
      <c r="L10" s="93">
        <v>8.1272084805653705E-2</v>
      </c>
      <c r="M10" s="236">
        <v>7.6366559485530547E-2</v>
      </c>
      <c r="N10" s="237">
        <v>9.147579008408234E-2</v>
      </c>
      <c r="O10" s="237">
        <v>6.7137809187279157E-2</v>
      </c>
      <c r="P10" s="238">
        <v>0</v>
      </c>
      <c r="Q10" s="239">
        <v>8.5201393230329547E-2</v>
      </c>
      <c r="R10" s="93">
        <v>8.3376517114414295E-2</v>
      </c>
    </row>
    <row r="11" spans="1:106" ht="21.9" customHeight="1" x14ac:dyDescent="0.25">
      <c r="B11" s="221" t="s">
        <v>106</v>
      </c>
      <c r="C11" s="236">
        <v>3.3029612756264239E-2</v>
      </c>
      <c r="D11" s="237">
        <v>4.0786598689002182E-2</v>
      </c>
      <c r="E11" s="237">
        <v>0</v>
      </c>
      <c r="F11" s="238">
        <v>0</v>
      </c>
      <c r="G11" s="93">
        <v>3.757736516357206E-2</v>
      </c>
      <c r="H11" s="236">
        <v>3.0992251937015745E-2</v>
      </c>
      <c r="I11" s="237">
        <v>4.6478000413137779E-2</v>
      </c>
      <c r="J11" s="237">
        <v>1.4705882352941176E-2</v>
      </c>
      <c r="K11" s="238">
        <v>0</v>
      </c>
      <c r="L11" s="93">
        <v>4.0205119365681288E-2</v>
      </c>
      <c r="M11" s="236">
        <v>3.0278670953912113E-2</v>
      </c>
      <c r="N11" s="237">
        <v>4.8419831835314585E-2</v>
      </c>
      <c r="O11" s="237">
        <v>3.0035335689045935E-2</v>
      </c>
      <c r="P11" s="238">
        <v>1</v>
      </c>
      <c r="Q11" s="239">
        <v>4.1528980977047422E-2</v>
      </c>
      <c r="R11" s="93">
        <v>4.0447293058775396E-2</v>
      </c>
    </row>
    <row r="12" spans="1:106" ht="21.9" customHeight="1" thickBot="1" x14ac:dyDescent="0.3">
      <c r="B12" s="221" t="s">
        <v>107</v>
      </c>
      <c r="C12" s="236">
        <v>0.12072892938496584</v>
      </c>
      <c r="D12" s="237">
        <v>0.101238164603059</v>
      </c>
      <c r="E12" s="237">
        <v>0</v>
      </c>
      <c r="F12" s="238">
        <v>0</v>
      </c>
      <c r="G12" s="93">
        <v>0.10831122900088418</v>
      </c>
      <c r="H12" s="236">
        <v>6.6733316670832293E-2</v>
      </c>
      <c r="I12" s="237">
        <v>5.5773600495765338E-2</v>
      </c>
      <c r="J12" s="237">
        <v>2.9411764705882353E-2</v>
      </c>
      <c r="K12" s="238">
        <v>0</v>
      </c>
      <c r="L12" s="93">
        <v>5.8777902266655177E-2</v>
      </c>
      <c r="M12" s="236">
        <v>6.6988210075026797E-2</v>
      </c>
      <c r="N12" s="237">
        <v>6.3206726587416648E-2</v>
      </c>
      <c r="O12" s="237">
        <v>3.8869257950530034E-2</v>
      </c>
      <c r="P12" s="238">
        <v>0</v>
      </c>
      <c r="Q12" s="239">
        <v>6.3231222648923821E-2</v>
      </c>
      <c r="R12" s="93">
        <v>6.3193781535524338E-2</v>
      </c>
    </row>
    <row r="13" spans="1:106" s="70" customFormat="1" ht="21.9" customHeight="1" thickTop="1" thickBot="1" x14ac:dyDescent="0.3">
      <c r="A13" s="240"/>
      <c r="B13" s="215" t="s">
        <v>108</v>
      </c>
      <c r="C13" s="233">
        <v>0.3712984054669704</v>
      </c>
      <c r="D13" s="234">
        <v>0.42097596504005824</v>
      </c>
      <c r="E13" s="234">
        <v>9.0909090909090912E-2</v>
      </c>
      <c r="F13" s="219">
        <v>0</v>
      </c>
      <c r="G13" s="235">
        <v>0.40008841732979666</v>
      </c>
      <c r="H13" s="233">
        <v>0.28430392401899524</v>
      </c>
      <c r="I13" s="234">
        <v>0.33147421331680782</v>
      </c>
      <c r="J13" s="234">
        <v>0.16029411764705884</v>
      </c>
      <c r="K13" s="219">
        <v>0</v>
      </c>
      <c r="L13" s="235">
        <v>0.31017840213737824</v>
      </c>
      <c r="M13" s="233">
        <v>0.27733118971061094</v>
      </c>
      <c r="N13" s="234">
        <v>0.34676717889243258</v>
      </c>
      <c r="O13" s="234">
        <v>0.22968197879858657</v>
      </c>
      <c r="P13" s="219">
        <v>1</v>
      </c>
      <c r="Q13" s="235">
        <v>0.31776368670179511</v>
      </c>
      <c r="R13" s="235">
        <v>0.31804172916950768</v>
      </c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</row>
    <row r="14" spans="1:106" ht="21.9" customHeight="1" thickTop="1" x14ac:dyDescent="0.25">
      <c r="B14" s="221" t="s">
        <v>109</v>
      </c>
      <c r="C14" s="236">
        <v>1.1389521640091117E-2</v>
      </c>
      <c r="D14" s="237">
        <v>2.1121631463947559E-2</v>
      </c>
      <c r="E14" s="237">
        <v>0</v>
      </c>
      <c r="F14" s="238">
        <v>0</v>
      </c>
      <c r="G14" s="93">
        <v>1.7241379310344827E-2</v>
      </c>
      <c r="H14" s="236">
        <v>1.2246938265433641E-2</v>
      </c>
      <c r="I14" s="237">
        <v>2.3755422433381534E-2</v>
      </c>
      <c r="J14" s="237">
        <v>1.7647058823529412E-2</v>
      </c>
      <c r="K14" s="238">
        <v>0</v>
      </c>
      <c r="L14" s="93">
        <v>1.9606998190123244E-2</v>
      </c>
      <c r="M14" s="236">
        <v>1.5809217577706324E-2</v>
      </c>
      <c r="N14" s="237">
        <v>1.6671498985213105E-2</v>
      </c>
      <c r="O14" s="237">
        <v>1.2367491166077738E-2</v>
      </c>
      <c r="P14" s="238">
        <v>0</v>
      </c>
      <c r="Q14" s="239">
        <v>1.6165044208270071E-2</v>
      </c>
      <c r="R14" s="93">
        <v>1.8409927723987453E-2</v>
      </c>
    </row>
    <row r="15" spans="1:106" ht="21.9" customHeight="1" x14ac:dyDescent="0.25">
      <c r="B15" s="221" t="s">
        <v>110</v>
      </c>
      <c r="C15" s="236">
        <v>7.7448747152619596E-2</v>
      </c>
      <c r="D15" s="237">
        <v>0.1412964311726147</v>
      </c>
      <c r="E15" s="237">
        <v>0.27272727272727271</v>
      </c>
      <c r="F15" s="238">
        <v>0</v>
      </c>
      <c r="G15" s="93">
        <v>0.11715296198054818</v>
      </c>
      <c r="H15" s="236">
        <v>8.2354411397150717E-2</v>
      </c>
      <c r="I15" s="237">
        <v>0.12986297596915239</v>
      </c>
      <c r="J15" s="237">
        <v>0.125</v>
      </c>
      <c r="K15" s="238">
        <v>0</v>
      </c>
      <c r="L15" s="93">
        <v>0.11333275876928381</v>
      </c>
      <c r="M15" s="236">
        <v>7.5026795284030015E-2</v>
      </c>
      <c r="N15" s="237">
        <v>0.11394607132502174</v>
      </c>
      <c r="O15" s="237">
        <v>0.12720848056537101</v>
      </c>
      <c r="P15" s="238">
        <v>0</v>
      </c>
      <c r="Q15" s="239">
        <v>0.10163436634812896</v>
      </c>
      <c r="R15" s="93">
        <v>0.10999590890495023</v>
      </c>
    </row>
    <row r="16" spans="1:106" ht="21.9" customHeight="1" x14ac:dyDescent="0.3">
      <c r="B16" s="221" t="s">
        <v>111</v>
      </c>
      <c r="C16" s="236">
        <v>9.6810933940774488E-2</v>
      </c>
      <c r="D16" s="237">
        <v>9.7596504005826659E-2</v>
      </c>
      <c r="E16" s="237">
        <v>0</v>
      </c>
      <c r="F16" s="238">
        <v>0</v>
      </c>
      <c r="G16" s="93">
        <v>9.6816976127320958E-2</v>
      </c>
      <c r="H16" s="236">
        <v>9.7725568607848035E-2</v>
      </c>
      <c r="I16" s="237">
        <v>0.10700268539557943</v>
      </c>
      <c r="J16" s="237">
        <v>0.10147058823529412</v>
      </c>
      <c r="K16" s="238">
        <v>1</v>
      </c>
      <c r="L16" s="93">
        <v>0.10368008273722314</v>
      </c>
      <c r="M16" s="236">
        <v>9.0300107181136124E-2</v>
      </c>
      <c r="N16" s="237">
        <v>0.10495795882864599</v>
      </c>
      <c r="O16" s="237">
        <v>0.10424028268551237</v>
      </c>
      <c r="P16" s="238">
        <v>0</v>
      </c>
      <c r="Q16" s="239">
        <v>0.10002679289095294</v>
      </c>
      <c r="R16" s="93">
        <v>0.10214100640938224</v>
      </c>
    </row>
    <row r="17" spans="1:106" ht="21.9" customHeight="1" x14ac:dyDescent="0.25">
      <c r="B17" s="221" t="s">
        <v>112</v>
      </c>
      <c r="C17" s="236">
        <v>3.9863325740318908E-2</v>
      </c>
      <c r="D17" s="237">
        <v>2.4763292061179897E-2</v>
      </c>
      <c r="E17" s="237">
        <v>0</v>
      </c>
      <c r="F17" s="238">
        <v>0</v>
      </c>
      <c r="G17" s="93">
        <v>3.0503978779840849E-2</v>
      </c>
      <c r="H17" s="236">
        <v>2.1119720069982504E-2</v>
      </c>
      <c r="I17" s="237">
        <v>2.2516009089031192E-2</v>
      </c>
      <c r="J17" s="237">
        <v>1.9117647058823531E-2</v>
      </c>
      <c r="K17" s="238">
        <v>0</v>
      </c>
      <c r="L17" s="93">
        <v>2.1933982590709299E-2</v>
      </c>
      <c r="M17" s="236">
        <v>2.0364415862808145E-2</v>
      </c>
      <c r="N17" s="237">
        <v>2.102058567700783E-2</v>
      </c>
      <c r="O17" s="237">
        <v>1.7667844522968199E-2</v>
      </c>
      <c r="P17" s="238">
        <v>0</v>
      </c>
      <c r="Q17" s="239">
        <v>2.0630526033759044E-2</v>
      </c>
      <c r="R17" s="93">
        <v>2.2064639301786444E-2</v>
      </c>
    </row>
    <row r="18" spans="1:106" ht="21.9" customHeight="1" thickBot="1" x14ac:dyDescent="0.3">
      <c r="B18" s="221" t="s">
        <v>113</v>
      </c>
      <c r="C18" s="236">
        <v>2.2779043280182234E-2</v>
      </c>
      <c r="D18" s="237">
        <v>3.8601602330662781E-2</v>
      </c>
      <c r="E18" s="237">
        <v>9.0909090909090912E-2</v>
      </c>
      <c r="F18" s="238">
        <v>0</v>
      </c>
      <c r="G18" s="93">
        <v>3.2714412024756855E-2</v>
      </c>
      <c r="H18" s="236">
        <v>2.6368407898025494E-2</v>
      </c>
      <c r="I18" s="237">
        <v>3.924808923776079E-2</v>
      </c>
      <c r="J18" s="237">
        <v>3.3823529411764704E-2</v>
      </c>
      <c r="K18" s="238">
        <v>0</v>
      </c>
      <c r="L18" s="93">
        <v>3.4646212186503489E-2</v>
      </c>
      <c r="M18" s="236">
        <v>3.3494105037513398E-2</v>
      </c>
      <c r="N18" s="237">
        <v>4.0301536677297765E-2</v>
      </c>
      <c r="O18" s="237">
        <v>3.8869257950530034E-2</v>
      </c>
      <c r="P18" s="238">
        <v>0</v>
      </c>
      <c r="Q18" s="239">
        <v>3.7956595516656248E-2</v>
      </c>
      <c r="R18" s="93">
        <v>3.5537978999045414E-2</v>
      </c>
    </row>
    <row r="19" spans="1:106" s="70" customFormat="1" ht="21.9" customHeight="1" thickTop="1" thickBot="1" x14ac:dyDescent="0.3">
      <c r="A19" s="240"/>
      <c r="B19" s="215" t="s">
        <v>114</v>
      </c>
      <c r="C19" s="233">
        <v>0.24829157175398633</v>
      </c>
      <c r="D19" s="234">
        <v>0.3233794610342316</v>
      </c>
      <c r="E19" s="234">
        <v>0.36363636363636365</v>
      </c>
      <c r="F19" s="219">
        <v>0</v>
      </c>
      <c r="G19" s="235">
        <v>0.29442970822281167</v>
      </c>
      <c r="H19" s="233">
        <v>0.23981504623844038</v>
      </c>
      <c r="I19" s="234">
        <v>0.3223851821249053</v>
      </c>
      <c r="J19" s="234">
        <v>0.29705882352941176</v>
      </c>
      <c r="K19" s="219">
        <v>1</v>
      </c>
      <c r="L19" s="235">
        <v>0.29320003447384296</v>
      </c>
      <c r="M19" s="233">
        <v>0.234994640943194</v>
      </c>
      <c r="N19" s="234">
        <v>0.29689765149318642</v>
      </c>
      <c r="O19" s="234">
        <v>0.30035335689045939</v>
      </c>
      <c r="P19" s="219">
        <v>0</v>
      </c>
      <c r="Q19" s="235">
        <v>0.27641332499776727</v>
      </c>
      <c r="R19" s="235">
        <v>0.28814946133915176</v>
      </c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240"/>
      <c r="CK19" s="240"/>
      <c r="CL19" s="240"/>
      <c r="CM19" s="240"/>
      <c r="CN19" s="240"/>
      <c r="CO19" s="240"/>
      <c r="CP19" s="240"/>
      <c r="CQ19" s="240"/>
      <c r="CR19" s="240"/>
      <c r="CS19" s="240"/>
      <c r="CT19" s="240"/>
      <c r="CU19" s="240"/>
      <c r="CV19" s="240"/>
      <c r="CW19" s="240"/>
      <c r="CX19" s="240"/>
      <c r="CY19" s="240"/>
      <c r="CZ19" s="240"/>
      <c r="DA19" s="240"/>
      <c r="DB19" s="240"/>
    </row>
    <row r="20" spans="1:106" ht="21.9" customHeight="1" thickTop="1" x14ac:dyDescent="0.25">
      <c r="B20" s="221" t="s">
        <v>115</v>
      </c>
      <c r="C20" s="236">
        <v>1.1389521640091116E-3</v>
      </c>
      <c r="D20" s="237">
        <v>2.9133284777858705E-3</v>
      </c>
      <c r="E20" s="237">
        <v>0</v>
      </c>
      <c r="F20" s="238">
        <v>0</v>
      </c>
      <c r="G20" s="93">
        <v>2.2104332449160036E-3</v>
      </c>
      <c r="H20" s="236">
        <v>1.999500124968758E-3</v>
      </c>
      <c r="I20" s="237">
        <v>1.5148385319837499E-3</v>
      </c>
      <c r="J20" s="237">
        <v>1.4705882352941176E-3</v>
      </c>
      <c r="K20" s="238">
        <v>0</v>
      </c>
      <c r="L20" s="93">
        <v>1.6805998448677067E-3</v>
      </c>
      <c r="M20" s="236">
        <v>1.8756698821007502E-3</v>
      </c>
      <c r="N20" s="237">
        <v>1.3047260075384169E-3</v>
      </c>
      <c r="O20" s="237">
        <v>0</v>
      </c>
      <c r="P20" s="238">
        <v>0</v>
      </c>
      <c r="Q20" s="239">
        <v>1.4289541841564705E-3</v>
      </c>
      <c r="R20" s="93">
        <v>1.636438019909996E-3</v>
      </c>
    </row>
    <row r="21" spans="1:106" ht="21.9" customHeight="1" thickBot="1" x14ac:dyDescent="0.3">
      <c r="B21" s="221" t="s">
        <v>38</v>
      </c>
      <c r="C21" s="236">
        <v>0.28587699316628701</v>
      </c>
      <c r="D21" s="237">
        <v>8.5214857975236702E-2</v>
      </c>
      <c r="E21" s="237">
        <v>0.18181818181818182</v>
      </c>
      <c r="F21" s="238">
        <v>0</v>
      </c>
      <c r="G21" s="93">
        <v>0.16357206012378425</v>
      </c>
      <c r="H21" s="236">
        <v>0.3706573356660835</v>
      </c>
      <c r="I21" s="237">
        <v>0.20285065069200578</v>
      </c>
      <c r="J21" s="237">
        <v>0.37205882352941178</v>
      </c>
      <c r="K21" s="238">
        <v>0</v>
      </c>
      <c r="L21" s="93">
        <v>0.26566405240024132</v>
      </c>
      <c r="M21" s="236">
        <v>0.41050375133976419</v>
      </c>
      <c r="N21" s="237">
        <v>0.24992751522180343</v>
      </c>
      <c r="O21" s="237">
        <v>0.38869257950530034</v>
      </c>
      <c r="P21" s="238">
        <v>0</v>
      </c>
      <c r="Q21" s="239">
        <v>0.31044029650799321</v>
      </c>
      <c r="R21" s="93">
        <v>0.27303968362198283</v>
      </c>
    </row>
    <row r="22" spans="1:106" ht="21.9" customHeight="1" thickTop="1" thickBot="1" x14ac:dyDescent="0.3">
      <c r="B22" s="231" t="s">
        <v>31</v>
      </c>
      <c r="C22" s="165">
        <v>1</v>
      </c>
      <c r="D22" s="166">
        <v>1</v>
      </c>
      <c r="E22" s="166">
        <v>1</v>
      </c>
      <c r="F22" s="103">
        <v>0</v>
      </c>
      <c r="G22" s="167">
        <v>1</v>
      </c>
      <c r="H22" s="165">
        <v>1</v>
      </c>
      <c r="I22" s="166">
        <v>1</v>
      </c>
      <c r="J22" s="166">
        <v>1</v>
      </c>
      <c r="K22" s="103">
        <v>1</v>
      </c>
      <c r="L22" s="167">
        <v>1</v>
      </c>
      <c r="M22" s="165">
        <v>1</v>
      </c>
      <c r="N22" s="166">
        <v>1</v>
      </c>
      <c r="O22" s="166">
        <v>1</v>
      </c>
      <c r="P22" s="103">
        <v>1</v>
      </c>
      <c r="Q22" s="167">
        <v>1</v>
      </c>
      <c r="R22" s="167">
        <v>0.99999999999999989</v>
      </c>
    </row>
    <row r="23" spans="1:106" s="81" customFormat="1" ht="21.9" customHeight="1" thickTop="1" thickBot="1" x14ac:dyDescent="0.3">
      <c r="B23" s="226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1:106" s="81" customFormat="1" ht="21.9" customHeight="1" thickTop="1" x14ac:dyDescent="0.25">
      <c r="B24" s="119" t="s">
        <v>217</v>
      </c>
      <c r="C24" s="120"/>
      <c r="D24" s="121"/>
      <c r="E24" s="143"/>
      <c r="F24" s="175"/>
      <c r="G24" s="122"/>
      <c r="H24" s="122"/>
      <c r="I24" s="122"/>
      <c r="J24" s="175"/>
      <c r="K24" s="122"/>
      <c r="L24" s="122"/>
    </row>
    <row r="25" spans="1:106" s="81" customFormat="1" ht="21.9" customHeight="1" thickBot="1" x14ac:dyDescent="0.35">
      <c r="B25" s="124" t="s">
        <v>249</v>
      </c>
      <c r="C25" s="125"/>
      <c r="D25" s="126"/>
      <c r="E25" s="143"/>
      <c r="F25" s="122"/>
      <c r="G25" s="122"/>
      <c r="H25" s="122"/>
      <c r="I25" s="122"/>
      <c r="J25" s="122"/>
      <c r="K25" s="122"/>
      <c r="L25" s="122"/>
    </row>
    <row r="26" spans="1:106" s="81" customFormat="1" ht="15" thickTop="1" x14ac:dyDescent="0.3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</row>
    <row r="27" spans="1:106" s="81" customFormat="1" x14ac:dyDescent="0.3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06" s="81" customFormat="1" x14ac:dyDescent="0.3"/>
    <row r="29" spans="1:106" s="81" customFormat="1" x14ac:dyDescent="0.3"/>
    <row r="30" spans="1:106" s="81" customFormat="1" x14ac:dyDescent="0.3"/>
    <row r="31" spans="1:106" s="81" customFormat="1" x14ac:dyDescent="0.3"/>
    <row r="32" spans="1:106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J617"/>
  <sheetViews>
    <sheetView topLeftCell="L11" zoomScale="80" zoomScaleNormal="80" workbookViewId="0">
      <selection activeCell="C6" sqref="C6:P21"/>
    </sheetView>
  </sheetViews>
  <sheetFormatPr defaultColWidth="11.44140625" defaultRowHeight="14.4" x14ac:dyDescent="0.3"/>
  <cols>
    <col min="1" max="1" width="2.6640625" style="81" customWidth="1"/>
    <col min="2" max="2" width="30.44140625" style="63" customWidth="1"/>
    <col min="3" max="16" width="12.6640625" style="63" customWidth="1"/>
    <col min="17" max="19" width="15.33203125" style="81" customWidth="1"/>
    <col min="20" max="140" width="11.44140625" style="81" customWidth="1"/>
    <col min="141" max="16384" width="11.44140625" style="63"/>
  </cols>
  <sheetData>
    <row r="1" spans="2:17" s="81" customFormat="1" ht="15.75" thickBot="1" x14ac:dyDescent="0.3"/>
    <row r="2" spans="2:17" ht="21.9" customHeight="1" thickTop="1" thickBot="1" x14ac:dyDescent="0.35">
      <c r="B2" s="271" t="s">
        <v>309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</row>
    <row r="3" spans="2:17" ht="21.9" customHeight="1" thickTop="1" thickBot="1" x14ac:dyDescent="0.35">
      <c r="B3" s="274" t="s">
        <v>252</v>
      </c>
      <c r="C3" s="285" t="s">
        <v>197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95"/>
    </row>
    <row r="4" spans="2:17" ht="21.9" customHeight="1" thickTop="1" thickBot="1" x14ac:dyDescent="0.35">
      <c r="B4" s="310"/>
      <c r="C4" s="290" t="s">
        <v>198</v>
      </c>
      <c r="D4" s="291"/>
      <c r="E4" s="292" t="s">
        <v>199</v>
      </c>
      <c r="F4" s="291"/>
      <c r="G4" s="292" t="s">
        <v>200</v>
      </c>
      <c r="H4" s="291"/>
      <c r="I4" s="292" t="s">
        <v>201</v>
      </c>
      <c r="J4" s="291"/>
      <c r="K4" s="292" t="s">
        <v>202</v>
      </c>
      <c r="L4" s="291"/>
      <c r="M4" s="285" t="s">
        <v>203</v>
      </c>
      <c r="N4" s="285"/>
      <c r="O4" s="345" t="s">
        <v>31</v>
      </c>
      <c r="P4" s="346"/>
    </row>
    <row r="5" spans="2:17" ht="21.9" customHeight="1" thickTop="1" thickBot="1" x14ac:dyDescent="0.35">
      <c r="B5" s="311"/>
      <c r="C5" s="84" t="s">
        <v>4</v>
      </c>
      <c r="D5" s="241" t="s">
        <v>5</v>
      </c>
      <c r="E5" s="86" t="s">
        <v>4</v>
      </c>
      <c r="F5" s="241" t="s">
        <v>5</v>
      </c>
      <c r="G5" s="86" t="s">
        <v>4</v>
      </c>
      <c r="H5" s="241" t="s">
        <v>5</v>
      </c>
      <c r="I5" s="86" t="s">
        <v>4</v>
      </c>
      <c r="J5" s="241" t="s">
        <v>5</v>
      </c>
      <c r="K5" s="86" t="s">
        <v>4</v>
      </c>
      <c r="L5" s="241" t="s">
        <v>5</v>
      </c>
      <c r="M5" s="86" t="s">
        <v>4</v>
      </c>
      <c r="N5" s="181" t="s">
        <v>5</v>
      </c>
      <c r="O5" s="84" t="s">
        <v>4</v>
      </c>
      <c r="P5" s="242" t="s">
        <v>5</v>
      </c>
    </row>
    <row r="6" spans="2:17" ht="21.9" customHeight="1" thickTop="1" thickBot="1" x14ac:dyDescent="0.3">
      <c r="B6" s="215" t="s">
        <v>102</v>
      </c>
      <c r="C6" s="216">
        <v>312</v>
      </c>
      <c r="D6" s="217">
        <v>0.17002724795640328</v>
      </c>
      <c r="E6" s="218">
        <v>1918</v>
      </c>
      <c r="F6" s="217">
        <v>0.10480301622862138</v>
      </c>
      <c r="G6" s="218">
        <v>862</v>
      </c>
      <c r="H6" s="217">
        <v>0.14117261709793646</v>
      </c>
      <c r="I6" s="218">
        <v>953</v>
      </c>
      <c r="J6" s="217">
        <v>0.15705339485827291</v>
      </c>
      <c r="K6" s="218">
        <v>10</v>
      </c>
      <c r="L6" s="217">
        <v>0.15151515151515152</v>
      </c>
      <c r="M6" s="218">
        <v>313</v>
      </c>
      <c r="N6" s="219">
        <v>7.2977384005595711E-2</v>
      </c>
      <c r="O6" s="216">
        <v>4368</v>
      </c>
      <c r="P6" s="224">
        <v>0.11913268784944771</v>
      </c>
      <c r="Q6" s="94"/>
    </row>
    <row r="7" spans="2:17" ht="21.9" customHeight="1" thickTop="1" x14ac:dyDescent="0.25">
      <c r="B7" s="221" t="s">
        <v>103</v>
      </c>
      <c r="C7" s="89">
        <v>257</v>
      </c>
      <c r="D7" s="135">
        <v>0.14005449591280653</v>
      </c>
      <c r="E7" s="91">
        <v>1312</v>
      </c>
      <c r="F7" s="135">
        <v>7.169007158078794E-2</v>
      </c>
      <c r="G7" s="91">
        <v>1021</v>
      </c>
      <c r="H7" s="135">
        <v>0.16721257779233542</v>
      </c>
      <c r="I7" s="91">
        <v>535</v>
      </c>
      <c r="J7" s="135">
        <v>8.8167435728411334E-2</v>
      </c>
      <c r="K7" s="211">
        <v>9</v>
      </c>
      <c r="L7" s="135">
        <v>0.13636363636363635</v>
      </c>
      <c r="M7" s="91">
        <v>289</v>
      </c>
      <c r="N7" s="133">
        <v>6.7381674049895077E-2</v>
      </c>
      <c r="O7" s="89">
        <v>3423</v>
      </c>
      <c r="P7" s="136">
        <v>9.3358789035865267E-2</v>
      </c>
      <c r="Q7" s="94"/>
    </row>
    <row r="8" spans="2:17" ht="21.9" customHeight="1" x14ac:dyDescent="0.25">
      <c r="B8" s="221" t="s">
        <v>104</v>
      </c>
      <c r="C8" s="89">
        <v>54</v>
      </c>
      <c r="D8" s="135">
        <v>2.9427792915531336E-2</v>
      </c>
      <c r="E8" s="91">
        <v>500</v>
      </c>
      <c r="F8" s="135">
        <v>2.7320911425605159E-2</v>
      </c>
      <c r="G8" s="91">
        <v>352</v>
      </c>
      <c r="H8" s="135">
        <v>5.7648214870619066E-2</v>
      </c>
      <c r="I8" s="91">
        <v>416</v>
      </c>
      <c r="J8" s="135">
        <v>6.8556361239288072E-2</v>
      </c>
      <c r="K8" s="211">
        <v>2</v>
      </c>
      <c r="L8" s="135">
        <v>3.0303030303030304E-2</v>
      </c>
      <c r="M8" s="91">
        <v>57</v>
      </c>
      <c r="N8" s="133">
        <v>1.3289811144788995E-2</v>
      </c>
      <c r="O8" s="89">
        <v>1381</v>
      </c>
      <c r="P8" s="136">
        <v>3.7665348424928406E-2</v>
      </c>
      <c r="Q8" s="94"/>
    </row>
    <row r="9" spans="2:17" ht="21.9" customHeight="1" x14ac:dyDescent="0.25">
      <c r="B9" s="221" t="s">
        <v>105</v>
      </c>
      <c r="C9" s="89">
        <v>316</v>
      </c>
      <c r="D9" s="135">
        <v>0.17220708446866484</v>
      </c>
      <c r="E9" s="91">
        <v>1292</v>
      </c>
      <c r="F9" s="135">
        <v>7.059723512376373E-2</v>
      </c>
      <c r="G9" s="91">
        <v>773</v>
      </c>
      <c r="H9" s="135">
        <v>0.12659679004258106</v>
      </c>
      <c r="I9" s="91">
        <v>529</v>
      </c>
      <c r="J9" s="135">
        <v>8.7178642056690833E-2</v>
      </c>
      <c r="K9" s="211">
        <v>1</v>
      </c>
      <c r="L9" s="135">
        <v>1.5151515151515152E-2</v>
      </c>
      <c r="M9" s="91">
        <v>146</v>
      </c>
      <c r="N9" s="133">
        <v>3.4040568897178831E-2</v>
      </c>
      <c r="O9" s="89">
        <v>3057</v>
      </c>
      <c r="P9" s="136">
        <v>8.3376517114414295E-2</v>
      </c>
      <c r="Q9" s="94"/>
    </row>
    <row r="10" spans="2:17" ht="21.9" customHeight="1" x14ac:dyDescent="0.25">
      <c r="B10" s="221" t="s">
        <v>106</v>
      </c>
      <c r="C10" s="89">
        <v>127</v>
      </c>
      <c r="D10" s="135">
        <v>6.9209809264305172E-2</v>
      </c>
      <c r="E10" s="91">
        <v>614</v>
      </c>
      <c r="F10" s="135">
        <v>3.3550079230643133E-2</v>
      </c>
      <c r="G10" s="91">
        <v>470</v>
      </c>
      <c r="H10" s="135">
        <v>7.6973468719292504E-2</v>
      </c>
      <c r="I10" s="91">
        <v>203</v>
      </c>
      <c r="J10" s="135">
        <v>3.3454185893210281E-2</v>
      </c>
      <c r="K10" s="211">
        <v>0</v>
      </c>
      <c r="L10" s="135">
        <v>0</v>
      </c>
      <c r="M10" s="91">
        <v>69</v>
      </c>
      <c r="N10" s="133">
        <v>1.6087666122639309E-2</v>
      </c>
      <c r="O10" s="89">
        <v>1483</v>
      </c>
      <c r="P10" s="136">
        <v>4.0447293058775396E-2</v>
      </c>
      <c r="Q10" s="94"/>
    </row>
    <row r="11" spans="2:17" ht="21.9" customHeight="1" thickBot="1" x14ac:dyDescent="0.3">
      <c r="B11" s="221" t="s">
        <v>107</v>
      </c>
      <c r="C11" s="89">
        <v>118</v>
      </c>
      <c r="D11" s="135">
        <v>6.4305177111716627E-2</v>
      </c>
      <c r="E11" s="91">
        <v>837</v>
      </c>
      <c r="F11" s="135">
        <v>4.5735205726463037E-2</v>
      </c>
      <c r="G11" s="91">
        <v>700</v>
      </c>
      <c r="H11" s="135">
        <v>0.11464133639043564</v>
      </c>
      <c r="I11" s="91">
        <v>464</v>
      </c>
      <c r="J11" s="135">
        <v>7.6466710613052075E-2</v>
      </c>
      <c r="K11" s="211">
        <v>3</v>
      </c>
      <c r="L11" s="135">
        <v>4.5454545454545456E-2</v>
      </c>
      <c r="M11" s="91">
        <v>195</v>
      </c>
      <c r="N11" s="133">
        <v>4.5465143390067617E-2</v>
      </c>
      <c r="O11" s="89">
        <v>2317</v>
      </c>
      <c r="P11" s="136">
        <v>6.3193781535524338E-2</v>
      </c>
      <c r="Q11" s="94"/>
    </row>
    <row r="12" spans="2:17" ht="21.9" customHeight="1" thickTop="1" thickBot="1" x14ac:dyDescent="0.3">
      <c r="B12" s="215" t="s">
        <v>108</v>
      </c>
      <c r="C12" s="216">
        <v>872</v>
      </c>
      <c r="D12" s="217">
        <v>0.47520435967302449</v>
      </c>
      <c r="E12" s="218">
        <v>4555</v>
      </c>
      <c r="F12" s="217">
        <v>0.24889350308726299</v>
      </c>
      <c r="G12" s="218">
        <v>3316</v>
      </c>
      <c r="H12" s="217">
        <v>0.54307238781526368</v>
      </c>
      <c r="I12" s="218">
        <v>2147</v>
      </c>
      <c r="J12" s="217">
        <v>0.35382333553065259</v>
      </c>
      <c r="K12" s="218">
        <v>15</v>
      </c>
      <c r="L12" s="217">
        <v>0.22727272727272729</v>
      </c>
      <c r="M12" s="218">
        <v>756</v>
      </c>
      <c r="N12" s="219">
        <v>0.17626486360456983</v>
      </c>
      <c r="O12" s="216">
        <v>11661</v>
      </c>
      <c r="P12" s="224">
        <v>0.31804172916950768</v>
      </c>
      <c r="Q12" s="164"/>
    </row>
    <row r="13" spans="2:17" ht="21.9" customHeight="1" thickTop="1" x14ac:dyDescent="0.25">
      <c r="B13" s="221" t="s">
        <v>109</v>
      </c>
      <c r="C13" s="89">
        <v>52</v>
      </c>
      <c r="D13" s="135">
        <v>2.8337874659400544E-2</v>
      </c>
      <c r="E13" s="91">
        <v>234</v>
      </c>
      <c r="F13" s="135">
        <v>1.2786186547183213E-2</v>
      </c>
      <c r="G13" s="91">
        <v>202</v>
      </c>
      <c r="H13" s="135">
        <v>3.3082214215525714E-2</v>
      </c>
      <c r="I13" s="91">
        <v>118</v>
      </c>
      <c r="J13" s="135">
        <v>1.944627554383652E-2</v>
      </c>
      <c r="K13" s="211">
        <v>1</v>
      </c>
      <c r="L13" s="135">
        <v>1.5151515151515152E-2</v>
      </c>
      <c r="M13" s="91">
        <v>68</v>
      </c>
      <c r="N13" s="133">
        <v>1.5854511541151785E-2</v>
      </c>
      <c r="O13" s="89">
        <v>675</v>
      </c>
      <c r="P13" s="136">
        <v>1.8409927723987453E-2</v>
      </c>
      <c r="Q13" s="94"/>
    </row>
    <row r="14" spans="2:17" ht="21.9" customHeight="1" x14ac:dyDescent="0.25">
      <c r="B14" s="221" t="s">
        <v>110</v>
      </c>
      <c r="C14" s="89">
        <v>284</v>
      </c>
      <c r="D14" s="135">
        <v>0.15476839237057222</v>
      </c>
      <c r="E14" s="91">
        <v>1579</v>
      </c>
      <c r="F14" s="135">
        <v>8.6279438282061083E-2</v>
      </c>
      <c r="G14" s="91">
        <v>566</v>
      </c>
      <c r="H14" s="135">
        <v>9.269570913855224E-2</v>
      </c>
      <c r="I14" s="91">
        <v>653</v>
      </c>
      <c r="J14" s="135">
        <v>0.10761371127224786</v>
      </c>
      <c r="K14" s="211">
        <v>4</v>
      </c>
      <c r="L14" s="135">
        <v>6.0606060606060608E-2</v>
      </c>
      <c r="M14" s="91">
        <v>947</v>
      </c>
      <c r="N14" s="133">
        <v>0.22079738866868734</v>
      </c>
      <c r="O14" s="89">
        <v>4033</v>
      </c>
      <c r="P14" s="136">
        <v>0.10999590890495023</v>
      </c>
      <c r="Q14" s="94"/>
    </row>
    <row r="15" spans="2:17" ht="21.9" customHeight="1" x14ac:dyDescent="0.3">
      <c r="B15" s="221" t="s">
        <v>111</v>
      </c>
      <c r="C15" s="89">
        <v>152</v>
      </c>
      <c r="D15" s="135">
        <v>8.2833787465940056E-2</v>
      </c>
      <c r="E15" s="91">
        <v>1411</v>
      </c>
      <c r="F15" s="135">
        <v>7.709961204305775E-2</v>
      </c>
      <c r="G15" s="91">
        <v>536</v>
      </c>
      <c r="H15" s="135">
        <v>8.778250900753358E-2</v>
      </c>
      <c r="I15" s="91">
        <v>853</v>
      </c>
      <c r="J15" s="135">
        <v>0.14057350032959789</v>
      </c>
      <c r="K15" s="211">
        <v>9</v>
      </c>
      <c r="L15" s="135">
        <v>0.13636363636363635</v>
      </c>
      <c r="M15" s="91">
        <v>784</v>
      </c>
      <c r="N15" s="133">
        <v>0.18279319188622056</v>
      </c>
      <c r="O15" s="89">
        <v>3745</v>
      </c>
      <c r="P15" s="136">
        <v>0.10214100640938224</v>
      </c>
      <c r="Q15" s="94"/>
    </row>
    <row r="16" spans="2:17" ht="21.9" customHeight="1" x14ac:dyDescent="0.25">
      <c r="B16" s="221" t="s">
        <v>112</v>
      </c>
      <c r="C16" s="89">
        <v>42</v>
      </c>
      <c r="D16" s="135">
        <v>2.2888283378746595E-2</v>
      </c>
      <c r="E16" s="91">
        <v>279</v>
      </c>
      <c r="F16" s="135">
        <v>1.5245068575487679E-2</v>
      </c>
      <c r="G16" s="91">
        <v>128</v>
      </c>
      <c r="H16" s="135">
        <v>2.0962987225679658E-2</v>
      </c>
      <c r="I16" s="91">
        <v>191</v>
      </c>
      <c r="J16" s="135">
        <v>3.147659854976928E-2</v>
      </c>
      <c r="K16" s="211">
        <v>1</v>
      </c>
      <c r="L16" s="135">
        <v>1.5151515151515152E-2</v>
      </c>
      <c r="M16" s="91">
        <v>168</v>
      </c>
      <c r="N16" s="133">
        <v>3.9169969689904403E-2</v>
      </c>
      <c r="O16" s="89">
        <v>809</v>
      </c>
      <c r="P16" s="136">
        <v>2.2064639301786444E-2</v>
      </c>
      <c r="Q16" s="94"/>
    </row>
    <row r="17" spans="2:17" ht="21.9" customHeight="1" thickBot="1" x14ac:dyDescent="0.3">
      <c r="B17" s="221" t="s">
        <v>113</v>
      </c>
      <c r="C17" s="89">
        <v>115</v>
      </c>
      <c r="D17" s="135">
        <v>6.2670299727520432E-2</v>
      </c>
      <c r="E17" s="91">
        <v>478</v>
      </c>
      <c r="F17" s="135">
        <v>2.6118791322878532E-2</v>
      </c>
      <c r="G17" s="91">
        <v>163</v>
      </c>
      <c r="H17" s="135">
        <v>2.6695054045201443E-2</v>
      </c>
      <c r="I17" s="91">
        <v>241</v>
      </c>
      <c r="J17" s="135">
        <v>3.9716545814106788E-2</v>
      </c>
      <c r="K17" s="211">
        <v>1</v>
      </c>
      <c r="L17" s="135">
        <v>1.5151515151515152E-2</v>
      </c>
      <c r="M17" s="91">
        <v>305</v>
      </c>
      <c r="N17" s="133">
        <v>7.1112147353695504E-2</v>
      </c>
      <c r="O17" s="89">
        <v>1303</v>
      </c>
      <c r="P17" s="136">
        <v>3.5537978999045414E-2</v>
      </c>
      <c r="Q17" s="94"/>
    </row>
    <row r="18" spans="2:17" ht="21.9" customHeight="1" thickTop="1" thickBot="1" x14ac:dyDescent="0.3">
      <c r="B18" s="215" t="s">
        <v>114</v>
      </c>
      <c r="C18" s="216">
        <v>645</v>
      </c>
      <c r="D18" s="217">
        <v>0.35149863760217986</v>
      </c>
      <c r="E18" s="218">
        <v>3981</v>
      </c>
      <c r="F18" s="217">
        <v>0.21752909677066828</v>
      </c>
      <c r="G18" s="218">
        <v>1595</v>
      </c>
      <c r="H18" s="217">
        <v>0.26121847363249262</v>
      </c>
      <c r="I18" s="218">
        <v>2056</v>
      </c>
      <c r="J18" s="217">
        <v>0.33882663150955827</v>
      </c>
      <c r="K18" s="218">
        <v>16</v>
      </c>
      <c r="L18" s="217">
        <v>0.24242424242424238</v>
      </c>
      <c r="M18" s="218">
        <v>2272</v>
      </c>
      <c r="N18" s="219">
        <v>0.52972720913965954</v>
      </c>
      <c r="O18" s="216">
        <v>10565</v>
      </c>
      <c r="P18" s="224">
        <v>0.28814946133915176</v>
      </c>
      <c r="Q18" s="164"/>
    </row>
    <row r="19" spans="2:17" ht="21.9" customHeight="1" thickTop="1" x14ac:dyDescent="0.25">
      <c r="B19" s="221" t="s">
        <v>115</v>
      </c>
      <c r="C19" s="89">
        <v>0</v>
      </c>
      <c r="D19" s="135">
        <v>0</v>
      </c>
      <c r="E19" s="91">
        <v>35</v>
      </c>
      <c r="F19" s="135">
        <v>1.9124637997923611E-3</v>
      </c>
      <c r="G19" s="91">
        <v>2</v>
      </c>
      <c r="H19" s="135">
        <v>3.2754667540124465E-4</v>
      </c>
      <c r="I19" s="91">
        <v>17</v>
      </c>
      <c r="J19" s="135">
        <v>2.8015820698747526E-3</v>
      </c>
      <c r="K19" s="211">
        <v>0</v>
      </c>
      <c r="L19" s="135">
        <v>0</v>
      </c>
      <c r="M19" s="91">
        <v>6</v>
      </c>
      <c r="N19" s="133">
        <v>1.3989274889251574E-3</v>
      </c>
      <c r="O19" s="89">
        <v>60</v>
      </c>
      <c r="P19" s="136">
        <v>1.636438019909996E-3</v>
      </c>
      <c r="Q19" s="94"/>
    </row>
    <row r="20" spans="2:17" ht="21.9" customHeight="1" thickBot="1" x14ac:dyDescent="0.3">
      <c r="B20" s="221" t="s">
        <v>38</v>
      </c>
      <c r="C20" s="89">
        <v>6</v>
      </c>
      <c r="D20" s="135">
        <v>3.2697547683923707E-3</v>
      </c>
      <c r="E20" s="91">
        <v>7812</v>
      </c>
      <c r="F20" s="135">
        <v>0.42686192011365498</v>
      </c>
      <c r="G20" s="91">
        <v>331</v>
      </c>
      <c r="H20" s="135">
        <v>5.4208974778905995E-2</v>
      </c>
      <c r="I20" s="91">
        <v>895</v>
      </c>
      <c r="J20" s="135">
        <v>0.1474950560316414</v>
      </c>
      <c r="K20" s="211">
        <v>25</v>
      </c>
      <c r="L20" s="135">
        <v>0.37878787878787878</v>
      </c>
      <c r="M20" s="91">
        <v>942</v>
      </c>
      <c r="N20" s="133">
        <v>0.2196316157612497</v>
      </c>
      <c r="O20" s="89">
        <v>10011</v>
      </c>
      <c r="P20" s="136">
        <v>0.27303968362198283</v>
      </c>
      <c r="Q20" s="94"/>
    </row>
    <row r="21" spans="2:17" ht="21.9" customHeight="1" thickTop="1" thickBot="1" x14ac:dyDescent="0.3">
      <c r="B21" s="231" t="s">
        <v>117</v>
      </c>
      <c r="C21" s="100">
        <v>1835</v>
      </c>
      <c r="D21" s="139">
        <v>1</v>
      </c>
      <c r="E21" s="102">
        <v>18301</v>
      </c>
      <c r="F21" s="139">
        <v>1</v>
      </c>
      <c r="G21" s="102">
        <v>6106</v>
      </c>
      <c r="H21" s="139">
        <v>1</v>
      </c>
      <c r="I21" s="102">
        <v>6068</v>
      </c>
      <c r="J21" s="139">
        <v>0.99999999999999989</v>
      </c>
      <c r="K21" s="102">
        <v>66</v>
      </c>
      <c r="L21" s="139">
        <v>0.99999999999999989</v>
      </c>
      <c r="M21" s="102">
        <v>4289</v>
      </c>
      <c r="N21" s="140">
        <v>0.99999999999999989</v>
      </c>
      <c r="O21" s="100">
        <v>36665</v>
      </c>
      <c r="P21" s="141">
        <v>0.99999999999999989</v>
      </c>
      <c r="Q21" s="105"/>
    </row>
    <row r="22" spans="2:17" s="81" customFormat="1" ht="15.75" thickTop="1" x14ac:dyDescent="0.25">
      <c r="B22" s="226"/>
      <c r="C22" s="122"/>
      <c r="D22" s="122"/>
      <c r="E22" s="122"/>
      <c r="F22" s="122"/>
      <c r="G22" s="122"/>
      <c r="H22" s="122"/>
      <c r="I22" s="122"/>
      <c r="J22" s="122"/>
      <c r="K22" s="123"/>
      <c r="L22" s="122"/>
      <c r="M22" s="122"/>
      <c r="N22" s="122"/>
      <c r="O22" s="170"/>
      <c r="P22" s="122"/>
    </row>
    <row r="23" spans="2:17" s="81" customFormat="1" ht="15" x14ac:dyDescent="0.25">
      <c r="C23" s="194"/>
      <c r="D23" s="194"/>
      <c r="E23" s="194"/>
      <c r="F23" s="194"/>
      <c r="G23" s="194"/>
      <c r="H23" s="194"/>
      <c r="I23" s="194"/>
      <c r="J23" s="194"/>
      <c r="K23" s="195"/>
      <c r="L23" s="194"/>
      <c r="M23" s="194"/>
      <c r="N23" s="194"/>
      <c r="O23" s="194"/>
      <c r="P23" s="194"/>
    </row>
    <row r="24" spans="2:17" s="81" customFormat="1" ht="15" x14ac:dyDescent="0.25">
      <c r="C24" s="194"/>
      <c r="D24" s="194"/>
      <c r="E24" s="194"/>
      <c r="F24" s="194"/>
      <c r="G24" s="194"/>
      <c r="H24" s="194"/>
      <c r="I24" s="194"/>
      <c r="J24" s="194"/>
      <c r="K24" s="195"/>
      <c r="L24" s="194"/>
      <c r="M24" s="194"/>
      <c r="N24" s="194"/>
      <c r="O24" s="194"/>
      <c r="P24" s="194"/>
    </row>
    <row r="25" spans="2:17" s="81" customFormat="1" ht="15" x14ac:dyDescent="0.25"/>
    <row r="26" spans="2:17" s="81" customFormat="1" ht="15" x14ac:dyDescent="0.25"/>
    <row r="27" spans="2:17" s="81" customFormat="1" ht="15" x14ac:dyDescent="0.25"/>
    <row r="28" spans="2:17" s="81" customFormat="1" ht="15" x14ac:dyDescent="0.25"/>
    <row r="29" spans="2:17" s="81" customFormat="1" ht="15" x14ac:dyDescent="0.25"/>
    <row r="30" spans="2:17" s="81" customFormat="1" ht="15" x14ac:dyDescent="0.25"/>
    <row r="31" spans="2:17" s="81" customFormat="1" x14ac:dyDescent="0.3"/>
    <row r="32" spans="2:17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X743"/>
  <sheetViews>
    <sheetView tabSelected="1" topLeftCell="O11" zoomScale="80" zoomScaleNormal="80" workbookViewId="0">
      <selection activeCell="R18" sqref="R18"/>
    </sheetView>
  </sheetViews>
  <sheetFormatPr defaultColWidth="11.44140625" defaultRowHeight="14.4" x14ac:dyDescent="0.3"/>
  <cols>
    <col min="1" max="1" width="2.6640625" style="81" customWidth="1"/>
    <col min="2" max="2" width="30.6640625" style="63" customWidth="1"/>
    <col min="3" max="20" width="11.6640625" style="63" customWidth="1"/>
    <col min="21" max="102" width="11.44140625" style="81" customWidth="1"/>
    <col min="103" max="16384" width="11.44140625" style="63"/>
  </cols>
  <sheetData>
    <row r="1" spans="2:21" s="81" customFormat="1" ht="15.75" thickBot="1" x14ac:dyDescent="0.3"/>
    <row r="2" spans="2:21" ht="21.9" customHeight="1" thickTop="1" thickBot="1" x14ac:dyDescent="0.35">
      <c r="B2" s="271" t="s">
        <v>310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5"/>
    </row>
    <row r="3" spans="2:21" ht="21.9" customHeight="1" thickTop="1" thickBot="1" x14ac:dyDescent="0.35">
      <c r="B3" s="274" t="s">
        <v>252</v>
      </c>
      <c r="C3" s="290" t="s">
        <v>82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300"/>
    </row>
    <row r="4" spans="2:21" ht="21.9" customHeight="1" thickTop="1" thickBot="1" x14ac:dyDescent="0.35">
      <c r="B4" s="310"/>
      <c r="C4" s="290" t="s">
        <v>44</v>
      </c>
      <c r="D4" s="349"/>
      <c r="E4" s="292" t="s">
        <v>45</v>
      </c>
      <c r="F4" s="349"/>
      <c r="G4" s="292" t="s">
        <v>46</v>
      </c>
      <c r="H4" s="349"/>
      <c r="I4" s="292" t="s">
        <v>47</v>
      </c>
      <c r="J4" s="349"/>
      <c r="K4" s="292" t="s">
        <v>48</v>
      </c>
      <c r="L4" s="349"/>
      <c r="M4" s="292" t="s">
        <v>49</v>
      </c>
      <c r="N4" s="349"/>
      <c r="O4" s="292" t="s">
        <v>50</v>
      </c>
      <c r="P4" s="349"/>
      <c r="Q4" s="285" t="s">
        <v>51</v>
      </c>
      <c r="R4" s="299"/>
      <c r="S4" s="286" t="s">
        <v>31</v>
      </c>
      <c r="T4" s="287"/>
    </row>
    <row r="5" spans="2:21" ht="21.9" customHeight="1" thickTop="1" thickBot="1" x14ac:dyDescent="0.35">
      <c r="B5" s="311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09" t="s">
        <v>5</v>
      </c>
      <c r="I5" s="110" t="s">
        <v>4</v>
      </c>
      <c r="J5" s="109" t="s">
        <v>5</v>
      </c>
      <c r="K5" s="110" t="s">
        <v>4</v>
      </c>
      <c r="L5" s="109" t="s">
        <v>5</v>
      </c>
      <c r="M5" s="110" t="s">
        <v>4</v>
      </c>
      <c r="N5" s="109" t="s">
        <v>5</v>
      </c>
      <c r="O5" s="110" t="s">
        <v>4</v>
      </c>
      <c r="P5" s="109" t="s">
        <v>5</v>
      </c>
      <c r="Q5" s="110" t="s">
        <v>4</v>
      </c>
      <c r="R5" s="111" t="s">
        <v>5</v>
      </c>
      <c r="S5" s="108" t="s">
        <v>4</v>
      </c>
      <c r="T5" s="112" t="s">
        <v>5</v>
      </c>
    </row>
    <row r="6" spans="2:21" ht="21.9" customHeight="1" thickTop="1" thickBot="1" x14ac:dyDescent="0.3">
      <c r="B6" s="215" t="s">
        <v>102</v>
      </c>
      <c r="C6" s="243">
        <v>1460</v>
      </c>
      <c r="D6" s="217">
        <v>0.10329701429177869</v>
      </c>
      <c r="E6" s="244">
        <v>541</v>
      </c>
      <c r="F6" s="217">
        <v>0.12181941004278315</v>
      </c>
      <c r="G6" s="244">
        <v>563</v>
      </c>
      <c r="H6" s="217">
        <v>0.12810011376564279</v>
      </c>
      <c r="I6" s="244">
        <v>620</v>
      </c>
      <c r="J6" s="217">
        <v>0.13152312261349172</v>
      </c>
      <c r="K6" s="244">
        <v>372</v>
      </c>
      <c r="L6" s="217">
        <v>0.13016095171448566</v>
      </c>
      <c r="M6" s="244">
        <v>467</v>
      </c>
      <c r="N6" s="217">
        <v>0.13044692737430166</v>
      </c>
      <c r="O6" s="244">
        <v>184</v>
      </c>
      <c r="P6" s="217">
        <v>0.14230471771075021</v>
      </c>
      <c r="Q6" s="244">
        <v>161</v>
      </c>
      <c r="R6" s="219">
        <v>0.1288</v>
      </c>
      <c r="S6" s="243">
        <v>4368</v>
      </c>
      <c r="T6" s="224">
        <v>0.11913268784944771</v>
      </c>
      <c r="U6" s="94"/>
    </row>
    <row r="7" spans="2:21" ht="21.9" customHeight="1" thickTop="1" x14ac:dyDescent="0.25">
      <c r="B7" s="221" t="s">
        <v>103</v>
      </c>
      <c r="C7" s="147">
        <v>1072</v>
      </c>
      <c r="D7" s="90">
        <v>7.5845478986840242E-2</v>
      </c>
      <c r="E7" s="148">
        <v>596</v>
      </c>
      <c r="F7" s="90">
        <v>0.13420400810628236</v>
      </c>
      <c r="G7" s="148">
        <v>458</v>
      </c>
      <c r="H7" s="90">
        <v>0.10420932878270762</v>
      </c>
      <c r="I7" s="148">
        <v>503</v>
      </c>
      <c r="J7" s="90">
        <v>0.10670343657191345</v>
      </c>
      <c r="K7" s="148">
        <v>290</v>
      </c>
      <c r="L7" s="90">
        <v>0.10146955913226033</v>
      </c>
      <c r="M7" s="148">
        <v>308</v>
      </c>
      <c r="N7" s="90">
        <v>8.6033519553072632E-2</v>
      </c>
      <c r="O7" s="148">
        <v>113</v>
      </c>
      <c r="P7" s="90">
        <v>8.7393658159319418E-2</v>
      </c>
      <c r="Q7" s="148">
        <v>83</v>
      </c>
      <c r="R7" s="92">
        <v>6.6400000000000001E-2</v>
      </c>
      <c r="S7" s="147">
        <v>3423</v>
      </c>
      <c r="T7" s="114">
        <v>9.3358789035865267E-2</v>
      </c>
      <c r="U7" s="94"/>
    </row>
    <row r="8" spans="2:21" ht="21.9" customHeight="1" x14ac:dyDescent="0.25">
      <c r="B8" s="221" t="s">
        <v>104</v>
      </c>
      <c r="C8" s="147">
        <v>535</v>
      </c>
      <c r="D8" s="90">
        <v>3.785198811376822E-2</v>
      </c>
      <c r="E8" s="148">
        <v>168</v>
      </c>
      <c r="F8" s="90">
        <v>3.7829317721233956E-2</v>
      </c>
      <c r="G8" s="148">
        <v>168</v>
      </c>
      <c r="H8" s="90">
        <v>3.8225255972696243E-2</v>
      </c>
      <c r="I8" s="148">
        <v>198</v>
      </c>
      <c r="J8" s="90">
        <v>4.2002545608824778E-2</v>
      </c>
      <c r="K8" s="148">
        <v>118</v>
      </c>
      <c r="L8" s="90">
        <v>4.1287613715885234E-2</v>
      </c>
      <c r="M8" s="148">
        <v>131</v>
      </c>
      <c r="N8" s="90">
        <v>3.6592178770949724E-2</v>
      </c>
      <c r="O8" s="148">
        <v>40</v>
      </c>
      <c r="P8" s="90">
        <v>3.0935808197989172E-2</v>
      </c>
      <c r="Q8" s="148">
        <v>23</v>
      </c>
      <c r="R8" s="92">
        <v>1.84E-2</v>
      </c>
      <c r="S8" s="147">
        <v>1381</v>
      </c>
      <c r="T8" s="114">
        <v>3.7665348424928406E-2</v>
      </c>
      <c r="U8" s="94"/>
    </row>
    <row r="9" spans="2:21" ht="21.9" customHeight="1" x14ac:dyDescent="0.25">
      <c r="B9" s="221" t="s">
        <v>105</v>
      </c>
      <c r="C9" s="147">
        <v>1242</v>
      </c>
      <c r="D9" s="90">
        <v>8.7873213527663793E-2</v>
      </c>
      <c r="E9" s="148">
        <v>485</v>
      </c>
      <c r="F9" s="90">
        <v>0.1092096374690385</v>
      </c>
      <c r="G9" s="148">
        <v>394</v>
      </c>
      <c r="H9" s="90">
        <v>8.9647326507394764E-2</v>
      </c>
      <c r="I9" s="148">
        <v>370</v>
      </c>
      <c r="J9" s="90">
        <v>7.8489605430632159E-2</v>
      </c>
      <c r="K9" s="148">
        <v>183</v>
      </c>
      <c r="L9" s="90">
        <v>6.403079076277117E-2</v>
      </c>
      <c r="M9" s="148">
        <v>230</v>
      </c>
      <c r="N9" s="90">
        <v>6.4245810055865923E-2</v>
      </c>
      <c r="O9" s="148">
        <v>89</v>
      </c>
      <c r="P9" s="90">
        <v>6.8832173240525915E-2</v>
      </c>
      <c r="Q9" s="148">
        <v>64</v>
      </c>
      <c r="R9" s="92">
        <v>5.1200000000000002E-2</v>
      </c>
      <c r="S9" s="147">
        <v>3057</v>
      </c>
      <c r="T9" s="114">
        <v>8.3376517114414295E-2</v>
      </c>
      <c r="U9" s="94"/>
    </row>
    <row r="10" spans="2:21" ht="21.9" customHeight="1" x14ac:dyDescent="0.25">
      <c r="B10" s="221" t="s">
        <v>106</v>
      </c>
      <c r="C10" s="147">
        <v>489</v>
      </c>
      <c r="D10" s="90">
        <v>3.4597424649780668E-2</v>
      </c>
      <c r="E10" s="148">
        <v>203</v>
      </c>
      <c r="F10" s="90">
        <v>4.5710425579824361E-2</v>
      </c>
      <c r="G10" s="148">
        <v>209</v>
      </c>
      <c r="H10" s="90">
        <v>4.7554038680318544E-2</v>
      </c>
      <c r="I10" s="148">
        <v>218</v>
      </c>
      <c r="J10" s="90">
        <v>4.6245226983453541E-2</v>
      </c>
      <c r="K10" s="148">
        <v>116</v>
      </c>
      <c r="L10" s="90">
        <v>4.0587823652904129E-2</v>
      </c>
      <c r="M10" s="148">
        <v>171</v>
      </c>
      <c r="N10" s="90">
        <v>4.7765363128491618E-2</v>
      </c>
      <c r="O10" s="148">
        <v>50</v>
      </c>
      <c r="P10" s="90">
        <v>3.8669760247486466E-2</v>
      </c>
      <c r="Q10" s="148">
        <v>27</v>
      </c>
      <c r="R10" s="92">
        <v>2.1600000000000001E-2</v>
      </c>
      <c r="S10" s="147">
        <v>1483</v>
      </c>
      <c r="T10" s="114">
        <v>4.0447293058775396E-2</v>
      </c>
      <c r="U10" s="94"/>
    </row>
    <row r="11" spans="2:21" ht="21.9" customHeight="1" thickBot="1" x14ac:dyDescent="0.3">
      <c r="B11" s="221" t="s">
        <v>107</v>
      </c>
      <c r="C11" s="147">
        <v>976</v>
      </c>
      <c r="D11" s="90">
        <v>6.9053346540257535E-2</v>
      </c>
      <c r="E11" s="148">
        <v>361</v>
      </c>
      <c r="F11" s="90">
        <v>8.1287998198603911E-2</v>
      </c>
      <c r="G11" s="148">
        <v>279</v>
      </c>
      <c r="H11" s="90">
        <v>6.3481228668941986E-2</v>
      </c>
      <c r="I11" s="148">
        <v>269</v>
      </c>
      <c r="J11" s="90">
        <v>5.7064064488756894E-2</v>
      </c>
      <c r="K11" s="148">
        <v>147</v>
      </c>
      <c r="L11" s="90">
        <v>5.1434569629111269E-2</v>
      </c>
      <c r="M11" s="148">
        <v>189</v>
      </c>
      <c r="N11" s="90">
        <v>5.2793296089385475E-2</v>
      </c>
      <c r="O11" s="148">
        <v>54</v>
      </c>
      <c r="P11" s="90">
        <v>4.1763341067285381E-2</v>
      </c>
      <c r="Q11" s="148">
        <v>42</v>
      </c>
      <c r="R11" s="92">
        <v>3.3599999999999998E-2</v>
      </c>
      <c r="S11" s="147">
        <v>2317</v>
      </c>
      <c r="T11" s="114">
        <v>6.3193781535524338E-2</v>
      </c>
      <c r="U11" s="94"/>
    </row>
    <row r="12" spans="2:21" ht="21.9" customHeight="1" thickTop="1" thickBot="1" x14ac:dyDescent="0.3">
      <c r="B12" s="215" t="s">
        <v>108</v>
      </c>
      <c r="C12" s="243">
        <v>4314</v>
      </c>
      <c r="D12" s="217">
        <v>0.30522145181831045</v>
      </c>
      <c r="E12" s="244">
        <v>1813</v>
      </c>
      <c r="F12" s="217">
        <v>0.40824138707498314</v>
      </c>
      <c r="G12" s="244">
        <v>1508</v>
      </c>
      <c r="H12" s="217">
        <v>0.34311717861205915</v>
      </c>
      <c r="I12" s="244">
        <v>1558</v>
      </c>
      <c r="J12" s="217">
        <v>0.33050487908358084</v>
      </c>
      <c r="K12" s="244">
        <v>854</v>
      </c>
      <c r="L12" s="217">
        <v>0.29881035689293212</v>
      </c>
      <c r="M12" s="244">
        <v>1029</v>
      </c>
      <c r="N12" s="217">
        <v>0.28743016759776535</v>
      </c>
      <c r="O12" s="244">
        <v>346</v>
      </c>
      <c r="P12" s="217">
        <v>0.26759474091260638</v>
      </c>
      <c r="Q12" s="244">
        <v>239</v>
      </c>
      <c r="R12" s="219">
        <v>0.19120000000000001</v>
      </c>
      <c r="S12" s="243">
        <v>11661</v>
      </c>
      <c r="T12" s="224">
        <v>0.31804172916950768</v>
      </c>
      <c r="U12" s="164"/>
    </row>
    <row r="13" spans="2:21" ht="21.9" customHeight="1" thickTop="1" x14ac:dyDescent="0.25">
      <c r="B13" s="221" t="s">
        <v>109</v>
      </c>
      <c r="C13" s="147">
        <v>217</v>
      </c>
      <c r="D13" s="90">
        <v>1.5353049384462997E-2</v>
      </c>
      <c r="E13" s="148">
        <v>78</v>
      </c>
      <c r="F13" s="90">
        <v>1.7563611799144337E-2</v>
      </c>
      <c r="G13" s="148">
        <v>124</v>
      </c>
      <c r="H13" s="90">
        <v>2.8213879408418657E-2</v>
      </c>
      <c r="I13" s="148">
        <v>103</v>
      </c>
      <c r="J13" s="90">
        <v>2.1849809079338142E-2</v>
      </c>
      <c r="K13" s="148">
        <v>57</v>
      </c>
      <c r="L13" s="90">
        <v>1.9944016794961512E-2</v>
      </c>
      <c r="M13" s="148">
        <v>61</v>
      </c>
      <c r="N13" s="90">
        <v>1.7039106145251396E-2</v>
      </c>
      <c r="O13" s="148">
        <v>17</v>
      </c>
      <c r="P13" s="90">
        <v>1.3147718484145398E-2</v>
      </c>
      <c r="Q13" s="148">
        <v>18</v>
      </c>
      <c r="R13" s="92">
        <v>1.44E-2</v>
      </c>
      <c r="S13" s="147">
        <v>675</v>
      </c>
      <c r="T13" s="114">
        <v>1.8409927723987453E-2</v>
      </c>
      <c r="U13" s="94"/>
    </row>
    <row r="14" spans="2:21" ht="21.9" customHeight="1" x14ac:dyDescent="0.25">
      <c r="B14" s="221" t="s">
        <v>110</v>
      </c>
      <c r="C14" s="147">
        <v>1263</v>
      </c>
      <c r="D14" s="90">
        <v>8.9358992500353757E-2</v>
      </c>
      <c r="E14" s="148">
        <v>469</v>
      </c>
      <c r="F14" s="90">
        <v>0.10560684530511145</v>
      </c>
      <c r="G14" s="148">
        <v>564</v>
      </c>
      <c r="H14" s="90">
        <v>0.12832764505119454</v>
      </c>
      <c r="I14" s="148">
        <v>601</v>
      </c>
      <c r="J14" s="90">
        <v>0.12749257530759439</v>
      </c>
      <c r="K14" s="148">
        <v>356</v>
      </c>
      <c r="L14" s="90">
        <v>0.12456263121063681</v>
      </c>
      <c r="M14" s="148">
        <v>452</v>
      </c>
      <c r="N14" s="90">
        <v>0.12625698324022347</v>
      </c>
      <c r="O14" s="148">
        <v>169</v>
      </c>
      <c r="P14" s="90">
        <v>0.13070378963650425</v>
      </c>
      <c r="Q14" s="148">
        <v>159</v>
      </c>
      <c r="R14" s="92">
        <v>0.12720000000000001</v>
      </c>
      <c r="S14" s="147">
        <v>4033</v>
      </c>
      <c r="T14" s="114">
        <v>0.10999590890495023</v>
      </c>
      <c r="U14" s="94"/>
    </row>
    <row r="15" spans="2:21" ht="21.9" customHeight="1" x14ac:dyDescent="0.3">
      <c r="B15" s="221" t="s">
        <v>111</v>
      </c>
      <c r="C15" s="147">
        <v>1332</v>
      </c>
      <c r="D15" s="90">
        <v>9.4240837696335081E-2</v>
      </c>
      <c r="E15" s="148">
        <v>374</v>
      </c>
      <c r="F15" s="90">
        <v>8.4215266831794644E-2</v>
      </c>
      <c r="G15" s="148">
        <v>456</v>
      </c>
      <c r="H15" s="90">
        <v>0.10375426621160409</v>
      </c>
      <c r="I15" s="148">
        <v>562</v>
      </c>
      <c r="J15" s="90">
        <v>0.1192193466270683</v>
      </c>
      <c r="K15" s="148">
        <v>345</v>
      </c>
      <c r="L15" s="90">
        <v>0.12071378586424072</v>
      </c>
      <c r="M15" s="148">
        <v>402</v>
      </c>
      <c r="N15" s="90">
        <v>0.1122905027932961</v>
      </c>
      <c r="O15" s="148">
        <v>146</v>
      </c>
      <c r="P15" s="90">
        <v>0.11291569992266048</v>
      </c>
      <c r="Q15" s="148">
        <v>128</v>
      </c>
      <c r="R15" s="92">
        <v>0.1024</v>
      </c>
      <c r="S15" s="147">
        <v>3745</v>
      </c>
      <c r="T15" s="114">
        <v>0.10214100640938224</v>
      </c>
      <c r="U15" s="94"/>
    </row>
    <row r="16" spans="2:21" ht="21.9" customHeight="1" x14ac:dyDescent="0.25">
      <c r="B16" s="221" t="s">
        <v>112</v>
      </c>
      <c r="C16" s="147">
        <v>313</v>
      </c>
      <c r="D16" s="90">
        <v>2.2145181831045704E-2</v>
      </c>
      <c r="E16" s="148">
        <v>96</v>
      </c>
      <c r="F16" s="90">
        <v>2.1616752983562262E-2</v>
      </c>
      <c r="G16" s="148">
        <v>84</v>
      </c>
      <c r="H16" s="90">
        <v>1.9112627986348121E-2</v>
      </c>
      <c r="I16" s="148">
        <v>108</v>
      </c>
      <c r="J16" s="90">
        <v>2.2910479422995334E-2</v>
      </c>
      <c r="K16" s="148">
        <v>57</v>
      </c>
      <c r="L16" s="90">
        <v>1.9944016794961512E-2</v>
      </c>
      <c r="M16" s="148">
        <v>96</v>
      </c>
      <c r="N16" s="90">
        <v>2.6815642458100558E-2</v>
      </c>
      <c r="O16" s="148">
        <v>32</v>
      </c>
      <c r="P16" s="90">
        <v>2.4748646558391339E-2</v>
      </c>
      <c r="Q16" s="148">
        <v>23</v>
      </c>
      <c r="R16" s="92">
        <v>1.84E-2</v>
      </c>
      <c r="S16" s="147">
        <v>809</v>
      </c>
      <c r="T16" s="114">
        <v>2.2064639301786444E-2</v>
      </c>
      <c r="U16" s="94"/>
    </row>
    <row r="17" spans="2:21" ht="21.9" customHeight="1" thickBot="1" x14ac:dyDescent="0.3">
      <c r="B17" s="221" t="s">
        <v>113</v>
      </c>
      <c r="C17" s="147">
        <v>450</v>
      </c>
      <c r="D17" s="90">
        <v>3.1838120843356445E-2</v>
      </c>
      <c r="E17" s="148">
        <v>137</v>
      </c>
      <c r="F17" s="90">
        <v>3.0848907903625308E-2</v>
      </c>
      <c r="G17" s="148">
        <v>143</v>
      </c>
      <c r="H17" s="90">
        <v>3.2536973833902159E-2</v>
      </c>
      <c r="I17" s="148">
        <v>196</v>
      </c>
      <c r="J17" s="90">
        <v>4.1578277471361898E-2</v>
      </c>
      <c r="K17" s="148">
        <v>133</v>
      </c>
      <c r="L17" s="90">
        <v>4.6536039188243526E-2</v>
      </c>
      <c r="M17" s="148">
        <v>143</v>
      </c>
      <c r="N17" s="90">
        <v>3.994413407821229E-2</v>
      </c>
      <c r="O17" s="148">
        <v>55</v>
      </c>
      <c r="P17" s="90">
        <v>4.2536736272235115E-2</v>
      </c>
      <c r="Q17" s="148">
        <v>46</v>
      </c>
      <c r="R17" s="92">
        <v>3.6799999999999999E-2</v>
      </c>
      <c r="S17" s="147">
        <v>1303</v>
      </c>
      <c r="T17" s="114">
        <v>3.5537978999045414E-2</v>
      </c>
      <c r="U17" s="94"/>
    </row>
    <row r="18" spans="2:21" ht="21.9" customHeight="1" thickTop="1" thickBot="1" x14ac:dyDescent="0.3">
      <c r="B18" s="215" t="s">
        <v>114</v>
      </c>
      <c r="C18" s="243">
        <v>3575</v>
      </c>
      <c r="D18" s="217">
        <v>0.25293618225555398</v>
      </c>
      <c r="E18" s="244">
        <v>1154</v>
      </c>
      <c r="F18" s="217">
        <v>0.259851384823238</v>
      </c>
      <c r="G18" s="244">
        <v>1371</v>
      </c>
      <c r="H18" s="217">
        <v>0.31194539249146752</v>
      </c>
      <c r="I18" s="244">
        <v>1570</v>
      </c>
      <c r="J18" s="217">
        <v>0.33305048790835806</v>
      </c>
      <c r="K18" s="244">
        <v>948</v>
      </c>
      <c r="L18" s="217">
        <v>0.33170048985304407</v>
      </c>
      <c r="M18" s="244">
        <v>1154</v>
      </c>
      <c r="N18" s="217">
        <v>0.32234636871508382</v>
      </c>
      <c r="O18" s="244">
        <v>419</v>
      </c>
      <c r="P18" s="217">
        <v>0.32405259087393656</v>
      </c>
      <c r="Q18" s="244">
        <v>374</v>
      </c>
      <c r="R18" s="219">
        <v>0.29919999999999997</v>
      </c>
      <c r="S18" s="243">
        <v>10565</v>
      </c>
      <c r="T18" s="224">
        <v>0.28814946133915176</v>
      </c>
      <c r="U18" s="164"/>
    </row>
    <row r="19" spans="2:21" ht="21.9" customHeight="1" thickTop="1" x14ac:dyDescent="0.25">
      <c r="B19" s="221" t="s">
        <v>115</v>
      </c>
      <c r="C19" s="147">
        <v>24</v>
      </c>
      <c r="D19" s="90">
        <v>1.6980331116456771E-3</v>
      </c>
      <c r="E19" s="148">
        <v>5</v>
      </c>
      <c r="F19" s="90">
        <v>1.125872551227201E-3</v>
      </c>
      <c r="G19" s="148">
        <v>6</v>
      </c>
      <c r="H19" s="90">
        <v>1.3651877133105802E-3</v>
      </c>
      <c r="I19" s="148">
        <v>10</v>
      </c>
      <c r="J19" s="90">
        <v>2.1213406873143827E-3</v>
      </c>
      <c r="K19" s="148">
        <v>3</v>
      </c>
      <c r="L19" s="90">
        <v>1.0496850944716584E-3</v>
      </c>
      <c r="M19" s="148">
        <v>6</v>
      </c>
      <c r="N19" s="90">
        <v>1.6759776536312849E-3</v>
      </c>
      <c r="O19" s="148">
        <v>5</v>
      </c>
      <c r="P19" s="90">
        <v>3.8669760247486465E-3</v>
      </c>
      <c r="Q19" s="148">
        <v>1</v>
      </c>
      <c r="R19" s="92">
        <v>8.0000000000000004E-4</v>
      </c>
      <c r="S19" s="147">
        <v>60</v>
      </c>
      <c r="T19" s="114">
        <v>1.636438019909996E-3</v>
      </c>
      <c r="U19" s="94"/>
    </row>
    <row r="20" spans="2:21" ht="21.9" customHeight="1" thickBot="1" x14ac:dyDescent="0.3">
      <c r="B20" s="221" t="s">
        <v>30</v>
      </c>
      <c r="C20" s="147">
        <v>4761</v>
      </c>
      <c r="D20" s="90">
        <v>0.33684731852271121</v>
      </c>
      <c r="E20" s="148">
        <v>928</v>
      </c>
      <c r="F20" s="90">
        <v>0.20896194550776853</v>
      </c>
      <c r="G20" s="148">
        <v>947</v>
      </c>
      <c r="H20" s="90">
        <v>0.21547212741751992</v>
      </c>
      <c r="I20" s="148">
        <v>956</v>
      </c>
      <c r="J20" s="90">
        <v>0.20280016970725498</v>
      </c>
      <c r="K20" s="148">
        <v>681</v>
      </c>
      <c r="L20" s="90">
        <v>0.23827851644506648</v>
      </c>
      <c r="M20" s="148">
        <v>924</v>
      </c>
      <c r="N20" s="90">
        <v>0.25810055865921788</v>
      </c>
      <c r="O20" s="148">
        <v>339</v>
      </c>
      <c r="P20" s="90">
        <v>0.26218097447795824</v>
      </c>
      <c r="Q20" s="148">
        <v>475</v>
      </c>
      <c r="R20" s="92">
        <v>0.38</v>
      </c>
      <c r="S20" s="147">
        <v>10011</v>
      </c>
      <c r="T20" s="114">
        <v>0.27303968362198283</v>
      </c>
      <c r="U20" s="94"/>
    </row>
    <row r="21" spans="2:21" ht="21.9" customHeight="1" thickTop="1" thickBot="1" x14ac:dyDescent="0.3">
      <c r="B21" s="231" t="s">
        <v>117</v>
      </c>
      <c r="C21" s="245">
        <v>14134</v>
      </c>
      <c r="D21" s="101">
        <v>1</v>
      </c>
      <c r="E21" s="246">
        <v>4441</v>
      </c>
      <c r="F21" s="101">
        <v>1</v>
      </c>
      <c r="G21" s="246">
        <v>4395</v>
      </c>
      <c r="H21" s="101">
        <v>1</v>
      </c>
      <c r="I21" s="246">
        <v>4714</v>
      </c>
      <c r="J21" s="101">
        <v>1</v>
      </c>
      <c r="K21" s="246">
        <v>2858</v>
      </c>
      <c r="L21" s="101">
        <v>1</v>
      </c>
      <c r="M21" s="246">
        <v>3580</v>
      </c>
      <c r="N21" s="101">
        <v>1</v>
      </c>
      <c r="O21" s="246">
        <v>1293</v>
      </c>
      <c r="P21" s="101">
        <v>1</v>
      </c>
      <c r="Q21" s="246">
        <v>1250</v>
      </c>
      <c r="R21" s="103">
        <v>1</v>
      </c>
      <c r="S21" s="245">
        <v>36665</v>
      </c>
      <c r="T21" s="115">
        <v>0.99999999999999989</v>
      </c>
      <c r="U21" s="105"/>
    </row>
    <row r="22" spans="2:21" s="81" customFormat="1" ht="21.9" customHeight="1" thickTop="1" thickBot="1" x14ac:dyDescent="0.3"/>
    <row r="23" spans="2:21" ht="21.9" customHeight="1" thickTop="1" x14ac:dyDescent="0.25">
      <c r="B23" s="247" t="s">
        <v>217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1" ht="21.9" customHeight="1" thickBot="1" x14ac:dyDescent="0.35">
      <c r="B24" s="248" t="s">
        <v>53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1" s="81" customFormat="1" ht="15.75" thickTop="1" x14ac:dyDescent="0.25"/>
    <row r="26" spans="2:21" s="81" customFormat="1" x14ac:dyDescent="0.3"/>
    <row r="27" spans="2:21" s="81" customFormat="1" x14ac:dyDescent="0.3"/>
    <row r="28" spans="2:21" s="81" customFormat="1" x14ac:dyDescent="0.3"/>
    <row r="29" spans="2:21" s="81" customFormat="1" x14ac:dyDescent="0.3"/>
    <row r="30" spans="2:21" s="81" customFormat="1" x14ac:dyDescent="0.3"/>
    <row r="31" spans="2:21" s="81" customFormat="1" x14ac:dyDescent="0.3"/>
    <row r="32" spans="2:21" s="81" customFormat="1" x14ac:dyDescent="0.3"/>
    <row r="33" s="81" customFormat="1" x14ac:dyDescent="0.3"/>
    <row r="34" s="81" customFormat="1" x14ac:dyDescent="0.3"/>
    <row r="35" s="81" customFormat="1" x14ac:dyDescent="0.3"/>
    <row r="36" s="81" customFormat="1" x14ac:dyDescent="0.3"/>
    <row r="37" s="81" customFormat="1" x14ac:dyDescent="0.3"/>
    <row r="38" s="81" customFormat="1" x14ac:dyDescent="0.3"/>
    <row r="39" s="81" customFormat="1" x14ac:dyDescent="0.3"/>
    <row r="40" s="81" customFormat="1" x14ac:dyDescent="0.3"/>
    <row r="41" s="81" customFormat="1" x14ac:dyDescent="0.3"/>
    <row r="42" s="81" customFormat="1" x14ac:dyDescent="0.3"/>
    <row r="43" s="81" customFormat="1" x14ac:dyDescent="0.3"/>
    <row r="44" s="81" customFormat="1" x14ac:dyDescent="0.3"/>
    <row r="45" s="81" customFormat="1" x14ac:dyDescent="0.3"/>
    <row r="46" s="81" customFormat="1" x14ac:dyDescent="0.3"/>
    <row r="47" s="81" customFormat="1" x14ac:dyDescent="0.3"/>
    <row r="48" s="81" customFormat="1" x14ac:dyDescent="0.3"/>
    <row r="49" s="81" customFormat="1" x14ac:dyDescent="0.3"/>
    <row r="50" s="81" customFormat="1" x14ac:dyDescent="0.3"/>
    <row r="51" s="81" customFormat="1" x14ac:dyDescent="0.3"/>
    <row r="52" s="81" customFormat="1" x14ac:dyDescent="0.3"/>
    <row r="53" s="81" customFormat="1" x14ac:dyDescent="0.3"/>
    <row r="54" s="81" customFormat="1" x14ac:dyDescent="0.3"/>
    <row r="55" s="81" customFormat="1" x14ac:dyDescent="0.3"/>
    <row r="56" s="81" customFormat="1" x14ac:dyDescent="0.3"/>
    <row r="57" s="81" customFormat="1" x14ac:dyDescent="0.3"/>
    <row r="58" s="81" customFormat="1" x14ac:dyDescent="0.3"/>
    <row r="59" s="81" customFormat="1" x14ac:dyDescent="0.3"/>
    <row r="60" s="81" customFormat="1" x14ac:dyDescent="0.3"/>
    <row r="61" s="81" customFormat="1" x14ac:dyDescent="0.3"/>
    <row r="62" s="81" customFormat="1" x14ac:dyDescent="0.3"/>
    <row r="63" s="81" customFormat="1" x14ac:dyDescent="0.3"/>
    <row r="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="81" customFormat="1" x14ac:dyDescent="0.3"/>
    <row r="82" s="81" customFormat="1" x14ac:dyDescent="0.3"/>
    <row r="83" s="81" customFormat="1" x14ac:dyDescent="0.3"/>
    <row r="84" s="81" customFormat="1" x14ac:dyDescent="0.3"/>
    <row r="85" s="81" customFormat="1" x14ac:dyDescent="0.3"/>
    <row r="86" s="81" customFormat="1" x14ac:dyDescent="0.3"/>
    <row r="87" s="81" customFormat="1" x14ac:dyDescent="0.3"/>
    <row r="88" s="81" customFormat="1" x14ac:dyDescent="0.3"/>
    <row r="89" s="81" customFormat="1" x14ac:dyDescent="0.3"/>
    <row r="90" s="81" customFormat="1" x14ac:dyDescent="0.3"/>
    <row r="91" s="81" customFormat="1" x14ac:dyDescent="0.3"/>
    <row r="92" s="81" customFormat="1" x14ac:dyDescent="0.3"/>
    <row r="93" s="81" customFormat="1" x14ac:dyDescent="0.3"/>
    <row r="94" s="81" customFormat="1" x14ac:dyDescent="0.3"/>
    <row r="95" s="81" customFormat="1" x14ac:dyDescent="0.3"/>
    <row r="96" s="81" customFormat="1" x14ac:dyDescent="0.3"/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81" customFormat="1" x14ac:dyDescent="0.3"/>
    <row r="131" s="81" customFormat="1" x14ac:dyDescent="0.3"/>
    <row r="132" s="81" customFormat="1" x14ac:dyDescent="0.3"/>
    <row r="133" s="81" customFormat="1" x14ac:dyDescent="0.3"/>
    <row r="134" s="81" customFormat="1" x14ac:dyDescent="0.3"/>
    <row r="135" s="81" customFormat="1" x14ac:dyDescent="0.3"/>
    <row r="136" s="81" customFormat="1" x14ac:dyDescent="0.3"/>
    <row r="137" s="81" customFormat="1" x14ac:dyDescent="0.3"/>
    <row r="138" s="81" customFormat="1" x14ac:dyDescent="0.3"/>
    <row r="139" s="81" customFormat="1" x14ac:dyDescent="0.3"/>
    <row r="140" s="81" customFormat="1" x14ac:dyDescent="0.3"/>
    <row r="141" s="81" customFormat="1" x14ac:dyDescent="0.3"/>
    <row r="142" s="81" customFormat="1" x14ac:dyDescent="0.3"/>
    <row r="143" s="81" customFormat="1" x14ac:dyDescent="0.3"/>
    <row r="144" s="81" customFormat="1" x14ac:dyDescent="0.3"/>
    <row r="145" s="81" customFormat="1" x14ac:dyDescent="0.3"/>
    <row r="146" s="81" customFormat="1" x14ac:dyDescent="0.3"/>
    <row r="147" s="81" customFormat="1" x14ac:dyDescent="0.3"/>
    <row r="148" s="81" customFormat="1" x14ac:dyDescent="0.3"/>
    <row r="149" s="81" customFormat="1" x14ac:dyDescent="0.3"/>
    <row r="150" s="81" customFormat="1" x14ac:dyDescent="0.3"/>
    <row r="151" s="81" customFormat="1" x14ac:dyDescent="0.3"/>
    <row r="152" s="81" customFormat="1" x14ac:dyDescent="0.3"/>
    <row r="153" s="81" customFormat="1" x14ac:dyDescent="0.3"/>
    <row r="154" s="81" customFormat="1" x14ac:dyDescent="0.3"/>
    <row r="155" s="81" customFormat="1" x14ac:dyDescent="0.3"/>
    <row r="156" s="81" customFormat="1" x14ac:dyDescent="0.3"/>
    <row r="157" s="81" customFormat="1" x14ac:dyDescent="0.3"/>
    <row r="158" s="81" customFormat="1" x14ac:dyDescent="0.3"/>
    <row r="159" s="81" customFormat="1" x14ac:dyDescent="0.3"/>
    <row r="160" s="81" customFormat="1" x14ac:dyDescent="0.3"/>
    <row r="161" s="81" customFormat="1" x14ac:dyDescent="0.3"/>
    <row r="162" s="81" customFormat="1" x14ac:dyDescent="0.3"/>
    <row r="163" s="81" customFormat="1" x14ac:dyDescent="0.3"/>
    <row r="164" s="81" customFormat="1" x14ac:dyDescent="0.3"/>
    <row r="165" s="81" customFormat="1" x14ac:dyDescent="0.3"/>
    <row r="166" s="81" customFormat="1" x14ac:dyDescent="0.3"/>
    <row r="167" s="81" customFormat="1" x14ac:dyDescent="0.3"/>
    <row r="168" s="81" customFormat="1" x14ac:dyDescent="0.3"/>
    <row r="169" s="81" customFormat="1" x14ac:dyDescent="0.3"/>
    <row r="170" s="81" customFormat="1" x14ac:dyDescent="0.3"/>
    <row r="171" s="81" customFormat="1" x14ac:dyDescent="0.3"/>
    <row r="172" s="81" customFormat="1" x14ac:dyDescent="0.3"/>
    <row r="173" s="81" customFormat="1" x14ac:dyDescent="0.3"/>
    <row r="174" s="81" customFormat="1" x14ac:dyDescent="0.3"/>
    <row r="175" s="81" customFormat="1" x14ac:dyDescent="0.3"/>
    <row r="176" s="81" customFormat="1" x14ac:dyDescent="0.3"/>
    <row r="177" s="81" customFormat="1" x14ac:dyDescent="0.3"/>
    <row r="178" s="81" customFormat="1" x14ac:dyDescent="0.3"/>
    <row r="179" s="81" customFormat="1" x14ac:dyDescent="0.3"/>
    <row r="180" s="81" customFormat="1" x14ac:dyDescent="0.3"/>
    <row r="181" s="81" customFormat="1" x14ac:dyDescent="0.3"/>
    <row r="182" s="81" customFormat="1" x14ac:dyDescent="0.3"/>
    <row r="183" s="81" customFormat="1" x14ac:dyDescent="0.3"/>
    <row r="184" s="81" customFormat="1" x14ac:dyDescent="0.3"/>
    <row r="185" s="81" customFormat="1" x14ac:dyDescent="0.3"/>
    <row r="186" s="81" customFormat="1" x14ac:dyDescent="0.3"/>
    <row r="187" s="81" customFormat="1" x14ac:dyDescent="0.3"/>
    <row r="188" s="81" customFormat="1" x14ac:dyDescent="0.3"/>
    <row r="189" s="81" customFormat="1" x14ac:dyDescent="0.3"/>
    <row r="190" s="81" customFormat="1" x14ac:dyDescent="0.3"/>
    <row r="191" s="81" customFormat="1" x14ac:dyDescent="0.3"/>
    <row r="192" s="81" customFormat="1" x14ac:dyDescent="0.3"/>
    <row r="193" s="81" customFormat="1" x14ac:dyDescent="0.3"/>
    <row r="194" s="81" customFormat="1" x14ac:dyDescent="0.3"/>
    <row r="195" s="81" customFormat="1" x14ac:dyDescent="0.3"/>
    <row r="196" s="81" customFormat="1" x14ac:dyDescent="0.3"/>
    <row r="197" s="81" customFormat="1" x14ac:dyDescent="0.3"/>
    <row r="198" s="81" customFormat="1" x14ac:dyDescent="0.3"/>
    <row r="199" s="81" customFormat="1" x14ac:dyDescent="0.3"/>
    <row r="200" s="81" customFormat="1" x14ac:dyDescent="0.3"/>
    <row r="201" s="81" customFormat="1" x14ac:dyDescent="0.3"/>
    <row r="202" s="81" customFormat="1" x14ac:dyDescent="0.3"/>
    <row r="203" s="81" customFormat="1" x14ac:dyDescent="0.3"/>
    <row r="204" s="81" customFormat="1" x14ac:dyDescent="0.3"/>
    <row r="205" s="81" customFormat="1" x14ac:dyDescent="0.3"/>
    <row r="206" s="81" customFormat="1" x14ac:dyDescent="0.3"/>
    <row r="207" s="81" customFormat="1" x14ac:dyDescent="0.3"/>
    <row r="208" s="81" customFormat="1" x14ac:dyDescent="0.3"/>
    <row r="209" s="81" customFormat="1" x14ac:dyDescent="0.3"/>
    <row r="210" s="81" customFormat="1" x14ac:dyDescent="0.3"/>
    <row r="211" s="81" customFormat="1" x14ac:dyDescent="0.3"/>
    <row r="212" s="81" customFormat="1" x14ac:dyDescent="0.3"/>
    <row r="213" s="81" customFormat="1" x14ac:dyDescent="0.3"/>
    <row r="214" s="81" customFormat="1" x14ac:dyDescent="0.3"/>
    <row r="215" s="81" customFormat="1" x14ac:dyDescent="0.3"/>
    <row r="216" s="81" customFormat="1" x14ac:dyDescent="0.3"/>
    <row r="217" s="81" customFormat="1" x14ac:dyDescent="0.3"/>
    <row r="218" s="81" customFormat="1" x14ac:dyDescent="0.3"/>
    <row r="219" s="81" customFormat="1" x14ac:dyDescent="0.3"/>
    <row r="220" s="81" customFormat="1" x14ac:dyDescent="0.3"/>
    <row r="221" s="81" customFormat="1" x14ac:dyDescent="0.3"/>
    <row r="222" s="81" customFormat="1" x14ac:dyDescent="0.3"/>
    <row r="223" s="81" customFormat="1" x14ac:dyDescent="0.3"/>
    <row r="224" s="81" customFormat="1" x14ac:dyDescent="0.3"/>
    <row r="225" s="81" customFormat="1" x14ac:dyDescent="0.3"/>
    <row r="226" s="81" customFormat="1" x14ac:dyDescent="0.3"/>
    <row r="227" s="81" customFormat="1" x14ac:dyDescent="0.3"/>
    <row r="228" s="81" customFormat="1" x14ac:dyDescent="0.3"/>
    <row r="229" s="81" customFormat="1" x14ac:dyDescent="0.3"/>
    <row r="230" s="81" customFormat="1" x14ac:dyDescent="0.3"/>
    <row r="231" s="81" customFormat="1" x14ac:dyDescent="0.3"/>
    <row r="232" s="81" customFormat="1" x14ac:dyDescent="0.3"/>
    <row r="233" s="81" customFormat="1" x14ac:dyDescent="0.3"/>
    <row r="234" s="81" customFormat="1" x14ac:dyDescent="0.3"/>
    <row r="235" s="81" customFormat="1" x14ac:dyDescent="0.3"/>
    <row r="236" s="81" customFormat="1" x14ac:dyDescent="0.3"/>
    <row r="237" s="81" customFormat="1" x14ac:dyDescent="0.3"/>
    <row r="238" s="81" customFormat="1" x14ac:dyDescent="0.3"/>
    <row r="239" s="81" customFormat="1" x14ac:dyDescent="0.3"/>
    <row r="240" s="81" customFormat="1" x14ac:dyDescent="0.3"/>
    <row r="241" s="81" customFormat="1" x14ac:dyDescent="0.3"/>
    <row r="242" s="81" customFormat="1" x14ac:dyDescent="0.3"/>
    <row r="243" s="81" customFormat="1" x14ac:dyDescent="0.3"/>
    <row r="244" s="81" customFormat="1" x14ac:dyDescent="0.3"/>
    <row r="245" s="81" customFormat="1" x14ac:dyDescent="0.3"/>
    <row r="246" s="81" customFormat="1" x14ac:dyDescent="0.3"/>
    <row r="247" s="81" customFormat="1" x14ac:dyDescent="0.3"/>
    <row r="248" s="81" customFormat="1" x14ac:dyDescent="0.3"/>
    <row r="249" s="81" customFormat="1" x14ac:dyDescent="0.3"/>
    <row r="250" s="81" customFormat="1" x14ac:dyDescent="0.3"/>
    <row r="251" s="81" customFormat="1" x14ac:dyDescent="0.3"/>
    <row r="252" s="81" customFormat="1" x14ac:dyDescent="0.3"/>
    <row r="253" s="81" customFormat="1" x14ac:dyDescent="0.3"/>
    <row r="254" s="81" customFormat="1" x14ac:dyDescent="0.3"/>
    <row r="255" s="81" customFormat="1" x14ac:dyDescent="0.3"/>
    <row r="256" s="81" customFormat="1" x14ac:dyDescent="0.3"/>
    <row r="257" s="81" customFormat="1" x14ac:dyDescent="0.3"/>
    <row r="258" s="81" customFormat="1" x14ac:dyDescent="0.3"/>
    <row r="259" s="81" customFormat="1" x14ac:dyDescent="0.3"/>
    <row r="260" s="81" customFormat="1" x14ac:dyDescent="0.3"/>
    <row r="261" s="81" customFormat="1" x14ac:dyDescent="0.3"/>
    <row r="262" s="81" customFormat="1" x14ac:dyDescent="0.3"/>
    <row r="263" s="81" customFormat="1" x14ac:dyDescent="0.3"/>
    <row r="264" s="81" customFormat="1" x14ac:dyDescent="0.3"/>
    <row r="265" s="81" customFormat="1" x14ac:dyDescent="0.3"/>
    <row r="266" s="81" customFormat="1" x14ac:dyDescent="0.3"/>
    <row r="267" s="81" customFormat="1" x14ac:dyDescent="0.3"/>
    <row r="268" s="81" customFormat="1" x14ac:dyDescent="0.3"/>
    <row r="269" s="81" customFormat="1" x14ac:dyDescent="0.3"/>
    <row r="270" s="81" customFormat="1" x14ac:dyDescent="0.3"/>
    <row r="271" s="81" customFormat="1" x14ac:dyDescent="0.3"/>
    <row r="272" s="81" customFormat="1" x14ac:dyDescent="0.3"/>
    <row r="273" s="81" customFormat="1" x14ac:dyDescent="0.3"/>
    <row r="274" s="81" customFormat="1" x14ac:dyDescent="0.3"/>
    <row r="275" s="81" customFormat="1" x14ac:dyDescent="0.3"/>
    <row r="276" s="81" customFormat="1" x14ac:dyDescent="0.3"/>
    <row r="277" s="81" customFormat="1" x14ac:dyDescent="0.3"/>
    <row r="278" s="81" customFormat="1" x14ac:dyDescent="0.3"/>
    <row r="279" s="81" customFormat="1" x14ac:dyDescent="0.3"/>
    <row r="280" s="81" customFormat="1" x14ac:dyDescent="0.3"/>
    <row r="281" s="81" customFormat="1" x14ac:dyDescent="0.3"/>
    <row r="282" s="81" customFormat="1" x14ac:dyDescent="0.3"/>
    <row r="283" s="81" customFormat="1" x14ac:dyDescent="0.3"/>
    <row r="284" s="81" customFormat="1" x14ac:dyDescent="0.3"/>
    <row r="285" s="81" customFormat="1" x14ac:dyDescent="0.3"/>
    <row r="286" s="81" customFormat="1" x14ac:dyDescent="0.3"/>
    <row r="287" s="81" customFormat="1" x14ac:dyDescent="0.3"/>
    <row r="288" s="81" customFormat="1" x14ac:dyDescent="0.3"/>
    <row r="289" s="81" customFormat="1" x14ac:dyDescent="0.3"/>
    <row r="290" s="81" customFormat="1" x14ac:dyDescent="0.3"/>
    <row r="291" s="81" customFormat="1" x14ac:dyDescent="0.3"/>
    <row r="292" s="81" customFormat="1" x14ac:dyDescent="0.3"/>
    <row r="293" s="81" customFormat="1" x14ac:dyDescent="0.3"/>
    <row r="294" s="81" customFormat="1" x14ac:dyDescent="0.3"/>
    <row r="295" s="81" customFormat="1" x14ac:dyDescent="0.3"/>
    <row r="296" s="81" customFormat="1" x14ac:dyDescent="0.3"/>
    <row r="297" s="81" customFormat="1" x14ac:dyDescent="0.3"/>
    <row r="298" s="81" customFormat="1" x14ac:dyDescent="0.3"/>
    <row r="299" s="81" customFormat="1" x14ac:dyDescent="0.3"/>
    <row r="300" s="81" customFormat="1" x14ac:dyDescent="0.3"/>
    <row r="301" s="81" customFormat="1" x14ac:dyDescent="0.3"/>
    <row r="302" s="81" customFormat="1" x14ac:dyDescent="0.3"/>
    <row r="303" s="81" customFormat="1" x14ac:dyDescent="0.3"/>
    <row r="304" s="81" customFormat="1" x14ac:dyDescent="0.3"/>
    <row r="305" s="81" customFormat="1" x14ac:dyDescent="0.3"/>
    <row r="306" s="81" customFormat="1" x14ac:dyDescent="0.3"/>
    <row r="307" s="81" customFormat="1" x14ac:dyDescent="0.3"/>
    <row r="308" s="81" customFormat="1" x14ac:dyDescent="0.3"/>
    <row r="309" s="81" customFormat="1" x14ac:dyDescent="0.3"/>
    <row r="310" s="81" customFormat="1" x14ac:dyDescent="0.3"/>
    <row r="311" s="81" customFormat="1" x14ac:dyDescent="0.3"/>
    <row r="312" s="81" customFormat="1" x14ac:dyDescent="0.3"/>
    <row r="313" s="81" customFormat="1" x14ac:dyDescent="0.3"/>
    <row r="314" s="81" customFormat="1" x14ac:dyDescent="0.3"/>
    <row r="315" s="81" customFormat="1" x14ac:dyDescent="0.3"/>
    <row r="316" s="81" customFormat="1" x14ac:dyDescent="0.3"/>
    <row r="317" s="81" customFormat="1" x14ac:dyDescent="0.3"/>
    <row r="318" s="81" customFormat="1" x14ac:dyDescent="0.3"/>
    <row r="319" s="81" customFormat="1" x14ac:dyDescent="0.3"/>
    <row r="320" s="81" customFormat="1" x14ac:dyDescent="0.3"/>
    <row r="321" s="81" customFormat="1" x14ac:dyDescent="0.3"/>
    <row r="322" s="81" customFormat="1" x14ac:dyDescent="0.3"/>
    <row r="323" s="81" customFormat="1" x14ac:dyDescent="0.3"/>
    <row r="324" s="81" customFormat="1" x14ac:dyDescent="0.3"/>
    <row r="325" s="81" customFormat="1" x14ac:dyDescent="0.3"/>
    <row r="326" s="81" customFormat="1" x14ac:dyDescent="0.3"/>
    <row r="327" s="81" customFormat="1" x14ac:dyDescent="0.3"/>
    <row r="328" s="81" customFormat="1" x14ac:dyDescent="0.3"/>
    <row r="329" s="81" customFormat="1" x14ac:dyDescent="0.3"/>
    <row r="330" s="81" customFormat="1" x14ac:dyDescent="0.3"/>
    <row r="331" s="81" customFormat="1" x14ac:dyDescent="0.3"/>
    <row r="332" s="81" customFormat="1" x14ac:dyDescent="0.3"/>
    <row r="333" s="81" customFormat="1" x14ac:dyDescent="0.3"/>
    <row r="334" s="81" customFormat="1" x14ac:dyDescent="0.3"/>
    <row r="335" s="81" customFormat="1" x14ac:dyDescent="0.3"/>
    <row r="336" s="81" customFormat="1" x14ac:dyDescent="0.3"/>
    <row r="337" s="81" customFormat="1" x14ac:dyDescent="0.3"/>
    <row r="338" s="81" customFormat="1" x14ac:dyDescent="0.3"/>
    <row r="339" s="81" customFormat="1" x14ac:dyDescent="0.3"/>
    <row r="340" s="81" customFormat="1" x14ac:dyDescent="0.3"/>
    <row r="341" s="81" customFormat="1" x14ac:dyDescent="0.3"/>
    <row r="342" s="81" customFormat="1" x14ac:dyDescent="0.3"/>
    <row r="343" s="81" customFormat="1" x14ac:dyDescent="0.3"/>
    <row r="344" s="81" customFormat="1" x14ac:dyDescent="0.3"/>
    <row r="345" s="81" customFormat="1" x14ac:dyDescent="0.3"/>
    <row r="346" s="81" customFormat="1" x14ac:dyDescent="0.3"/>
    <row r="347" s="81" customFormat="1" x14ac:dyDescent="0.3"/>
    <row r="348" s="81" customFormat="1" x14ac:dyDescent="0.3"/>
    <row r="349" s="81" customFormat="1" x14ac:dyDescent="0.3"/>
    <row r="350" s="81" customFormat="1" x14ac:dyDescent="0.3"/>
    <row r="351" s="81" customFormat="1" x14ac:dyDescent="0.3"/>
    <row r="352" s="81" customFormat="1" x14ac:dyDescent="0.3"/>
    <row r="353" s="81" customFormat="1" x14ac:dyDescent="0.3"/>
    <row r="354" s="81" customFormat="1" x14ac:dyDescent="0.3"/>
    <row r="355" s="81" customFormat="1" x14ac:dyDescent="0.3"/>
    <row r="356" s="81" customFormat="1" x14ac:dyDescent="0.3"/>
    <row r="357" s="81" customFormat="1" x14ac:dyDescent="0.3"/>
    <row r="358" s="81" customFormat="1" x14ac:dyDescent="0.3"/>
    <row r="359" s="81" customFormat="1" x14ac:dyDescent="0.3"/>
    <row r="360" s="81" customFormat="1" x14ac:dyDescent="0.3"/>
    <row r="361" s="81" customFormat="1" x14ac:dyDescent="0.3"/>
    <row r="362" s="81" customFormat="1" x14ac:dyDescent="0.3"/>
    <row r="363" s="81" customFormat="1" x14ac:dyDescent="0.3"/>
    <row r="364" s="81" customFormat="1" x14ac:dyDescent="0.3"/>
    <row r="365" s="81" customFormat="1" x14ac:dyDescent="0.3"/>
    <row r="366" s="81" customFormat="1" x14ac:dyDescent="0.3"/>
    <row r="367" s="81" customFormat="1" x14ac:dyDescent="0.3"/>
    <row r="368" s="81" customFormat="1" x14ac:dyDescent="0.3"/>
    <row r="369" s="81" customFormat="1" x14ac:dyDescent="0.3"/>
    <row r="370" s="81" customFormat="1" x14ac:dyDescent="0.3"/>
    <row r="371" s="81" customFormat="1" x14ac:dyDescent="0.3"/>
    <row r="372" s="81" customFormat="1" x14ac:dyDescent="0.3"/>
    <row r="373" s="81" customFormat="1" x14ac:dyDescent="0.3"/>
    <row r="374" s="81" customFormat="1" x14ac:dyDescent="0.3"/>
    <row r="375" s="81" customFormat="1" x14ac:dyDescent="0.3"/>
    <row r="376" s="81" customFormat="1" x14ac:dyDescent="0.3"/>
    <row r="377" s="81" customFormat="1" x14ac:dyDescent="0.3"/>
    <row r="378" s="81" customFormat="1" x14ac:dyDescent="0.3"/>
    <row r="379" s="81" customFormat="1" x14ac:dyDescent="0.3"/>
    <row r="380" s="81" customFormat="1" x14ac:dyDescent="0.3"/>
    <row r="381" s="81" customFormat="1" x14ac:dyDescent="0.3"/>
    <row r="382" s="81" customFormat="1" x14ac:dyDescent="0.3"/>
    <row r="383" s="81" customFormat="1" x14ac:dyDescent="0.3"/>
    <row r="384" s="81" customFormat="1" x14ac:dyDescent="0.3"/>
    <row r="385" s="81" customFormat="1" x14ac:dyDescent="0.3"/>
    <row r="386" s="81" customFormat="1" x14ac:dyDescent="0.3"/>
    <row r="387" s="81" customFormat="1" x14ac:dyDescent="0.3"/>
    <row r="388" s="81" customFormat="1" x14ac:dyDescent="0.3"/>
    <row r="389" s="81" customFormat="1" x14ac:dyDescent="0.3"/>
    <row r="390" s="81" customFormat="1" x14ac:dyDescent="0.3"/>
    <row r="391" s="81" customFormat="1" x14ac:dyDescent="0.3"/>
    <row r="392" s="81" customFormat="1" x14ac:dyDescent="0.3"/>
    <row r="393" s="81" customFormat="1" x14ac:dyDescent="0.3"/>
    <row r="394" s="81" customFormat="1" x14ac:dyDescent="0.3"/>
    <row r="395" s="81" customFormat="1" x14ac:dyDescent="0.3"/>
    <row r="396" s="81" customFormat="1" x14ac:dyDescent="0.3"/>
    <row r="397" s="81" customFormat="1" x14ac:dyDescent="0.3"/>
    <row r="398" s="81" customFormat="1" x14ac:dyDescent="0.3"/>
    <row r="399" s="81" customFormat="1" x14ac:dyDescent="0.3"/>
    <row r="400" s="81" customFormat="1" x14ac:dyDescent="0.3"/>
    <row r="401" s="81" customFormat="1" x14ac:dyDescent="0.3"/>
    <row r="402" s="81" customFormat="1" x14ac:dyDescent="0.3"/>
    <row r="403" s="81" customFormat="1" x14ac:dyDescent="0.3"/>
    <row r="404" s="81" customFormat="1" x14ac:dyDescent="0.3"/>
    <row r="405" s="81" customFormat="1" x14ac:dyDescent="0.3"/>
    <row r="406" s="81" customFormat="1" x14ac:dyDescent="0.3"/>
    <row r="407" s="81" customFormat="1" x14ac:dyDescent="0.3"/>
    <row r="408" s="81" customFormat="1" x14ac:dyDescent="0.3"/>
    <row r="409" s="81" customFormat="1" x14ac:dyDescent="0.3"/>
    <row r="410" s="81" customFormat="1" x14ac:dyDescent="0.3"/>
    <row r="411" s="81" customFormat="1" x14ac:dyDescent="0.3"/>
    <row r="412" s="81" customFormat="1" x14ac:dyDescent="0.3"/>
    <row r="413" s="81" customFormat="1" x14ac:dyDescent="0.3"/>
    <row r="414" s="81" customFormat="1" x14ac:dyDescent="0.3"/>
    <row r="415" s="81" customFormat="1" x14ac:dyDescent="0.3"/>
    <row r="416" s="81" customFormat="1" x14ac:dyDescent="0.3"/>
    <row r="417" s="81" customFormat="1" x14ac:dyDescent="0.3"/>
    <row r="418" s="81" customFormat="1" x14ac:dyDescent="0.3"/>
    <row r="419" s="81" customFormat="1" x14ac:dyDescent="0.3"/>
    <row r="420" s="81" customFormat="1" x14ac:dyDescent="0.3"/>
    <row r="421" s="81" customFormat="1" x14ac:dyDescent="0.3"/>
    <row r="422" s="81" customFormat="1" x14ac:dyDescent="0.3"/>
    <row r="423" s="81" customFormat="1" x14ac:dyDescent="0.3"/>
    <row r="424" s="81" customFormat="1" x14ac:dyDescent="0.3"/>
    <row r="425" s="81" customFormat="1" x14ac:dyDescent="0.3"/>
    <row r="426" s="81" customFormat="1" x14ac:dyDescent="0.3"/>
    <row r="427" s="81" customFormat="1" x14ac:dyDescent="0.3"/>
    <row r="428" s="81" customFormat="1" x14ac:dyDescent="0.3"/>
    <row r="429" s="81" customFormat="1" x14ac:dyDescent="0.3"/>
    <row r="430" s="81" customFormat="1" x14ac:dyDescent="0.3"/>
    <row r="431" s="81" customFormat="1" x14ac:dyDescent="0.3"/>
    <row r="432" s="81" customFormat="1" x14ac:dyDescent="0.3"/>
    <row r="433" s="81" customFormat="1" x14ac:dyDescent="0.3"/>
    <row r="434" s="81" customFormat="1" x14ac:dyDescent="0.3"/>
    <row r="435" s="81" customFormat="1" x14ac:dyDescent="0.3"/>
    <row r="436" s="81" customFormat="1" x14ac:dyDescent="0.3"/>
    <row r="437" s="81" customFormat="1" x14ac:dyDescent="0.3"/>
    <row r="438" s="81" customFormat="1" x14ac:dyDescent="0.3"/>
    <row r="439" s="81" customFormat="1" x14ac:dyDescent="0.3"/>
    <row r="440" s="81" customFormat="1" x14ac:dyDescent="0.3"/>
    <row r="441" s="81" customFormat="1" x14ac:dyDescent="0.3"/>
    <row r="442" s="81" customFormat="1" x14ac:dyDescent="0.3"/>
    <row r="443" s="81" customFormat="1" x14ac:dyDescent="0.3"/>
    <row r="444" s="81" customFormat="1" x14ac:dyDescent="0.3"/>
    <row r="445" s="81" customFormat="1" x14ac:dyDescent="0.3"/>
    <row r="446" s="81" customFormat="1" x14ac:dyDescent="0.3"/>
    <row r="447" s="81" customFormat="1" x14ac:dyDescent="0.3"/>
    <row r="448" s="81" customFormat="1" x14ac:dyDescent="0.3"/>
    <row r="449" s="81" customFormat="1" x14ac:dyDescent="0.3"/>
    <row r="450" s="81" customFormat="1" x14ac:dyDescent="0.3"/>
    <row r="451" s="81" customFormat="1" x14ac:dyDescent="0.3"/>
    <row r="452" s="81" customFormat="1" x14ac:dyDescent="0.3"/>
    <row r="453" s="81" customFormat="1" x14ac:dyDescent="0.3"/>
    <row r="454" s="81" customFormat="1" x14ac:dyDescent="0.3"/>
    <row r="455" s="81" customFormat="1" x14ac:dyDescent="0.3"/>
    <row r="456" s="81" customFormat="1" x14ac:dyDescent="0.3"/>
    <row r="457" s="81" customFormat="1" x14ac:dyDescent="0.3"/>
    <row r="458" s="81" customFormat="1" x14ac:dyDescent="0.3"/>
    <row r="459" s="81" customFormat="1" x14ac:dyDescent="0.3"/>
    <row r="460" s="81" customFormat="1" x14ac:dyDescent="0.3"/>
    <row r="461" s="81" customFormat="1" x14ac:dyDescent="0.3"/>
    <row r="462" s="81" customFormat="1" x14ac:dyDescent="0.3"/>
    <row r="463" s="81" customFormat="1" x14ac:dyDescent="0.3"/>
    <row r="464" s="81" customFormat="1" x14ac:dyDescent="0.3"/>
    <row r="465" s="81" customFormat="1" x14ac:dyDescent="0.3"/>
    <row r="466" s="81" customFormat="1" x14ac:dyDescent="0.3"/>
    <row r="467" s="81" customFormat="1" x14ac:dyDescent="0.3"/>
    <row r="468" s="81" customFormat="1" x14ac:dyDescent="0.3"/>
    <row r="469" s="81" customFormat="1" x14ac:dyDescent="0.3"/>
    <row r="470" s="81" customFormat="1" x14ac:dyDescent="0.3"/>
    <row r="471" s="81" customFormat="1" x14ac:dyDescent="0.3"/>
    <row r="472" s="81" customFormat="1" x14ac:dyDescent="0.3"/>
    <row r="473" s="81" customFormat="1" x14ac:dyDescent="0.3"/>
    <row r="474" s="81" customFormat="1" x14ac:dyDescent="0.3"/>
    <row r="475" s="81" customFormat="1" x14ac:dyDescent="0.3"/>
    <row r="476" s="81" customFormat="1" x14ac:dyDescent="0.3"/>
    <row r="477" s="81" customFormat="1" x14ac:dyDescent="0.3"/>
    <row r="478" s="81" customFormat="1" x14ac:dyDescent="0.3"/>
    <row r="479" s="81" customFormat="1" x14ac:dyDescent="0.3"/>
    <row r="480" s="81" customFormat="1" x14ac:dyDescent="0.3"/>
    <row r="481" s="81" customFormat="1" x14ac:dyDescent="0.3"/>
    <row r="482" s="81" customFormat="1" x14ac:dyDescent="0.3"/>
    <row r="483" s="81" customFormat="1" x14ac:dyDescent="0.3"/>
    <row r="484" s="81" customFormat="1" x14ac:dyDescent="0.3"/>
    <row r="485" s="81" customFormat="1" x14ac:dyDescent="0.3"/>
    <row r="486" s="81" customFormat="1" x14ac:dyDescent="0.3"/>
    <row r="487" s="81" customFormat="1" x14ac:dyDescent="0.3"/>
    <row r="488" s="81" customFormat="1" x14ac:dyDescent="0.3"/>
    <row r="489" s="81" customFormat="1" x14ac:dyDescent="0.3"/>
    <row r="490" s="81" customFormat="1" x14ac:dyDescent="0.3"/>
    <row r="491" s="81" customFormat="1" x14ac:dyDescent="0.3"/>
    <row r="492" s="81" customFormat="1" x14ac:dyDescent="0.3"/>
    <row r="493" s="81" customFormat="1" x14ac:dyDescent="0.3"/>
    <row r="494" s="81" customFormat="1" x14ac:dyDescent="0.3"/>
    <row r="495" s="81" customFormat="1" x14ac:dyDescent="0.3"/>
    <row r="496" s="81" customFormat="1" x14ac:dyDescent="0.3"/>
    <row r="497" s="81" customFormat="1" x14ac:dyDescent="0.3"/>
    <row r="498" s="81" customFormat="1" x14ac:dyDescent="0.3"/>
    <row r="499" s="81" customFormat="1" x14ac:dyDescent="0.3"/>
    <row r="500" s="81" customFormat="1" x14ac:dyDescent="0.3"/>
    <row r="501" s="81" customFormat="1" x14ac:dyDescent="0.3"/>
    <row r="502" s="81" customFormat="1" x14ac:dyDescent="0.3"/>
    <row r="503" s="81" customFormat="1" x14ac:dyDescent="0.3"/>
    <row r="504" s="81" customFormat="1" x14ac:dyDescent="0.3"/>
    <row r="505" s="81" customFormat="1" x14ac:dyDescent="0.3"/>
    <row r="506" s="81" customFormat="1" x14ac:dyDescent="0.3"/>
    <row r="507" s="81" customFormat="1" x14ac:dyDescent="0.3"/>
    <row r="508" s="81" customFormat="1" x14ac:dyDescent="0.3"/>
    <row r="509" s="81" customFormat="1" x14ac:dyDescent="0.3"/>
    <row r="510" s="81" customFormat="1" x14ac:dyDescent="0.3"/>
    <row r="511" s="81" customFormat="1" x14ac:dyDescent="0.3"/>
    <row r="512" s="81" customFormat="1" x14ac:dyDescent="0.3"/>
    <row r="513" s="81" customFormat="1" x14ac:dyDescent="0.3"/>
    <row r="514" s="81" customFormat="1" x14ac:dyDescent="0.3"/>
    <row r="515" s="81" customFormat="1" x14ac:dyDescent="0.3"/>
    <row r="516" s="81" customFormat="1" x14ac:dyDescent="0.3"/>
    <row r="517" s="81" customFormat="1" x14ac:dyDescent="0.3"/>
    <row r="518" s="81" customFormat="1" x14ac:dyDescent="0.3"/>
    <row r="519" s="81" customFormat="1" x14ac:dyDescent="0.3"/>
    <row r="520" s="81" customFormat="1" x14ac:dyDescent="0.3"/>
    <row r="521" s="81" customFormat="1" x14ac:dyDescent="0.3"/>
    <row r="522" s="81" customFormat="1" x14ac:dyDescent="0.3"/>
    <row r="523" s="81" customFormat="1" x14ac:dyDescent="0.3"/>
    <row r="524" s="81" customFormat="1" x14ac:dyDescent="0.3"/>
    <row r="525" s="81" customFormat="1" x14ac:dyDescent="0.3"/>
    <row r="526" s="81" customFormat="1" x14ac:dyDescent="0.3"/>
    <row r="527" s="81" customFormat="1" x14ac:dyDescent="0.3"/>
    <row r="528" s="81" customFormat="1" x14ac:dyDescent="0.3"/>
    <row r="529" s="81" customFormat="1" x14ac:dyDescent="0.3"/>
    <row r="530" s="81" customFormat="1" x14ac:dyDescent="0.3"/>
    <row r="531" s="81" customFormat="1" x14ac:dyDescent="0.3"/>
    <row r="532" s="81" customFormat="1" x14ac:dyDescent="0.3"/>
    <row r="533" s="81" customFormat="1" x14ac:dyDescent="0.3"/>
    <row r="534" s="81" customFormat="1" x14ac:dyDescent="0.3"/>
    <row r="535" s="81" customFormat="1" x14ac:dyDescent="0.3"/>
    <row r="536" s="81" customFormat="1" x14ac:dyDescent="0.3"/>
    <row r="537" s="81" customFormat="1" x14ac:dyDescent="0.3"/>
    <row r="538" s="81" customFormat="1" x14ac:dyDescent="0.3"/>
    <row r="539" s="81" customFormat="1" x14ac:dyDescent="0.3"/>
    <row r="540" s="81" customFormat="1" x14ac:dyDescent="0.3"/>
    <row r="541" s="81" customFormat="1" x14ac:dyDescent="0.3"/>
    <row r="542" s="81" customFormat="1" x14ac:dyDescent="0.3"/>
    <row r="543" s="81" customFormat="1" x14ac:dyDescent="0.3"/>
    <row r="544" s="81" customFormat="1" x14ac:dyDescent="0.3"/>
    <row r="545" s="81" customFormat="1" x14ac:dyDescent="0.3"/>
    <row r="546" s="81" customFormat="1" x14ac:dyDescent="0.3"/>
    <row r="547" s="81" customFormat="1" x14ac:dyDescent="0.3"/>
    <row r="548" s="81" customFormat="1" x14ac:dyDescent="0.3"/>
    <row r="549" s="81" customFormat="1" x14ac:dyDescent="0.3"/>
    <row r="550" s="81" customFormat="1" x14ac:dyDescent="0.3"/>
    <row r="551" s="81" customFormat="1" x14ac:dyDescent="0.3"/>
    <row r="552" s="81" customFormat="1" x14ac:dyDescent="0.3"/>
    <row r="553" s="81" customFormat="1" x14ac:dyDescent="0.3"/>
    <row r="554" s="81" customFormat="1" x14ac:dyDescent="0.3"/>
    <row r="555" s="81" customFormat="1" x14ac:dyDescent="0.3"/>
    <row r="556" s="81" customFormat="1" x14ac:dyDescent="0.3"/>
    <row r="557" s="81" customFormat="1" x14ac:dyDescent="0.3"/>
    <row r="558" s="81" customFormat="1" x14ac:dyDescent="0.3"/>
    <row r="559" s="81" customFormat="1" x14ac:dyDescent="0.3"/>
    <row r="560" s="81" customFormat="1" x14ac:dyDescent="0.3"/>
    <row r="561" s="81" customFormat="1" x14ac:dyDescent="0.3"/>
    <row r="562" s="81" customFormat="1" x14ac:dyDescent="0.3"/>
    <row r="563" s="81" customFormat="1" x14ac:dyDescent="0.3"/>
    <row r="564" s="81" customFormat="1" x14ac:dyDescent="0.3"/>
    <row r="565" s="81" customFormat="1" x14ac:dyDescent="0.3"/>
    <row r="566" s="81" customFormat="1" x14ac:dyDescent="0.3"/>
    <row r="567" s="81" customFormat="1" x14ac:dyDescent="0.3"/>
    <row r="568" s="81" customFormat="1" x14ac:dyDescent="0.3"/>
    <row r="569" s="81" customFormat="1" x14ac:dyDescent="0.3"/>
    <row r="570" s="81" customFormat="1" x14ac:dyDescent="0.3"/>
    <row r="571" s="81" customFormat="1" x14ac:dyDescent="0.3"/>
    <row r="572" s="81" customFormat="1" x14ac:dyDescent="0.3"/>
    <row r="573" s="81" customFormat="1" x14ac:dyDescent="0.3"/>
    <row r="574" s="81" customFormat="1" x14ac:dyDescent="0.3"/>
    <row r="575" s="81" customFormat="1" x14ac:dyDescent="0.3"/>
    <row r="576" s="81" customFormat="1" x14ac:dyDescent="0.3"/>
    <row r="577" s="81" customFormat="1" x14ac:dyDescent="0.3"/>
    <row r="578" s="81" customFormat="1" x14ac:dyDescent="0.3"/>
    <row r="579" s="81" customFormat="1" x14ac:dyDescent="0.3"/>
    <row r="580" s="81" customFormat="1" x14ac:dyDescent="0.3"/>
    <row r="581" s="81" customFormat="1" x14ac:dyDescent="0.3"/>
    <row r="582" s="81" customFormat="1" x14ac:dyDescent="0.3"/>
    <row r="583" s="81" customFormat="1" x14ac:dyDescent="0.3"/>
    <row r="584" s="81" customFormat="1" x14ac:dyDescent="0.3"/>
    <row r="585" s="81" customFormat="1" x14ac:dyDescent="0.3"/>
    <row r="586" s="81" customFormat="1" x14ac:dyDescent="0.3"/>
    <row r="587" s="81" customFormat="1" x14ac:dyDescent="0.3"/>
    <row r="588" s="81" customFormat="1" x14ac:dyDescent="0.3"/>
    <row r="589" s="81" customFormat="1" x14ac:dyDescent="0.3"/>
    <row r="590" s="81" customFormat="1" x14ac:dyDescent="0.3"/>
    <row r="591" s="81" customFormat="1" x14ac:dyDescent="0.3"/>
    <row r="592" s="81" customFormat="1" x14ac:dyDescent="0.3"/>
    <row r="593" s="81" customFormat="1" x14ac:dyDescent="0.3"/>
    <row r="594" s="81" customFormat="1" x14ac:dyDescent="0.3"/>
    <row r="595" s="81" customFormat="1" x14ac:dyDescent="0.3"/>
    <row r="596" s="81" customFormat="1" x14ac:dyDescent="0.3"/>
    <row r="597" s="81" customFormat="1" x14ac:dyDescent="0.3"/>
    <row r="598" s="81" customFormat="1" x14ac:dyDescent="0.3"/>
    <row r="599" s="81" customFormat="1" x14ac:dyDescent="0.3"/>
    <row r="600" s="81" customFormat="1" x14ac:dyDescent="0.3"/>
    <row r="601" s="81" customFormat="1" x14ac:dyDescent="0.3"/>
    <row r="602" s="81" customFormat="1" x14ac:dyDescent="0.3"/>
    <row r="603" s="81" customFormat="1" x14ac:dyDescent="0.3"/>
    <row r="604" s="81" customFormat="1" x14ac:dyDescent="0.3"/>
    <row r="605" s="81" customFormat="1" x14ac:dyDescent="0.3"/>
    <row r="606" s="81" customFormat="1" x14ac:dyDescent="0.3"/>
    <row r="607" s="81" customFormat="1" x14ac:dyDescent="0.3"/>
    <row r="608" s="81" customFormat="1" x14ac:dyDescent="0.3"/>
    <row r="609" s="81" customFormat="1" x14ac:dyDescent="0.3"/>
    <row r="610" s="81" customFormat="1" x14ac:dyDescent="0.3"/>
    <row r="611" s="81" customFormat="1" x14ac:dyDescent="0.3"/>
    <row r="612" s="81" customFormat="1" x14ac:dyDescent="0.3"/>
    <row r="613" s="81" customFormat="1" x14ac:dyDescent="0.3"/>
    <row r="614" s="81" customFormat="1" x14ac:dyDescent="0.3"/>
    <row r="615" s="81" customFormat="1" x14ac:dyDescent="0.3"/>
    <row r="616" s="81" customFormat="1" x14ac:dyDescent="0.3"/>
    <row r="617" s="81" customFormat="1" x14ac:dyDescent="0.3"/>
    <row r="618" s="81" customFormat="1" x14ac:dyDescent="0.3"/>
    <row r="619" s="81" customFormat="1" x14ac:dyDescent="0.3"/>
    <row r="620" s="81" customFormat="1" x14ac:dyDescent="0.3"/>
    <row r="621" s="81" customFormat="1" x14ac:dyDescent="0.3"/>
    <row r="622" s="81" customFormat="1" x14ac:dyDescent="0.3"/>
    <row r="623" s="81" customFormat="1" x14ac:dyDescent="0.3"/>
    <row r="624" s="81" customFormat="1" x14ac:dyDescent="0.3"/>
    <row r="625" s="81" customFormat="1" x14ac:dyDescent="0.3"/>
    <row r="626" s="81" customFormat="1" x14ac:dyDescent="0.3"/>
    <row r="627" s="81" customFormat="1" x14ac:dyDescent="0.3"/>
    <row r="628" s="81" customFormat="1" x14ac:dyDescent="0.3"/>
    <row r="629" s="81" customFormat="1" x14ac:dyDescent="0.3"/>
    <row r="630" s="81" customFormat="1" x14ac:dyDescent="0.3"/>
    <row r="631" s="81" customFormat="1" x14ac:dyDescent="0.3"/>
    <row r="632" s="81" customFormat="1" x14ac:dyDescent="0.3"/>
    <row r="633" s="81" customFormat="1" x14ac:dyDescent="0.3"/>
    <row r="634" s="81" customFormat="1" x14ac:dyDescent="0.3"/>
    <row r="635" s="81" customFormat="1" x14ac:dyDescent="0.3"/>
    <row r="636" s="81" customFormat="1" x14ac:dyDescent="0.3"/>
    <row r="637" s="81" customFormat="1" x14ac:dyDescent="0.3"/>
    <row r="638" s="81" customFormat="1" x14ac:dyDescent="0.3"/>
    <row r="639" s="81" customFormat="1" x14ac:dyDescent="0.3"/>
    <row r="640" s="81" customFormat="1" x14ac:dyDescent="0.3"/>
    <row r="641" s="81" customFormat="1" x14ac:dyDescent="0.3"/>
    <row r="642" s="81" customFormat="1" x14ac:dyDescent="0.3"/>
    <row r="643" s="81" customFormat="1" x14ac:dyDescent="0.3"/>
    <row r="644" s="81" customFormat="1" x14ac:dyDescent="0.3"/>
    <row r="645" s="81" customFormat="1" x14ac:dyDescent="0.3"/>
    <row r="646" s="81" customFormat="1" x14ac:dyDescent="0.3"/>
    <row r="647" s="81" customFormat="1" x14ac:dyDescent="0.3"/>
    <row r="648" s="81" customFormat="1" x14ac:dyDescent="0.3"/>
    <row r="649" s="81" customFormat="1" x14ac:dyDescent="0.3"/>
    <row r="650" s="81" customFormat="1" x14ac:dyDescent="0.3"/>
    <row r="651" s="81" customFormat="1" x14ac:dyDescent="0.3"/>
    <row r="652" s="81" customFormat="1" x14ac:dyDescent="0.3"/>
    <row r="653" s="81" customFormat="1" x14ac:dyDescent="0.3"/>
    <row r="654" s="81" customFormat="1" x14ac:dyDescent="0.3"/>
    <row r="655" s="81" customFormat="1" x14ac:dyDescent="0.3"/>
    <row r="656" s="81" customFormat="1" x14ac:dyDescent="0.3"/>
    <row r="657" s="81" customFormat="1" x14ac:dyDescent="0.3"/>
    <row r="658" s="81" customFormat="1" x14ac:dyDescent="0.3"/>
    <row r="659" s="81" customFormat="1" x14ac:dyDescent="0.3"/>
    <row r="660" s="81" customFormat="1" x14ac:dyDescent="0.3"/>
    <row r="661" s="81" customFormat="1" x14ac:dyDescent="0.3"/>
    <row r="662" s="81" customFormat="1" x14ac:dyDescent="0.3"/>
    <row r="663" s="81" customFormat="1" x14ac:dyDescent="0.3"/>
    <row r="664" s="81" customFormat="1" x14ac:dyDescent="0.3"/>
    <row r="665" s="81" customFormat="1" x14ac:dyDescent="0.3"/>
    <row r="666" s="81" customFormat="1" x14ac:dyDescent="0.3"/>
    <row r="667" s="81" customFormat="1" x14ac:dyDescent="0.3"/>
    <row r="668" s="81" customFormat="1" x14ac:dyDescent="0.3"/>
    <row r="669" s="81" customFormat="1" x14ac:dyDescent="0.3"/>
    <row r="670" s="81" customFormat="1" x14ac:dyDescent="0.3"/>
    <row r="671" s="81" customFormat="1" x14ac:dyDescent="0.3"/>
    <row r="672" s="81" customFormat="1" x14ac:dyDescent="0.3"/>
    <row r="673" s="81" customFormat="1" x14ac:dyDescent="0.3"/>
    <row r="674" s="81" customFormat="1" x14ac:dyDescent="0.3"/>
    <row r="675" s="81" customFormat="1" x14ac:dyDescent="0.3"/>
    <row r="676" s="81" customFormat="1" x14ac:dyDescent="0.3"/>
    <row r="677" s="81" customFormat="1" x14ac:dyDescent="0.3"/>
    <row r="678" s="81" customFormat="1" x14ac:dyDescent="0.3"/>
    <row r="679" s="81" customFormat="1" x14ac:dyDescent="0.3"/>
    <row r="680" s="81" customFormat="1" x14ac:dyDescent="0.3"/>
    <row r="681" s="81" customFormat="1" x14ac:dyDescent="0.3"/>
    <row r="682" s="81" customFormat="1" x14ac:dyDescent="0.3"/>
    <row r="683" s="81" customFormat="1" x14ac:dyDescent="0.3"/>
    <row r="684" s="81" customFormat="1" x14ac:dyDescent="0.3"/>
    <row r="685" s="81" customFormat="1" x14ac:dyDescent="0.3"/>
    <row r="686" s="81" customFormat="1" x14ac:dyDescent="0.3"/>
    <row r="687" s="81" customFormat="1" x14ac:dyDescent="0.3"/>
    <row r="688" s="81" customFormat="1" x14ac:dyDescent="0.3"/>
    <row r="689" s="81" customFormat="1" x14ac:dyDescent="0.3"/>
    <row r="690" s="81" customFormat="1" x14ac:dyDescent="0.3"/>
    <row r="691" s="81" customFormat="1" x14ac:dyDescent="0.3"/>
    <row r="692" s="81" customFormat="1" x14ac:dyDescent="0.3"/>
    <row r="693" s="81" customFormat="1" x14ac:dyDescent="0.3"/>
    <row r="694" s="81" customFormat="1" x14ac:dyDescent="0.3"/>
    <row r="695" s="81" customFormat="1" x14ac:dyDescent="0.3"/>
    <row r="696" s="81" customFormat="1" x14ac:dyDescent="0.3"/>
    <row r="697" s="81" customFormat="1" x14ac:dyDescent="0.3"/>
    <row r="698" s="81" customFormat="1" x14ac:dyDescent="0.3"/>
    <row r="699" s="81" customFormat="1" x14ac:dyDescent="0.3"/>
    <row r="700" s="81" customFormat="1" x14ac:dyDescent="0.3"/>
    <row r="701" s="81" customFormat="1" x14ac:dyDescent="0.3"/>
    <row r="702" s="81" customFormat="1" x14ac:dyDescent="0.3"/>
    <row r="703" s="81" customFormat="1" x14ac:dyDescent="0.3"/>
    <row r="704" s="81" customFormat="1" x14ac:dyDescent="0.3"/>
    <row r="705" s="81" customFormat="1" x14ac:dyDescent="0.3"/>
    <row r="706" s="81" customFormat="1" x14ac:dyDescent="0.3"/>
    <row r="707" s="81" customFormat="1" x14ac:dyDescent="0.3"/>
    <row r="708" s="81" customFormat="1" x14ac:dyDescent="0.3"/>
    <row r="709" s="81" customFormat="1" x14ac:dyDescent="0.3"/>
    <row r="710" s="81" customFormat="1" x14ac:dyDescent="0.3"/>
    <row r="711" s="81" customFormat="1" x14ac:dyDescent="0.3"/>
    <row r="712" s="81" customFormat="1" x14ac:dyDescent="0.3"/>
    <row r="713" s="81" customFormat="1" x14ac:dyDescent="0.3"/>
    <row r="714" s="81" customFormat="1" x14ac:dyDescent="0.3"/>
    <row r="715" s="81" customFormat="1" x14ac:dyDescent="0.3"/>
    <row r="716" s="81" customFormat="1" x14ac:dyDescent="0.3"/>
    <row r="717" s="81" customFormat="1" x14ac:dyDescent="0.3"/>
    <row r="718" s="81" customFormat="1" x14ac:dyDescent="0.3"/>
    <row r="719" s="81" customFormat="1" x14ac:dyDescent="0.3"/>
    <row r="720" s="81" customFormat="1" x14ac:dyDescent="0.3"/>
    <row r="721" s="81" customFormat="1" x14ac:dyDescent="0.3"/>
    <row r="722" s="81" customFormat="1" x14ac:dyDescent="0.3"/>
    <row r="723" s="81" customFormat="1" x14ac:dyDescent="0.3"/>
    <row r="724" s="81" customFormat="1" x14ac:dyDescent="0.3"/>
    <row r="725" s="81" customFormat="1" x14ac:dyDescent="0.3"/>
    <row r="726" s="81" customFormat="1" x14ac:dyDescent="0.3"/>
    <row r="727" s="81" customFormat="1" x14ac:dyDescent="0.3"/>
    <row r="728" s="81" customFormat="1" x14ac:dyDescent="0.3"/>
    <row r="729" s="81" customFormat="1" x14ac:dyDescent="0.3"/>
    <row r="730" s="81" customFormat="1" x14ac:dyDescent="0.3"/>
    <row r="731" s="81" customFormat="1" x14ac:dyDescent="0.3"/>
    <row r="732" s="81" customFormat="1" x14ac:dyDescent="0.3"/>
    <row r="733" s="81" customFormat="1" x14ac:dyDescent="0.3"/>
    <row r="734" s="81" customFormat="1" x14ac:dyDescent="0.3"/>
    <row r="735" s="81" customFormat="1" x14ac:dyDescent="0.3"/>
    <row r="736" s="81" customFormat="1" x14ac:dyDescent="0.3"/>
    <row r="737" s="81" customFormat="1" x14ac:dyDescent="0.3"/>
    <row r="738" s="81" customFormat="1" x14ac:dyDescent="0.3"/>
    <row r="739" s="81" customFormat="1" x14ac:dyDescent="0.3"/>
    <row r="740" s="81" customFormat="1" x14ac:dyDescent="0.3"/>
    <row r="741" s="81" customFormat="1" x14ac:dyDescent="0.3"/>
    <row r="742" s="81" customFormat="1" x14ac:dyDescent="0.3"/>
    <row r="743" s="81" customFormat="1" x14ac:dyDescent="0.3"/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1"/>
  <sheetViews>
    <sheetView topLeftCell="E1" workbookViewId="0">
      <selection activeCell="L33" sqref="L33"/>
    </sheetView>
  </sheetViews>
  <sheetFormatPr defaultColWidth="11.44140625" defaultRowHeight="14.4" x14ac:dyDescent="0.3"/>
  <cols>
    <col min="1" max="1" width="30.6640625" style="63" customWidth="1"/>
    <col min="2" max="18" width="9.44140625" style="63" customWidth="1"/>
    <col min="19" max="21" width="9.6640625" style="63" customWidth="1"/>
    <col min="22" max="16384" width="11.44140625" style="63"/>
  </cols>
  <sheetData>
    <row r="1" spans="1:22" ht="25.2" customHeight="1" thickTop="1" thickBot="1" x14ac:dyDescent="0.35">
      <c r="A1" s="318" t="s">
        <v>123</v>
      </c>
      <c r="B1" s="319"/>
      <c r="C1" s="319"/>
      <c r="D1" s="319"/>
      <c r="E1" s="319"/>
      <c r="F1" s="319"/>
      <c r="G1" s="319"/>
      <c r="H1" s="319"/>
      <c r="I1" s="319"/>
      <c r="J1" s="319"/>
      <c r="K1" s="320"/>
      <c r="L1" s="321"/>
      <c r="M1" s="321"/>
      <c r="N1" s="321"/>
      <c r="O1" s="321"/>
      <c r="P1" s="321"/>
      <c r="Q1" s="321"/>
      <c r="R1" s="321"/>
      <c r="S1" s="321"/>
      <c r="T1" s="321"/>
      <c r="U1" s="322"/>
    </row>
    <row r="2" spans="1:22" ht="25.2" customHeight="1" thickTop="1" thickBot="1" x14ac:dyDescent="0.35">
      <c r="A2" s="323" t="s">
        <v>118</v>
      </c>
      <c r="B2" s="347" t="s">
        <v>54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8"/>
    </row>
    <row r="3" spans="1:22" ht="25.2" customHeight="1" x14ac:dyDescent="0.3">
      <c r="A3" s="350"/>
      <c r="B3" s="351">
        <v>0</v>
      </c>
      <c r="C3" s="330"/>
      <c r="D3" s="316" t="s">
        <v>55</v>
      </c>
      <c r="E3" s="317"/>
      <c r="F3" s="331" t="s">
        <v>56</v>
      </c>
      <c r="G3" s="330"/>
      <c r="H3" s="316" t="s">
        <v>57</v>
      </c>
      <c r="I3" s="317"/>
      <c r="J3" s="331" t="s">
        <v>58</v>
      </c>
      <c r="K3" s="330"/>
      <c r="L3" s="316" t="s">
        <v>59</v>
      </c>
      <c r="M3" s="317"/>
      <c r="N3" s="331" t="s">
        <v>60</v>
      </c>
      <c r="O3" s="330"/>
      <c r="P3" s="316" t="s">
        <v>61</v>
      </c>
      <c r="Q3" s="317"/>
      <c r="R3" s="331" t="s">
        <v>34</v>
      </c>
      <c r="S3" s="330"/>
      <c r="T3" s="316" t="s">
        <v>52</v>
      </c>
      <c r="U3" s="317"/>
    </row>
    <row r="4" spans="1:22" ht="25.2" customHeight="1" thickBot="1" x14ac:dyDescent="0.35">
      <c r="A4" s="350"/>
      <c r="B4" s="48" t="s">
        <v>4</v>
      </c>
      <c r="C4" s="4" t="s">
        <v>5</v>
      </c>
      <c r="D4" s="50" t="s">
        <v>4</v>
      </c>
      <c r="E4" s="51" t="s">
        <v>5</v>
      </c>
      <c r="F4" s="48" t="s">
        <v>4</v>
      </c>
      <c r="G4" s="49" t="s">
        <v>5</v>
      </c>
      <c r="H4" s="50" t="s">
        <v>4</v>
      </c>
      <c r="I4" s="51" t="s">
        <v>5</v>
      </c>
      <c r="J4" s="48" t="s">
        <v>4</v>
      </c>
      <c r="K4" s="49" t="s">
        <v>5</v>
      </c>
      <c r="L4" s="50" t="s">
        <v>4</v>
      </c>
      <c r="M4" s="51" t="s">
        <v>5</v>
      </c>
      <c r="N4" s="48" t="s">
        <v>4</v>
      </c>
      <c r="O4" s="49" t="s">
        <v>5</v>
      </c>
      <c r="P4" s="50" t="s">
        <v>4</v>
      </c>
      <c r="Q4" s="51" t="s">
        <v>5</v>
      </c>
      <c r="R4" s="48" t="s">
        <v>4</v>
      </c>
      <c r="S4" s="49" t="s">
        <v>5</v>
      </c>
      <c r="T4" s="50" t="s">
        <v>4</v>
      </c>
      <c r="U4" s="51" t="s">
        <v>5</v>
      </c>
    </row>
    <row r="5" spans="1:22" ht="25.2" customHeight="1" thickBot="1" x14ac:dyDescent="0.3">
      <c r="A5" s="34" t="s">
        <v>102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179</v>
      </c>
    </row>
    <row r="6" spans="1:22" ht="15" x14ac:dyDescent="0.25">
      <c r="A6" s="64" t="s">
        <v>103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180</v>
      </c>
    </row>
    <row r="7" spans="1:22" ht="15" x14ac:dyDescent="0.25">
      <c r="A7" s="65" t="s">
        <v>104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181</v>
      </c>
    </row>
    <row r="8" spans="1:22" ht="15" x14ac:dyDescent="0.25">
      <c r="A8" s="65" t="s">
        <v>105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182</v>
      </c>
    </row>
    <row r="9" spans="1:22" ht="15" x14ac:dyDescent="0.25">
      <c r="A9" s="65" t="s">
        <v>106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183</v>
      </c>
    </row>
    <row r="10" spans="1:22" ht="15.75" thickBot="1" x14ac:dyDescent="0.3">
      <c r="A10" s="66" t="s">
        <v>107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184</v>
      </c>
    </row>
    <row r="11" spans="1:22" ht="25.2" customHeight="1" thickBot="1" x14ac:dyDescent="0.3">
      <c r="A11" s="34" t="s">
        <v>108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ht="15" x14ac:dyDescent="0.25">
      <c r="A12" s="64" t="s">
        <v>109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185</v>
      </c>
    </row>
    <row r="13" spans="1:22" ht="15" x14ac:dyDescent="0.25">
      <c r="A13" s="65" t="s">
        <v>110</v>
      </c>
      <c r="B13" s="36">
        <f>VLOOKUP(V13,[1]Sheet1!$A$764:$U$778,2,FALSE)</f>
        <v>4033</v>
      </c>
      <c r="C13" s="33">
        <f>VLOOKUP(V13,[1]Sheet1!$A$764:$U$778,3,FALSE)/100</f>
        <v>0.10999590890495023</v>
      </c>
      <c r="D13" s="36">
        <f>VLOOKUP(V13,[1]Sheet1!$A$764:$U$778,4,FALSE)</f>
        <v>4033</v>
      </c>
      <c r="E13" s="35">
        <f>VLOOKUP(V13,[1]Sheet1!$A$764:$U$778,5,FALSE)/100</f>
        <v>0.10999590890495023</v>
      </c>
      <c r="F13" s="56">
        <f>VLOOKUP(V13,[1]Sheet1!$A$764:$U$778,6,FALSE)</f>
        <v>0</v>
      </c>
      <c r="G13" s="33">
        <f>VLOOKUP(V13,[1]Sheet1!$A$764:$U$778,7,FALSE)/100</f>
        <v>0</v>
      </c>
      <c r="H13" s="36">
        <f>VLOOKUP(V13,[1]Sheet1!$A$764:$U$778,8,FALSE)</f>
        <v>0</v>
      </c>
      <c r="I13" s="35">
        <f>VLOOKUP(V13,[1]Sheet1!$A$764:$U$778,9,FALSE)/100</f>
        <v>0</v>
      </c>
      <c r="J13" s="56">
        <f>VLOOKUP(V13,[1]Sheet1!$A$764:$U$778,10,FALSE)</f>
        <v>0</v>
      </c>
      <c r="K13" s="33">
        <f>VLOOKUP(V13,[1]Sheet1!$A$764:$U$778,11,FALSE)/100</f>
        <v>0</v>
      </c>
      <c r="L13" s="36">
        <f>VLOOKUP(V13,[1]Sheet1!$A$764:$U$778,12,FALSE)</f>
        <v>0</v>
      </c>
      <c r="M13" s="35">
        <f>VLOOKUP(V13,[1]Sheet1!$A$764:$U$778,13,FALSE)/100</f>
        <v>0</v>
      </c>
      <c r="N13" s="56">
        <f>VLOOKUP(V13,[1]Sheet1!$A$764:$U$778,14,FALSE)</f>
        <v>0</v>
      </c>
      <c r="O13" s="33">
        <f>VLOOKUP(V13,[1]Sheet1!$A$764:$U$778,15,FALSE)/100</f>
        <v>0</v>
      </c>
      <c r="P13" s="36">
        <f>VLOOKUP(V13,[1]Sheet1!$A$764:$U$778,16,FALSE)</f>
        <v>0</v>
      </c>
      <c r="Q13" s="35">
        <f>VLOOKUP(V13,[1]Sheet1!$A$764:$U$778,17,FALSE)/100</f>
        <v>0</v>
      </c>
      <c r="R13" s="56">
        <f>VLOOKUP(V13,[1]Sheet1!$A$764:$U$778,18,FALSE)</f>
        <v>0</v>
      </c>
      <c r="S13" s="33">
        <f>VLOOKUP(V13,[1]Sheet1!$A$764:$U$778,19,FALSE)/100</f>
        <v>0</v>
      </c>
      <c r="T13" s="36">
        <f>VLOOKUP(V13,[1]Sheet1!$A$764:$U$778,20,FALSE)</f>
        <v>0</v>
      </c>
      <c r="U13" s="35">
        <f>VLOOKUP(V13,[1]Sheet1!$A$764:$U$778,21,FALSE)/100</f>
        <v>0</v>
      </c>
      <c r="V13" s="67" t="s">
        <v>186</v>
      </c>
    </row>
    <row r="14" spans="1:22" x14ac:dyDescent="0.3">
      <c r="A14" s="65" t="s">
        <v>111</v>
      </c>
      <c r="B14" s="36">
        <f>VLOOKUP(V14,[1]Sheet1!$A$764:$U$778,2,FALSE)</f>
        <v>3745</v>
      </c>
      <c r="C14" s="33">
        <f>VLOOKUP(V14,[1]Sheet1!$A$764:$U$778,3,FALSE)/100</f>
        <v>0.10214100640938223</v>
      </c>
      <c r="D14" s="36">
        <f>VLOOKUP(V14,[1]Sheet1!$A$764:$U$778,4,FALSE)</f>
        <v>3745</v>
      </c>
      <c r="E14" s="35">
        <f>VLOOKUP(V14,[1]Sheet1!$A$764:$U$778,5,FALSE)/100</f>
        <v>0.10214100640938223</v>
      </c>
      <c r="F14" s="56">
        <f>VLOOKUP(V14,[1]Sheet1!$A$764:$U$778,6,FALSE)</f>
        <v>0</v>
      </c>
      <c r="G14" s="33">
        <f>VLOOKUP(V14,[1]Sheet1!$A$764:$U$778,7,FALSE)/100</f>
        <v>0</v>
      </c>
      <c r="H14" s="36">
        <f>VLOOKUP(V14,[1]Sheet1!$A$764:$U$778,8,FALSE)</f>
        <v>0</v>
      </c>
      <c r="I14" s="35">
        <f>VLOOKUP(V14,[1]Sheet1!$A$764:$U$778,9,FALSE)/100</f>
        <v>0</v>
      </c>
      <c r="J14" s="56">
        <f>VLOOKUP(V14,[1]Sheet1!$A$764:$U$778,10,FALSE)</f>
        <v>0</v>
      </c>
      <c r="K14" s="33">
        <f>VLOOKUP(V14,[1]Sheet1!$A$764:$U$778,11,FALSE)/100</f>
        <v>0</v>
      </c>
      <c r="L14" s="36">
        <f>VLOOKUP(V14,[1]Sheet1!$A$764:$U$778,12,FALSE)</f>
        <v>0</v>
      </c>
      <c r="M14" s="35">
        <f>VLOOKUP(V14,[1]Sheet1!$A$764:$U$778,13,FALSE)/100</f>
        <v>0</v>
      </c>
      <c r="N14" s="56">
        <f>VLOOKUP(V14,[1]Sheet1!$A$764:$U$778,14,FALSE)</f>
        <v>0</v>
      </c>
      <c r="O14" s="33">
        <f>VLOOKUP(V14,[1]Sheet1!$A$764:$U$778,15,FALSE)/100</f>
        <v>0</v>
      </c>
      <c r="P14" s="36">
        <f>VLOOKUP(V14,[1]Sheet1!$A$764:$U$778,16,FALSE)</f>
        <v>0</v>
      </c>
      <c r="Q14" s="35">
        <f>VLOOKUP(V14,[1]Sheet1!$A$764:$U$778,17,FALSE)/100</f>
        <v>0</v>
      </c>
      <c r="R14" s="56">
        <f>VLOOKUP(V14,[1]Sheet1!$A$764:$U$778,18,FALSE)</f>
        <v>0</v>
      </c>
      <c r="S14" s="33">
        <f>VLOOKUP(V14,[1]Sheet1!$A$764:$U$778,19,FALSE)/100</f>
        <v>0</v>
      </c>
      <c r="T14" s="36">
        <f>VLOOKUP(V14,[1]Sheet1!$A$764:$U$778,20,FALSE)</f>
        <v>0</v>
      </c>
      <c r="U14" s="35">
        <f>VLOOKUP(V14,[1]Sheet1!$A$764:$U$778,21,FALSE)/100</f>
        <v>0</v>
      </c>
      <c r="V14" s="67" t="s">
        <v>187</v>
      </c>
    </row>
    <row r="15" spans="1:22" ht="15" x14ac:dyDescent="0.25">
      <c r="A15" s="65" t="s">
        <v>112</v>
      </c>
      <c r="B15" s="36">
        <f>VLOOKUP(V15,[1]Sheet1!$A$764:$U$778,2,FALSE)</f>
        <v>809</v>
      </c>
      <c r="C15" s="33">
        <f>VLOOKUP(V15,[1]Sheet1!$A$764:$U$778,3,FALSE)/100</f>
        <v>2.206463930178644E-2</v>
      </c>
      <c r="D15" s="36">
        <f>VLOOKUP(V15,[1]Sheet1!$A$764:$U$778,4,FALSE)</f>
        <v>809</v>
      </c>
      <c r="E15" s="35">
        <f>VLOOKUP(V15,[1]Sheet1!$A$764:$U$778,5,FALSE)/100</f>
        <v>2.206463930178644E-2</v>
      </c>
      <c r="F15" s="56">
        <f>VLOOKUP(V15,[1]Sheet1!$A$764:$U$778,6,FALSE)</f>
        <v>0</v>
      </c>
      <c r="G15" s="33">
        <f>VLOOKUP(V15,[1]Sheet1!$A$764:$U$778,7,FALSE)/100</f>
        <v>0</v>
      </c>
      <c r="H15" s="36">
        <f>VLOOKUP(V15,[1]Sheet1!$A$764:$U$778,8,FALSE)</f>
        <v>0</v>
      </c>
      <c r="I15" s="35">
        <f>VLOOKUP(V15,[1]Sheet1!$A$764:$U$778,9,FALSE)/100</f>
        <v>0</v>
      </c>
      <c r="J15" s="56">
        <f>VLOOKUP(V15,[1]Sheet1!$A$764:$U$778,10,FALSE)</f>
        <v>0</v>
      </c>
      <c r="K15" s="33">
        <f>VLOOKUP(V15,[1]Sheet1!$A$764:$U$778,11,FALSE)/100</f>
        <v>0</v>
      </c>
      <c r="L15" s="36">
        <f>VLOOKUP(V15,[1]Sheet1!$A$764:$U$778,12,FALSE)</f>
        <v>0</v>
      </c>
      <c r="M15" s="35">
        <f>VLOOKUP(V15,[1]Sheet1!$A$764:$U$778,13,FALSE)/100</f>
        <v>0</v>
      </c>
      <c r="N15" s="56">
        <f>VLOOKUP(V15,[1]Sheet1!$A$764:$U$778,14,FALSE)</f>
        <v>0</v>
      </c>
      <c r="O15" s="33">
        <f>VLOOKUP(V15,[1]Sheet1!$A$764:$U$778,15,FALSE)/100</f>
        <v>0</v>
      </c>
      <c r="P15" s="36">
        <f>VLOOKUP(V15,[1]Sheet1!$A$764:$U$778,16,FALSE)</f>
        <v>0</v>
      </c>
      <c r="Q15" s="35">
        <f>VLOOKUP(V15,[1]Sheet1!$A$764:$U$778,17,FALSE)/100</f>
        <v>0</v>
      </c>
      <c r="R15" s="56">
        <f>VLOOKUP(V15,[1]Sheet1!$A$764:$U$778,18,FALSE)</f>
        <v>0</v>
      </c>
      <c r="S15" s="33">
        <f>VLOOKUP(V15,[1]Sheet1!$A$764:$U$778,19,FALSE)/100</f>
        <v>0</v>
      </c>
      <c r="T15" s="36">
        <f>VLOOKUP(V15,[1]Sheet1!$A$764:$U$778,20,FALSE)</f>
        <v>0</v>
      </c>
      <c r="U15" s="35">
        <f>VLOOKUP(V15,[1]Sheet1!$A$764:$U$778,21,FALSE)/100</f>
        <v>0</v>
      </c>
      <c r="V15" s="67" t="s">
        <v>188</v>
      </c>
    </row>
    <row r="16" spans="1:22" ht="15.75" thickBot="1" x14ac:dyDescent="0.3">
      <c r="A16" s="66" t="s">
        <v>113</v>
      </c>
      <c r="B16" s="57">
        <f>VLOOKUP(V16,[1]Sheet1!$A$764:$U$778,2,FALSE)</f>
        <v>1303</v>
      </c>
      <c r="C16" s="43">
        <f>VLOOKUP(V16,[1]Sheet1!$A$764:$U$778,3,FALSE)/100</f>
        <v>3.5537978999045414E-2</v>
      </c>
      <c r="D16" s="57">
        <f>VLOOKUP(V16,[1]Sheet1!$A$764:$U$778,4,FALSE)</f>
        <v>1303</v>
      </c>
      <c r="E16" s="42">
        <f>VLOOKUP(V16,[1]Sheet1!$A$764:$U$778,5,FALSE)/100</f>
        <v>3.5537978999045414E-2</v>
      </c>
      <c r="F16" s="58">
        <f>VLOOKUP(V16,[1]Sheet1!$A$764:$U$778,6,FALSE)</f>
        <v>0</v>
      </c>
      <c r="G16" s="43">
        <f>VLOOKUP(V16,[1]Sheet1!$A$764:$U$778,7,FALSE)/100</f>
        <v>0</v>
      </c>
      <c r="H16" s="57">
        <f>VLOOKUP(V16,[1]Sheet1!$A$764:$U$778,8,FALSE)</f>
        <v>0</v>
      </c>
      <c r="I16" s="42">
        <f>VLOOKUP(V16,[1]Sheet1!$A$764:$U$778,9,FALSE)/100</f>
        <v>0</v>
      </c>
      <c r="J16" s="58">
        <f>VLOOKUP(V16,[1]Sheet1!$A$764:$U$778,10,FALSE)</f>
        <v>0</v>
      </c>
      <c r="K16" s="43">
        <f>VLOOKUP(V16,[1]Sheet1!$A$764:$U$778,11,FALSE)/100</f>
        <v>0</v>
      </c>
      <c r="L16" s="57">
        <f>VLOOKUP(V16,[1]Sheet1!$A$764:$U$778,12,FALSE)</f>
        <v>0</v>
      </c>
      <c r="M16" s="42">
        <f>VLOOKUP(V16,[1]Sheet1!$A$764:$U$778,13,FALSE)/100</f>
        <v>0</v>
      </c>
      <c r="N16" s="58">
        <f>VLOOKUP(V16,[1]Sheet1!$A$764:$U$778,14,FALSE)</f>
        <v>0</v>
      </c>
      <c r="O16" s="43">
        <f>VLOOKUP(V16,[1]Sheet1!$A$764:$U$778,15,FALSE)/100</f>
        <v>0</v>
      </c>
      <c r="P16" s="57">
        <f>VLOOKUP(V16,[1]Sheet1!$A$764:$U$778,16,FALSE)</f>
        <v>0</v>
      </c>
      <c r="Q16" s="42">
        <f>VLOOKUP(V16,[1]Sheet1!$A$764:$U$778,17,FALSE)/100</f>
        <v>0</v>
      </c>
      <c r="R16" s="58">
        <f>VLOOKUP(V16,[1]Sheet1!$A$764:$U$778,18,FALSE)</f>
        <v>0</v>
      </c>
      <c r="S16" s="43">
        <f>VLOOKUP(V16,[1]Sheet1!$A$764:$U$778,19,FALSE)/100</f>
        <v>0</v>
      </c>
      <c r="T16" s="57">
        <f>VLOOKUP(V16,[1]Sheet1!$A$764:$U$778,20,FALSE)</f>
        <v>0</v>
      </c>
      <c r="U16" s="42">
        <f>VLOOKUP(V16,[1]Sheet1!$A$764:$U$778,21,FALSE)/100</f>
        <v>0</v>
      </c>
      <c r="V16" s="67" t="s">
        <v>189</v>
      </c>
    </row>
    <row r="17" spans="1:22" ht="25.2" customHeight="1" thickBot="1" x14ac:dyDescent="0.3">
      <c r="A17" s="34" t="s">
        <v>114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ht="15" x14ac:dyDescent="0.25">
      <c r="A18" s="64" t="s">
        <v>115</v>
      </c>
      <c r="B18" s="54">
        <f>VLOOKUP(V18,[1]Sheet1!$A$764:$U$778,2,FALSE)</f>
        <v>60</v>
      </c>
      <c r="C18" s="41">
        <f>VLOOKUP(V18,[1]Sheet1!$A$764:$U$778,3,FALSE)/100</f>
        <v>1.636438019909996E-3</v>
      </c>
      <c r="D18" s="54">
        <f>VLOOKUP(V18,[1]Sheet1!$A$764:$U$778,4,FALSE)</f>
        <v>60</v>
      </c>
      <c r="E18" s="40">
        <f>VLOOKUP(V18,[1]Sheet1!$A$764:$U$778,5,FALSE)/100</f>
        <v>1.636438019909996E-3</v>
      </c>
      <c r="F18" s="55">
        <f>VLOOKUP(V18,[1]Sheet1!$A$764:$U$778,6,FALSE)</f>
        <v>0</v>
      </c>
      <c r="G18" s="41">
        <f>VLOOKUP(V18,[1]Sheet1!$A$764:$U$778,7,FALSE)/100</f>
        <v>0</v>
      </c>
      <c r="H18" s="54">
        <f>VLOOKUP(V18,[1]Sheet1!$A$764:$U$778,8,FALSE)</f>
        <v>0</v>
      </c>
      <c r="I18" s="40">
        <f>VLOOKUP(V18,[1]Sheet1!$A$764:$U$778,9,FALSE)/100</f>
        <v>0</v>
      </c>
      <c r="J18" s="55">
        <f>VLOOKUP(V18,[1]Sheet1!$A$764:$U$778,10,FALSE)</f>
        <v>0</v>
      </c>
      <c r="K18" s="41">
        <f>VLOOKUP(V18,[1]Sheet1!$A$764:$U$778,11,FALSE)/100</f>
        <v>0</v>
      </c>
      <c r="L18" s="54">
        <f>VLOOKUP(V18,[1]Sheet1!$A$764:$U$778,12,FALSE)</f>
        <v>0</v>
      </c>
      <c r="M18" s="40">
        <f>VLOOKUP(V18,[1]Sheet1!$A$764:$U$778,13,FALSE)/100</f>
        <v>0</v>
      </c>
      <c r="N18" s="55">
        <f>VLOOKUP(V18,[1]Sheet1!$A$764:$U$778,14,FALSE)</f>
        <v>0</v>
      </c>
      <c r="O18" s="41">
        <f>VLOOKUP(V18,[1]Sheet1!$A$764:$U$778,15,FALSE)/100</f>
        <v>0</v>
      </c>
      <c r="P18" s="54">
        <f>VLOOKUP(V18,[1]Sheet1!$A$764:$U$778,16,FALSE)</f>
        <v>0</v>
      </c>
      <c r="Q18" s="40">
        <f>VLOOKUP(V18,[1]Sheet1!$A$764:$U$778,17,FALSE)/100</f>
        <v>0</v>
      </c>
      <c r="R18" s="55">
        <f>VLOOKUP(V18,[1]Sheet1!$A$764:$U$778,18,FALSE)</f>
        <v>0</v>
      </c>
      <c r="S18" s="41">
        <f>VLOOKUP(V18,[1]Sheet1!$A$764:$U$778,19,FALSE)/100</f>
        <v>0</v>
      </c>
      <c r="T18" s="54">
        <f>VLOOKUP(V18,[1]Sheet1!$A$764:$U$778,20,FALSE)</f>
        <v>0</v>
      </c>
      <c r="U18" s="40">
        <f>VLOOKUP(V18,[1]Sheet1!$A$764:$U$778,21,FALSE)/100</f>
        <v>0</v>
      </c>
      <c r="V18" s="67" t="s">
        <v>190</v>
      </c>
    </row>
    <row r="19" spans="1:22" ht="15" x14ac:dyDescent="0.25">
      <c r="A19" s="65" t="s">
        <v>116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191</v>
      </c>
    </row>
    <row r="20" spans="1:22" ht="15.75" thickBot="1" x14ac:dyDescent="0.3">
      <c r="A20" s="66" t="s">
        <v>38</v>
      </c>
      <c r="B20" s="57">
        <f>VLOOKUP(V20,[1]Sheet1!$A$764:$U$778,2,FALSE)</f>
        <v>10011</v>
      </c>
      <c r="C20" s="43">
        <f>VLOOKUP(V20,[1]Sheet1!$A$764:$U$778,3,FALSE)/100</f>
        <v>0.27303968362198283</v>
      </c>
      <c r="D20" s="57">
        <f>VLOOKUP(V20,[1]Sheet1!$A$764:$U$778,4,FALSE)</f>
        <v>10011</v>
      </c>
      <c r="E20" s="42">
        <f>VLOOKUP(V20,[1]Sheet1!$A$764:$U$778,5,FALSE)/100</f>
        <v>0.27303968362198283</v>
      </c>
      <c r="F20" s="58">
        <f>VLOOKUP(V20,[1]Sheet1!$A$764:$U$778,6,FALSE)</f>
        <v>0</v>
      </c>
      <c r="G20" s="43">
        <f>VLOOKUP(V20,[1]Sheet1!$A$764:$U$778,7,FALSE)/100</f>
        <v>0</v>
      </c>
      <c r="H20" s="57">
        <f>VLOOKUP(V20,[1]Sheet1!$A$764:$U$778,8,FALSE)</f>
        <v>0</v>
      </c>
      <c r="I20" s="42">
        <f>VLOOKUP(V20,[1]Sheet1!$A$764:$U$778,9,FALSE)/100</f>
        <v>0</v>
      </c>
      <c r="J20" s="58">
        <f>VLOOKUP(V20,[1]Sheet1!$A$764:$U$778,10,FALSE)</f>
        <v>0</v>
      </c>
      <c r="K20" s="43">
        <f>VLOOKUP(V20,[1]Sheet1!$A$764:$U$778,11,FALSE)/100</f>
        <v>0</v>
      </c>
      <c r="L20" s="57">
        <f>VLOOKUP(V20,[1]Sheet1!$A$764:$U$778,12,FALSE)</f>
        <v>0</v>
      </c>
      <c r="M20" s="42">
        <f>VLOOKUP(V20,[1]Sheet1!$A$764:$U$778,13,FALSE)/100</f>
        <v>0</v>
      </c>
      <c r="N20" s="58">
        <f>VLOOKUP(V20,[1]Sheet1!$A$764:$U$778,14,FALSE)</f>
        <v>0</v>
      </c>
      <c r="O20" s="43">
        <f>VLOOKUP(V20,[1]Sheet1!$A$764:$U$778,15,FALSE)/100</f>
        <v>0</v>
      </c>
      <c r="P20" s="57">
        <f>VLOOKUP(V20,[1]Sheet1!$A$764:$U$778,16,FALSE)</f>
        <v>0</v>
      </c>
      <c r="Q20" s="42">
        <f>VLOOKUP(V20,[1]Sheet1!$A$764:$U$778,17,FALSE)/100</f>
        <v>0</v>
      </c>
      <c r="R20" s="58">
        <f>VLOOKUP(V20,[1]Sheet1!$A$764:$U$778,18,FALSE)</f>
        <v>0</v>
      </c>
      <c r="S20" s="43">
        <f>VLOOKUP(V20,[1]Sheet1!$A$764:$U$778,19,FALSE)/100</f>
        <v>0</v>
      </c>
      <c r="T20" s="57">
        <f>VLOOKUP(V20,[1]Sheet1!$A$764:$U$778,20,FALSE)</f>
        <v>0</v>
      </c>
      <c r="U20" s="42">
        <f>VLOOKUP(V20,[1]Sheet1!$A$764:$U$778,21,FALSE)/100</f>
        <v>0</v>
      </c>
      <c r="V20" s="67" t="s">
        <v>192</v>
      </c>
    </row>
    <row r="21" spans="1:22" ht="25.2" customHeight="1" thickBot="1" x14ac:dyDescent="0.3">
      <c r="A21" s="37" t="s">
        <v>117</v>
      </c>
      <c r="B21" s="61">
        <f>VLOOKUP(V21,[1]Sheet1!$A$764:$U$778,2,FALSE)</f>
        <v>36665</v>
      </c>
      <c r="C21" s="46">
        <f>VLOOKUP(V21,[1]Sheet1!$A$764:$U$778,3,FALSE)/100</f>
        <v>1</v>
      </c>
      <c r="D21" s="62">
        <f>VLOOKUP(V21,[1]Sheet1!$A$764:$U$778,4,FALSE)</f>
        <v>36665</v>
      </c>
      <c r="E21" s="47">
        <f>VLOOKUP(V21,[1]Sheet1!$A$764:$U$778,5,FALSE)/100</f>
        <v>1</v>
      </c>
      <c r="F21" s="61">
        <f>VLOOKUP(V21,[1]Sheet1!$A$764:$U$778,6,FALSE)</f>
        <v>0</v>
      </c>
      <c r="G21" s="46">
        <f>VLOOKUP(V21,[1]Sheet1!$A$764:$U$778,7,FALSE)/100</f>
        <v>0</v>
      </c>
      <c r="H21" s="62">
        <f>VLOOKUP(V21,[1]Sheet1!$A$764:$U$778,8,FALSE)</f>
        <v>0</v>
      </c>
      <c r="I21" s="47">
        <f>VLOOKUP(V21,[1]Sheet1!$A$764:$U$778,9,FALSE)/100</f>
        <v>0</v>
      </c>
      <c r="J21" s="61">
        <f>VLOOKUP(V21,[1]Sheet1!$A$764:$U$778,10,FALSE)</f>
        <v>0</v>
      </c>
      <c r="K21" s="46">
        <f>VLOOKUP(V21,[1]Sheet1!$A$764:$U$778,11,FALSE)/100</f>
        <v>0</v>
      </c>
      <c r="L21" s="62">
        <f>VLOOKUP(V21,[1]Sheet1!$A$764:$U$778,12,FALSE)</f>
        <v>0</v>
      </c>
      <c r="M21" s="47">
        <f>VLOOKUP(V21,[1]Sheet1!$A$764:$U$778,13,FALSE)/100</f>
        <v>0</v>
      </c>
      <c r="N21" s="61">
        <f>VLOOKUP(V21,[1]Sheet1!$A$764:$U$778,14,FALSE)</f>
        <v>0</v>
      </c>
      <c r="O21" s="46">
        <f>VLOOKUP(V21,[1]Sheet1!$A$764:$U$778,15,FALSE)/100</f>
        <v>0</v>
      </c>
      <c r="P21" s="62">
        <f>VLOOKUP(V21,[1]Sheet1!$A$764:$U$778,16,FALSE)</f>
        <v>0</v>
      </c>
      <c r="Q21" s="47">
        <f>VLOOKUP(V21,[1]Sheet1!$A$764:$U$778,17,FALSE)/100</f>
        <v>0</v>
      </c>
      <c r="R21" s="61">
        <f>VLOOKUP(V21,[1]Sheet1!$A$764:$U$778,18,FALSE)</f>
        <v>0</v>
      </c>
      <c r="S21" s="46">
        <f>VLOOKUP(V21,[1]Sheet1!$A$764:$U$778,19,FALSE)/100</f>
        <v>0</v>
      </c>
      <c r="T21" s="62">
        <f>VLOOKUP(V21,[1]Sheet1!$A$764:$U$778,20,FALSE)</f>
        <v>0</v>
      </c>
      <c r="U21" s="47">
        <f>VLOOKUP(V21,[1]Sheet1!$A$764:$U$778,21,FALSE)/100</f>
        <v>0</v>
      </c>
      <c r="V21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733"/>
  <sheetViews>
    <sheetView topLeftCell="S23" zoomScale="80" zoomScaleNormal="80" workbookViewId="0">
      <selection activeCell="C8" sqref="C8:X33"/>
    </sheetView>
  </sheetViews>
  <sheetFormatPr defaultColWidth="11.44140625" defaultRowHeight="14.4" x14ac:dyDescent="0.3"/>
  <cols>
    <col min="1" max="1" width="2.6640625" style="81" customWidth="1"/>
    <col min="2" max="2" width="15.6640625" style="63" customWidth="1"/>
    <col min="3" max="24" width="12.6640625" style="63" customWidth="1"/>
    <col min="25" max="16384" width="11.44140625" style="81"/>
  </cols>
  <sheetData>
    <row r="1" spans="2:24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2:24" ht="24.9" customHeight="1" thickTop="1" thickBot="1" x14ac:dyDescent="0.35">
      <c r="B2" s="271" t="s">
        <v>285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3"/>
    </row>
    <row r="3" spans="2:24" ht="24.9" customHeight="1" thickTop="1" thickBot="1" x14ac:dyDescent="0.35">
      <c r="B3" s="274" t="s">
        <v>216</v>
      </c>
      <c r="C3" s="285" t="s">
        <v>35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95"/>
      <c r="W3" s="286" t="s">
        <v>31</v>
      </c>
      <c r="X3" s="287"/>
    </row>
    <row r="4" spans="2:24" ht="24.9" customHeight="1" thickTop="1" thickBot="1" x14ac:dyDescent="0.35">
      <c r="B4" s="275"/>
      <c r="C4" s="298" t="s">
        <v>36</v>
      </c>
      <c r="D4" s="299"/>
      <c r="E4" s="299"/>
      <c r="F4" s="299"/>
      <c r="G4" s="299"/>
      <c r="H4" s="299"/>
      <c r="I4" s="299"/>
      <c r="J4" s="299"/>
      <c r="K4" s="299"/>
      <c r="L4" s="300"/>
      <c r="M4" s="298" t="s">
        <v>37</v>
      </c>
      <c r="N4" s="299"/>
      <c r="O4" s="299"/>
      <c r="P4" s="299"/>
      <c r="Q4" s="299"/>
      <c r="R4" s="299"/>
      <c r="S4" s="299"/>
      <c r="T4" s="299"/>
      <c r="U4" s="299"/>
      <c r="V4" s="300"/>
      <c r="W4" s="288"/>
      <c r="X4" s="289"/>
    </row>
    <row r="5" spans="2:24" ht="24.9" customHeight="1" thickTop="1" thickBot="1" x14ac:dyDescent="0.35">
      <c r="B5" s="275"/>
      <c r="C5" s="298" t="s">
        <v>81</v>
      </c>
      <c r="D5" s="305"/>
      <c r="E5" s="305"/>
      <c r="F5" s="305"/>
      <c r="G5" s="305"/>
      <c r="H5" s="305"/>
      <c r="I5" s="305"/>
      <c r="J5" s="306"/>
      <c r="K5" s="301" t="s">
        <v>31</v>
      </c>
      <c r="L5" s="302"/>
      <c r="M5" s="298" t="s">
        <v>81</v>
      </c>
      <c r="N5" s="305"/>
      <c r="O5" s="305"/>
      <c r="P5" s="305"/>
      <c r="Q5" s="305"/>
      <c r="R5" s="305"/>
      <c r="S5" s="305"/>
      <c r="T5" s="306"/>
      <c r="U5" s="301" t="s">
        <v>31</v>
      </c>
      <c r="V5" s="302"/>
      <c r="W5" s="288"/>
      <c r="X5" s="289"/>
    </row>
    <row r="6" spans="2:24" ht="24.9" customHeight="1" thickTop="1" thickBot="1" x14ac:dyDescent="0.35">
      <c r="B6" s="310"/>
      <c r="C6" s="309" t="s">
        <v>33</v>
      </c>
      <c r="D6" s="294"/>
      <c r="E6" s="293" t="s">
        <v>193</v>
      </c>
      <c r="F6" s="294"/>
      <c r="G6" s="293" t="s">
        <v>51</v>
      </c>
      <c r="H6" s="294"/>
      <c r="I6" s="307" t="s">
        <v>34</v>
      </c>
      <c r="J6" s="308"/>
      <c r="K6" s="303"/>
      <c r="L6" s="304"/>
      <c r="M6" s="309" t="s">
        <v>33</v>
      </c>
      <c r="N6" s="294"/>
      <c r="O6" s="293" t="s">
        <v>193</v>
      </c>
      <c r="P6" s="294"/>
      <c r="Q6" s="293" t="s">
        <v>51</v>
      </c>
      <c r="R6" s="294"/>
      <c r="S6" s="307" t="s">
        <v>34</v>
      </c>
      <c r="T6" s="308"/>
      <c r="U6" s="303"/>
      <c r="V6" s="304"/>
      <c r="W6" s="296"/>
      <c r="X6" s="297"/>
    </row>
    <row r="7" spans="2:24" ht="24.9" customHeight="1" thickTop="1" thickBot="1" x14ac:dyDescent="0.35">
      <c r="B7" s="311"/>
      <c r="C7" s="127" t="s">
        <v>4</v>
      </c>
      <c r="D7" s="128" t="s">
        <v>5</v>
      </c>
      <c r="E7" s="129" t="s">
        <v>4</v>
      </c>
      <c r="F7" s="128" t="s">
        <v>5</v>
      </c>
      <c r="G7" s="129" t="s">
        <v>4</v>
      </c>
      <c r="H7" s="128" t="s">
        <v>5</v>
      </c>
      <c r="I7" s="129" t="s">
        <v>4</v>
      </c>
      <c r="J7" s="130" t="s">
        <v>5</v>
      </c>
      <c r="K7" s="127" t="s">
        <v>4</v>
      </c>
      <c r="L7" s="131" t="s">
        <v>5</v>
      </c>
      <c r="M7" s="127" t="s">
        <v>4</v>
      </c>
      <c r="N7" s="128" t="s">
        <v>5</v>
      </c>
      <c r="O7" s="129" t="s">
        <v>4</v>
      </c>
      <c r="P7" s="128" t="s">
        <v>5</v>
      </c>
      <c r="Q7" s="129" t="s">
        <v>4</v>
      </c>
      <c r="R7" s="128" t="s">
        <v>5</v>
      </c>
      <c r="S7" s="129" t="s">
        <v>4</v>
      </c>
      <c r="T7" s="130" t="s">
        <v>5</v>
      </c>
      <c r="U7" s="127" t="s">
        <v>4</v>
      </c>
      <c r="V7" s="131" t="s">
        <v>5</v>
      </c>
      <c r="W7" s="127" t="s">
        <v>4</v>
      </c>
      <c r="X7" s="131" t="s">
        <v>5</v>
      </c>
    </row>
    <row r="8" spans="2:24" ht="21.9" customHeight="1" thickTop="1" x14ac:dyDescent="0.25">
      <c r="B8" s="88" t="s">
        <v>6</v>
      </c>
      <c r="C8" s="89">
        <v>52</v>
      </c>
      <c r="D8" s="132">
        <v>7.18728403593642E-3</v>
      </c>
      <c r="E8" s="91">
        <v>275</v>
      </c>
      <c r="F8" s="132">
        <v>2.8624960965962318E-2</v>
      </c>
      <c r="G8" s="91">
        <v>4</v>
      </c>
      <c r="H8" s="132">
        <v>6.3391442155309036E-3</v>
      </c>
      <c r="I8" s="91">
        <v>0</v>
      </c>
      <c r="J8" s="133">
        <v>0</v>
      </c>
      <c r="K8" s="250">
        <v>331</v>
      </c>
      <c r="L8" s="134">
        <v>1.8943512848394666E-2</v>
      </c>
      <c r="M8" s="89">
        <v>378</v>
      </c>
      <c r="N8" s="135">
        <v>7.0299423470336617E-2</v>
      </c>
      <c r="O8" s="91">
        <v>1289</v>
      </c>
      <c r="P8" s="135">
        <v>9.7747781906422998E-2</v>
      </c>
      <c r="Q8" s="91">
        <v>7</v>
      </c>
      <c r="R8" s="135">
        <v>1.1182108626198083E-2</v>
      </c>
      <c r="S8" s="91">
        <v>0</v>
      </c>
      <c r="T8" s="133">
        <v>0</v>
      </c>
      <c r="U8" s="250">
        <v>1674</v>
      </c>
      <c r="V8" s="136">
        <v>8.7223843268028345E-2</v>
      </c>
      <c r="W8" s="113">
        <v>2005</v>
      </c>
      <c r="X8" s="136">
        <v>5.4684303831992361E-2</v>
      </c>
    </row>
    <row r="9" spans="2:24" ht="21.9" customHeight="1" x14ac:dyDescent="0.25">
      <c r="B9" s="88" t="s">
        <v>7</v>
      </c>
      <c r="C9" s="89">
        <v>24</v>
      </c>
      <c r="D9" s="132">
        <v>3.3172080165860401E-3</v>
      </c>
      <c r="E9" s="91">
        <v>35</v>
      </c>
      <c r="F9" s="132">
        <v>3.6431768502133859E-3</v>
      </c>
      <c r="G9" s="91">
        <v>2</v>
      </c>
      <c r="H9" s="132">
        <v>3.1695721077654518E-3</v>
      </c>
      <c r="I9" s="91">
        <v>0</v>
      </c>
      <c r="J9" s="133">
        <v>0</v>
      </c>
      <c r="K9" s="113">
        <v>61</v>
      </c>
      <c r="L9" s="134">
        <v>3.4911005551422195E-3</v>
      </c>
      <c r="M9" s="89">
        <v>49</v>
      </c>
      <c r="N9" s="135">
        <v>9.1128882276362289E-3</v>
      </c>
      <c r="O9" s="91">
        <v>105</v>
      </c>
      <c r="P9" s="135">
        <v>7.9623871995146735E-3</v>
      </c>
      <c r="Q9" s="91">
        <v>2</v>
      </c>
      <c r="R9" s="135">
        <v>3.1948881789137379E-3</v>
      </c>
      <c r="S9" s="91">
        <v>0</v>
      </c>
      <c r="T9" s="133">
        <v>0</v>
      </c>
      <c r="U9" s="113">
        <v>156</v>
      </c>
      <c r="V9" s="136">
        <v>8.1283868278449346E-3</v>
      </c>
      <c r="W9" s="113">
        <v>217</v>
      </c>
      <c r="X9" s="136">
        <v>5.9184508386744853E-3</v>
      </c>
    </row>
    <row r="10" spans="2:24" ht="21.9" customHeight="1" x14ac:dyDescent="0.25">
      <c r="B10" s="88" t="s">
        <v>8</v>
      </c>
      <c r="C10" s="89">
        <v>32</v>
      </c>
      <c r="D10" s="132">
        <v>4.4229440221147205E-3</v>
      </c>
      <c r="E10" s="91">
        <v>32</v>
      </c>
      <c r="F10" s="132">
        <v>3.3309045487665244E-3</v>
      </c>
      <c r="G10" s="91">
        <v>0</v>
      </c>
      <c r="H10" s="132">
        <v>0</v>
      </c>
      <c r="I10" s="91">
        <v>0</v>
      </c>
      <c r="J10" s="133">
        <v>0</v>
      </c>
      <c r="K10" s="113">
        <v>64</v>
      </c>
      <c r="L10" s="134">
        <v>3.6627940250672465E-3</v>
      </c>
      <c r="M10" s="89">
        <v>55</v>
      </c>
      <c r="N10" s="135">
        <v>1.0228752092244746E-2</v>
      </c>
      <c r="O10" s="91">
        <v>94</v>
      </c>
      <c r="P10" s="135">
        <v>7.1282323500417074E-3</v>
      </c>
      <c r="Q10" s="91">
        <v>1</v>
      </c>
      <c r="R10" s="135">
        <v>1.5974440894568689E-3</v>
      </c>
      <c r="S10" s="91">
        <v>0</v>
      </c>
      <c r="T10" s="133">
        <v>0</v>
      </c>
      <c r="U10" s="113">
        <v>150</v>
      </c>
      <c r="V10" s="136">
        <v>7.8157565652355147E-3</v>
      </c>
      <c r="W10" s="113">
        <v>214</v>
      </c>
      <c r="X10" s="136">
        <v>5.8366289376789856E-3</v>
      </c>
    </row>
    <row r="11" spans="2:24" ht="21.9" customHeight="1" x14ac:dyDescent="0.25">
      <c r="B11" s="88" t="s">
        <v>9</v>
      </c>
      <c r="C11" s="89">
        <v>23</v>
      </c>
      <c r="D11" s="132">
        <v>3.178991015894955E-3</v>
      </c>
      <c r="E11" s="91">
        <v>27</v>
      </c>
      <c r="F11" s="132">
        <v>2.8104507130217548E-3</v>
      </c>
      <c r="G11" s="91">
        <v>1</v>
      </c>
      <c r="H11" s="132">
        <v>1.5847860538827259E-3</v>
      </c>
      <c r="I11" s="91">
        <v>0</v>
      </c>
      <c r="J11" s="133">
        <v>0</v>
      </c>
      <c r="K11" s="113">
        <v>51</v>
      </c>
      <c r="L11" s="134">
        <v>2.918788988725462E-3</v>
      </c>
      <c r="M11" s="89">
        <v>38</v>
      </c>
      <c r="N11" s="135">
        <v>7.0671378091872791E-3</v>
      </c>
      <c r="O11" s="91">
        <v>81</v>
      </c>
      <c r="P11" s="135">
        <v>6.1424129824827478E-3</v>
      </c>
      <c r="Q11" s="91">
        <v>1</v>
      </c>
      <c r="R11" s="135">
        <v>1.5974440894568689E-3</v>
      </c>
      <c r="S11" s="91">
        <v>0</v>
      </c>
      <c r="T11" s="133">
        <v>0</v>
      </c>
      <c r="U11" s="113">
        <v>120</v>
      </c>
      <c r="V11" s="136">
        <v>6.2526052521884121E-3</v>
      </c>
      <c r="W11" s="113">
        <v>171</v>
      </c>
      <c r="X11" s="136">
        <v>4.663848356743488E-3</v>
      </c>
    </row>
    <row r="12" spans="2:24" ht="21.9" customHeight="1" x14ac:dyDescent="0.25">
      <c r="B12" s="88" t="s">
        <v>10</v>
      </c>
      <c r="C12" s="89">
        <v>27</v>
      </c>
      <c r="D12" s="132">
        <v>3.7318590186592952E-3</v>
      </c>
      <c r="E12" s="91">
        <v>33</v>
      </c>
      <c r="F12" s="132">
        <v>3.4349953159154784E-3</v>
      </c>
      <c r="G12" s="91">
        <v>3</v>
      </c>
      <c r="H12" s="132">
        <v>4.7543581616481777E-3</v>
      </c>
      <c r="I12" s="91">
        <v>0</v>
      </c>
      <c r="J12" s="133">
        <v>0</v>
      </c>
      <c r="K12" s="113">
        <v>63</v>
      </c>
      <c r="L12" s="134">
        <v>3.6055628684255707E-3</v>
      </c>
      <c r="M12" s="89">
        <v>29</v>
      </c>
      <c r="N12" s="135">
        <v>5.3933420122745023E-3</v>
      </c>
      <c r="O12" s="91">
        <v>62</v>
      </c>
      <c r="P12" s="135">
        <v>4.7016000606658068E-3</v>
      </c>
      <c r="Q12" s="91">
        <v>3</v>
      </c>
      <c r="R12" s="135">
        <v>4.7923322683706068E-3</v>
      </c>
      <c r="S12" s="91">
        <v>0</v>
      </c>
      <c r="T12" s="133">
        <v>0</v>
      </c>
      <c r="U12" s="113">
        <v>94</v>
      </c>
      <c r="V12" s="136">
        <v>4.8978741142142561E-3</v>
      </c>
      <c r="W12" s="113">
        <v>157</v>
      </c>
      <c r="X12" s="136">
        <v>4.2820128187644893E-3</v>
      </c>
    </row>
    <row r="13" spans="2:24" ht="21.9" customHeight="1" x14ac:dyDescent="0.25">
      <c r="B13" s="88" t="s">
        <v>11</v>
      </c>
      <c r="C13" s="89">
        <v>32</v>
      </c>
      <c r="D13" s="132">
        <v>4.4229440221147205E-3</v>
      </c>
      <c r="E13" s="91">
        <v>55</v>
      </c>
      <c r="F13" s="132">
        <v>5.7249921931924637E-3</v>
      </c>
      <c r="G13" s="91">
        <v>3</v>
      </c>
      <c r="H13" s="132">
        <v>4.7543581616481777E-3</v>
      </c>
      <c r="I13" s="91">
        <v>0</v>
      </c>
      <c r="J13" s="133">
        <v>0</v>
      </c>
      <c r="K13" s="113">
        <v>90</v>
      </c>
      <c r="L13" s="134">
        <v>5.1508040977508154E-3</v>
      </c>
      <c r="M13" s="89">
        <v>31</v>
      </c>
      <c r="N13" s="135">
        <v>5.7652966338106754E-3</v>
      </c>
      <c r="O13" s="91">
        <v>81</v>
      </c>
      <c r="P13" s="135">
        <v>6.1424129824827478E-3</v>
      </c>
      <c r="Q13" s="91">
        <v>4</v>
      </c>
      <c r="R13" s="135">
        <v>6.3897763578274758E-3</v>
      </c>
      <c r="S13" s="91">
        <v>0</v>
      </c>
      <c r="T13" s="133">
        <v>0</v>
      </c>
      <c r="U13" s="113">
        <v>116</v>
      </c>
      <c r="V13" s="136">
        <v>6.0441850771154647E-3</v>
      </c>
      <c r="W13" s="113">
        <v>206</v>
      </c>
      <c r="X13" s="136">
        <v>5.6184372016909855E-3</v>
      </c>
    </row>
    <row r="14" spans="2:24" ht="21.9" customHeight="1" x14ac:dyDescent="0.25">
      <c r="B14" s="88" t="s">
        <v>12</v>
      </c>
      <c r="C14" s="89">
        <v>55</v>
      </c>
      <c r="D14" s="132">
        <v>7.601935038009675E-3</v>
      </c>
      <c r="E14" s="91">
        <v>133</v>
      </c>
      <c r="F14" s="132">
        <v>1.3844072030810867E-2</v>
      </c>
      <c r="G14" s="91">
        <v>10</v>
      </c>
      <c r="H14" s="132">
        <v>1.5847860538827259E-2</v>
      </c>
      <c r="I14" s="91">
        <v>0</v>
      </c>
      <c r="J14" s="133">
        <v>0</v>
      </c>
      <c r="K14" s="113">
        <v>198</v>
      </c>
      <c r="L14" s="134">
        <v>1.1331769015051793E-2</v>
      </c>
      <c r="M14" s="89">
        <v>56</v>
      </c>
      <c r="N14" s="135">
        <v>1.0414729403012832E-2</v>
      </c>
      <c r="O14" s="91">
        <v>213</v>
      </c>
      <c r="P14" s="135">
        <v>1.6152271176158337E-2</v>
      </c>
      <c r="Q14" s="91">
        <v>11</v>
      </c>
      <c r="R14" s="135">
        <v>1.7571884984025558E-2</v>
      </c>
      <c r="S14" s="91">
        <v>0</v>
      </c>
      <c r="T14" s="133">
        <v>0</v>
      </c>
      <c r="U14" s="113">
        <v>280</v>
      </c>
      <c r="V14" s="136">
        <v>1.4589412255106295E-2</v>
      </c>
      <c r="W14" s="113">
        <v>478</v>
      </c>
      <c r="X14" s="136">
        <v>1.3036956225282968E-2</v>
      </c>
    </row>
    <row r="15" spans="2:24" ht="21.9" customHeight="1" x14ac:dyDescent="0.25">
      <c r="B15" s="88" t="s">
        <v>13</v>
      </c>
      <c r="C15" s="89">
        <v>225</v>
      </c>
      <c r="D15" s="132">
        <v>3.1098825155494125E-2</v>
      </c>
      <c r="E15" s="91">
        <v>419</v>
      </c>
      <c r="F15" s="132">
        <v>4.3614031435411676E-2</v>
      </c>
      <c r="G15" s="91">
        <v>27</v>
      </c>
      <c r="H15" s="132">
        <v>4.2789223454833596E-2</v>
      </c>
      <c r="I15" s="91">
        <v>0</v>
      </c>
      <c r="J15" s="133">
        <v>0</v>
      </c>
      <c r="K15" s="113">
        <v>671</v>
      </c>
      <c r="L15" s="134">
        <v>3.8402106106564415E-2</v>
      </c>
      <c r="M15" s="89">
        <v>132</v>
      </c>
      <c r="N15" s="135">
        <v>2.4549005021387391E-2</v>
      </c>
      <c r="O15" s="91">
        <v>462</v>
      </c>
      <c r="P15" s="135">
        <v>3.5034503677864565E-2</v>
      </c>
      <c r="Q15" s="91">
        <v>18</v>
      </c>
      <c r="R15" s="135">
        <v>2.8753993610223641E-2</v>
      </c>
      <c r="S15" s="91">
        <v>0</v>
      </c>
      <c r="T15" s="133">
        <v>0</v>
      </c>
      <c r="U15" s="113">
        <v>612</v>
      </c>
      <c r="V15" s="136">
        <v>3.1888286786160902E-2</v>
      </c>
      <c r="W15" s="113">
        <v>1283</v>
      </c>
      <c r="X15" s="136">
        <v>3.4992499659075416E-2</v>
      </c>
    </row>
    <row r="16" spans="2:24" ht="21.9" customHeight="1" x14ac:dyDescent="0.25">
      <c r="B16" s="88" t="s">
        <v>14</v>
      </c>
      <c r="C16" s="89">
        <v>610</v>
      </c>
      <c r="D16" s="132">
        <v>8.4312370421561852E-2</v>
      </c>
      <c r="E16" s="91">
        <v>840</v>
      </c>
      <c r="F16" s="132">
        <v>8.7436244405121266E-2</v>
      </c>
      <c r="G16" s="91">
        <v>49</v>
      </c>
      <c r="H16" s="132">
        <v>7.7654516640253565E-2</v>
      </c>
      <c r="I16" s="91">
        <v>0</v>
      </c>
      <c r="J16" s="133">
        <v>0</v>
      </c>
      <c r="K16" s="113">
        <v>1499</v>
      </c>
      <c r="L16" s="134">
        <v>8.5789503805871914E-2</v>
      </c>
      <c r="M16" s="89">
        <v>321</v>
      </c>
      <c r="N16" s="135">
        <v>5.9698716756555699E-2</v>
      </c>
      <c r="O16" s="91">
        <v>899</v>
      </c>
      <c r="P16" s="135">
        <v>6.81732008796542E-2</v>
      </c>
      <c r="Q16" s="91">
        <v>40</v>
      </c>
      <c r="R16" s="135">
        <v>6.3897763578274758E-2</v>
      </c>
      <c r="S16" s="91">
        <v>0</v>
      </c>
      <c r="T16" s="133">
        <v>0</v>
      </c>
      <c r="U16" s="113">
        <v>1260</v>
      </c>
      <c r="V16" s="136">
        <v>6.565235514797832E-2</v>
      </c>
      <c r="W16" s="113">
        <v>2759</v>
      </c>
      <c r="X16" s="136">
        <v>7.5248874948861316E-2</v>
      </c>
    </row>
    <row r="17" spans="2:24" ht="21.9" customHeight="1" x14ac:dyDescent="0.25">
      <c r="B17" s="88" t="s">
        <v>15</v>
      </c>
      <c r="C17" s="89">
        <v>641</v>
      </c>
      <c r="D17" s="132">
        <v>8.8597097442985481E-2</v>
      </c>
      <c r="E17" s="91">
        <v>997</v>
      </c>
      <c r="F17" s="132">
        <v>0.10377849484750702</v>
      </c>
      <c r="G17" s="91">
        <v>68</v>
      </c>
      <c r="H17" s="132">
        <v>0.10776545166402536</v>
      </c>
      <c r="I17" s="91">
        <v>0</v>
      </c>
      <c r="J17" s="133">
        <v>0</v>
      </c>
      <c r="K17" s="113">
        <v>1706</v>
      </c>
      <c r="L17" s="134">
        <v>9.7636353230698789E-2</v>
      </c>
      <c r="M17" s="89">
        <v>461</v>
      </c>
      <c r="N17" s="135">
        <v>8.5735540264087778E-2</v>
      </c>
      <c r="O17" s="91">
        <v>1324</v>
      </c>
      <c r="P17" s="135">
        <v>0.10040191097292789</v>
      </c>
      <c r="Q17" s="91">
        <v>86</v>
      </c>
      <c r="R17" s="135">
        <v>0.13738019169329074</v>
      </c>
      <c r="S17" s="91">
        <v>0</v>
      </c>
      <c r="T17" s="133">
        <v>0</v>
      </c>
      <c r="U17" s="113">
        <v>1871</v>
      </c>
      <c r="V17" s="136">
        <v>9.7488536890370986E-2</v>
      </c>
      <c r="W17" s="113">
        <v>3577</v>
      </c>
      <c r="X17" s="136">
        <v>9.7558979953634259E-2</v>
      </c>
    </row>
    <row r="18" spans="2:24" ht="21.9" customHeight="1" x14ac:dyDescent="0.25">
      <c r="B18" s="88" t="s">
        <v>16</v>
      </c>
      <c r="C18" s="89">
        <v>942</v>
      </c>
      <c r="D18" s="132">
        <v>0.13020041465100207</v>
      </c>
      <c r="E18" s="91">
        <v>1288</v>
      </c>
      <c r="F18" s="132">
        <v>0.1340689080878526</v>
      </c>
      <c r="G18" s="91">
        <v>82</v>
      </c>
      <c r="H18" s="132">
        <v>0.12995245641838352</v>
      </c>
      <c r="I18" s="91">
        <v>0</v>
      </c>
      <c r="J18" s="133">
        <v>0</v>
      </c>
      <c r="K18" s="113">
        <v>2312</v>
      </c>
      <c r="L18" s="134">
        <v>0.13231843415555428</v>
      </c>
      <c r="M18" s="89">
        <v>640</v>
      </c>
      <c r="N18" s="135">
        <v>0.11902547889157523</v>
      </c>
      <c r="O18" s="91">
        <v>1610</v>
      </c>
      <c r="P18" s="135">
        <v>0.122089937059225</v>
      </c>
      <c r="Q18" s="91">
        <v>104</v>
      </c>
      <c r="R18" s="135">
        <v>0.16613418530351437</v>
      </c>
      <c r="S18" s="91">
        <v>0</v>
      </c>
      <c r="T18" s="133">
        <v>0</v>
      </c>
      <c r="U18" s="113">
        <v>2354</v>
      </c>
      <c r="V18" s="136">
        <v>0.12265527303042935</v>
      </c>
      <c r="W18" s="113">
        <v>4666</v>
      </c>
      <c r="X18" s="136">
        <v>0.12726033001500067</v>
      </c>
    </row>
    <row r="19" spans="2:24" ht="21.9" customHeight="1" x14ac:dyDescent="0.25">
      <c r="B19" s="88" t="s">
        <v>17</v>
      </c>
      <c r="C19" s="89">
        <v>830</v>
      </c>
      <c r="D19" s="132">
        <v>0.11472011057360056</v>
      </c>
      <c r="E19" s="91">
        <v>1046</v>
      </c>
      <c r="F19" s="132">
        <v>0.10887894243780577</v>
      </c>
      <c r="G19" s="91">
        <v>75</v>
      </c>
      <c r="H19" s="132">
        <v>0.11885895404120443</v>
      </c>
      <c r="I19" s="91">
        <v>0</v>
      </c>
      <c r="J19" s="133">
        <v>0</v>
      </c>
      <c r="K19" s="113">
        <v>1951</v>
      </c>
      <c r="L19" s="134">
        <v>0.11165798660790935</v>
      </c>
      <c r="M19" s="89">
        <v>631</v>
      </c>
      <c r="N19" s="135">
        <v>0.11735168309466246</v>
      </c>
      <c r="O19" s="91">
        <v>1574</v>
      </c>
      <c r="P19" s="135">
        <v>0.11935997573367711</v>
      </c>
      <c r="Q19" s="91">
        <v>87</v>
      </c>
      <c r="R19" s="135">
        <v>0.1389776357827476</v>
      </c>
      <c r="S19" s="91">
        <v>1</v>
      </c>
      <c r="T19" s="133">
        <v>0.5</v>
      </c>
      <c r="U19" s="113">
        <v>2293</v>
      </c>
      <c r="V19" s="136">
        <v>0.1194768653605669</v>
      </c>
      <c r="W19" s="113">
        <v>4244</v>
      </c>
      <c r="X19" s="136">
        <v>0.11575071594163371</v>
      </c>
    </row>
    <row r="20" spans="2:24" ht="21.9" customHeight="1" x14ac:dyDescent="0.25">
      <c r="B20" s="88" t="s">
        <v>18</v>
      </c>
      <c r="C20" s="89">
        <v>610</v>
      </c>
      <c r="D20" s="132">
        <v>8.4312370421561852E-2</v>
      </c>
      <c r="E20" s="91">
        <v>778</v>
      </c>
      <c r="F20" s="132">
        <v>8.0982616841886124E-2</v>
      </c>
      <c r="G20" s="91">
        <v>41</v>
      </c>
      <c r="H20" s="132">
        <v>6.4976228209191758E-2</v>
      </c>
      <c r="I20" s="91">
        <v>0</v>
      </c>
      <c r="J20" s="133">
        <v>0</v>
      </c>
      <c r="K20" s="113">
        <v>1429</v>
      </c>
      <c r="L20" s="134">
        <v>8.1783322840954617E-2</v>
      </c>
      <c r="M20" s="89">
        <v>248</v>
      </c>
      <c r="N20" s="135">
        <v>4.6122373070485403E-2</v>
      </c>
      <c r="O20" s="91">
        <v>492</v>
      </c>
      <c r="P20" s="135">
        <v>3.7309471449154467E-2</v>
      </c>
      <c r="Q20" s="91">
        <v>34</v>
      </c>
      <c r="R20" s="135">
        <v>5.4313099041533544E-2</v>
      </c>
      <c r="S20" s="91">
        <v>0</v>
      </c>
      <c r="T20" s="133">
        <v>0</v>
      </c>
      <c r="U20" s="113">
        <v>774</v>
      </c>
      <c r="V20" s="136">
        <v>4.0329303876615256E-2</v>
      </c>
      <c r="W20" s="113">
        <v>2203</v>
      </c>
      <c r="X20" s="136">
        <v>6.0084549297695349E-2</v>
      </c>
    </row>
    <row r="21" spans="2:24" ht="21.9" customHeight="1" x14ac:dyDescent="0.25">
      <c r="B21" s="88" t="s">
        <v>19</v>
      </c>
      <c r="C21" s="89">
        <v>557</v>
      </c>
      <c r="D21" s="132">
        <v>7.6986869384934348E-2</v>
      </c>
      <c r="E21" s="91">
        <v>719</v>
      </c>
      <c r="F21" s="132">
        <v>7.4841261580097851E-2</v>
      </c>
      <c r="G21" s="91">
        <v>44</v>
      </c>
      <c r="H21" s="132">
        <v>6.9730586370839939E-2</v>
      </c>
      <c r="I21" s="91">
        <v>0</v>
      </c>
      <c r="J21" s="133">
        <v>0</v>
      </c>
      <c r="K21" s="113">
        <v>1320</v>
      </c>
      <c r="L21" s="134">
        <v>7.5545126767011958E-2</v>
      </c>
      <c r="M21" s="89">
        <v>379</v>
      </c>
      <c r="N21" s="135">
        <v>7.0485400781104698E-2</v>
      </c>
      <c r="O21" s="91">
        <v>876</v>
      </c>
      <c r="P21" s="135">
        <v>6.6429058921665271E-2</v>
      </c>
      <c r="Q21" s="91">
        <v>33</v>
      </c>
      <c r="R21" s="135">
        <v>5.2715654952076675E-2</v>
      </c>
      <c r="S21" s="91">
        <v>1</v>
      </c>
      <c r="T21" s="133">
        <v>0.5</v>
      </c>
      <c r="U21" s="113">
        <v>1289</v>
      </c>
      <c r="V21" s="136">
        <v>6.7163401417257185E-2</v>
      </c>
      <c r="W21" s="113">
        <v>2609</v>
      </c>
      <c r="X21" s="136">
        <v>7.1157779899086324E-2</v>
      </c>
    </row>
    <row r="22" spans="2:24" ht="21.9" customHeight="1" x14ac:dyDescent="0.25">
      <c r="B22" s="88" t="s">
        <v>20</v>
      </c>
      <c r="C22" s="89">
        <v>652</v>
      </c>
      <c r="D22" s="132">
        <v>9.0117484450587426E-2</v>
      </c>
      <c r="E22" s="91">
        <v>733</v>
      </c>
      <c r="F22" s="132">
        <v>7.6298532320183202E-2</v>
      </c>
      <c r="G22" s="91">
        <v>60</v>
      </c>
      <c r="H22" s="132">
        <v>9.5087163232963554E-2</v>
      </c>
      <c r="I22" s="91">
        <v>0</v>
      </c>
      <c r="J22" s="133">
        <v>0</v>
      </c>
      <c r="K22" s="113">
        <v>1445</v>
      </c>
      <c r="L22" s="134">
        <v>8.269902134722143E-2</v>
      </c>
      <c r="M22" s="89">
        <v>520</v>
      </c>
      <c r="N22" s="135">
        <v>9.6708201599404867E-2</v>
      </c>
      <c r="O22" s="91">
        <v>1188</v>
      </c>
      <c r="P22" s="135">
        <v>9.0088723743080301E-2</v>
      </c>
      <c r="Q22" s="91">
        <v>56</v>
      </c>
      <c r="R22" s="135">
        <v>8.9456869009584661E-2</v>
      </c>
      <c r="S22" s="91">
        <v>0</v>
      </c>
      <c r="T22" s="133">
        <v>0</v>
      </c>
      <c r="U22" s="113">
        <v>1764</v>
      </c>
      <c r="V22" s="136">
        <v>9.1913297207169647E-2</v>
      </c>
      <c r="W22" s="113">
        <v>3209</v>
      </c>
      <c r="X22" s="136">
        <v>8.752216009818628E-2</v>
      </c>
    </row>
    <row r="23" spans="2:24" ht="21.9" customHeight="1" x14ac:dyDescent="0.25">
      <c r="B23" s="88" t="s">
        <v>21</v>
      </c>
      <c r="C23" s="89">
        <v>594</v>
      </c>
      <c r="D23" s="132">
        <v>8.2100898410504497E-2</v>
      </c>
      <c r="E23" s="91">
        <v>656</v>
      </c>
      <c r="F23" s="132">
        <v>6.8283543249713752E-2</v>
      </c>
      <c r="G23" s="91">
        <v>51</v>
      </c>
      <c r="H23" s="132">
        <v>8.0824088748019024E-2</v>
      </c>
      <c r="I23" s="91">
        <v>0</v>
      </c>
      <c r="J23" s="133">
        <v>0</v>
      </c>
      <c r="K23" s="113">
        <v>1301</v>
      </c>
      <c r="L23" s="134">
        <v>7.4457734790820129E-2</v>
      </c>
      <c r="M23" s="89">
        <v>446</v>
      </c>
      <c r="N23" s="135">
        <v>8.2945880602566482E-2</v>
      </c>
      <c r="O23" s="91">
        <v>982</v>
      </c>
      <c r="P23" s="135">
        <v>7.4467278380222948E-2</v>
      </c>
      <c r="Q23" s="91">
        <v>40</v>
      </c>
      <c r="R23" s="135">
        <v>6.3897763578274758E-2</v>
      </c>
      <c r="S23" s="91">
        <v>0</v>
      </c>
      <c r="T23" s="133">
        <v>0</v>
      </c>
      <c r="U23" s="113">
        <v>1468</v>
      </c>
      <c r="V23" s="136">
        <v>7.6490204251771568E-2</v>
      </c>
      <c r="W23" s="113">
        <v>2769</v>
      </c>
      <c r="X23" s="136">
        <v>7.5521614618846308E-2</v>
      </c>
    </row>
    <row r="24" spans="2:24" ht="21.9" customHeight="1" x14ac:dyDescent="0.25">
      <c r="B24" s="88" t="s">
        <v>22</v>
      </c>
      <c r="C24" s="89">
        <v>357</v>
      </c>
      <c r="D24" s="132">
        <v>4.9343469246717349E-2</v>
      </c>
      <c r="E24" s="91">
        <v>451</v>
      </c>
      <c r="F24" s="132">
        <v>4.6944935984178204E-2</v>
      </c>
      <c r="G24" s="91">
        <v>25</v>
      </c>
      <c r="H24" s="132">
        <v>3.9619651347068144E-2</v>
      </c>
      <c r="I24" s="91">
        <v>0</v>
      </c>
      <c r="J24" s="133">
        <v>0</v>
      </c>
      <c r="K24" s="113">
        <v>833</v>
      </c>
      <c r="L24" s="134">
        <v>4.7673553482515882E-2</v>
      </c>
      <c r="M24" s="89">
        <v>234</v>
      </c>
      <c r="N24" s="135">
        <v>4.3518690719732189E-2</v>
      </c>
      <c r="O24" s="91">
        <v>487</v>
      </c>
      <c r="P24" s="135">
        <v>3.6930310153939487E-2</v>
      </c>
      <c r="Q24" s="91">
        <v>16</v>
      </c>
      <c r="R24" s="135">
        <v>2.5559105431309903E-2</v>
      </c>
      <c r="S24" s="91">
        <v>0</v>
      </c>
      <c r="T24" s="133">
        <v>0</v>
      </c>
      <c r="U24" s="113">
        <v>737</v>
      </c>
      <c r="V24" s="136">
        <v>3.8401417257190498E-2</v>
      </c>
      <c r="W24" s="113">
        <v>1570</v>
      </c>
      <c r="X24" s="136">
        <v>4.2820128187644892E-2</v>
      </c>
    </row>
    <row r="25" spans="2:24" ht="21.9" customHeight="1" x14ac:dyDescent="0.3">
      <c r="B25" s="88" t="s">
        <v>23</v>
      </c>
      <c r="C25" s="89">
        <v>266</v>
      </c>
      <c r="D25" s="132">
        <v>3.6765722183828613E-2</v>
      </c>
      <c r="E25" s="91">
        <v>269</v>
      </c>
      <c r="F25" s="132">
        <v>2.8000416363068596E-2</v>
      </c>
      <c r="G25" s="91">
        <v>12</v>
      </c>
      <c r="H25" s="132">
        <v>1.9017432646592711E-2</v>
      </c>
      <c r="I25" s="91">
        <v>0</v>
      </c>
      <c r="J25" s="133">
        <v>0</v>
      </c>
      <c r="K25" s="113">
        <v>547</v>
      </c>
      <c r="L25" s="134">
        <v>3.130544268299662E-2</v>
      </c>
      <c r="M25" s="89">
        <v>139</v>
      </c>
      <c r="N25" s="135">
        <v>2.5850846196763994E-2</v>
      </c>
      <c r="O25" s="91">
        <v>305</v>
      </c>
      <c r="P25" s="135">
        <v>2.3128839008114053E-2</v>
      </c>
      <c r="Q25" s="91">
        <v>19</v>
      </c>
      <c r="R25" s="135">
        <v>3.035143769968051E-2</v>
      </c>
      <c r="S25" s="91">
        <v>0</v>
      </c>
      <c r="T25" s="133">
        <v>0</v>
      </c>
      <c r="U25" s="113">
        <v>463</v>
      </c>
      <c r="V25" s="136">
        <v>2.4124635264693623E-2</v>
      </c>
      <c r="W25" s="113">
        <v>1010</v>
      </c>
      <c r="X25" s="136">
        <v>2.7546706668484931E-2</v>
      </c>
    </row>
    <row r="26" spans="2:24" ht="21.9" customHeight="1" x14ac:dyDescent="0.3">
      <c r="B26" s="88" t="s">
        <v>24</v>
      </c>
      <c r="C26" s="89">
        <v>146</v>
      </c>
      <c r="D26" s="132">
        <v>2.0179682100898412E-2</v>
      </c>
      <c r="E26" s="91">
        <v>192</v>
      </c>
      <c r="F26" s="132">
        <v>1.9985427292599146E-2</v>
      </c>
      <c r="G26" s="91">
        <v>21</v>
      </c>
      <c r="H26" s="132">
        <v>3.328050713153724E-2</v>
      </c>
      <c r="I26" s="91">
        <v>0</v>
      </c>
      <c r="J26" s="133">
        <v>0</v>
      </c>
      <c r="K26" s="113">
        <v>359</v>
      </c>
      <c r="L26" s="134">
        <v>2.0545985234361585E-2</v>
      </c>
      <c r="M26" s="89">
        <v>128</v>
      </c>
      <c r="N26" s="135">
        <v>2.3805095778315046E-2</v>
      </c>
      <c r="O26" s="91">
        <v>223</v>
      </c>
      <c r="P26" s="135">
        <v>1.6910593766588308E-2</v>
      </c>
      <c r="Q26" s="91">
        <v>16</v>
      </c>
      <c r="R26" s="135">
        <v>2.5559105431309903E-2</v>
      </c>
      <c r="S26" s="91">
        <v>0</v>
      </c>
      <c r="T26" s="133">
        <v>0</v>
      </c>
      <c r="U26" s="113">
        <v>367</v>
      </c>
      <c r="V26" s="136">
        <v>1.9122551062942892E-2</v>
      </c>
      <c r="W26" s="113">
        <v>726</v>
      </c>
      <c r="X26" s="136">
        <v>1.9800900040910951E-2</v>
      </c>
    </row>
    <row r="27" spans="2:24" ht="21.9" customHeight="1" x14ac:dyDescent="0.3">
      <c r="B27" s="88" t="s">
        <v>25</v>
      </c>
      <c r="C27" s="89">
        <v>122</v>
      </c>
      <c r="D27" s="132">
        <v>1.6862474084312372E-2</v>
      </c>
      <c r="E27" s="91">
        <v>166</v>
      </c>
      <c r="F27" s="132">
        <v>1.7279067346726344E-2</v>
      </c>
      <c r="G27" s="91">
        <v>11</v>
      </c>
      <c r="H27" s="132">
        <v>1.7432646592709985E-2</v>
      </c>
      <c r="I27" s="91">
        <v>0</v>
      </c>
      <c r="J27" s="133">
        <v>0</v>
      </c>
      <c r="K27" s="113">
        <v>299</v>
      </c>
      <c r="L27" s="134">
        <v>1.7112115835861044E-2</v>
      </c>
      <c r="M27" s="89">
        <v>107</v>
      </c>
      <c r="N27" s="135">
        <v>1.9899572252185232E-2</v>
      </c>
      <c r="O27" s="91">
        <v>202</v>
      </c>
      <c r="P27" s="135">
        <v>1.5318116326685371E-2</v>
      </c>
      <c r="Q27" s="91">
        <v>19</v>
      </c>
      <c r="R27" s="135">
        <v>3.035143769968051E-2</v>
      </c>
      <c r="S27" s="91">
        <v>0</v>
      </c>
      <c r="T27" s="133">
        <v>0</v>
      </c>
      <c r="U27" s="113">
        <v>328</v>
      </c>
      <c r="V27" s="136">
        <v>1.7090454355981659E-2</v>
      </c>
      <c r="W27" s="113">
        <v>627</v>
      </c>
      <c r="X27" s="136">
        <v>1.7100777308059457E-2</v>
      </c>
    </row>
    <row r="28" spans="2:24" ht="21.9" customHeight="1" x14ac:dyDescent="0.3">
      <c r="B28" s="88" t="s">
        <v>26</v>
      </c>
      <c r="C28" s="89">
        <v>132</v>
      </c>
      <c r="D28" s="132">
        <v>1.8244644091223221E-2</v>
      </c>
      <c r="E28" s="91">
        <v>117</v>
      </c>
      <c r="F28" s="132">
        <v>1.2178619756427604E-2</v>
      </c>
      <c r="G28" s="91">
        <v>6</v>
      </c>
      <c r="H28" s="132">
        <v>9.5087163232963554E-3</v>
      </c>
      <c r="I28" s="91">
        <v>0</v>
      </c>
      <c r="J28" s="133">
        <v>0</v>
      </c>
      <c r="K28" s="113">
        <v>255</v>
      </c>
      <c r="L28" s="134">
        <v>1.4593944943627311E-2</v>
      </c>
      <c r="M28" s="89">
        <v>96</v>
      </c>
      <c r="N28" s="135">
        <v>1.7853821833736284E-2</v>
      </c>
      <c r="O28" s="91">
        <v>172</v>
      </c>
      <c r="P28" s="135">
        <v>1.3043148555395465E-2</v>
      </c>
      <c r="Q28" s="91">
        <v>4</v>
      </c>
      <c r="R28" s="135">
        <v>6.3897763578274758E-3</v>
      </c>
      <c r="S28" s="91">
        <v>0</v>
      </c>
      <c r="T28" s="133">
        <v>0</v>
      </c>
      <c r="U28" s="113">
        <v>272</v>
      </c>
      <c r="V28" s="136">
        <v>1.41725719049604E-2</v>
      </c>
      <c r="W28" s="113">
        <v>527</v>
      </c>
      <c r="X28" s="136">
        <v>1.4373380608209464E-2</v>
      </c>
    </row>
    <row r="29" spans="2:24" ht="21.9" customHeight="1" x14ac:dyDescent="0.3">
      <c r="B29" s="88" t="s">
        <v>27</v>
      </c>
      <c r="C29" s="89">
        <v>75</v>
      </c>
      <c r="D29" s="132">
        <v>1.0366275051831375E-2</v>
      </c>
      <c r="E29" s="91">
        <v>73</v>
      </c>
      <c r="F29" s="132">
        <v>7.5986260018736339E-3</v>
      </c>
      <c r="G29" s="91">
        <v>3</v>
      </c>
      <c r="H29" s="132">
        <v>4.7543581616481777E-3</v>
      </c>
      <c r="I29" s="91">
        <v>0</v>
      </c>
      <c r="J29" s="133">
        <v>0</v>
      </c>
      <c r="K29" s="113">
        <v>151</v>
      </c>
      <c r="L29" s="134">
        <v>8.6419046528930354E-3</v>
      </c>
      <c r="M29" s="89">
        <v>61</v>
      </c>
      <c r="N29" s="135">
        <v>1.1344615956853264E-2</v>
      </c>
      <c r="O29" s="91">
        <v>131</v>
      </c>
      <c r="P29" s="135">
        <v>9.9340259346325926E-3</v>
      </c>
      <c r="Q29" s="91">
        <v>7</v>
      </c>
      <c r="R29" s="135">
        <v>1.1182108626198083E-2</v>
      </c>
      <c r="S29" s="91">
        <v>0</v>
      </c>
      <c r="T29" s="133">
        <v>0</v>
      </c>
      <c r="U29" s="113">
        <v>199</v>
      </c>
      <c r="V29" s="136">
        <v>1.0368903709879116E-2</v>
      </c>
      <c r="W29" s="113">
        <v>350</v>
      </c>
      <c r="X29" s="136">
        <v>9.545888449474977E-3</v>
      </c>
    </row>
    <row r="30" spans="2:24" ht="21.9" customHeight="1" x14ac:dyDescent="0.3">
      <c r="B30" s="88" t="s">
        <v>28</v>
      </c>
      <c r="C30" s="89">
        <v>58</v>
      </c>
      <c r="D30" s="132">
        <v>8.0165860400829309E-3</v>
      </c>
      <c r="E30" s="91">
        <v>52</v>
      </c>
      <c r="F30" s="132">
        <v>5.4127198917456026E-3</v>
      </c>
      <c r="G30" s="91">
        <v>7</v>
      </c>
      <c r="H30" s="132">
        <v>1.1093502377179081E-2</v>
      </c>
      <c r="I30" s="91">
        <v>0</v>
      </c>
      <c r="J30" s="133">
        <v>0</v>
      </c>
      <c r="K30" s="113">
        <v>117</v>
      </c>
      <c r="L30" s="134">
        <v>6.6960453270760601E-3</v>
      </c>
      <c r="M30" s="89">
        <v>70</v>
      </c>
      <c r="N30" s="135">
        <v>1.301841175376604E-2</v>
      </c>
      <c r="O30" s="91">
        <v>125</v>
      </c>
      <c r="P30" s="135">
        <v>9.4790323803746121E-3</v>
      </c>
      <c r="Q30" s="91">
        <v>8</v>
      </c>
      <c r="R30" s="135">
        <v>1.2779552715654952E-2</v>
      </c>
      <c r="S30" s="91">
        <v>0</v>
      </c>
      <c r="T30" s="133">
        <v>0</v>
      </c>
      <c r="U30" s="113">
        <v>203</v>
      </c>
      <c r="V30" s="136">
        <v>1.0577323884952063E-2</v>
      </c>
      <c r="W30" s="113">
        <v>320</v>
      </c>
      <c r="X30" s="136">
        <v>8.7276694395199781E-3</v>
      </c>
    </row>
    <row r="31" spans="2:24" ht="21.9" customHeight="1" x14ac:dyDescent="0.3">
      <c r="B31" s="88" t="s">
        <v>29</v>
      </c>
      <c r="C31" s="89">
        <v>26</v>
      </c>
      <c r="D31" s="132">
        <v>3.59364201796821E-3</v>
      </c>
      <c r="E31" s="91">
        <v>54</v>
      </c>
      <c r="F31" s="132">
        <v>5.6209014260435097E-3</v>
      </c>
      <c r="G31" s="91">
        <v>2</v>
      </c>
      <c r="H31" s="132">
        <v>3.1695721077654518E-3</v>
      </c>
      <c r="I31" s="91">
        <v>0</v>
      </c>
      <c r="J31" s="133">
        <v>0</v>
      </c>
      <c r="K31" s="113">
        <v>82</v>
      </c>
      <c r="L31" s="134">
        <v>4.6929548446174099E-3</v>
      </c>
      <c r="M31" s="89">
        <v>70</v>
      </c>
      <c r="N31" s="135">
        <v>1.301841175376604E-2</v>
      </c>
      <c r="O31" s="91">
        <v>121</v>
      </c>
      <c r="P31" s="135">
        <v>9.1757033442026233E-3</v>
      </c>
      <c r="Q31" s="91">
        <v>5</v>
      </c>
      <c r="R31" s="135">
        <v>7.9872204472843447E-3</v>
      </c>
      <c r="S31" s="91">
        <v>0</v>
      </c>
      <c r="T31" s="133">
        <v>0</v>
      </c>
      <c r="U31" s="113">
        <v>196</v>
      </c>
      <c r="V31" s="136">
        <v>1.0212588578574405E-2</v>
      </c>
      <c r="W31" s="113">
        <v>278</v>
      </c>
      <c r="X31" s="136">
        <v>7.5821628255829812E-3</v>
      </c>
    </row>
    <row r="32" spans="2:24" ht="21.9" customHeight="1" thickBot="1" x14ac:dyDescent="0.35">
      <c r="B32" s="88" t="s">
        <v>30</v>
      </c>
      <c r="C32" s="89">
        <v>147</v>
      </c>
      <c r="D32" s="132">
        <v>2.0317899101589494E-2</v>
      </c>
      <c r="E32" s="91">
        <v>167</v>
      </c>
      <c r="F32" s="132">
        <v>1.7383158113875301E-2</v>
      </c>
      <c r="G32" s="137">
        <v>24</v>
      </c>
      <c r="H32" s="132">
        <v>3.8034865293185421E-2</v>
      </c>
      <c r="I32" s="91">
        <v>0</v>
      </c>
      <c r="J32" s="133">
        <v>0</v>
      </c>
      <c r="K32" s="251">
        <v>338</v>
      </c>
      <c r="L32" s="134">
        <v>1.9344130944886396E-2</v>
      </c>
      <c r="M32" s="138">
        <v>58</v>
      </c>
      <c r="N32" s="135">
        <v>1.0786684024549005E-2</v>
      </c>
      <c r="O32" s="91">
        <v>89</v>
      </c>
      <c r="P32" s="135">
        <v>6.7490710548267236E-3</v>
      </c>
      <c r="Q32" s="91">
        <v>5</v>
      </c>
      <c r="R32" s="135">
        <v>7.9872204472843447E-3</v>
      </c>
      <c r="S32" s="137">
        <v>0</v>
      </c>
      <c r="T32" s="133">
        <v>0</v>
      </c>
      <c r="U32" s="251">
        <v>152</v>
      </c>
      <c r="V32" s="136">
        <v>7.919966652771988E-3</v>
      </c>
      <c r="W32" s="113">
        <v>490</v>
      </c>
      <c r="X32" s="136">
        <v>1.3364243829264967E-2</v>
      </c>
    </row>
    <row r="33" spans="2:24" ht="21.9" customHeight="1" thickTop="1" thickBot="1" x14ac:dyDescent="0.35">
      <c r="B33" s="99" t="s">
        <v>31</v>
      </c>
      <c r="C33" s="100">
        <v>7235</v>
      </c>
      <c r="D33" s="139">
        <v>1</v>
      </c>
      <c r="E33" s="102">
        <v>9607</v>
      </c>
      <c r="F33" s="139">
        <v>1.0000000000000002</v>
      </c>
      <c r="G33" s="102">
        <v>631</v>
      </c>
      <c r="H33" s="139">
        <v>0.99999999999999989</v>
      </c>
      <c r="I33" s="102">
        <v>0</v>
      </c>
      <c r="J33" s="140">
        <v>0</v>
      </c>
      <c r="K33" s="100">
        <v>17473</v>
      </c>
      <c r="L33" s="141">
        <v>0.99999999999999989</v>
      </c>
      <c r="M33" s="100">
        <v>5377</v>
      </c>
      <c r="N33" s="139">
        <v>0.99999999999999978</v>
      </c>
      <c r="O33" s="102">
        <v>13187</v>
      </c>
      <c r="P33" s="139">
        <v>0.99999999999999967</v>
      </c>
      <c r="Q33" s="102">
        <v>626</v>
      </c>
      <c r="R33" s="139">
        <v>1</v>
      </c>
      <c r="S33" s="102">
        <v>2</v>
      </c>
      <c r="T33" s="140">
        <v>1</v>
      </c>
      <c r="U33" s="100">
        <v>19192</v>
      </c>
      <c r="V33" s="141">
        <v>0.99999999999999989</v>
      </c>
      <c r="W33" s="100">
        <v>36665</v>
      </c>
      <c r="X33" s="141">
        <v>1</v>
      </c>
    </row>
    <row r="34" spans="2:24" ht="21.9" customHeight="1" thickTop="1" thickBot="1" x14ac:dyDescent="0.35">
      <c r="B34" s="116"/>
      <c r="C34" s="117"/>
      <c r="D34" s="142"/>
      <c r="E34" s="117"/>
      <c r="F34" s="142"/>
      <c r="G34" s="117"/>
      <c r="H34" s="142"/>
      <c r="I34" s="117"/>
      <c r="J34" s="117"/>
      <c r="K34" s="117"/>
      <c r="L34" s="142"/>
      <c r="M34" s="117"/>
      <c r="N34" s="142"/>
      <c r="O34" s="117"/>
      <c r="P34" s="142"/>
      <c r="Q34" s="117"/>
      <c r="R34" s="142"/>
      <c r="S34" s="117"/>
      <c r="T34" s="142"/>
      <c r="U34" s="117"/>
      <c r="V34" s="142"/>
      <c r="W34" s="117"/>
      <c r="X34" s="142"/>
    </row>
    <row r="35" spans="2:24" ht="21.9" customHeight="1" thickTop="1" x14ac:dyDescent="0.3">
      <c r="B35" s="119" t="s">
        <v>217</v>
      </c>
      <c r="C35" s="120"/>
      <c r="D35" s="120"/>
      <c r="E35" s="121"/>
      <c r="F35" s="122"/>
      <c r="G35" s="122"/>
      <c r="H35" s="122"/>
      <c r="I35" s="122"/>
      <c r="J35" s="122"/>
      <c r="K35" s="123"/>
      <c r="L35" s="122"/>
      <c r="M35" s="122"/>
      <c r="N35" s="122"/>
      <c r="O35" s="122"/>
      <c r="P35" s="122"/>
      <c r="Q35" s="122"/>
      <c r="R35" s="122"/>
      <c r="S35" s="122"/>
      <c r="T35" s="122"/>
      <c r="U35" s="123"/>
      <c r="V35" s="122"/>
      <c r="W35" s="122"/>
      <c r="X35" s="122"/>
    </row>
    <row r="36" spans="2:24" ht="21.9" customHeight="1" thickBot="1" x14ac:dyDescent="0.35">
      <c r="B36" s="124" t="s">
        <v>219</v>
      </c>
      <c r="C36" s="125"/>
      <c r="D36" s="125"/>
      <c r="E36" s="126"/>
      <c r="F36" s="122"/>
      <c r="G36" s="122"/>
      <c r="H36" s="122"/>
      <c r="I36" s="122"/>
      <c r="J36" s="122"/>
      <c r="K36" s="123"/>
      <c r="L36" s="122"/>
      <c r="M36" s="122"/>
      <c r="N36" s="122"/>
      <c r="O36" s="122"/>
      <c r="P36" s="122"/>
      <c r="Q36" s="122"/>
      <c r="R36" s="122"/>
      <c r="S36" s="122"/>
      <c r="T36" s="122"/>
      <c r="U36" s="123"/>
      <c r="V36" s="122"/>
      <c r="W36" s="122"/>
      <c r="X36" s="122"/>
    </row>
    <row r="37" spans="2:24" ht="15" thickTop="1" x14ac:dyDescent="0.3">
      <c r="B37" s="143"/>
      <c r="C37" s="122"/>
      <c r="D37" s="122"/>
      <c r="E37" s="122"/>
      <c r="F37" s="122"/>
      <c r="G37" s="122"/>
      <c r="H37" s="122"/>
      <c r="I37" s="122"/>
      <c r="J37" s="122"/>
      <c r="K37" s="123"/>
      <c r="L37" s="122"/>
      <c r="M37" s="122"/>
      <c r="N37" s="122"/>
      <c r="O37" s="122"/>
      <c r="P37" s="122"/>
      <c r="Q37" s="122"/>
      <c r="R37" s="122"/>
      <c r="S37" s="122"/>
      <c r="T37" s="122"/>
      <c r="U37" s="123"/>
      <c r="V37" s="122"/>
      <c r="W37" s="122"/>
      <c r="X37" s="122"/>
    </row>
    <row r="38" spans="2:24" x14ac:dyDescent="0.3">
      <c r="B38" s="122"/>
      <c r="C38" s="122"/>
      <c r="D38" s="122"/>
      <c r="E38" s="122"/>
      <c r="F38" s="122"/>
      <c r="G38" s="122"/>
      <c r="H38" s="122"/>
      <c r="I38" s="122"/>
      <c r="J38" s="122"/>
      <c r="K38" s="123"/>
      <c r="L38" s="122"/>
      <c r="M38" s="122"/>
      <c r="N38" s="122"/>
      <c r="O38" s="122"/>
      <c r="P38" s="122"/>
      <c r="Q38" s="122"/>
      <c r="R38" s="122"/>
      <c r="S38" s="122"/>
      <c r="T38" s="122"/>
      <c r="U38" s="123"/>
      <c r="V38" s="122"/>
      <c r="W38" s="122"/>
      <c r="X38" s="122"/>
    </row>
    <row r="39" spans="2:24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2:24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</row>
    <row r="41" spans="2:24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</row>
    <row r="42" spans="2:24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</row>
    <row r="43" spans="2:24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</row>
    <row r="44" spans="2:24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</row>
    <row r="45" spans="2:24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</row>
    <row r="46" spans="2:24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</row>
    <row r="47" spans="2:24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</row>
    <row r="48" spans="2:24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</row>
    <row r="49" spans="2:24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</row>
    <row r="50" spans="2:24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</row>
    <row r="51" spans="2:24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</row>
    <row r="52" spans="2:24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2:24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</row>
    <row r="54" spans="2:24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</row>
    <row r="55" spans="2:24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2:24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</row>
    <row r="57" spans="2:24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</row>
    <row r="58" spans="2:24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</row>
    <row r="59" spans="2:24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</row>
    <row r="60" spans="2:24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</row>
    <row r="61" spans="2:24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</row>
    <row r="62" spans="2:24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</row>
    <row r="63" spans="2:24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</row>
    <row r="64" spans="2:24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</row>
    <row r="65" spans="2:24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</row>
    <row r="66" spans="2:24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</row>
    <row r="67" spans="2:24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</row>
    <row r="68" spans="2:24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</row>
    <row r="69" spans="2:24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</row>
    <row r="70" spans="2:24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</row>
    <row r="71" spans="2:24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</row>
    <row r="72" spans="2:24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</row>
    <row r="73" spans="2:24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</row>
    <row r="74" spans="2:24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</row>
    <row r="75" spans="2:24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</row>
    <row r="76" spans="2:24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</row>
    <row r="77" spans="2:24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</row>
    <row r="78" spans="2:24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</row>
    <row r="79" spans="2:24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</row>
    <row r="80" spans="2:24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</row>
    <row r="81" spans="2:24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</row>
    <row r="82" spans="2:24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</row>
    <row r="83" spans="2:24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</row>
    <row r="84" spans="2:24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</row>
    <row r="85" spans="2:24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</row>
    <row r="86" spans="2:24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</row>
    <row r="87" spans="2:24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</row>
    <row r="88" spans="2:24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</row>
    <row r="89" spans="2:24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</row>
    <row r="90" spans="2:24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</row>
    <row r="91" spans="2:24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</row>
    <row r="92" spans="2:24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</row>
    <row r="93" spans="2:24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</row>
    <row r="94" spans="2:24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</row>
    <row r="95" spans="2:24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</row>
    <row r="96" spans="2:24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</row>
    <row r="97" spans="2:24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</row>
    <row r="98" spans="2:24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</row>
    <row r="99" spans="2:24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2:24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2:24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</row>
    <row r="102" spans="2:24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</row>
    <row r="103" spans="2:24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</row>
    <row r="104" spans="2:24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</row>
    <row r="105" spans="2:24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</row>
    <row r="106" spans="2:24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</row>
    <row r="107" spans="2:24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</row>
    <row r="108" spans="2:24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</row>
    <row r="109" spans="2:24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</row>
    <row r="110" spans="2:24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</row>
    <row r="111" spans="2:24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</row>
    <row r="112" spans="2:24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</row>
    <row r="113" spans="2:24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</row>
    <row r="114" spans="2:24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</row>
    <row r="115" spans="2:24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</row>
    <row r="116" spans="2:24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</row>
    <row r="117" spans="2:24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</row>
    <row r="118" spans="2:24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</row>
    <row r="119" spans="2:24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</row>
    <row r="120" spans="2:24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</row>
    <row r="121" spans="2:24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</row>
    <row r="122" spans="2:24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</row>
    <row r="123" spans="2:24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</row>
    <row r="124" spans="2:24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</row>
    <row r="125" spans="2:24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</row>
    <row r="126" spans="2:24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</row>
    <row r="127" spans="2:24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</row>
    <row r="128" spans="2:24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</row>
    <row r="129" spans="2:24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</row>
    <row r="130" spans="2:24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</row>
    <row r="131" spans="2:24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</row>
    <row r="132" spans="2:24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</row>
    <row r="133" spans="2:24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</row>
    <row r="134" spans="2:24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</row>
    <row r="135" spans="2:24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</row>
    <row r="136" spans="2:24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</row>
    <row r="137" spans="2:24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</row>
    <row r="138" spans="2:24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</row>
    <row r="139" spans="2:24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</row>
    <row r="140" spans="2:24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</row>
    <row r="141" spans="2:24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</row>
    <row r="142" spans="2:24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</row>
    <row r="143" spans="2:24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</row>
    <row r="144" spans="2:24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</row>
    <row r="145" spans="2:24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</row>
    <row r="146" spans="2:24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</row>
    <row r="147" spans="2:24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</row>
    <row r="148" spans="2:24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</row>
    <row r="149" spans="2:24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</row>
    <row r="150" spans="2:24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</row>
    <row r="151" spans="2:24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</row>
    <row r="152" spans="2:24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</row>
    <row r="153" spans="2:24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</row>
    <row r="154" spans="2:24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</row>
    <row r="155" spans="2:24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</row>
    <row r="156" spans="2:24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</row>
    <row r="157" spans="2:24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</row>
    <row r="158" spans="2:24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</row>
    <row r="159" spans="2:24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</row>
    <row r="160" spans="2:24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</row>
    <row r="161" spans="2:24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</row>
    <row r="162" spans="2:24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</row>
    <row r="163" spans="2:24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</row>
    <row r="164" spans="2:24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</row>
    <row r="165" spans="2:24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</row>
    <row r="166" spans="2:24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</row>
    <row r="167" spans="2:24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</row>
    <row r="168" spans="2:24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</row>
    <row r="169" spans="2:24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</row>
    <row r="170" spans="2:24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</row>
    <row r="171" spans="2:24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</row>
    <row r="172" spans="2:24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</row>
    <row r="173" spans="2:24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</row>
    <row r="174" spans="2:24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</row>
    <row r="175" spans="2:24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</row>
    <row r="176" spans="2:24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</row>
    <row r="177" spans="2:24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</row>
    <row r="178" spans="2:24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</row>
    <row r="179" spans="2:24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</row>
    <row r="180" spans="2:24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</row>
    <row r="181" spans="2:24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</row>
    <row r="182" spans="2:24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</row>
    <row r="183" spans="2:24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</row>
    <row r="184" spans="2:24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</row>
    <row r="185" spans="2:24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</row>
    <row r="186" spans="2:24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</row>
    <row r="187" spans="2:24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</row>
    <row r="188" spans="2:24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</row>
    <row r="189" spans="2:24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</row>
    <row r="190" spans="2:24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</row>
    <row r="191" spans="2:24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</row>
    <row r="192" spans="2:24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</row>
    <row r="193" spans="2:24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</row>
    <row r="194" spans="2:24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</row>
    <row r="195" spans="2:24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</row>
    <row r="196" spans="2:24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</row>
    <row r="197" spans="2:24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</row>
    <row r="198" spans="2:24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</row>
    <row r="199" spans="2:24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</row>
    <row r="200" spans="2:24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</row>
    <row r="201" spans="2:24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</row>
    <row r="202" spans="2:24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</row>
    <row r="203" spans="2:24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</row>
    <row r="204" spans="2:24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</row>
    <row r="205" spans="2:24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</row>
    <row r="206" spans="2:24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</row>
    <row r="207" spans="2:24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</row>
    <row r="208" spans="2:24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</row>
    <row r="209" spans="2:24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</row>
    <row r="210" spans="2:24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</row>
    <row r="211" spans="2:24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</row>
    <row r="212" spans="2:24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</row>
    <row r="213" spans="2:24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</row>
    <row r="214" spans="2:24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</row>
    <row r="215" spans="2:24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</row>
    <row r="216" spans="2:24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</row>
    <row r="217" spans="2:24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</row>
    <row r="218" spans="2:24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</row>
    <row r="219" spans="2:24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</row>
    <row r="220" spans="2:24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</row>
    <row r="221" spans="2:24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</row>
    <row r="222" spans="2:24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</row>
    <row r="223" spans="2:24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</row>
    <row r="224" spans="2:24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</row>
    <row r="225" spans="2:24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</row>
    <row r="226" spans="2:24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</row>
    <row r="227" spans="2:24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</row>
    <row r="228" spans="2:24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</row>
    <row r="229" spans="2:24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</row>
    <row r="230" spans="2:24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</row>
    <row r="231" spans="2:24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</row>
    <row r="232" spans="2:24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</row>
    <row r="233" spans="2:24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</row>
    <row r="234" spans="2:24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</row>
    <row r="235" spans="2:24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</row>
    <row r="236" spans="2:24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</row>
    <row r="237" spans="2:24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</row>
    <row r="238" spans="2:24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</row>
    <row r="239" spans="2:24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</row>
    <row r="240" spans="2:24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</row>
    <row r="241" spans="2:24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</row>
    <row r="242" spans="2:24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</row>
    <row r="243" spans="2:24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</row>
    <row r="244" spans="2:24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</row>
    <row r="245" spans="2:24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</row>
    <row r="246" spans="2:24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</row>
    <row r="247" spans="2:24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</row>
    <row r="248" spans="2:24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</row>
    <row r="249" spans="2:24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</row>
    <row r="250" spans="2:24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</row>
    <row r="251" spans="2:24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</row>
    <row r="252" spans="2:24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</row>
    <row r="253" spans="2:24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</row>
    <row r="254" spans="2:24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</row>
    <row r="255" spans="2:24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</row>
    <row r="256" spans="2:24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</row>
    <row r="257" spans="2:24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</row>
    <row r="258" spans="2:24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</row>
    <row r="259" spans="2:24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</row>
    <row r="260" spans="2:24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</row>
    <row r="261" spans="2:24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</row>
    <row r="262" spans="2:24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</row>
    <row r="263" spans="2:24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</row>
    <row r="264" spans="2:24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</row>
    <row r="265" spans="2:24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</row>
    <row r="266" spans="2:24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</row>
    <row r="267" spans="2:24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</row>
    <row r="268" spans="2:24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</row>
    <row r="269" spans="2:24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</row>
    <row r="270" spans="2:24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</row>
    <row r="271" spans="2:24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</row>
    <row r="272" spans="2:24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</row>
    <row r="273" spans="2:24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</row>
    <row r="274" spans="2:24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</row>
    <row r="275" spans="2:24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</row>
    <row r="276" spans="2:24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</row>
    <row r="277" spans="2:24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</row>
    <row r="278" spans="2:24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</row>
    <row r="279" spans="2:24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</row>
    <row r="280" spans="2:24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</row>
    <row r="281" spans="2:24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</row>
    <row r="282" spans="2:24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</row>
    <row r="283" spans="2:24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</row>
    <row r="284" spans="2:24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</row>
    <row r="285" spans="2:24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</row>
    <row r="286" spans="2:24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</row>
    <row r="287" spans="2:24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</row>
    <row r="288" spans="2:24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</row>
    <row r="289" spans="2:24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</row>
    <row r="290" spans="2:24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</row>
    <row r="291" spans="2:24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</row>
    <row r="292" spans="2:24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</row>
    <row r="293" spans="2:24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</row>
    <row r="294" spans="2:24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</row>
    <row r="295" spans="2:24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</row>
    <row r="296" spans="2:24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</row>
    <row r="297" spans="2:24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</row>
    <row r="298" spans="2:24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</row>
    <row r="299" spans="2:24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</row>
    <row r="300" spans="2:24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</row>
    <row r="301" spans="2:24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</row>
    <row r="302" spans="2:24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</row>
    <row r="303" spans="2:24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</row>
    <row r="304" spans="2:24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</row>
    <row r="305" spans="2:24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</row>
    <row r="306" spans="2:24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</row>
    <row r="307" spans="2:24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</row>
    <row r="308" spans="2:24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</row>
    <row r="309" spans="2:24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</row>
    <row r="310" spans="2:24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</row>
    <row r="311" spans="2:24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</row>
    <row r="312" spans="2:24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</row>
    <row r="313" spans="2:24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</row>
    <row r="314" spans="2:24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</row>
    <row r="315" spans="2:24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</row>
    <row r="316" spans="2:24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</row>
    <row r="317" spans="2:24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</row>
    <row r="318" spans="2:24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</row>
    <row r="319" spans="2:24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</row>
    <row r="320" spans="2:24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</row>
    <row r="321" spans="2:24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</row>
    <row r="322" spans="2:24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</row>
    <row r="323" spans="2:24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</row>
    <row r="324" spans="2:24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</row>
    <row r="325" spans="2:24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</row>
    <row r="326" spans="2:24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</row>
    <row r="327" spans="2:24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</row>
    <row r="328" spans="2:24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</row>
    <row r="329" spans="2:24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</row>
    <row r="330" spans="2:24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</row>
    <row r="331" spans="2:24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</row>
    <row r="332" spans="2:24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</row>
    <row r="333" spans="2:24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</row>
    <row r="334" spans="2:24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</row>
    <row r="335" spans="2:24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</row>
    <row r="336" spans="2:24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</row>
    <row r="337" spans="2:24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</row>
    <row r="338" spans="2:24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</row>
    <row r="339" spans="2:24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</row>
    <row r="340" spans="2:24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</row>
    <row r="341" spans="2:24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</row>
    <row r="342" spans="2:24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</row>
    <row r="343" spans="2:24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</row>
    <row r="344" spans="2:24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</row>
    <row r="345" spans="2:24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</row>
    <row r="346" spans="2:24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</row>
    <row r="347" spans="2:24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</row>
    <row r="348" spans="2:24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</row>
    <row r="349" spans="2:24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</row>
    <row r="350" spans="2:24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</row>
    <row r="351" spans="2:24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</row>
    <row r="352" spans="2:24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</row>
    <row r="353" spans="2:24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</row>
    <row r="354" spans="2:24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</row>
    <row r="355" spans="2:24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</row>
    <row r="356" spans="2:24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</row>
    <row r="357" spans="2:24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</row>
    <row r="358" spans="2:24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</row>
    <row r="359" spans="2:24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</row>
    <row r="360" spans="2:24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</row>
    <row r="361" spans="2:24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</row>
    <row r="362" spans="2:24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</row>
    <row r="363" spans="2:24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</row>
    <row r="364" spans="2:24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</row>
    <row r="365" spans="2:24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</row>
    <row r="366" spans="2:24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</row>
    <row r="367" spans="2:24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</row>
    <row r="368" spans="2:24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</row>
    <row r="369" spans="2:24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</row>
    <row r="370" spans="2:24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</row>
    <row r="371" spans="2:24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</row>
    <row r="372" spans="2:24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</row>
    <row r="373" spans="2:24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</row>
    <row r="374" spans="2:24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</row>
    <row r="375" spans="2:24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</row>
    <row r="376" spans="2:24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</row>
    <row r="377" spans="2:24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</row>
    <row r="378" spans="2:24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</row>
    <row r="379" spans="2:24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</row>
    <row r="380" spans="2:24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</row>
    <row r="381" spans="2:24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</row>
    <row r="382" spans="2:24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</row>
    <row r="383" spans="2:24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</row>
    <row r="384" spans="2:24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</row>
    <row r="385" spans="2:24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</row>
    <row r="386" spans="2:24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</row>
    <row r="387" spans="2:24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</row>
    <row r="388" spans="2:24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</row>
    <row r="389" spans="2:24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</row>
    <row r="390" spans="2:24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</row>
    <row r="391" spans="2:24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</row>
    <row r="392" spans="2:24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</row>
    <row r="393" spans="2:24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</row>
    <row r="394" spans="2:24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</row>
    <row r="395" spans="2:24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</row>
    <row r="396" spans="2:24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</row>
    <row r="397" spans="2:24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</row>
    <row r="398" spans="2:24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</row>
    <row r="399" spans="2:24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</row>
    <row r="400" spans="2:24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</row>
    <row r="401" spans="2:24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</row>
    <row r="402" spans="2:24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</row>
    <row r="403" spans="2:24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</row>
    <row r="404" spans="2:24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</row>
    <row r="405" spans="2:24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</row>
    <row r="406" spans="2:24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</row>
    <row r="407" spans="2:24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</row>
    <row r="408" spans="2:24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</row>
    <row r="409" spans="2:24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</row>
    <row r="410" spans="2:24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</row>
    <row r="411" spans="2:24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</row>
    <row r="412" spans="2:24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</row>
    <row r="413" spans="2:24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</row>
    <row r="414" spans="2:24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</row>
    <row r="415" spans="2:24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</row>
    <row r="416" spans="2:24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</row>
    <row r="417" spans="2:24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</row>
    <row r="418" spans="2:24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</row>
    <row r="419" spans="2:24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</row>
    <row r="420" spans="2:24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</row>
    <row r="421" spans="2:24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</row>
    <row r="422" spans="2:24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</row>
    <row r="423" spans="2:24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</row>
    <row r="424" spans="2:24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</row>
    <row r="425" spans="2:24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</row>
    <row r="426" spans="2:24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</row>
    <row r="427" spans="2:24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</row>
    <row r="428" spans="2:24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</row>
    <row r="429" spans="2:24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</row>
    <row r="430" spans="2:24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</row>
    <row r="431" spans="2:24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</row>
    <row r="432" spans="2:24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</row>
    <row r="433" spans="2:24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</row>
    <row r="434" spans="2:24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</row>
    <row r="435" spans="2:24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</row>
    <row r="436" spans="2:24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</row>
    <row r="437" spans="2:24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</row>
    <row r="438" spans="2:24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</row>
    <row r="439" spans="2:24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</row>
    <row r="440" spans="2:24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</row>
    <row r="441" spans="2:24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</row>
    <row r="442" spans="2:24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</row>
    <row r="443" spans="2:24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</row>
    <row r="444" spans="2:24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</row>
    <row r="445" spans="2:24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</row>
    <row r="446" spans="2:24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</row>
    <row r="447" spans="2:24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</row>
    <row r="448" spans="2:24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</row>
    <row r="449" spans="2:24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</row>
    <row r="450" spans="2:24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</row>
    <row r="451" spans="2:24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</row>
    <row r="452" spans="2:24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</row>
    <row r="453" spans="2:24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</row>
    <row r="454" spans="2:24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</row>
    <row r="455" spans="2:24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</row>
    <row r="456" spans="2:24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</row>
    <row r="457" spans="2:24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</row>
    <row r="458" spans="2:24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</row>
    <row r="459" spans="2:24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</row>
    <row r="460" spans="2:24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</row>
    <row r="461" spans="2:24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</row>
    <row r="462" spans="2:24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</row>
    <row r="463" spans="2:24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</row>
    <row r="464" spans="2:24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</row>
    <row r="465" spans="2:24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</row>
    <row r="466" spans="2:24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</row>
    <row r="467" spans="2:24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</row>
    <row r="468" spans="2:24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</row>
    <row r="469" spans="2:24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</row>
    <row r="470" spans="2:24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</row>
    <row r="471" spans="2:24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</row>
    <row r="472" spans="2:24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</row>
    <row r="473" spans="2:24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</row>
    <row r="474" spans="2:24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</row>
    <row r="475" spans="2:24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</row>
    <row r="476" spans="2:24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</row>
    <row r="477" spans="2:24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</row>
    <row r="478" spans="2:24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</row>
    <row r="479" spans="2:24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</row>
    <row r="480" spans="2:24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</row>
    <row r="481" spans="2:24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</row>
    <row r="482" spans="2:24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</row>
    <row r="483" spans="2:24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</row>
    <row r="484" spans="2:24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</row>
    <row r="485" spans="2:24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</row>
    <row r="486" spans="2:24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</row>
    <row r="487" spans="2:24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</row>
    <row r="488" spans="2:24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</row>
    <row r="489" spans="2:24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</row>
    <row r="490" spans="2:24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</row>
    <row r="491" spans="2:24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</row>
    <row r="492" spans="2:24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</row>
    <row r="493" spans="2:24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</row>
    <row r="494" spans="2:24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</row>
    <row r="495" spans="2:24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</row>
    <row r="496" spans="2:24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</row>
    <row r="497" spans="2:24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</row>
    <row r="498" spans="2:24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</row>
    <row r="499" spans="2:24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</row>
    <row r="500" spans="2:24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</row>
    <row r="501" spans="2:24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</row>
    <row r="502" spans="2:24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</row>
    <row r="503" spans="2:24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</row>
    <row r="504" spans="2:24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</row>
    <row r="505" spans="2:24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</row>
    <row r="506" spans="2:24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</row>
    <row r="507" spans="2:24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</row>
    <row r="508" spans="2:24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</row>
    <row r="509" spans="2:24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</row>
    <row r="510" spans="2:24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</row>
    <row r="511" spans="2:24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</row>
    <row r="512" spans="2:24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</row>
    <row r="513" spans="2:24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</row>
    <row r="514" spans="2:24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</row>
    <row r="515" spans="2:24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</row>
    <row r="516" spans="2:24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</row>
    <row r="517" spans="2:24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</row>
    <row r="518" spans="2:24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</row>
    <row r="519" spans="2:24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</row>
    <row r="520" spans="2:24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</row>
    <row r="521" spans="2:24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</row>
    <row r="522" spans="2:24" x14ac:dyDescent="0.3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</row>
    <row r="523" spans="2:24" x14ac:dyDescent="0.3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</row>
    <row r="524" spans="2:24" x14ac:dyDescent="0.3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</row>
    <row r="525" spans="2:24" x14ac:dyDescent="0.3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</row>
    <row r="526" spans="2:24" x14ac:dyDescent="0.3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</row>
    <row r="527" spans="2:24" x14ac:dyDescent="0.3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</row>
    <row r="528" spans="2:24" x14ac:dyDescent="0.3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</row>
    <row r="529" spans="2:24" x14ac:dyDescent="0.3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</row>
    <row r="530" spans="2:24" x14ac:dyDescent="0.3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</row>
    <row r="531" spans="2:24" x14ac:dyDescent="0.3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</row>
    <row r="532" spans="2:24" x14ac:dyDescent="0.3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</row>
    <row r="533" spans="2:24" x14ac:dyDescent="0.3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</row>
    <row r="534" spans="2:24" x14ac:dyDescent="0.3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</row>
    <row r="535" spans="2:24" x14ac:dyDescent="0.3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</row>
    <row r="536" spans="2:24" x14ac:dyDescent="0.3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</row>
    <row r="537" spans="2:24" x14ac:dyDescent="0.3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</row>
    <row r="538" spans="2:24" x14ac:dyDescent="0.3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</row>
    <row r="539" spans="2:24" x14ac:dyDescent="0.3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</row>
    <row r="540" spans="2:24" x14ac:dyDescent="0.3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</row>
    <row r="541" spans="2:24" x14ac:dyDescent="0.3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</row>
    <row r="542" spans="2:24" x14ac:dyDescent="0.3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</row>
    <row r="543" spans="2:24" x14ac:dyDescent="0.3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</row>
    <row r="544" spans="2:24" x14ac:dyDescent="0.3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</row>
    <row r="545" spans="2:24" x14ac:dyDescent="0.3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</row>
    <row r="546" spans="2:24" x14ac:dyDescent="0.3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</row>
    <row r="547" spans="2:24" x14ac:dyDescent="0.3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</row>
    <row r="548" spans="2:24" x14ac:dyDescent="0.3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</row>
    <row r="549" spans="2:24" x14ac:dyDescent="0.3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</row>
    <row r="550" spans="2:24" x14ac:dyDescent="0.3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</row>
    <row r="551" spans="2:24" x14ac:dyDescent="0.3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</row>
    <row r="552" spans="2:24" x14ac:dyDescent="0.3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</row>
    <row r="553" spans="2:24" x14ac:dyDescent="0.3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</row>
    <row r="554" spans="2:24" x14ac:dyDescent="0.3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</row>
    <row r="555" spans="2:24" x14ac:dyDescent="0.3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</row>
    <row r="556" spans="2:24" x14ac:dyDescent="0.3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</row>
    <row r="557" spans="2:24" x14ac:dyDescent="0.3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</row>
    <row r="558" spans="2:24" x14ac:dyDescent="0.3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</row>
    <row r="559" spans="2:24" x14ac:dyDescent="0.3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</row>
    <row r="560" spans="2:24" x14ac:dyDescent="0.3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</row>
    <row r="561" spans="2:24" x14ac:dyDescent="0.3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</row>
    <row r="562" spans="2:24" x14ac:dyDescent="0.3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</row>
    <row r="563" spans="2:24" x14ac:dyDescent="0.3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</row>
    <row r="564" spans="2:24" x14ac:dyDescent="0.3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</row>
    <row r="565" spans="2:24" x14ac:dyDescent="0.3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</row>
    <row r="566" spans="2:24" x14ac:dyDescent="0.3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</row>
    <row r="567" spans="2:24" x14ac:dyDescent="0.3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</row>
    <row r="568" spans="2:24" x14ac:dyDescent="0.3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</row>
    <row r="569" spans="2:24" x14ac:dyDescent="0.3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</row>
    <row r="570" spans="2:24" x14ac:dyDescent="0.3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</row>
    <row r="571" spans="2:24" x14ac:dyDescent="0.3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</row>
    <row r="572" spans="2:24" x14ac:dyDescent="0.3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</row>
    <row r="573" spans="2:24" x14ac:dyDescent="0.3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</row>
    <row r="574" spans="2:24" x14ac:dyDescent="0.3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</row>
    <row r="575" spans="2:24" x14ac:dyDescent="0.3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</row>
    <row r="576" spans="2:24" x14ac:dyDescent="0.3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</row>
    <row r="577" spans="2:24" x14ac:dyDescent="0.3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</row>
    <row r="578" spans="2:24" x14ac:dyDescent="0.3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</row>
    <row r="579" spans="2:24" x14ac:dyDescent="0.3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</row>
    <row r="580" spans="2:24" x14ac:dyDescent="0.3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</row>
    <row r="581" spans="2:24" x14ac:dyDescent="0.3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</row>
    <row r="582" spans="2:24" x14ac:dyDescent="0.3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</row>
    <row r="583" spans="2:24" x14ac:dyDescent="0.3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</row>
    <row r="584" spans="2:24" x14ac:dyDescent="0.3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</row>
    <row r="585" spans="2:24" x14ac:dyDescent="0.3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</row>
    <row r="586" spans="2:24" x14ac:dyDescent="0.3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</row>
    <row r="587" spans="2:24" x14ac:dyDescent="0.3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</row>
    <row r="588" spans="2:24" x14ac:dyDescent="0.3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</row>
    <row r="589" spans="2:24" x14ac:dyDescent="0.3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</row>
    <row r="590" spans="2:24" x14ac:dyDescent="0.3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</row>
    <row r="591" spans="2:24" x14ac:dyDescent="0.3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</row>
    <row r="592" spans="2:24" x14ac:dyDescent="0.3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</row>
    <row r="593" spans="2:24" x14ac:dyDescent="0.3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</row>
    <row r="594" spans="2:24" x14ac:dyDescent="0.3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</row>
    <row r="595" spans="2:24" x14ac:dyDescent="0.3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</row>
    <row r="596" spans="2:24" x14ac:dyDescent="0.3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</row>
    <row r="597" spans="2:24" x14ac:dyDescent="0.3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</row>
    <row r="598" spans="2:24" x14ac:dyDescent="0.3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</row>
    <row r="599" spans="2:24" x14ac:dyDescent="0.3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</row>
    <row r="600" spans="2:24" x14ac:dyDescent="0.3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</row>
    <row r="601" spans="2:24" x14ac:dyDescent="0.3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</row>
    <row r="602" spans="2:24" x14ac:dyDescent="0.3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</row>
    <row r="603" spans="2:24" x14ac:dyDescent="0.3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</row>
    <row r="604" spans="2:24" x14ac:dyDescent="0.3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</row>
    <row r="605" spans="2:24" x14ac:dyDescent="0.3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</row>
    <row r="606" spans="2:24" x14ac:dyDescent="0.3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</row>
    <row r="607" spans="2:24" x14ac:dyDescent="0.3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</row>
    <row r="608" spans="2:24" x14ac:dyDescent="0.3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</row>
    <row r="609" spans="2:24" x14ac:dyDescent="0.3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</row>
    <row r="610" spans="2:24" x14ac:dyDescent="0.3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</row>
    <row r="611" spans="2:24" x14ac:dyDescent="0.3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</row>
    <row r="612" spans="2:24" x14ac:dyDescent="0.3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</row>
    <row r="613" spans="2:24" x14ac:dyDescent="0.3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</row>
    <row r="614" spans="2:24" x14ac:dyDescent="0.3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</row>
    <row r="615" spans="2:24" x14ac:dyDescent="0.3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</row>
    <row r="616" spans="2:24" x14ac:dyDescent="0.3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</row>
    <row r="617" spans="2:24" x14ac:dyDescent="0.3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</row>
    <row r="618" spans="2:24" x14ac:dyDescent="0.3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</row>
    <row r="619" spans="2:24" x14ac:dyDescent="0.3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</row>
    <row r="620" spans="2:24" x14ac:dyDescent="0.3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</row>
    <row r="621" spans="2:24" x14ac:dyDescent="0.3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</row>
    <row r="622" spans="2:24" x14ac:dyDescent="0.3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</row>
    <row r="623" spans="2:24" x14ac:dyDescent="0.3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</row>
    <row r="624" spans="2:24" x14ac:dyDescent="0.3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</row>
    <row r="625" spans="2:24" x14ac:dyDescent="0.3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</row>
    <row r="626" spans="2:24" x14ac:dyDescent="0.3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</row>
    <row r="627" spans="2:24" x14ac:dyDescent="0.3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</row>
    <row r="628" spans="2:24" x14ac:dyDescent="0.3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</row>
    <row r="629" spans="2:24" x14ac:dyDescent="0.3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</row>
    <row r="630" spans="2:24" x14ac:dyDescent="0.3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</row>
    <row r="631" spans="2:24" x14ac:dyDescent="0.3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</row>
    <row r="632" spans="2:24" x14ac:dyDescent="0.3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</row>
    <row r="633" spans="2:24" x14ac:dyDescent="0.3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</row>
    <row r="634" spans="2:24" x14ac:dyDescent="0.3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</row>
    <row r="635" spans="2:24" x14ac:dyDescent="0.3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</row>
    <row r="636" spans="2:24" x14ac:dyDescent="0.3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</row>
    <row r="637" spans="2:24" x14ac:dyDescent="0.3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</row>
    <row r="638" spans="2:24" x14ac:dyDescent="0.3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</row>
    <row r="639" spans="2:24" x14ac:dyDescent="0.3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</row>
    <row r="640" spans="2:24" x14ac:dyDescent="0.3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</row>
    <row r="641" spans="2:24" x14ac:dyDescent="0.3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</row>
    <row r="642" spans="2:24" x14ac:dyDescent="0.3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</row>
    <row r="643" spans="2:24" x14ac:dyDescent="0.3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</row>
    <row r="644" spans="2:24" x14ac:dyDescent="0.3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</row>
    <row r="645" spans="2:24" x14ac:dyDescent="0.3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</row>
    <row r="646" spans="2:24" x14ac:dyDescent="0.3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</row>
    <row r="647" spans="2:24" x14ac:dyDescent="0.3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</row>
    <row r="648" spans="2:24" x14ac:dyDescent="0.3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</row>
    <row r="649" spans="2:24" x14ac:dyDescent="0.3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</row>
    <row r="650" spans="2:24" x14ac:dyDescent="0.3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</row>
    <row r="651" spans="2:24" x14ac:dyDescent="0.3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</row>
    <row r="652" spans="2:24" x14ac:dyDescent="0.3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</row>
    <row r="653" spans="2:24" x14ac:dyDescent="0.3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</row>
    <row r="654" spans="2:24" x14ac:dyDescent="0.3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</row>
    <row r="655" spans="2:24" x14ac:dyDescent="0.3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</row>
    <row r="656" spans="2:24" x14ac:dyDescent="0.3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</row>
    <row r="657" spans="2:24" x14ac:dyDescent="0.3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</row>
    <row r="658" spans="2:24" x14ac:dyDescent="0.3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</row>
    <row r="659" spans="2:24" x14ac:dyDescent="0.3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</row>
    <row r="660" spans="2:24" x14ac:dyDescent="0.3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</row>
    <row r="661" spans="2:24" x14ac:dyDescent="0.3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</row>
    <row r="662" spans="2:24" x14ac:dyDescent="0.3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</row>
    <row r="663" spans="2:24" x14ac:dyDescent="0.3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</row>
    <row r="664" spans="2:24" x14ac:dyDescent="0.3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</row>
    <row r="665" spans="2:24" x14ac:dyDescent="0.3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</row>
    <row r="666" spans="2:24" x14ac:dyDescent="0.3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</row>
    <row r="667" spans="2:24" x14ac:dyDescent="0.3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</row>
    <row r="668" spans="2:24" x14ac:dyDescent="0.3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</row>
    <row r="669" spans="2:24" x14ac:dyDescent="0.3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</row>
    <row r="670" spans="2:24" x14ac:dyDescent="0.3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</row>
    <row r="671" spans="2:24" x14ac:dyDescent="0.3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</row>
    <row r="672" spans="2:24" x14ac:dyDescent="0.3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</row>
    <row r="673" spans="2:24" x14ac:dyDescent="0.3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</row>
    <row r="674" spans="2:24" x14ac:dyDescent="0.3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</row>
    <row r="675" spans="2:24" x14ac:dyDescent="0.3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</row>
    <row r="676" spans="2:24" x14ac:dyDescent="0.3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</row>
    <row r="677" spans="2:24" x14ac:dyDescent="0.3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</row>
    <row r="678" spans="2:24" x14ac:dyDescent="0.3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</row>
    <row r="679" spans="2:24" x14ac:dyDescent="0.3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</row>
    <row r="680" spans="2:24" x14ac:dyDescent="0.3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</row>
    <row r="681" spans="2:24" x14ac:dyDescent="0.3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</row>
    <row r="682" spans="2:24" x14ac:dyDescent="0.3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</row>
    <row r="683" spans="2:24" x14ac:dyDescent="0.3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</row>
    <row r="684" spans="2:24" x14ac:dyDescent="0.3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</row>
    <row r="685" spans="2:24" x14ac:dyDescent="0.3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</row>
    <row r="686" spans="2:24" x14ac:dyDescent="0.3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</row>
    <row r="687" spans="2:24" x14ac:dyDescent="0.3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</row>
    <row r="688" spans="2:24" x14ac:dyDescent="0.3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</row>
    <row r="689" spans="2:24" x14ac:dyDescent="0.3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</row>
    <row r="690" spans="2:24" x14ac:dyDescent="0.3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</row>
    <row r="691" spans="2:24" x14ac:dyDescent="0.3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</row>
    <row r="692" spans="2:24" x14ac:dyDescent="0.3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</row>
    <row r="693" spans="2:24" x14ac:dyDescent="0.3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</row>
    <row r="694" spans="2:24" x14ac:dyDescent="0.3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</row>
    <row r="695" spans="2:24" x14ac:dyDescent="0.3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</row>
    <row r="696" spans="2:24" x14ac:dyDescent="0.3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</row>
    <row r="697" spans="2:24" x14ac:dyDescent="0.3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</row>
    <row r="698" spans="2:24" x14ac:dyDescent="0.3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</row>
    <row r="699" spans="2:24" x14ac:dyDescent="0.3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</row>
    <row r="700" spans="2:24" x14ac:dyDescent="0.3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</row>
    <row r="701" spans="2:24" x14ac:dyDescent="0.3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</row>
    <row r="702" spans="2:24" x14ac:dyDescent="0.3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</row>
    <row r="703" spans="2:24" x14ac:dyDescent="0.3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</row>
    <row r="704" spans="2:24" x14ac:dyDescent="0.3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</row>
    <row r="705" spans="2:24" x14ac:dyDescent="0.3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</row>
    <row r="706" spans="2:24" x14ac:dyDescent="0.3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</row>
    <row r="707" spans="2:24" x14ac:dyDescent="0.3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</row>
    <row r="708" spans="2:24" x14ac:dyDescent="0.3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</row>
    <row r="709" spans="2:24" x14ac:dyDescent="0.3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</row>
    <row r="710" spans="2:24" x14ac:dyDescent="0.3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</row>
    <row r="711" spans="2:24" x14ac:dyDescent="0.3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</row>
    <row r="712" spans="2:24" x14ac:dyDescent="0.3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</row>
    <row r="713" spans="2:24" x14ac:dyDescent="0.3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</row>
    <row r="714" spans="2:24" x14ac:dyDescent="0.3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</row>
    <row r="715" spans="2:24" x14ac:dyDescent="0.3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</row>
    <row r="716" spans="2:24" x14ac:dyDescent="0.3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</row>
    <row r="717" spans="2:24" x14ac:dyDescent="0.3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</row>
    <row r="718" spans="2:24" x14ac:dyDescent="0.3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</row>
    <row r="719" spans="2:24" x14ac:dyDescent="0.3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</row>
    <row r="720" spans="2:24" x14ac:dyDescent="0.3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</row>
    <row r="721" spans="2:24" x14ac:dyDescent="0.3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</row>
    <row r="722" spans="2:24" x14ac:dyDescent="0.3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</row>
    <row r="723" spans="2:24" x14ac:dyDescent="0.3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</row>
    <row r="724" spans="2:24" x14ac:dyDescent="0.3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</row>
    <row r="725" spans="2:24" x14ac:dyDescent="0.3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</row>
    <row r="726" spans="2:24" x14ac:dyDescent="0.3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</row>
    <row r="727" spans="2:24" x14ac:dyDescent="0.3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</row>
    <row r="728" spans="2:24" x14ac:dyDescent="0.3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</row>
    <row r="729" spans="2:24" x14ac:dyDescent="0.3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</row>
    <row r="730" spans="2:24" x14ac:dyDescent="0.3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</row>
    <row r="731" spans="2:24" x14ac:dyDescent="0.3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</row>
    <row r="732" spans="2:24" x14ac:dyDescent="0.3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</row>
    <row r="733" spans="2:24" x14ac:dyDescent="0.3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</row>
  </sheetData>
  <mergeCells count="18">
    <mergeCell ref="C5:J5"/>
    <mergeCell ref="C6:D6"/>
    <mergeCell ref="E6:F6"/>
    <mergeCell ref="G6:H6"/>
    <mergeCell ref="B2:X2"/>
    <mergeCell ref="C3:V3"/>
    <mergeCell ref="W3:X6"/>
    <mergeCell ref="C4:L4"/>
    <mergeCell ref="M4:V4"/>
    <mergeCell ref="K5:L6"/>
    <mergeCell ref="M5:T5"/>
    <mergeCell ref="U5:V6"/>
    <mergeCell ref="O6:P6"/>
    <mergeCell ref="I6:J6"/>
    <mergeCell ref="M6:N6"/>
    <mergeCell ref="Q6:R6"/>
    <mergeCell ref="S6:T6"/>
    <mergeCell ref="B3:B7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642"/>
  <sheetViews>
    <sheetView topLeftCell="O22" zoomScale="80" zoomScaleNormal="80" workbookViewId="0">
      <selection activeCell="C7" sqref="C7:R32"/>
    </sheetView>
  </sheetViews>
  <sheetFormatPr defaultColWidth="11.44140625" defaultRowHeight="14.4" x14ac:dyDescent="0.3"/>
  <cols>
    <col min="1" max="1" width="2.6640625" style="81" customWidth="1"/>
    <col min="2" max="18" width="15.6640625" style="63" customWidth="1"/>
    <col min="19" max="16384" width="11.44140625" style="81"/>
  </cols>
  <sheetData>
    <row r="1" spans="2:18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8" ht="21.9" customHeight="1" thickTop="1" thickBot="1" x14ac:dyDescent="0.35">
      <c r="B2" s="271" t="s">
        <v>286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</row>
    <row r="3" spans="2:18" ht="21.9" customHeight="1" thickTop="1" thickBot="1" x14ac:dyDescent="0.35">
      <c r="B3" s="274" t="s">
        <v>216</v>
      </c>
      <c r="C3" s="298" t="s">
        <v>39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265" t="s">
        <v>31</v>
      </c>
    </row>
    <row r="4" spans="2:18" ht="21.9" customHeight="1" thickTop="1" thickBot="1" x14ac:dyDescent="0.35">
      <c r="B4" s="310"/>
      <c r="C4" s="298" t="s">
        <v>40</v>
      </c>
      <c r="D4" s="299"/>
      <c r="E4" s="299"/>
      <c r="F4" s="299"/>
      <c r="G4" s="300"/>
      <c r="H4" s="298" t="s">
        <v>41</v>
      </c>
      <c r="I4" s="299"/>
      <c r="J4" s="299"/>
      <c r="K4" s="299"/>
      <c r="L4" s="300"/>
      <c r="M4" s="305" t="s">
        <v>42</v>
      </c>
      <c r="N4" s="299"/>
      <c r="O4" s="299"/>
      <c r="P4" s="299"/>
      <c r="Q4" s="299"/>
      <c r="R4" s="266"/>
    </row>
    <row r="5" spans="2:18" ht="21.9" customHeight="1" thickTop="1" thickBot="1" x14ac:dyDescent="0.35">
      <c r="B5" s="310"/>
      <c r="C5" s="298" t="s">
        <v>81</v>
      </c>
      <c r="D5" s="305"/>
      <c r="E5" s="305"/>
      <c r="F5" s="305"/>
      <c r="G5" s="312" t="s">
        <v>31</v>
      </c>
      <c r="H5" s="298" t="s">
        <v>81</v>
      </c>
      <c r="I5" s="305"/>
      <c r="J5" s="305"/>
      <c r="K5" s="305"/>
      <c r="L5" s="312" t="s">
        <v>31</v>
      </c>
      <c r="M5" s="298" t="s">
        <v>81</v>
      </c>
      <c r="N5" s="305"/>
      <c r="O5" s="305"/>
      <c r="P5" s="305"/>
      <c r="Q5" s="312" t="s">
        <v>31</v>
      </c>
      <c r="R5" s="266"/>
    </row>
    <row r="6" spans="2:18" ht="21.9" customHeight="1" thickTop="1" thickBot="1" x14ac:dyDescent="0.35">
      <c r="B6" s="311"/>
      <c r="C6" s="127" t="s">
        <v>33</v>
      </c>
      <c r="D6" s="129" t="s">
        <v>194</v>
      </c>
      <c r="E6" s="129" t="s">
        <v>196</v>
      </c>
      <c r="F6" s="146" t="s">
        <v>34</v>
      </c>
      <c r="G6" s="313"/>
      <c r="H6" s="127" t="s">
        <v>33</v>
      </c>
      <c r="I6" s="129" t="s">
        <v>194</v>
      </c>
      <c r="J6" s="129" t="s">
        <v>196</v>
      </c>
      <c r="K6" s="146" t="s">
        <v>34</v>
      </c>
      <c r="L6" s="313"/>
      <c r="M6" s="127" t="s">
        <v>33</v>
      </c>
      <c r="N6" s="129" t="s">
        <v>194</v>
      </c>
      <c r="O6" s="129" t="s">
        <v>196</v>
      </c>
      <c r="P6" s="146" t="s">
        <v>34</v>
      </c>
      <c r="Q6" s="313"/>
      <c r="R6" s="267"/>
    </row>
    <row r="7" spans="2:18" ht="21.9" customHeight="1" thickTop="1" x14ac:dyDescent="0.25">
      <c r="B7" s="88" t="s">
        <v>6</v>
      </c>
      <c r="C7" s="147">
        <v>21</v>
      </c>
      <c r="D7" s="148">
        <v>83</v>
      </c>
      <c r="E7" s="149">
        <v>0</v>
      </c>
      <c r="F7" s="150">
        <v>0</v>
      </c>
      <c r="G7" s="151">
        <v>104</v>
      </c>
      <c r="H7" s="147">
        <v>327</v>
      </c>
      <c r="I7" s="148">
        <v>1150</v>
      </c>
      <c r="J7" s="148">
        <v>9</v>
      </c>
      <c r="K7" s="150">
        <v>0</v>
      </c>
      <c r="L7" s="151">
        <v>1486</v>
      </c>
      <c r="M7" s="147">
        <v>82</v>
      </c>
      <c r="N7" s="148">
        <v>331</v>
      </c>
      <c r="O7" s="148">
        <v>2</v>
      </c>
      <c r="P7" s="150">
        <v>0</v>
      </c>
      <c r="Q7" s="151">
        <v>415</v>
      </c>
      <c r="R7" s="152">
        <v>2005</v>
      </c>
    </row>
    <row r="8" spans="2:18" ht="21.9" customHeight="1" x14ac:dyDescent="0.25">
      <c r="B8" s="88" t="s">
        <v>7</v>
      </c>
      <c r="C8" s="147">
        <v>7</v>
      </c>
      <c r="D8" s="148">
        <v>16</v>
      </c>
      <c r="E8" s="149">
        <v>0</v>
      </c>
      <c r="F8" s="150">
        <v>0</v>
      </c>
      <c r="G8" s="153">
        <v>23</v>
      </c>
      <c r="H8" s="147">
        <v>61</v>
      </c>
      <c r="I8" s="148">
        <v>111</v>
      </c>
      <c r="J8" s="148">
        <v>3</v>
      </c>
      <c r="K8" s="150">
        <v>0</v>
      </c>
      <c r="L8" s="153">
        <v>175</v>
      </c>
      <c r="M8" s="147">
        <v>5</v>
      </c>
      <c r="N8" s="148">
        <v>13</v>
      </c>
      <c r="O8" s="148">
        <v>1</v>
      </c>
      <c r="P8" s="150">
        <v>0</v>
      </c>
      <c r="Q8" s="153">
        <v>19</v>
      </c>
      <c r="R8" s="152">
        <v>217</v>
      </c>
    </row>
    <row r="9" spans="2:18" ht="21.9" customHeight="1" x14ac:dyDescent="0.25">
      <c r="B9" s="88" t="s">
        <v>8</v>
      </c>
      <c r="C9" s="147">
        <v>9</v>
      </c>
      <c r="D9" s="148">
        <v>7</v>
      </c>
      <c r="E9" s="149">
        <v>0</v>
      </c>
      <c r="F9" s="150">
        <v>0</v>
      </c>
      <c r="G9" s="153">
        <v>16</v>
      </c>
      <c r="H9" s="147">
        <v>65</v>
      </c>
      <c r="I9" s="148">
        <v>104</v>
      </c>
      <c r="J9" s="148">
        <v>0</v>
      </c>
      <c r="K9" s="150">
        <v>0</v>
      </c>
      <c r="L9" s="153">
        <v>169</v>
      </c>
      <c r="M9" s="147">
        <v>13</v>
      </c>
      <c r="N9" s="148">
        <v>15</v>
      </c>
      <c r="O9" s="148">
        <v>1</v>
      </c>
      <c r="P9" s="150">
        <v>0</v>
      </c>
      <c r="Q9" s="153">
        <v>29</v>
      </c>
      <c r="R9" s="152">
        <v>214</v>
      </c>
    </row>
    <row r="10" spans="2:18" ht="21.9" customHeight="1" x14ac:dyDescent="0.25">
      <c r="B10" s="88" t="s">
        <v>9</v>
      </c>
      <c r="C10" s="147">
        <v>9</v>
      </c>
      <c r="D10" s="148">
        <v>14</v>
      </c>
      <c r="E10" s="149">
        <v>0</v>
      </c>
      <c r="F10" s="150">
        <v>0</v>
      </c>
      <c r="G10" s="153">
        <v>23</v>
      </c>
      <c r="H10" s="147">
        <v>42</v>
      </c>
      <c r="I10" s="148">
        <v>83</v>
      </c>
      <c r="J10" s="148">
        <v>2</v>
      </c>
      <c r="K10" s="150">
        <v>0</v>
      </c>
      <c r="L10" s="153">
        <v>127</v>
      </c>
      <c r="M10" s="147">
        <v>10</v>
      </c>
      <c r="N10" s="148">
        <v>11</v>
      </c>
      <c r="O10" s="148">
        <v>0</v>
      </c>
      <c r="P10" s="150">
        <v>0</v>
      </c>
      <c r="Q10" s="153">
        <v>21</v>
      </c>
      <c r="R10" s="152">
        <v>171</v>
      </c>
    </row>
    <row r="11" spans="2:18" ht="21.9" customHeight="1" x14ac:dyDescent="0.25">
      <c r="B11" s="88" t="s">
        <v>10</v>
      </c>
      <c r="C11" s="147">
        <v>8</v>
      </c>
      <c r="D11" s="148">
        <v>4</v>
      </c>
      <c r="E11" s="149">
        <v>0</v>
      </c>
      <c r="F11" s="150">
        <v>0</v>
      </c>
      <c r="G11" s="153">
        <v>12</v>
      </c>
      <c r="H11" s="147">
        <v>40</v>
      </c>
      <c r="I11" s="148">
        <v>69</v>
      </c>
      <c r="J11" s="148">
        <v>3</v>
      </c>
      <c r="K11" s="150">
        <v>0</v>
      </c>
      <c r="L11" s="153">
        <v>112</v>
      </c>
      <c r="M11" s="147">
        <v>8</v>
      </c>
      <c r="N11" s="148">
        <v>22</v>
      </c>
      <c r="O11" s="148">
        <v>3</v>
      </c>
      <c r="P11" s="150">
        <v>0</v>
      </c>
      <c r="Q11" s="153">
        <v>33</v>
      </c>
      <c r="R11" s="152">
        <v>157</v>
      </c>
    </row>
    <row r="12" spans="2:18" ht="21.9" customHeight="1" x14ac:dyDescent="0.25">
      <c r="B12" s="88" t="s">
        <v>11</v>
      </c>
      <c r="C12" s="147">
        <v>4</v>
      </c>
      <c r="D12" s="148">
        <v>5</v>
      </c>
      <c r="E12" s="149">
        <v>0</v>
      </c>
      <c r="F12" s="150">
        <v>0</v>
      </c>
      <c r="G12" s="153">
        <v>9</v>
      </c>
      <c r="H12" s="147">
        <v>43</v>
      </c>
      <c r="I12" s="148">
        <v>96</v>
      </c>
      <c r="J12" s="148">
        <v>3</v>
      </c>
      <c r="K12" s="150">
        <v>0</v>
      </c>
      <c r="L12" s="153">
        <v>142</v>
      </c>
      <c r="M12" s="147">
        <v>16</v>
      </c>
      <c r="N12" s="148">
        <v>35</v>
      </c>
      <c r="O12" s="148">
        <v>4</v>
      </c>
      <c r="P12" s="150">
        <v>0</v>
      </c>
      <c r="Q12" s="153">
        <v>55</v>
      </c>
      <c r="R12" s="152">
        <v>206</v>
      </c>
    </row>
    <row r="13" spans="2:18" ht="21.9" customHeight="1" x14ac:dyDescent="0.25">
      <c r="B13" s="88" t="s">
        <v>12</v>
      </c>
      <c r="C13" s="147">
        <v>4</v>
      </c>
      <c r="D13" s="148">
        <v>16</v>
      </c>
      <c r="E13" s="149">
        <v>0</v>
      </c>
      <c r="F13" s="150">
        <v>0</v>
      </c>
      <c r="G13" s="153">
        <v>20</v>
      </c>
      <c r="H13" s="147">
        <v>68</v>
      </c>
      <c r="I13" s="148">
        <v>211</v>
      </c>
      <c r="J13" s="148">
        <v>10</v>
      </c>
      <c r="K13" s="150">
        <v>0</v>
      </c>
      <c r="L13" s="153">
        <v>289</v>
      </c>
      <c r="M13" s="147">
        <v>39</v>
      </c>
      <c r="N13" s="148">
        <v>119</v>
      </c>
      <c r="O13" s="148">
        <v>11</v>
      </c>
      <c r="P13" s="150">
        <v>0</v>
      </c>
      <c r="Q13" s="153">
        <v>169</v>
      </c>
      <c r="R13" s="152">
        <v>478</v>
      </c>
    </row>
    <row r="14" spans="2:18" ht="21.9" customHeight="1" x14ac:dyDescent="0.25">
      <c r="B14" s="88" t="s">
        <v>13</v>
      </c>
      <c r="C14" s="147">
        <v>16</v>
      </c>
      <c r="D14" s="148">
        <v>52</v>
      </c>
      <c r="E14" s="149">
        <v>1</v>
      </c>
      <c r="F14" s="150">
        <v>0</v>
      </c>
      <c r="G14" s="153">
        <v>69</v>
      </c>
      <c r="H14" s="147">
        <v>195</v>
      </c>
      <c r="I14" s="148">
        <v>487</v>
      </c>
      <c r="J14" s="148">
        <v>26</v>
      </c>
      <c r="K14" s="150">
        <v>0</v>
      </c>
      <c r="L14" s="153">
        <v>708</v>
      </c>
      <c r="M14" s="147">
        <v>146</v>
      </c>
      <c r="N14" s="148">
        <v>342</v>
      </c>
      <c r="O14" s="148">
        <v>18</v>
      </c>
      <c r="P14" s="150">
        <v>0</v>
      </c>
      <c r="Q14" s="153">
        <v>506</v>
      </c>
      <c r="R14" s="152">
        <v>1283</v>
      </c>
    </row>
    <row r="15" spans="2:18" ht="21.9" customHeight="1" x14ac:dyDescent="0.25">
      <c r="B15" s="88" t="s">
        <v>14</v>
      </c>
      <c r="C15" s="147">
        <v>55</v>
      </c>
      <c r="D15" s="148">
        <v>83</v>
      </c>
      <c r="E15" s="149">
        <v>0</v>
      </c>
      <c r="F15" s="150">
        <v>0</v>
      </c>
      <c r="G15" s="153">
        <v>138</v>
      </c>
      <c r="H15" s="147">
        <v>575</v>
      </c>
      <c r="I15" s="148">
        <v>1059</v>
      </c>
      <c r="J15" s="148">
        <v>48</v>
      </c>
      <c r="K15" s="150">
        <v>0</v>
      </c>
      <c r="L15" s="153">
        <v>1682</v>
      </c>
      <c r="M15" s="147">
        <v>301</v>
      </c>
      <c r="N15" s="148">
        <v>597</v>
      </c>
      <c r="O15" s="148">
        <v>41</v>
      </c>
      <c r="P15" s="150">
        <v>0</v>
      </c>
      <c r="Q15" s="153">
        <v>939</v>
      </c>
      <c r="R15" s="152">
        <v>2759</v>
      </c>
    </row>
    <row r="16" spans="2:18" ht="21.9" customHeight="1" x14ac:dyDescent="0.25">
      <c r="B16" s="88" t="s">
        <v>15</v>
      </c>
      <c r="C16" s="147">
        <v>72</v>
      </c>
      <c r="D16" s="148">
        <v>136</v>
      </c>
      <c r="E16" s="149">
        <v>1</v>
      </c>
      <c r="F16" s="150">
        <v>0</v>
      </c>
      <c r="G16" s="153">
        <v>209</v>
      </c>
      <c r="H16" s="147">
        <v>705</v>
      </c>
      <c r="I16" s="148">
        <v>1432</v>
      </c>
      <c r="J16" s="148">
        <v>79</v>
      </c>
      <c r="K16" s="150">
        <v>0</v>
      </c>
      <c r="L16" s="153">
        <v>2216</v>
      </c>
      <c r="M16" s="147">
        <v>325</v>
      </c>
      <c r="N16" s="148">
        <v>753</v>
      </c>
      <c r="O16" s="148">
        <v>74</v>
      </c>
      <c r="P16" s="150">
        <v>0</v>
      </c>
      <c r="Q16" s="153">
        <v>1152</v>
      </c>
      <c r="R16" s="152">
        <v>3577</v>
      </c>
    </row>
    <row r="17" spans="2:18" ht="21.9" customHeight="1" x14ac:dyDescent="0.25">
      <c r="B17" s="88" t="s">
        <v>16</v>
      </c>
      <c r="C17" s="147">
        <v>98</v>
      </c>
      <c r="D17" s="148">
        <v>182</v>
      </c>
      <c r="E17" s="149">
        <v>3</v>
      </c>
      <c r="F17" s="150">
        <v>0</v>
      </c>
      <c r="G17" s="153">
        <v>283</v>
      </c>
      <c r="H17" s="147">
        <v>928</v>
      </c>
      <c r="I17" s="148">
        <v>1787</v>
      </c>
      <c r="J17" s="148">
        <v>102</v>
      </c>
      <c r="K17" s="150">
        <v>0</v>
      </c>
      <c r="L17" s="153">
        <v>2817</v>
      </c>
      <c r="M17" s="147">
        <v>556</v>
      </c>
      <c r="N17" s="148">
        <v>929</v>
      </c>
      <c r="O17" s="148">
        <v>81</v>
      </c>
      <c r="P17" s="150">
        <v>0</v>
      </c>
      <c r="Q17" s="153">
        <v>1566</v>
      </c>
      <c r="R17" s="152">
        <v>4666</v>
      </c>
    </row>
    <row r="18" spans="2:18" ht="21.9" customHeight="1" x14ac:dyDescent="0.25">
      <c r="B18" s="88" t="s">
        <v>17</v>
      </c>
      <c r="C18" s="147">
        <v>104</v>
      </c>
      <c r="D18" s="148">
        <v>146</v>
      </c>
      <c r="E18" s="149">
        <v>1</v>
      </c>
      <c r="F18" s="150">
        <v>0</v>
      </c>
      <c r="G18" s="153">
        <v>251</v>
      </c>
      <c r="H18" s="147">
        <v>879</v>
      </c>
      <c r="I18" s="148">
        <v>1620</v>
      </c>
      <c r="J18" s="148">
        <v>81</v>
      </c>
      <c r="K18" s="150">
        <v>0</v>
      </c>
      <c r="L18" s="153">
        <v>2580</v>
      </c>
      <c r="M18" s="147">
        <v>478</v>
      </c>
      <c r="N18" s="148">
        <v>854</v>
      </c>
      <c r="O18" s="148">
        <v>80</v>
      </c>
      <c r="P18" s="150">
        <v>1</v>
      </c>
      <c r="Q18" s="153">
        <v>1413</v>
      </c>
      <c r="R18" s="152">
        <v>4244</v>
      </c>
    </row>
    <row r="19" spans="2:18" ht="21.9" customHeight="1" x14ac:dyDescent="0.25">
      <c r="B19" s="88" t="s">
        <v>18</v>
      </c>
      <c r="C19" s="147">
        <v>51</v>
      </c>
      <c r="D19" s="148">
        <v>73</v>
      </c>
      <c r="E19" s="149">
        <v>0</v>
      </c>
      <c r="F19" s="150">
        <v>0</v>
      </c>
      <c r="G19" s="153">
        <v>124</v>
      </c>
      <c r="H19" s="147">
        <v>558</v>
      </c>
      <c r="I19" s="148">
        <v>784</v>
      </c>
      <c r="J19" s="148">
        <v>42</v>
      </c>
      <c r="K19" s="150">
        <v>0</v>
      </c>
      <c r="L19" s="153">
        <v>1384</v>
      </c>
      <c r="M19" s="147">
        <v>249</v>
      </c>
      <c r="N19" s="148">
        <v>413</v>
      </c>
      <c r="O19" s="148">
        <v>33</v>
      </c>
      <c r="P19" s="150">
        <v>0</v>
      </c>
      <c r="Q19" s="153">
        <v>695</v>
      </c>
      <c r="R19" s="152">
        <v>2203</v>
      </c>
    </row>
    <row r="20" spans="2:18" ht="21.9" customHeight="1" x14ac:dyDescent="0.25">
      <c r="B20" s="88" t="s">
        <v>19</v>
      </c>
      <c r="C20" s="147">
        <v>82</v>
      </c>
      <c r="D20" s="148">
        <v>96</v>
      </c>
      <c r="E20" s="149">
        <v>1</v>
      </c>
      <c r="F20" s="150">
        <v>0</v>
      </c>
      <c r="G20" s="153">
        <v>179</v>
      </c>
      <c r="H20" s="147">
        <v>586</v>
      </c>
      <c r="I20" s="148">
        <v>1010</v>
      </c>
      <c r="J20" s="148">
        <v>37</v>
      </c>
      <c r="K20" s="150">
        <v>1</v>
      </c>
      <c r="L20" s="153">
        <v>1634</v>
      </c>
      <c r="M20" s="147">
        <v>268</v>
      </c>
      <c r="N20" s="148">
        <v>489</v>
      </c>
      <c r="O20" s="148">
        <v>39</v>
      </c>
      <c r="P20" s="150">
        <v>0</v>
      </c>
      <c r="Q20" s="153">
        <v>796</v>
      </c>
      <c r="R20" s="152">
        <v>2609</v>
      </c>
    </row>
    <row r="21" spans="2:18" ht="21.9" customHeight="1" x14ac:dyDescent="0.25">
      <c r="B21" s="88" t="s">
        <v>20</v>
      </c>
      <c r="C21" s="147">
        <v>88</v>
      </c>
      <c r="D21" s="148">
        <v>142</v>
      </c>
      <c r="E21" s="149">
        <v>0</v>
      </c>
      <c r="F21" s="150">
        <v>0</v>
      </c>
      <c r="G21" s="153">
        <v>230</v>
      </c>
      <c r="H21" s="147">
        <v>734</v>
      </c>
      <c r="I21" s="148">
        <v>1188</v>
      </c>
      <c r="J21" s="148">
        <v>62</v>
      </c>
      <c r="K21" s="150">
        <v>0</v>
      </c>
      <c r="L21" s="153">
        <v>1984</v>
      </c>
      <c r="M21" s="147">
        <v>350</v>
      </c>
      <c r="N21" s="148">
        <v>591</v>
      </c>
      <c r="O21" s="148">
        <v>54</v>
      </c>
      <c r="P21" s="150">
        <v>0</v>
      </c>
      <c r="Q21" s="153">
        <v>995</v>
      </c>
      <c r="R21" s="152">
        <v>3209</v>
      </c>
    </row>
    <row r="22" spans="2:18" ht="21.9" customHeight="1" x14ac:dyDescent="0.25">
      <c r="B22" s="88" t="s">
        <v>21</v>
      </c>
      <c r="C22" s="147">
        <v>78</v>
      </c>
      <c r="D22" s="148">
        <v>110</v>
      </c>
      <c r="E22" s="149">
        <v>2</v>
      </c>
      <c r="F22" s="150">
        <v>0</v>
      </c>
      <c r="G22" s="153">
        <v>190</v>
      </c>
      <c r="H22" s="147">
        <v>650</v>
      </c>
      <c r="I22" s="148">
        <v>1026</v>
      </c>
      <c r="J22" s="148">
        <v>52</v>
      </c>
      <c r="K22" s="150">
        <v>0</v>
      </c>
      <c r="L22" s="153">
        <v>1728</v>
      </c>
      <c r="M22" s="147">
        <v>312</v>
      </c>
      <c r="N22" s="148">
        <v>502</v>
      </c>
      <c r="O22" s="148">
        <v>37</v>
      </c>
      <c r="P22" s="150">
        <v>0</v>
      </c>
      <c r="Q22" s="153">
        <v>851</v>
      </c>
      <c r="R22" s="152">
        <v>2769</v>
      </c>
    </row>
    <row r="23" spans="2:18" ht="21.9" customHeight="1" x14ac:dyDescent="0.25">
      <c r="B23" s="88" t="s">
        <v>22</v>
      </c>
      <c r="C23" s="147">
        <v>34</v>
      </c>
      <c r="D23" s="148">
        <v>77</v>
      </c>
      <c r="E23" s="149">
        <v>1</v>
      </c>
      <c r="F23" s="150">
        <v>0</v>
      </c>
      <c r="G23" s="153">
        <v>112</v>
      </c>
      <c r="H23" s="147">
        <v>390</v>
      </c>
      <c r="I23" s="148">
        <v>608</v>
      </c>
      <c r="J23" s="148">
        <v>22</v>
      </c>
      <c r="K23" s="150">
        <v>0</v>
      </c>
      <c r="L23" s="153">
        <v>1020</v>
      </c>
      <c r="M23" s="147">
        <v>167</v>
      </c>
      <c r="N23" s="148">
        <v>253</v>
      </c>
      <c r="O23" s="148">
        <v>18</v>
      </c>
      <c r="P23" s="150">
        <v>0</v>
      </c>
      <c r="Q23" s="153">
        <v>438</v>
      </c>
      <c r="R23" s="152">
        <v>1570</v>
      </c>
    </row>
    <row r="24" spans="2:18" ht="21.9" customHeight="1" x14ac:dyDescent="0.25">
      <c r="B24" s="88" t="s">
        <v>23</v>
      </c>
      <c r="C24" s="147">
        <v>36</v>
      </c>
      <c r="D24" s="148">
        <v>33</v>
      </c>
      <c r="E24" s="149">
        <v>0</v>
      </c>
      <c r="F24" s="150">
        <v>0</v>
      </c>
      <c r="G24" s="153">
        <v>69</v>
      </c>
      <c r="H24" s="147">
        <v>262</v>
      </c>
      <c r="I24" s="148">
        <v>375</v>
      </c>
      <c r="J24" s="148">
        <v>19</v>
      </c>
      <c r="K24" s="150">
        <v>0</v>
      </c>
      <c r="L24" s="153">
        <v>656</v>
      </c>
      <c r="M24" s="147">
        <v>107</v>
      </c>
      <c r="N24" s="148">
        <v>166</v>
      </c>
      <c r="O24" s="148">
        <v>12</v>
      </c>
      <c r="P24" s="150">
        <v>0</v>
      </c>
      <c r="Q24" s="153">
        <v>285</v>
      </c>
      <c r="R24" s="152">
        <v>1010</v>
      </c>
    </row>
    <row r="25" spans="2:18" ht="21.9" customHeight="1" x14ac:dyDescent="0.25">
      <c r="B25" s="88" t="s">
        <v>24</v>
      </c>
      <c r="C25" s="147">
        <v>21</v>
      </c>
      <c r="D25" s="148">
        <v>29</v>
      </c>
      <c r="E25" s="149">
        <v>0</v>
      </c>
      <c r="F25" s="150">
        <v>0</v>
      </c>
      <c r="G25" s="153">
        <v>50</v>
      </c>
      <c r="H25" s="147">
        <v>189</v>
      </c>
      <c r="I25" s="148">
        <v>280</v>
      </c>
      <c r="J25" s="148">
        <v>17</v>
      </c>
      <c r="K25" s="150">
        <v>0</v>
      </c>
      <c r="L25" s="153">
        <v>486</v>
      </c>
      <c r="M25" s="147">
        <v>64</v>
      </c>
      <c r="N25" s="148">
        <v>106</v>
      </c>
      <c r="O25" s="148">
        <v>20</v>
      </c>
      <c r="P25" s="150">
        <v>0</v>
      </c>
      <c r="Q25" s="153">
        <v>190</v>
      </c>
      <c r="R25" s="152">
        <v>726</v>
      </c>
    </row>
    <row r="26" spans="2:18" ht="21.9" customHeight="1" x14ac:dyDescent="0.3">
      <c r="B26" s="88" t="s">
        <v>25</v>
      </c>
      <c r="C26" s="147">
        <v>27</v>
      </c>
      <c r="D26" s="148">
        <v>23</v>
      </c>
      <c r="E26" s="149">
        <v>1</v>
      </c>
      <c r="F26" s="150">
        <v>0</v>
      </c>
      <c r="G26" s="153">
        <v>51</v>
      </c>
      <c r="H26" s="147">
        <v>165</v>
      </c>
      <c r="I26" s="148">
        <v>262</v>
      </c>
      <c r="J26" s="148">
        <v>24</v>
      </c>
      <c r="K26" s="150">
        <v>0</v>
      </c>
      <c r="L26" s="153">
        <v>451</v>
      </c>
      <c r="M26" s="147">
        <v>37</v>
      </c>
      <c r="N26" s="148">
        <v>83</v>
      </c>
      <c r="O26" s="148">
        <v>5</v>
      </c>
      <c r="P26" s="150">
        <v>0</v>
      </c>
      <c r="Q26" s="153">
        <v>125</v>
      </c>
      <c r="R26" s="152">
        <v>627</v>
      </c>
    </row>
    <row r="27" spans="2:18" ht="21.9" customHeight="1" x14ac:dyDescent="0.3">
      <c r="B27" s="88" t="s">
        <v>26</v>
      </c>
      <c r="C27" s="147">
        <v>26</v>
      </c>
      <c r="D27" s="148">
        <v>16</v>
      </c>
      <c r="E27" s="149">
        <v>0</v>
      </c>
      <c r="F27" s="150">
        <v>0</v>
      </c>
      <c r="G27" s="153">
        <v>42</v>
      </c>
      <c r="H27" s="147">
        <v>164</v>
      </c>
      <c r="I27" s="148">
        <v>205</v>
      </c>
      <c r="J27" s="148">
        <v>4</v>
      </c>
      <c r="K27" s="150">
        <v>0</v>
      </c>
      <c r="L27" s="153">
        <v>373</v>
      </c>
      <c r="M27" s="147">
        <v>38</v>
      </c>
      <c r="N27" s="148">
        <v>68</v>
      </c>
      <c r="O27" s="148">
        <v>6</v>
      </c>
      <c r="P27" s="150">
        <v>0</v>
      </c>
      <c r="Q27" s="153">
        <v>112</v>
      </c>
      <c r="R27" s="152">
        <v>527</v>
      </c>
    </row>
    <row r="28" spans="2:18" ht="21.9" customHeight="1" x14ac:dyDescent="0.3">
      <c r="B28" s="88" t="s">
        <v>27</v>
      </c>
      <c r="C28" s="147">
        <v>4</v>
      </c>
      <c r="D28" s="148">
        <v>12</v>
      </c>
      <c r="E28" s="149">
        <v>0</v>
      </c>
      <c r="F28" s="150">
        <v>0</v>
      </c>
      <c r="G28" s="153">
        <v>16</v>
      </c>
      <c r="H28" s="147">
        <v>93</v>
      </c>
      <c r="I28" s="148">
        <v>149</v>
      </c>
      <c r="J28" s="148">
        <v>6</v>
      </c>
      <c r="K28" s="150">
        <v>0</v>
      </c>
      <c r="L28" s="153">
        <v>248</v>
      </c>
      <c r="M28" s="147">
        <v>39</v>
      </c>
      <c r="N28" s="148">
        <v>43</v>
      </c>
      <c r="O28" s="148">
        <v>4</v>
      </c>
      <c r="P28" s="150">
        <v>0</v>
      </c>
      <c r="Q28" s="153">
        <v>86</v>
      </c>
      <c r="R28" s="152">
        <v>350</v>
      </c>
    </row>
    <row r="29" spans="2:18" ht="21.9" customHeight="1" x14ac:dyDescent="0.3">
      <c r="B29" s="88" t="s">
        <v>28</v>
      </c>
      <c r="C29" s="147">
        <v>10</v>
      </c>
      <c r="D29" s="148">
        <v>8</v>
      </c>
      <c r="E29" s="149">
        <v>0</v>
      </c>
      <c r="F29" s="150">
        <v>0</v>
      </c>
      <c r="G29" s="153">
        <v>18</v>
      </c>
      <c r="H29" s="147">
        <v>95</v>
      </c>
      <c r="I29" s="148">
        <v>134</v>
      </c>
      <c r="J29" s="148">
        <v>9</v>
      </c>
      <c r="K29" s="150">
        <v>0</v>
      </c>
      <c r="L29" s="153">
        <v>238</v>
      </c>
      <c r="M29" s="147">
        <v>23</v>
      </c>
      <c r="N29" s="148">
        <v>35</v>
      </c>
      <c r="O29" s="148">
        <v>6</v>
      </c>
      <c r="P29" s="150">
        <v>0</v>
      </c>
      <c r="Q29" s="153">
        <v>64</v>
      </c>
      <c r="R29" s="152">
        <v>320</v>
      </c>
    </row>
    <row r="30" spans="2:18" ht="21.9" customHeight="1" x14ac:dyDescent="0.3">
      <c r="B30" s="88" t="s">
        <v>29</v>
      </c>
      <c r="C30" s="147">
        <v>7</v>
      </c>
      <c r="D30" s="148">
        <v>6</v>
      </c>
      <c r="E30" s="149">
        <v>0</v>
      </c>
      <c r="F30" s="150">
        <v>0</v>
      </c>
      <c r="G30" s="153">
        <v>13</v>
      </c>
      <c r="H30" s="147">
        <v>69</v>
      </c>
      <c r="I30" s="148">
        <v>141</v>
      </c>
      <c r="J30" s="148">
        <v>5</v>
      </c>
      <c r="K30" s="150">
        <v>0</v>
      </c>
      <c r="L30" s="153">
        <v>215</v>
      </c>
      <c r="M30" s="147">
        <v>20</v>
      </c>
      <c r="N30" s="148">
        <v>28</v>
      </c>
      <c r="O30" s="148">
        <v>2</v>
      </c>
      <c r="P30" s="150">
        <v>0</v>
      </c>
      <c r="Q30" s="153">
        <v>50</v>
      </c>
      <c r="R30" s="152">
        <v>278</v>
      </c>
    </row>
    <row r="31" spans="2:18" ht="21.9" customHeight="1" thickBot="1" x14ac:dyDescent="0.35">
      <c r="B31" s="88" t="s">
        <v>30</v>
      </c>
      <c r="C31" s="147">
        <v>7</v>
      </c>
      <c r="D31" s="148">
        <v>4</v>
      </c>
      <c r="E31" s="149">
        <v>0</v>
      </c>
      <c r="F31" s="150">
        <v>0</v>
      </c>
      <c r="G31" s="252">
        <v>11</v>
      </c>
      <c r="H31" s="147">
        <v>119</v>
      </c>
      <c r="I31" s="148">
        <v>152</v>
      </c>
      <c r="J31" s="148">
        <v>15</v>
      </c>
      <c r="K31" s="150">
        <v>0</v>
      </c>
      <c r="L31" s="153">
        <v>286</v>
      </c>
      <c r="M31" s="147">
        <v>79</v>
      </c>
      <c r="N31" s="148">
        <v>100</v>
      </c>
      <c r="O31" s="148">
        <v>14</v>
      </c>
      <c r="P31" s="150">
        <v>0</v>
      </c>
      <c r="Q31" s="153">
        <v>193</v>
      </c>
      <c r="R31" s="152">
        <v>490</v>
      </c>
    </row>
    <row r="32" spans="2:18" ht="21.9" customHeight="1" thickTop="1" thickBot="1" x14ac:dyDescent="0.35">
      <c r="B32" s="99" t="s">
        <v>31</v>
      </c>
      <c r="C32" s="154">
        <v>878</v>
      </c>
      <c r="D32" s="155">
        <v>1373</v>
      </c>
      <c r="E32" s="155">
        <v>11</v>
      </c>
      <c r="F32" s="111">
        <v>0</v>
      </c>
      <c r="G32" s="156">
        <v>2262</v>
      </c>
      <c r="H32" s="154">
        <v>8002</v>
      </c>
      <c r="I32" s="155">
        <v>14523</v>
      </c>
      <c r="J32" s="155">
        <v>680</v>
      </c>
      <c r="K32" s="111">
        <v>1</v>
      </c>
      <c r="L32" s="156">
        <v>23206</v>
      </c>
      <c r="M32" s="154">
        <v>3732</v>
      </c>
      <c r="N32" s="155">
        <v>6898</v>
      </c>
      <c r="O32" s="155">
        <v>566</v>
      </c>
      <c r="P32" s="111">
        <v>1</v>
      </c>
      <c r="Q32" s="156">
        <v>11197</v>
      </c>
      <c r="R32" s="157">
        <v>36665</v>
      </c>
    </row>
    <row r="33" spans="2:23" ht="21.9" customHeight="1" thickTop="1" thickBot="1" x14ac:dyDescent="0.35">
      <c r="B33" s="116"/>
      <c r="C33" s="158"/>
      <c r="D33" s="158"/>
      <c r="E33" s="158"/>
      <c r="F33" s="116"/>
      <c r="G33" s="158"/>
      <c r="H33" s="158"/>
      <c r="I33" s="158"/>
      <c r="J33" s="158"/>
      <c r="K33" s="116"/>
      <c r="L33" s="158"/>
      <c r="M33" s="158"/>
      <c r="N33" s="158"/>
      <c r="O33" s="158"/>
      <c r="P33" s="116"/>
      <c r="Q33" s="158"/>
      <c r="R33" s="158"/>
    </row>
    <row r="34" spans="2:23" ht="21.9" customHeight="1" thickTop="1" x14ac:dyDescent="0.3">
      <c r="B34" s="119" t="s">
        <v>217</v>
      </c>
      <c r="C34" s="120"/>
      <c r="D34" s="120"/>
      <c r="E34" s="121"/>
      <c r="F34" s="122"/>
      <c r="G34" s="122"/>
      <c r="H34" s="122"/>
      <c r="I34" s="122"/>
      <c r="J34" s="122"/>
      <c r="K34" s="123"/>
      <c r="L34" s="122"/>
      <c r="M34" s="122"/>
      <c r="N34" s="122"/>
      <c r="O34" s="122"/>
      <c r="P34" s="122"/>
      <c r="Q34" s="122"/>
      <c r="R34" s="122"/>
      <c r="S34" s="122"/>
      <c r="T34" s="123"/>
      <c r="U34" s="122"/>
      <c r="V34" s="122"/>
      <c r="W34" s="122"/>
    </row>
    <row r="35" spans="2:23" ht="21.9" customHeight="1" thickBot="1" x14ac:dyDescent="0.35">
      <c r="B35" s="124" t="s">
        <v>218</v>
      </c>
      <c r="C35" s="125"/>
      <c r="D35" s="125"/>
      <c r="E35" s="126"/>
      <c r="F35" s="122"/>
      <c r="G35" s="122"/>
      <c r="H35" s="122"/>
      <c r="I35" s="122"/>
      <c r="J35" s="122"/>
      <c r="K35" s="123"/>
      <c r="L35" s="122"/>
      <c r="M35" s="122"/>
      <c r="N35" s="122"/>
      <c r="O35" s="122"/>
      <c r="P35" s="122"/>
      <c r="Q35" s="122"/>
      <c r="R35" s="122"/>
      <c r="S35" s="122"/>
      <c r="T35" s="123"/>
      <c r="U35" s="122"/>
      <c r="V35" s="122"/>
      <c r="W35" s="122"/>
    </row>
    <row r="36" spans="2:23" ht="15" thickTop="1" x14ac:dyDescent="0.3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2:23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23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23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23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23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23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23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23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23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23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23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23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3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3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3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3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3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3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3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3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3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3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3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3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3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3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3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3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3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3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3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3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3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3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3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3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3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3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3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3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3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3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3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3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3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3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3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3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3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3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3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3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3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3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3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3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3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3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3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3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3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3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3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3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3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3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3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3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3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3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3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3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3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3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3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3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3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3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3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3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3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3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3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3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3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3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3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3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3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3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3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3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3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3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3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3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3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3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3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3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3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3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3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3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3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3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3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3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3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3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3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3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3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3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3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3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3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3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3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3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3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3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3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3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3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3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3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3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3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3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3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3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3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647"/>
  <sheetViews>
    <sheetView topLeftCell="O22" zoomScale="80" zoomScaleNormal="80" workbookViewId="0">
      <selection activeCell="C7" sqref="C7:R32"/>
    </sheetView>
  </sheetViews>
  <sheetFormatPr defaultColWidth="11.44140625" defaultRowHeight="14.4" x14ac:dyDescent="0.3"/>
  <cols>
    <col min="1" max="1" width="2.6640625" style="81" customWidth="1"/>
    <col min="2" max="18" width="15.6640625" style="63" customWidth="1"/>
    <col min="19" max="16384" width="11.44140625" style="81"/>
  </cols>
  <sheetData>
    <row r="1" spans="2:19" ht="15.75" thickBot="1" x14ac:dyDescent="0.3"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2:19" ht="21.9" customHeight="1" thickTop="1" thickBot="1" x14ac:dyDescent="0.35">
      <c r="B2" s="271" t="s">
        <v>287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</row>
    <row r="3" spans="2:19" ht="21.9" customHeight="1" thickTop="1" thickBot="1" x14ac:dyDescent="0.35">
      <c r="B3" s="274" t="s">
        <v>216</v>
      </c>
      <c r="C3" s="305" t="s">
        <v>39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265" t="s">
        <v>31</v>
      </c>
    </row>
    <row r="4" spans="2:19" ht="21.9" customHeight="1" thickTop="1" thickBot="1" x14ac:dyDescent="0.35">
      <c r="B4" s="310"/>
      <c r="C4" s="298" t="s">
        <v>40</v>
      </c>
      <c r="D4" s="299"/>
      <c r="E4" s="299"/>
      <c r="F4" s="299"/>
      <c r="G4" s="300"/>
      <c r="H4" s="298" t="s">
        <v>41</v>
      </c>
      <c r="I4" s="299"/>
      <c r="J4" s="299"/>
      <c r="K4" s="299"/>
      <c r="L4" s="300"/>
      <c r="M4" s="298" t="s">
        <v>42</v>
      </c>
      <c r="N4" s="299"/>
      <c r="O4" s="299"/>
      <c r="P4" s="299"/>
      <c r="Q4" s="300"/>
      <c r="R4" s="266"/>
    </row>
    <row r="5" spans="2:19" ht="21.9" customHeight="1" thickTop="1" thickBot="1" x14ac:dyDescent="0.35">
      <c r="B5" s="310"/>
      <c r="C5" s="298" t="s">
        <v>81</v>
      </c>
      <c r="D5" s="305"/>
      <c r="E5" s="305"/>
      <c r="F5" s="306"/>
      <c r="G5" s="312" t="s">
        <v>31</v>
      </c>
      <c r="H5" s="298" t="s">
        <v>81</v>
      </c>
      <c r="I5" s="305"/>
      <c r="J5" s="305"/>
      <c r="K5" s="306"/>
      <c r="L5" s="312" t="s">
        <v>31</v>
      </c>
      <c r="M5" s="298" t="s">
        <v>81</v>
      </c>
      <c r="N5" s="305"/>
      <c r="O5" s="305"/>
      <c r="P5" s="306"/>
      <c r="Q5" s="312" t="s">
        <v>31</v>
      </c>
      <c r="R5" s="266"/>
    </row>
    <row r="6" spans="2:19" ht="21.9" customHeight="1" thickTop="1" thickBot="1" x14ac:dyDescent="0.35">
      <c r="B6" s="311"/>
      <c r="C6" s="127" t="s">
        <v>33</v>
      </c>
      <c r="D6" s="129" t="s">
        <v>194</v>
      </c>
      <c r="E6" s="129" t="s">
        <v>196</v>
      </c>
      <c r="F6" s="146" t="s">
        <v>34</v>
      </c>
      <c r="G6" s="313"/>
      <c r="H6" s="127" t="s">
        <v>33</v>
      </c>
      <c r="I6" s="129" t="s">
        <v>194</v>
      </c>
      <c r="J6" s="129" t="s">
        <v>196</v>
      </c>
      <c r="K6" s="146" t="s">
        <v>34</v>
      </c>
      <c r="L6" s="313"/>
      <c r="M6" s="127" t="s">
        <v>33</v>
      </c>
      <c r="N6" s="129" t="s">
        <v>194</v>
      </c>
      <c r="O6" s="129" t="s">
        <v>196</v>
      </c>
      <c r="P6" s="146" t="s">
        <v>34</v>
      </c>
      <c r="Q6" s="313"/>
      <c r="R6" s="267"/>
    </row>
    <row r="7" spans="2:19" ht="21.9" customHeight="1" thickTop="1" x14ac:dyDescent="0.25">
      <c r="B7" s="88" t="s">
        <v>6</v>
      </c>
      <c r="C7" s="160">
        <v>2.3917995444191344E-2</v>
      </c>
      <c r="D7" s="161">
        <v>6.0451565914056808E-2</v>
      </c>
      <c r="E7" s="161">
        <v>0</v>
      </c>
      <c r="F7" s="162">
        <v>0</v>
      </c>
      <c r="G7" s="163">
        <v>4.5977011494252873E-2</v>
      </c>
      <c r="H7" s="253">
        <v>4.0864783804048989E-2</v>
      </c>
      <c r="I7" s="161">
        <v>7.9184741444605106E-2</v>
      </c>
      <c r="J7" s="161">
        <v>1.3235294117647059E-2</v>
      </c>
      <c r="K7" s="162">
        <v>0</v>
      </c>
      <c r="L7" s="163">
        <v>6.4035163319831098E-2</v>
      </c>
      <c r="M7" s="160">
        <v>2.1972132904608789E-2</v>
      </c>
      <c r="N7" s="161">
        <v>4.7984923166135111E-2</v>
      </c>
      <c r="O7" s="161">
        <v>3.5335689045936395E-3</v>
      </c>
      <c r="P7" s="162">
        <v>0</v>
      </c>
      <c r="Q7" s="163">
        <v>3.706349915155846E-2</v>
      </c>
      <c r="R7" s="163">
        <v>5.4684303831992367E-2</v>
      </c>
      <c r="S7" s="164"/>
    </row>
    <row r="8" spans="2:19" ht="21.9" customHeight="1" x14ac:dyDescent="0.25">
      <c r="B8" s="88" t="s">
        <v>7</v>
      </c>
      <c r="C8" s="160">
        <v>7.972665148063782E-3</v>
      </c>
      <c r="D8" s="161">
        <v>1.1653313911143482E-2</v>
      </c>
      <c r="E8" s="161">
        <v>0</v>
      </c>
      <c r="F8" s="162">
        <v>0</v>
      </c>
      <c r="G8" s="93">
        <v>1.0167992926613616E-2</v>
      </c>
      <c r="H8" s="160">
        <v>7.6230942264433887E-3</v>
      </c>
      <c r="I8" s="161">
        <v>7.6430489568271014E-3</v>
      </c>
      <c r="J8" s="161">
        <v>4.4117647058823529E-3</v>
      </c>
      <c r="K8" s="162">
        <v>0</v>
      </c>
      <c r="L8" s="93">
        <v>7.5411531500474017E-3</v>
      </c>
      <c r="M8" s="160">
        <v>1.3397642015005359E-3</v>
      </c>
      <c r="N8" s="161">
        <v>1.8846042331110468E-3</v>
      </c>
      <c r="O8" s="161">
        <v>1.7667844522968198E-3</v>
      </c>
      <c r="P8" s="162">
        <v>0</v>
      </c>
      <c r="Q8" s="93">
        <v>1.6968830936858086E-3</v>
      </c>
      <c r="R8" s="93">
        <v>5.9184508386744853E-3</v>
      </c>
      <c r="S8" s="164"/>
    </row>
    <row r="9" spans="2:19" ht="21.9" customHeight="1" x14ac:dyDescent="0.25">
      <c r="B9" s="88" t="s">
        <v>8</v>
      </c>
      <c r="C9" s="160">
        <v>1.0250569476082005E-2</v>
      </c>
      <c r="D9" s="161">
        <v>5.0983248361252727E-3</v>
      </c>
      <c r="E9" s="161">
        <v>0</v>
      </c>
      <c r="F9" s="162">
        <v>0</v>
      </c>
      <c r="G9" s="93">
        <v>7.073386383731211E-3</v>
      </c>
      <c r="H9" s="160">
        <v>8.1229692576855785E-3</v>
      </c>
      <c r="I9" s="161">
        <v>7.1610548784686355E-3</v>
      </c>
      <c r="J9" s="161">
        <v>0</v>
      </c>
      <c r="K9" s="162">
        <v>0</v>
      </c>
      <c r="L9" s="93">
        <v>7.282599327760062E-3</v>
      </c>
      <c r="M9" s="160">
        <v>3.4833869239013935E-3</v>
      </c>
      <c r="N9" s="161">
        <v>2.1745433458973617E-3</v>
      </c>
      <c r="O9" s="161">
        <v>1.7667844522968198E-3</v>
      </c>
      <c r="P9" s="162">
        <v>0</v>
      </c>
      <c r="Q9" s="93">
        <v>2.5899794587836028E-3</v>
      </c>
      <c r="R9" s="93">
        <v>5.8366289376789856E-3</v>
      </c>
      <c r="S9" s="164"/>
    </row>
    <row r="10" spans="2:19" ht="21.9" customHeight="1" x14ac:dyDescent="0.25">
      <c r="B10" s="88" t="s">
        <v>9</v>
      </c>
      <c r="C10" s="160">
        <v>1.0250569476082005E-2</v>
      </c>
      <c r="D10" s="161">
        <v>1.0196649672250545E-2</v>
      </c>
      <c r="E10" s="161">
        <v>0</v>
      </c>
      <c r="F10" s="162">
        <v>0</v>
      </c>
      <c r="G10" s="93">
        <v>1.0167992926613616E-2</v>
      </c>
      <c r="H10" s="160">
        <v>5.2486878280429894E-3</v>
      </c>
      <c r="I10" s="161">
        <v>5.7150726433932387E-3</v>
      </c>
      <c r="J10" s="161">
        <v>2.9411764705882353E-3</v>
      </c>
      <c r="K10" s="162">
        <v>0</v>
      </c>
      <c r="L10" s="93">
        <v>5.4727225717486859E-3</v>
      </c>
      <c r="M10" s="160">
        <v>2.6795284030010718E-3</v>
      </c>
      <c r="N10" s="161">
        <v>1.5946651203247318E-3</v>
      </c>
      <c r="O10" s="161">
        <v>0</v>
      </c>
      <c r="P10" s="162">
        <v>0</v>
      </c>
      <c r="Q10" s="93">
        <v>1.8755023667053675E-3</v>
      </c>
      <c r="R10" s="93">
        <v>4.663848356743488E-3</v>
      </c>
      <c r="S10" s="164"/>
    </row>
    <row r="11" spans="2:19" ht="21.9" customHeight="1" x14ac:dyDescent="0.25">
      <c r="B11" s="88" t="s">
        <v>10</v>
      </c>
      <c r="C11" s="160">
        <v>9.1116173120728925E-3</v>
      </c>
      <c r="D11" s="161">
        <v>2.9133284777858705E-3</v>
      </c>
      <c r="E11" s="161">
        <v>0</v>
      </c>
      <c r="F11" s="162">
        <v>0</v>
      </c>
      <c r="G11" s="93">
        <v>5.3050397877984082E-3</v>
      </c>
      <c r="H11" s="160">
        <v>4.9987503124218945E-3</v>
      </c>
      <c r="I11" s="161">
        <v>4.7510844866763069E-3</v>
      </c>
      <c r="J11" s="161">
        <v>4.4117647058823529E-3</v>
      </c>
      <c r="K11" s="162">
        <v>0</v>
      </c>
      <c r="L11" s="93">
        <v>4.8263380160303371E-3</v>
      </c>
      <c r="M11" s="160">
        <v>2.1436227224008574E-3</v>
      </c>
      <c r="N11" s="161">
        <v>3.1893302406494637E-3</v>
      </c>
      <c r="O11" s="161">
        <v>5.3003533568904597E-3</v>
      </c>
      <c r="P11" s="162">
        <v>0</v>
      </c>
      <c r="Q11" s="93">
        <v>2.9472180048227205E-3</v>
      </c>
      <c r="R11" s="93">
        <v>4.2820128187644893E-3</v>
      </c>
      <c r="S11" s="164"/>
    </row>
    <row r="12" spans="2:19" ht="21.9" customHeight="1" x14ac:dyDescent="0.25">
      <c r="B12" s="88" t="s">
        <v>11</v>
      </c>
      <c r="C12" s="160">
        <v>4.5558086560364463E-3</v>
      </c>
      <c r="D12" s="161">
        <v>3.6416605972323379E-3</v>
      </c>
      <c r="E12" s="161">
        <v>0</v>
      </c>
      <c r="F12" s="162">
        <v>0</v>
      </c>
      <c r="G12" s="93">
        <v>3.9787798408488064E-3</v>
      </c>
      <c r="H12" s="160">
        <v>5.3736565858535368E-3</v>
      </c>
      <c r="I12" s="161">
        <v>6.6102045032018176E-3</v>
      </c>
      <c r="J12" s="161">
        <v>4.4117647058823529E-3</v>
      </c>
      <c r="K12" s="162">
        <v>0</v>
      </c>
      <c r="L12" s="93">
        <v>6.1191071274670347E-3</v>
      </c>
      <c r="M12" s="160">
        <v>4.2872454448017148E-3</v>
      </c>
      <c r="N12" s="161">
        <v>5.0739344737605104E-3</v>
      </c>
      <c r="O12" s="161">
        <v>7.0671378091872791E-3</v>
      </c>
      <c r="P12" s="162">
        <v>0</v>
      </c>
      <c r="Q12" s="93">
        <v>4.9120300080378676E-3</v>
      </c>
      <c r="R12" s="93">
        <v>5.6184372016909855E-3</v>
      </c>
      <c r="S12" s="164"/>
    </row>
    <row r="13" spans="2:19" ht="21.9" customHeight="1" x14ac:dyDescent="0.25">
      <c r="B13" s="88" t="s">
        <v>12</v>
      </c>
      <c r="C13" s="160">
        <v>4.5558086560364463E-3</v>
      </c>
      <c r="D13" s="161">
        <v>1.1653313911143482E-2</v>
      </c>
      <c r="E13" s="161">
        <v>0</v>
      </c>
      <c r="F13" s="162">
        <v>0</v>
      </c>
      <c r="G13" s="93">
        <v>8.8417329796640146E-3</v>
      </c>
      <c r="H13" s="160">
        <v>8.4978755311172199E-3</v>
      </c>
      <c r="I13" s="161">
        <v>1.4528678647662328E-2</v>
      </c>
      <c r="J13" s="161">
        <v>1.4705882352941176E-2</v>
      </c>
      <c r="K13" s="162">
        <v>0</v>
      </c>
      <c r="L13" s="93">
        <v>1.2453675773506851E-2</v>
      </c>
      <c r="M13" s="160">
        <v>1.045016077170418E-2</v>
      </c>
      <c r="N13" s="161">
        <v>1.7251377210785734E-2</v>
      </c>
      <c r="O13" s="161">
        <v>1.9434628975265017E-2</v>
      </c>
      <c r="P13" s="162">
        <v>0</v>
      </c>
      <c r="Q13" s="93">
        <v>1.5093328570152722E-2</v>
      </c>
      <c r="R13" s="93">
        <v>1.3036956225282968E-2</v>
      </c>
      <c r="S13" s="164"/>
    </row>
    <row r="14" spans="2:19" ht="21.9" customHeight="1" x14ac:dyDescent="0.25">
      <c r="B14" s="88" t="s">
        <v>13</v>
      </c>
      <c r="C14" s="160">
        <v>1.8223234624145785E-2</v>
      </c>
      <c r="D14" s="161">
        <v>3.7873270211216316E-2</v>
      </c>
      <c r="E14" s="161">
        <v>9.0909090909090912E-2</v>
      </c>
      <c r="F14" s="162">
        <v>0</v>
      </c>
      <c r="G14" s="93">
        <v>3.0503978779840849E-2</v>
      </c>
      <c r="H14" s="160">
        <v>2.4368907773056735E-2</v>
      </c>
      <c r="I14" s="161">
        <v>3.3533016594367554E-2</v>
      </c>
      <c r="J14" s="161">
        <v>3.8235294117647062E-2</v>
      </c>
      <c r="K14" s="162">
        <v>0</v>
      </c>
      <c r="L14" s="93">
        <v>3.0509351029906057E-2</v>
      </c>
      <c r="M14" s="160">
        <v>3.9121114683815648E-2</v>
      </c>
      <c r="N14" s="161">
        <v>4.9579588286459843E-2</v>
      </c>
      <c r="O14" s="161">
        <v>3.1802120141342753E-2</v>
      </c>
      <c r="P14" s="162">
        <v>0</v>
      </c>
      <c r="Q14" s="93">
        <v>4.5190676073948381E-2</v>
      </c>
      <c r="R14" s="93">
        <v>3.4992499659075416E-2</v>
      </c>
      <c r="S14" s="164"/>
    </row>
    <row r="15" spans="2:19" ht="21.9" customHeight="1" x14ac:dyDescent="0.25">
      <c r="B15" s="88" t="s">
        <v>14</v>
      </c>
      <c r="C15" s="160">
        <v>6.2642369020501146E-2</v>
      </c>
      <c r="D15" s="161">
        <v>6.0451565914056808E-2</v>
      </c>
      <c r="E15" s="161">
        <v>0</v>
      </c>
      <c r="F15" s="162">
        <v>0</v>
      </c>
      <c r="G15" s="93">
        <v>6.1007957559681698E-2</v>
      </c>
      <c r="H15" s="160">
        <v>7.1857035741064737E-2</v>
      </c>
      <c r="I15" s="161">
        <v>7.2918818425945053E-2</v>
      </c>
      <c r="J15" s="161">
        <v>7.0588235294117646E-2</v>
      </c>
      <c r="K15" s="162">
        <v>0</v>
      </c>
      <c r="L15" s="93">
        <v>7.2481254847884188E-2</v>
      </c>
      <c r="M15" s="160">
        <v>8.0653804930332265E-2</v>
      </c>
      <c r="N15" s="161">
        <v>8.6546825166714983E-2</v>
      </c>
      <c r="O15" s="161">
        <v>7.2438162544169613E-2</v>
      </c>
      <c r="P15" s="162">
        <v>0</v>
      </c>
      <c r="Q15" s="93">
        <v>8.3861748682682868E-2</v>
      </c>
      <c r="R15" s="93">
        <v>7.5248874948861316E-2</v>
      </c>
      <c r="S15" s="164"/>
    </row>
    <row r="16" spans="2:19" ht="21.9" customHeight="1" x14ac:dyDescent="0.25">
      <c r="B16" s="88" t="s">
        <v>15</v>
      </c>
      <c r="C16" s="160">
        <v>8.2004555808656038E-2</v>
      </c>
      <c r="D16" s="161">
        <v>9.9053168244719589E-2</v>
      </c>
      <c r="E16" s="161">
        <v>9.0909090909090912E-2</v>
      </c>
      <c r="F16" s="162">
        <v>0</v>
      </c>
      <c r="G16" s="93">
        <v>9.2396109637488955E-2</v>
      </c>
      <c r="H16" s="160">
        <v>8.8102974256435887E-2</v>
      </c>
      <c r="I16" s="161">
        <v>9.8602217172760451E-2</v>
      </c>
      <c r="J16" s="161">
        <v>0.1161764705882353</v>
      </c>
      <c r="K16" s="162">
        <v>0</v>
      </c>
      <c r="L16" s="93">
        <v>9.5492545031457376E-2</v>
      </c>
      <c r="M16" s="160">
        <v>8.7084673097534829E-2</v>
      </c>
      <c r="N16" s="161">
        <v>0.10916207596404755</v>
      </c>
      <c r="O16" s="161">
        <v>0.13074204946996468</v>
      </c>
      <c r="P16" s="162">
        <v>0</v>
      </c>
      <c r="Q16" s="93">
        <v>0.10288470125926587</v>
      </c>
      <c r="R16" s="93">
        <v>9.7558979953634259E-2</v>
      </c>
      <c r="S16" s="164"/>
    </row>
    <row r="17" spans="2:19" ht="21.9" customHeight="1" x14ac:dyDescent="0.25">
      <c r="B17" s="88" t="s">
        <v>16</v>
      </c>
      <c r="C17" s="160">
        <v>0.11161731207289294</v>
      </c>
      <c r="D17" s="161">
        <v>0.13255644573925709</v>
      </c>
      <c r="E17" s="161">
        <v>0.27272727272727271</v>
      </c>
      <c r="F17" s="162">
        <v>0</v>
      </c>
      <c r="G17" s="93">
        <v>0.12511052166224579</v>
      </c>
      <c r="H17" s="160">
        <v>0.11597100724818796</v>
      </c>
      <c r="I17" s="161">
        <v>0.1230462025752255</v>
      </c>
      <c r="J17" s="161">
        <v>0.15</v>
      </c>
      <c r="K17" s="162">
        <v>0</v>
      </c>
      <c r="L17" s="93">
        <v>0.12139101956390588</v>
      </c>
      <c r="M17" s="160">
        <v>0.14898177920685959</v>
      </c>
      <c r="N17" s="161">
        <v>0.13467671788924326</v>
      </c>
      <c r="O17" s="161">
        <v>0.14310954063604239</v>
      </c>
      <c r="P17" s="162">
        <v>0</v>
      </c>
      <c r="Q17" s="93">
        <v>0.13985889077431454</v>
      </c>
      <c r="R17" s="93">
        <v>0.12726033001500064</v>
      </c>
      <c r="S17" s="164"/>
    </row>
    <row r="18" spans="2:19" ht="21.9" customHeight="1" x14ac:dyDescent="0.25">
      <c r="B18" s="88" t="s">
        <v>17</v>
      </c>
      <c r="C18" s="160">
        <v>0.11845102505694761</v>
      </c>
      <c r="D18" s="161">
        <v>0.10633648943918426</v>
      </c>
      <c r="E18" s="161">
        <v>9.0909090909090912E-2</v>
      </c>
      <c r="F18" s="162">
        <v>0</v>
      </c>
      <c r="G18" s="93">
        <v>0.11096374889478336</v>
      </c>
      <c r="H18" s="160">
        <v>0.10984753811547113</v>
      </c>
      <c r="I18" s="161">
        <v>0.11154720099153068</v>
      </c>
      <c r="J18" s="161">
        <v>0.11911764705882352</v>
      </c>
      <c r="K18" s="162">
        <v>0</v>
      </c>
      <c r="L18" s="93">
        <v>0.11117814358355597</v>
      </c>
      <c r="M18" s="160">
        <v>0.12808145766345122</v>
      </c>
      <c r="N18" s="161">
        <v>0.12380400115975645</v>
      </c>
      <c r="O18" s="161">
        <v>0.14134275618374559</v>
      </c>
      <c r="P18" s="162">
        <v>1</v>
      </c>
      <c r="Q18" s="93">
        <v>0.12619451638831827</v>
      </c>
      <c r="R18" s="93">
        <v>0.11575071594163371</v>
      </c>
      <c r="S18" s="164"/>
    </row>
    <row r="19" spans="2:19" ht="21.9" customHeight="1" x14ac:dyDescent="0.25">
      <c r="B19" s="88" t="s">
        <v>18</v>
      </c>
      <c r="C19" s="160">
        <v>5.808656036446469E-2</v>
      </c>
      <c r="D19" s="161">
        <v>5.3168244719592132E-2</v>
      </c>
      <c r="E19" s="161">
        <v>0</v>
      </c>
      <c r="F19" s="162">
        <v>0</v>
      </c>
      <c r="G19" s="93">
        <v>5.4818744473916887E-2</v>
      </c>
      <c r="H19" s="160">
        <v>6.9732566858285425E-2</v>
      </c>
      <c r="I19" s="161">
        <v>5.398333677614818E-2</v>
      </c>
      <c r="J19" s="161">
        <v>6.1764705882352944E-2</v>
      </c>
      <c r="K19" s="162">
        <v>0</v>
      </c>
      <c r="L19" s="93">
        <v>5.9639748340946298E-2</v>
      </c>
      <c r="M19" s="160">
        <v>6.6720257234726688E-2</v>
      </c>
      <c r="N19" s="161">
        <v>5.9872426790374023E-2</v>
      </c>
      <c r="O19" s="161">
        <v>5.8303886925795051E-2</v>
      </c>
      <c r="P19" s="162">
        <v>0</v>
      </c>
      <c r="Q19" s="93">
        <v>6.2070197374296684E-2</v>
      </c>
      <c r="R19" s="93">
        <v>6.0084549297695349E-2</v>
      </c>
      <c r="S19" s="164"/>
    </row>
    <row r="20" spans="2:19" ht="21.9" customHeight="1" x14ac:dyDescent="0.25">
      <c r="B20" s="88" t="s">
        <v>19</v>
      </c>
      <c r="C20" s="160">
        <v>9.3394077448747156E-2</v>
      </c>
      <c r="D20" s="161">
        <v>6.9919883466860885E-2</v>
      </c>
      <c r="E20" s="161">
        <v>9.0909090909090912E-2</v>
      </c>
      <c r="F20" s="162">
        <v>0</v>
      </c>
      <c r="G20" s="93">
        <v>7.9133510167992929E-2</v>
      </c>
      <c r="H20" s="160">
        <v>7.3231692076980756E-2</v>
      </c>
      <c r="I20" s="161">
        <v>6.9544859877435791E-2</v>
      </c>
      <c r="J20" s="161">
        <v>5.4411764705882354E-2</v>
      </c>
      <c r="K20" s="162">
        <v>1</v>
      </c>
      <c r="L20" s="93">
        <v>7.041282426958545E-2</v>
      </c>
      <c r="M20" s="160">
        <v>7.1811361200428719E-2</v>
      </c>
      <c r="N20" s="161">
        <v>7.089011307625398E-2</v>
      </c>
      <c r="O20" s="161">
        <v>6.8904593639575976E-2</v>
      </c>
      <c r="P20" s="162">
        <v>0</v>
      </c>
      <c r="Q20" s="93">
        <v>7.1090470661784408E-2</v>
      </c>
      <c r="R20" s="93">
        <v>7.1157779899086324E-2</v>
      </c>
      <c r="S20" s="164"/>
    </row>
    <row r="21" spans="2:19" ht="21.9" customHeight="1" x14ac:dyDescent="0.25">
      <c r="B21" s="88" t="s">
        <v>20</v>
      </c>
      <c r="C21" s="160">
        <v>0.10022779043280182</v>
      </c>
      <c r="D21" s="161">
        <v>0.10342316096139839</v>
      </c>
      <c r="E21" s="161">
        <v>0</v>
      </c>
      <c r="F21" s="162">
        <v>0</v>
      </c>
      <c r="G21" s="93">
        <v>0.10167992926613616</v>
      </c>
      <c r="H21" s="160">
        <v>9.1727068232941758E-2</v>
      </c>
      <c r="I21" s="161">
        <v>8.1801280727122491E-2</v>
      </c>
      <c r="J21" s="161">
        <v>9.1176470588235289E-2</v>
      </c>
      <c r="K21" s="162">
        <v>0</v>
      </c>
      <c r="L21" s="93">
        <v>8.5495130569680236E-2</v>
      </c>
      <c r="M21" s="160">
        <v>9.3783494105037515E-2</v>
      </c>
      <c r="N21" s="161">
        <v>8.567700782835605E-2</v>
      </c>
      <c r="O21" s="161">
        <v>9.5406360424028266E-2</v>
      </c>
      <c r="P21" s="162">
        <v>0</v>
      </c>
      <c r="Q21" s="93">
        <v>8.8863088327230513E-2</v>
      </c>
      <c r="R21" s="93">
        <v>8.752216009818628E-2</v>
      </c>
      <c r="S21" s="164"/>
    </row>
    <row r="22" spans="2:19" ht="21.9" customHeight="1" x14ac:dyDescent="0.25">
      <c r="B22" s="88" t="s">
        <v>21</v>
      </c>
      <c r="C22" s="160">
        <v>8.8838268792710701E-2</v>
      </c>
      <c r="D22" s="161">
        <v>8.0116533139111434E-2</v>
      </c>
      <c r="E22" s="161">
        <v>0.18181818181818182</v>
      </c>
      <c r="F22" s="162">
        <v>0</v>
      </c>
      <c r="G22" s="93">
        <v>8.3996463306808128E-2</v>
      </c>
      <c r="H22" s="160">
        <v>8.1229692576855791E-2</v>
      </c>
      <c r="I22" s="161">
        <v>7.0646560627969424E-2</v>
      </c>
      <c r="J22" s="161">
        <v>7.6470588235294124E-2</v>
      </c>
      <c r="K22" s="162">
        <v>0</v>
      </c>
      <c r="L22" s="93">
        <v>7.4463500818753775E-2</v>
      </c>
      <c r="M22" s="160">
        <v>8.3601286173633438E-2</v>
      </c>
      <c r="N22" s="161">
        <v>7.2774717309365036E-2</v>
      </c>
      <c r="O22" s="161">
        <v>6.5371024734982339E-2</v>
      </c>
      <c r="P22" s="162">
        <v>0</v>
      </c>
      <c r="Q22" s="93">
        <v>7.6002500669822268E-2</v>
      </c>
      <c r="R22" s="93">
        <v>7.5521614618846308E-2</v>
      </c>
      <c r="S22" s="164"/>
    </row>
    <row r="23" spans="2:19" ht="21.9" customHeight="1" x14ac:dyDescent="0.25">
      <c r="B23" s="88" t="s">
        <v>22</v>
      </c>
      <c r="C23" s="160">
        <v>3.8724373576309798E-2</v>
      </c>
      <c r="D23" s="161">
        <v>5.6081573197378005E-2</v>
      </c>
      <c r="E23" s="161">
        <v>9.0909090909090912E-2</v>
      </c>
      <c r="F23" s="162">
        <v>0</v>
      </c>
      <c r="G23" s="93">
        <v>4.951370468611848E-2</v>
      </c>
      <c r="H23" s="160">
        <v>4.8737815546113471E-2</v>
      </c>
      <c r="I23" s="161">
        <v>4.1864628520278183E-2</v>
      </c>
      <c r="J23" s="161">
        <v>3.2352941176470591E-2</v>
      </c>
      <c r="K23" s="162">
        <v>0</v>
      </c>
      <c r="L23" s="93">
        <v>4.3954149788847714E-2</v>
      </c>
      <c r="M23" s="160">
        <v>4.4748124330117899E-2</v>
      </c>
      <c r="N23" s="161">
        <v>3.6677297767468829E-2</v>
      </c>
      <c r="O23" s="161">
        <v>3.1802120141342753E-2</v>
      </c>
      <c r="P23" s="162">
        <v>0</v>
      </c>
      <c r="Q23" s="93">
        <v>3.9117620791283378E-2</v>
      </c>
      <c r="R23" s="93">
        <v>4.2820128187644892E-2</v>
      </c>
      <c r="S23" s="164"/>
    </row>
    <row r="24" spans="2:19" ht="21.9" customHeight="1" x14ac:dyDescent="0.25">
      <c r="B24" s="88" t="s">
        <v>23</v>
      </c>
      <c r="C24" s="160">
        <v>4.1002277904328019E-2</v>
      </c>
      <c r="D24" s="161">
        <v>2.4034959941733429E-2</v>
      </c>
      <c r="E24" s="161">
        <v>0</v>
      </c>
      <c r="F24" s="162">
        <v>0</v>
      </c>
      <c r="G24" s="93">
        <v>3.0503978779840849E-2</v>
      </c>
      <c r="H24" s="160">
        <v>3.2741814546363407E-2</v>
      </c>
      <c r="I24" s="161">
        <v>2.58211113406321E-2</v>
      </c>
      <c r="J24" s="161">
        <v>2.7941176470588237E-2</v>
      </c>
      <c r="K24" s="162">
        <v>0</v>
      </c>
      <c r="L24" s="93">
        <v>2.8268551236749116E-2</v>
      </c>
      <c r="M24" s="160">
        <v>2.8670953912111469E-2</v>
      </c>
      <c r="N24" s="161">
        <v>2.4064946361264133E-2</v>
      </c>
      <c r="O24" s="161">
        <v>2.1201413427561839E-2</v>
      </c>
      <c r="P24" s="162">
        <v>0</v>
      </c>
      <c r="Q24" s="93">
        <v>2.5453246405287133E-2</v>
      </c>
      <c r="R24" s="93">
        <v>2.7546706668484931E-2</v>
      </c>
      <c r="S24" s="164"/>
    </row>
    <row r="25" spans="2:19" ht="21.9" customHeight="1" x14ac:dyDescent="0.25">
      <c r="B25" s="88" t="s">
        <v>24</v>
      </c>
      <c r="C25" s="160">
        <v>2.3917995444191344E-2</v>
      </c>
      <c r="D25" s="161">
        <v>2.1121631463947559E-2</v>
      </c>
      <c r="E25" s="161">
        <v>0</v>
      </c>
      <c r="F25" s="162">
        <v>0</v>
      </c>
      <c r="G25" s="93">
        <v>2.2104332449160036E-2</v>
      </c>
      <c r="H25" s="160">
        <v>2.3619095226193453E-2</v>
      </c>
      <c r="I25" s="161">
        <v>1.9279763134338636E-2</v>
      </c>
      <c r="J25" s="161">
        <v>2.5000000000000001E-2</v>
      </c>
      <c r="K25" s="162">
        <v>0</v>
      </c>
      <c r="L25" s="93">
        <v>2.0942859605274498E-2</v>
      </c>
      <c r="M25" s="160">
        <v>1.7148981779206859E-2</v>
      </c>
      <c r="N25" s="161">
        <v>1.5366772977674688E-2</v>
      </c>
      <c r="O25" s="161">
        <v>3.5335689045936397E-2</v>
      </c>
      <c r="P25" s="162">
        <v>0</v>
      </c>
      <c r="Q25" s="93">
        <v>1.6968830936858088E-2</v>
      </c>
      <c r="R25" s="93">
        <v>1.9800900040910951E-2</v>
      </c>
      <c r="S25" s="164"/>
    </row>
    <row r="26" spans="2:19" ht="21.9" customHeight="1" x14ac:dyDescent="0.3">
      <c r="B26" s="88" t="s">
        <v>25</v>
      </c>
      <c r="C26" s="160">
        <v>3.0751708428246014E-2</v>
      </c>
      <c r="D26" s="161">
        <v>1.6751638747268753E-2</v>
      </c>
      <c r="E26" s="161">
        <v>9.0909090909090912E-2</v>
      </c>
      <c r="F26" s="162">
        <v>0</v>
      </c>
      <c r="G26" s="93">
        <v>2.2546419098143235E-2</v>
      </c>
      <c r="H26" s="160">
        <v>2.0619845038740314E-2</v>
      </c>
      <c r="I26" s="161">
        <v>1.8040349789988294E-2</v>
      </c>
      <c r="J26" s="161">
        <v>3.5294117647058823E-2</v>
      </c>
      <c r="K26" s="162">
        <v>0</v>
      </c>
      <c r="L26" s="93">
        <v>1.943462897526502E-2</v>
      </c>
      <c r="M26" s="160">
        <v>9.9142550911039649E-3</v>
      </c>
      <c r="N26" s="161">
        <v>1.2032473180632067E-2</v>
      </c>
      <c r="O26" s="161">
        <v>8.8339222614840993E-3</v>
      </c>
      <c r="P26" s="162">
        <v>0</v>
      </c>
      <c r="Q26" s="93">
        <v>1.1163704563722425E-2</v>
      </c>
      <c r="R26" s="93">
        <v>1.7100777308059457E-2</v>
      </c>
      <c r="S26" s="164"/>
    </row>
    <row r="27" spans="2:19" ht="21.9" customHeight="1" x14ac:dyDescent="0.3">
      <c r="B27" s="88" t="s">
        <v>26</v>
      </c>
      <c r="C27" s="160">
        <v>2.9612756264236904E-2</v>
      </c>
      <c r="D27" s="161">
        <v>1.1653313911143482E-2</v>
      </c>
      <c r="E27" s="161">
        <v>0</v>
      </c>
      <c r="F27" s="162">
        <v>0</v>
      </c>
      <c r="G27" s="93">
        <v>1.8567639257294429E-2</v>
      </c>
      <c r="H27" s="160">
        <v>2.0494876280929768E-2</v>
      </c>
      <c r="I27" s="161">
        <v>1.4115540866212216E-2</v>
      </c>
      <c r="J27" s="161">
        <v>5.8823529411764705E-3</v>
      </c>
      <c r="K27" s="162">
        <v>0</v>
      </c>
      <c r="L27" s="93">
        <v>1.6073429285529607E-2</v>
      </c>
      <c r="M27" s="160">
        <v>1.0182207931404072E-2</v>
      </c>
      <c r="N27" s="161">
        <v>9.8579298347347064E-3</v>
      </c>
      <c r="O27" s="161">
        <v>1.0600706713780919E-2</v>
      </c>
      <c r="P27" s="162">
        <v>0</v>
      </c>
      <c r="Q27" s="93">
        <v>1.0002679289095293E-2</v>
      </c>
      <c r="R27" s="93">
        <v>1.437338060820946E-2</v>
      </c>
      <c r="S27" s="164"/>
    </row>
    <row r="28" spans="2:19" ht="21.9" customHeight="1" x14ac:dyDescent="0.3">
      <c r="B28" s="88" t="s">
        <v>27</v>
      </c>
      <c r="C28" s="160">
        <v>4.5558086560364463E-3</v>
      </c>
      <c r="D28" s="161">
        <v>8.7399854333576107E-3</v>
      </c>
      <c r="E28" s="161">
        <v>0</v>
      </c>
      <c r="F28" s="162">
        <v>0</v>
      </c>
      <c r="G28" s="93">
        <v>7.073386383731211E-3</v>
      </c>
      <c r="H28" s="160">
        <v>1.1622094476380905E-2</v>
      </c>
      <c r="I28" s="161">
        <v>1.0259588239344489E-2</v>
      </c>
      <c r="J28" s="161">
        <v>8.8235294117647058E-3</v>
      </c>
      <c r="K28" s="162">
        <v>0</v>
      </c>
      <c r="L28" s="93">
        <v>1.068689132121003E-2</v>
      </c>
      <c r="M28" s="160">
        <v>1.045016077170418E-2</v>
      </c>
      <c r="N28" s="161">
        <v>6.2336909249057701E-3</v>
      </c>
      <c r="O28" s="161">
        <v>7.0671378091872791E-3</v>
      </c>
      <c r="P28" s="162">
        <v>0</v>
      </c>
      <c r="Q28" s="93">
        <v>7.6806287398410288E-3</v>
      </c>
      <c r="R28" s="93">
        <v>9.545888449474977E-3</v>
      </c>
      <c r="S28" s="164"/>
    </row>
    <row r="29" spans="2:19" ht="21.9" customHeight="1" x14ac:dyDescent="0.3">
      <c r="B29" s="88" t="s">
        <v>28</v>
      </c>
      <c r="C29" s="160">
        <v>1.1389521640091117E-2</v>
      </c>
      <c r="D29" s="161">
        <v>5.826656955571741E-3</v>
      </c>
      <c r="E29" s="161">
        <v>0</v>
      </c>
      <c r="F29" s="162">
        <v>0</v>
      </c>
      <c r="G29" s="93">
        <v>7.9575596816976128E-3</v>
      </c>
      <c r="H29" s="160">
        <v>1.1872031992002E-2</v>
      </c>
      <c r="I29" s="161">
        <v>9.226743785719204E-3</v>
      </c>
      <c r="J29" s="161">
        <v>1.3235294117647059E-2</v>
      </c>
      <c r="K29" s="162">
        <v>0</v>
      </c>
      <c r="L29" s="93">
        <v>1.0255968284064465E-2</v>
      </c>
      <c r="M29" s="160">
        <v>6.1629153269024649E-3</v>
      </c>
      <c r="N29" s="161">
        <v>5.0739344737605104E-3</v>
      </c>
      <c r="O29" s="161">
        <v>1.0600706713780919E-2</v>
      </c>
      <c r="P29" s="162">
        <v>0</v>
      </c>
      <c r="Q29" s="93">
        <v>5.7158167366258813E-3</v>
      </c>
      <c r="R29" s="93">
        <v>8.7276694395199781E-3</v>
      </c>
      <c r="S29" s="164"/>
    </row>
    <row r="30" spans="2:19" ht="21.9" customHeight="1" x14ac:dyDescent="0.3">
      <c r="B30" s="88" t="s">
        <v>29</v>
      </c>
      <c r="C30" s="160">
        <v>7.972665148063782E-3</v>
      </c>
      <c r="D30" s="161">
        <v>4.3699927166788053E-3</v>
      </c>
      <c r="E30" s="161">
        <v>0</v>
      </c>
      <c r="F30" s="162">
        <v>0</v>
      </c>
      <c r="G30" s="93">
        <v>5.7471264367816091E-3</v>
      </c>
      <c r="H30" s="160">
        <v>8.6228442889277682E-3</v>
      </c>
      <c r="I30" s="161">
        <v>9.7087378640776691E-3</v>
      </c>
      <c r="J30" s="161">
        <v>7.3529411764705881E-3</v>
      </c>
      <c r="K30" s="162">
        <v>0</v>
      </c>
      <c r="L30" s="93">
        <v>9.2648452986296651E-3</v>
      </c>
      <c r="M30" s="160">
        <v>5.3590568060021436E-3</v>
      </c>
      <c r="N30" s="161">
        <v>4.059147579008408E-3</v>
      </c>
      <c r="O30" s="161">
        <v>3.5335689045936395E-3</v>
      </c>
      <c r="P30" s="162">
        <v>0</v>
      </c>
      <c r="Q30" s="93">
        <v>4.46548182548897E-3</v>
      </c>
      <c r="R30" s="93">
        <v>7.5821628255829812E-3</v>
      </c>
      <c r="S30" s="164"/>
    </row>
    <row r="31" spans="2:19" ht="21.9" customHeight="1" thickBot="1" x14ac:dyDescent="0.35">
      <c r="B31" s="88" t="s">
        <v>30</v>
      </c>
      <c r="C31" s="160">
        <v>7.972665148063782E-3</v>
      </c>
      <c r="D31" s="161">
        <v>2.9133284777858705E-3</v>
      </c>
      <c r="E31" s="161">
        <v>0</v>
      </c>
      <c r="F31" s="162">
        <v>0</v>
      </c>
      <c r="G31" s="93">
        <v>4.8629531388152082E-3</v>
      </c>
      <c r="H31" s="254">
        <v>1.4871282179455136E-2</v>
      </c>
      <c r="I31" s="161">
        <v>1.0466157130069546E-2</v>
      </c>
      <c r="J31" s="161">
        <v>2.2058823529411766E-2</v>
      </c>
      <c r="K31" s="162">
        <v>0</v>
      </c>
      <c r="L31" s="93">
        <v>1.2324398862363181E-2</v>
      </c>
      <c r="M31" s="160">
        <v>2.1168274383708469E-2</v>
      </c>
      <c r="N31" s="161">
        <v>1.4496955639315743E-2</v>
      </c>
      <c r="O31" s="161">
        <v>2.4734982332155476E-2</v>
      </c>
      <c r="P31" s="162">
        <v>0</v>
      </c>
      <c r="Q31" s="93">
        <v>1.7236759846387426E-2</v>
      </c>
      <c r="R31" s="93">
        <v>1.3364243829264967E-2</v>
      </c>
      <c r="S31" s="164"/>
    </row>
    <row r="32" spans="2:19" ht="21.9" customHeight="1" thickTop="1" thickBot="1" x14ac:dyDescent="0.35">
      <c r="B32" s="99" t="s">
        <v>31</v>
      </c>
      <c r="C32" s="165">
        <v>1</v>
      </c>
      <c r="D32" s="166">
        <v>0.99999999999999989</v>
      </c>
      <c r="E32" s="166">
        <v>1</v>
      </c>
      <c r="F32" s="103">
        <v>0</v>
      </c>
      <c r="G32" s="167">
        <v>1</v>
      </c>
      <c r="H32" s="165">
        <v>0.99999999999999989</v>
      </c>
      <c r="I32" s="166">
        <v>1</v>
      </c>
      <c r="J32" s="166">
        <v>1</v>
      </c>
      <c r="K32" s="103">
        <v>1</v>
      </c>
      <c r="L32" s="167">
        <v>1</v>
      </c>
      <c r="M32" s="165">
        <v>1</v>
      </c>
      <c r="N32" s="166">
        <v>0.99999999999999978</v>
      </c>
      <c r="O32" s="166">
        <v>1.0000000000000002</v>
      </c>
      <c r="P32" s="103">
        <v>1</v>
      </c>
      <c r="Q32" s="167">
        <v>0.99999999999999989</v>
      </c>
      <c r="R32" s="167">
        <v>1</v>
      </c>
      <c r="S32" s="164"/>
    </row>
    <row r="33" spans="2:24" ht="21.9" customHeight="1" thickTop="1" thickBot="1" x14ac:dyDescent="0.35">
      <c r="B33" s="116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2:24" ht="21.9" customHeight="1" thickTop="1" x14ac:dyDescent="0.3">
      <c r="B34" s="119" t="s">
        <v>217</v>
      </c>
      <c r="C34" s="120"/>
      <c r="D34" s="120"/>
      <c r="E34" s="121"/>
      <c r="F34" s="122"/>
      <c r="G34" s="122"/>
      <c r="H34" s="122"/>
      <c r="I34" s="122"/>
      <c r="J34" s="122"/>
      <c r="K34" s="123"/>
      <c r="L34" s="122"/>
      <c r="M34" s="122"/>
      <c r="N34" s="122"/>
      <c r="O34" s="122"/>
      <c r="P34" s="122"/>
      <c r="Q34" s="122"/>
      <c r="R34" s="122"/>
      <c r="S34" s="122"/>
      <c r="T34" s="122"/>
      <c r="U34" s="123"/>
      <c r="V34" s="122"/>
      <c r="W34" s="122"/>
      <c r="X34" s="122"/>
    </row>
    <row r="35" spans="2:24" ht="21.9" customHeight="1" thickBot="1" x14ac:dyDescent="0.35">
      <c r="B35" s="124" t="s">
        <v>220</v>
      </c>
      <c r="C35" s="125"/>
      <c r="D35" s="125"/>
      <c r="E35" s="126"/>
      <c r="F35" s="122"/>
      <c r="G35" s="122"/>
      <c r="H35" s="122"/>
      <c r="I35" s="122"/>
      <c r="J35" s="122"/>
      <c r="K35" s="123"/>
      <c r="L35" s="122"/>
      <c r="M35" s="122"/>
      <c r="N35" s="122"/>
      <c r="O35" s="122"/>
      <c r="P35" s="122"/>
      <c r="Q35" s="122"/>
      <c r="R35" s="122"/>
      <c r="S35" s="122"/>
      <c r="T35" s="122"/>
      <c r="U35" s="123"/>
      <c r="V35" s="122"/>
      <c r="W35" s="122"/>
      <c r="X35" s="122"/>
    </row>
    <row r="36" spans="2:24" ht="15" thickTop="1" x14ac:dyDescent="0.3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2:24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24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24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24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24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24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24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24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24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24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24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24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3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3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3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3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3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3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3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3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3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3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3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3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3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3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3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3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3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3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3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3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3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3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3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3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3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3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3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3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3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3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3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3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3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3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3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3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3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3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3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3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3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3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3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3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3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3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3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3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3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3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3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3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3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3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3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3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3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3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3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3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3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3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3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3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3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3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3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3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3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3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3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3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3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3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3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3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3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3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3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3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3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3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3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3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3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3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3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3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3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3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3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3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3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3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3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3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3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3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3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3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3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3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3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3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3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3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3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3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3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3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3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3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3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3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3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3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3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3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3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3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3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3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3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3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3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3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3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3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3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3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3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3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3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3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3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3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3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3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3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3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3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3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3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3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3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3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3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3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3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3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3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3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3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3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3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3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3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3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3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488"/>
  <sheetViews>
    <sheetView topLeftCell="M21" zoomScale="80" zoomScaleNormal="80" workbookViewId="0">
      <selection activeCell="C6" sqref="C6:P31"/>
    </sheetView>
  </sheetViews>
  <sheetFormatPr defaultColWidth="11.44140625" defaultRowHeight="14.4" x14ac:dyDescent="0.3"/>
  <cols>
    <col min="1" max="1" width="2.6640625" style="81" customWidth="1"/>
    <col min="2" max="16" width="15.6640625" style="63" customWidth="1"/>
    <col min="17" max="16384" width="11.44140625" style="81"/>
  </cols>
  <sheetData>
    <row r="1" spans="2:17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7" ht="24.9" customHeight="1" thickTop="1" thickBot="1" x14ac:dyDescent="0.35">
      <c r="B2" s="271" t="s">
        <v>288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</row>
    <row r="3" spans="2:17" ht="24.9" customHeight="1" thickTop="1" thickBot="1" x14ac:dyDescent="0.35">
      <c r="B3" s="274" t="s">
        <v>216</v>
      </c>
      <c r="C3" s="290" t="s">
        <v>197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95"/>
      <c r="O3" s="286" t="s">
        <v>31</v>
      </c>
      <c r="P3" s="287"/>
      <c r="Q3" s="164"/>
    </row>
    <row r="4" spans="2:17" ht="24.9" customHeight="1" thickTop="1" thickBot="1" x14ac:dyDescent="0.35">
      <c r="B4" s="310"/>
      <c r="C4" s="290" t="s">
        <v>198</v>
      </c>
      <c r="D4" s="291"/>
      <c r="E4" s="292" t="s">
        <v>199</v>
      </c>
      <c r="F4" s="291"/>
      <c r="G4" s="292" t="s">
        <v>200</v>
      </c>
      <c r="H4" s="291"/>
      <c r="I4" s="292" t="s">
        <v>201</v>
      </c>
      <c r="J4" s="291"/>
      <c r="K4" s="292" t="s">
        <v>202</v>
      </c>
      <c r="L4" s="291"/>
      <c r="M4" s="285" t="s">
        <v>203</v>
      </c>
      <c r="N4" s="285"/>
      <c r="O4" s="288"/>
      <c r="P4" s="289"/>
      <c r="Q4" s="164"/>
    </row>
    <row r="5" spans="2:17" ht="24.9" customHeight="1" thickTop="1" thickBot="1" x14ac:dyDescent="0.35">
      <c r="B5" s="311"/>
      <c r="C5" s="84" t="s">
        <v>4</v>
      </c>
      <c r="D5" s="168" t="s">
        <v>5</v>
      </c>
      <c r="E5" s="86" t="s">
        <v>4</v>
      </c>
      <c r="F5" s="168" t="s">
        <v>5</v>
      </c>
      <c r="G5" s="86" t="s">
        <v>4</v>
      </c>
      <c r="H5" s="168" t="s">
        <v>5</v>
      </c>
      <c r="I5" s="86" t="s">
        <v>4</v>
      </c>
      <c r="J5" s="168" t="s">
        <v>5</v>
      </c>
      <c r="K5" s="86" t="s">
        <v>4</v>
      </c>
      <c r="L5" s="168" t="s">
        <v>5</v>
      </c>
      <c r="M5" s="86" t="s">
        <v>4</v>
      </c>
      <c r="N5" s="144" t="s">
        <v>5</v>
      </c>
      <c r="O5" s="84" t="s">
        <v>4</v>
      </c>
      <c r="P5" s="145" t="s">
        <v>5</v>
      </c>
      <c r="Q5" s="164"/>
    </row>
    <row r="6" spans="2:17" ht="21.9" customHeight="1" thickTop="1" x14ac:dyDescent="0.25">
      <c r="B6" s="88" t="s">
        <v>6</v>
      </c>
      <c r="C6" s="89">
        <v>1788</v>
      </c>
      <c r="D6" s="90">
        <v>0.97438692098092639</v>
      </c>
      <c r="E6" s="91">
        <v>185</v>
      </c>
      <c r="F6" s="90">
        <v>1.0108737227473909E-2</v>
      </c>
      <c r="G6" s="91">
        <v>5</v>
      </c>
      <c r="H6" s="90">
        <v>8.1886668850311174E-4</v>
      </c>
      <c r="I6" s="91">
        <v>20</v>
      </c>
      <c r="J6" s="90">
        <v>3.2959789057350032E-3</v>
      </c>
      <c r="K6" s="91">
        <v>0</v>
      </c>
      <c r="L6" s="90">
        <v>0</v>
      </c>
      <c r="M6" s="91">
        <v>7</v>
      </c>
      <c r="N6" s="92">
        <v>1.6320820704126837E-3</v>
      </c>
      <c r="O6" s="113">
        <v>2005</v>
      </c>
      <c r="P6" s="114">
        <v>5.4684303831992361E-2</v>
      </c>
      <c r="Q6" s="164"/>
    </row>
    <row r="7" spans="2:17" ht="21.9" customHeight="1" x14ac:dyDescent="0.25">
      <c r="B7" s="88" t="s">
        <v>7</v>
      </c>
      <c r="C7" s="89">
        <v>26</v>
      </c>
      <c r="D7" s="90">
        <v>1.4168937329700272E-2</v>
      </c>
      <c r="E7" s="91">
        <v>151</v>
      </c>
      <c r="F7" s="90">
        <v>8.250915250532757E-3</v>
      </c>
      <c r="G7" s="91">
        <v>7</v>
      </c>
      <c r="H7" s="90">
        <v>1.1464133639043563E-3</v>
      </c>
      <c r="I7" s="91">
        <v>30</v>
      </c>
      <c r="J7" s="90">
        <v>4.9439683586025053E-3</v>
      </c>
      <c r="K7" s="91">
        <v>0</v>
      </c>
      <c r="L7" s="90">
        <v>0</v>
      </c>
      <c r="M7" s="91">
        <v>3</v>
      </c>
      <c r="N7" s="92">
        <v>6.9946374446257871E-4</v>
      </c>
      <c r="O7" s="113">
        <v>217</v>
      </c>
      <c r="P7" s="114">
        <v>5.9184508386744853E-3</v>
      </c>
      <c r="Q7" s="164"/>
    </row>
    <row r="8" spans="2:17" ht="21.9" customHeight="1" x14ac:dyDescent="0.25">
      <c r="B8" s="88" t="s">
        <v>8</v>
      </c>
      <c r="C8" s="89">
        <v>9</v>
      </c>
      <c r="D8" s="90">
        <v>4.9046321525885563E-3</v>
      </c>
      <c r="E8" s="91">
        <v>166</v>
      </c>
      <c r="F8" s="90">
        <v>9.0705425933009128E-3</v>
      </c>
      <c r="G8" s="91">
        <v>4</v>
      </c>
      <c r="H8" s="90">
        <v>6.5509335080248931E-4</v>
      </c>
      <c r="I8" s="91">
        <v>30</v>
      </c>
      <c r="J8" s="90">
        <v>4.9439683586025053E-3</v>
      </c>
      <c r="K8" s="91">
        <v>0</v>
      </c>
      <c r="L8" s="90">
        <v>0</v>
      </c>
      <c r="M8" s="91">
        <v>5</v>
      </c>
      <c r="N8" s="92">
        <v>1.1657729074376311E-3</v>
      </c>
      <c r="O8" s="113">
        <v>214</v>
      </c>
      <c r="P8" s="114">
        <v>5.8366289376789856E-3</v>
      </c>
      <c r="Q8" s="164"/>
    </row>
    <row r="9" spans="2:17" ht="21.9" customHeight="1" x14ac:dyDescent="0.25">
      <c r="B9" s="88" t="s">
        <v>9</v>
      </c>
      <c r="C9" s="89">
        <v>0</v>
      </c>
      <c r="D9" s="90">
        <v>0</v>
      </c>
      <c r="E9" s="91">
        <v>134</v>
      </c>
      <c r="F9" s="90">
        <v>7.3220042620621827E-3</v>
      </c>
      <c r="G9" s="91">
        <v>11</v>
      </c>
      <c r="H9" s="90">
        <v>1.8015067147068458E-3</v>
      </c>
      <c r="I9" s="91">
        <v>22</v>
      </c>
      <c r="J9" s="90">
        <v>3.6255767963085037E-3</v>
      </c>
      <c r="K9" s="91">
        <v>1</v>
      </c>
      <c r="L9" s="90">
        <v>1.5151515151515152E-2</v>
      </c>
      <c r="M9" s="91">
        <v>3</v>
      </c>
      <c r="N9" s="92">
        <v>6.9946374446257871E-4</v>
      </c>
      <c r="O9" s="113">
        <v>171</v>
      </c>
      <c r="P9" s="114">
        <v>4.663848356743488E-3</v>
      </c>
      <c r="Q9" s="164"/>
    </row>
    <row r="10" spans="2:17" ht="21.9" customHeight="1" x14ac:dyDescent="0.25">
      <c r="B10" s="88" t="s">
        <v>10</v>
      </c>
      <c r="C10" s="89">
        <v>0</v>
      </c>
      <c r="D10" s="90">
        <v>0</v>
      </c>
      <c r="E10" s="91">
        <v>106</v>
      </c>
      <c r="F10" s="90">
        <v>5.7920332222282933E-3</v>
      </c>
      <c r="G10" s="91">
        <v>11</v>
      </c>
      <c r="H10" s="90">
        <v>1.8015067147068458E-3</v>
      </c>
      <c r="I10" s="91">
        <v>36</v>
      </c>
      <c r="J10" s="90">
        <v>5.9327620303230057E-3</v>
      </c>
      <c r="K10" s="91">
        <v>0</v>
      </c>
      <c r="L10" s="90">
        <v>0</v>
      </c>
      <c r="M10" s="91">
        <v>4</v>
      </c>
      <c r="N10" s="92">
        <v>9.3261832595010487E-4</v>
      </c>
      <c r="O10" s="113">
        <v>157</v>
      </c>
      <c r="P10" s="114">
        <v>4.2820128187644893E-3</v>
      </c>
      <c r="Q10" s="164"/>
    </row>
    <row r="11" spans="2:17" ht="21.9" customHeight="1" x14ac:dyDescent="0.25">
      <c r="B11" s="88" t="s">
        <v>11</v>
      </c>
      <c r="C11" s="89">
        <v>1</v>
      </c>
      <c r="D11" s="90">
        <v>5.4495912806539512E-4</v>
      </c>
      <c r="E11" s="91">
        <v>118</v>
      </c>
      <c r="F11" s="90">
        <v>6.4477350964428177E-3</v>
      </c>
      <c r="G11" s="91">
        <v>42</v>
      </c>
      <c r="H11" s="90">
        <v>6.8784801834261382E-3</v>
      </c>
      <c r="I11" s="91">
        <v>33</v>
      </c>
      <c r="J11" s="90">
        <v>5.4383651944627555E-3</v>
      </c>
      <c r="K11" s="91">
        <v>1</v>
      </c>
      <c r="L11" s="90">
        <v>1.5151515151515152E-2</v>
      </c>
      <c r="M11" s="91">
        <v>11</v>
      </c>
      <c r="N11" s="92">
        <v>2.5647003963627886E-3</v>
      </c>
      <c r="O11" s="113">
        <v>206</v>
      </c>
      <c r="P11" s="114">
        <v>5.6184372016909855E-3</v>
      </c>
      <c r="Q11" s="164"/>
    </row>
    <row r="12" spans="2:17" ht="21.9" customHeight="1" x14ac:dyDescent="0.25">
      <c r="B12" s="88" t="s">
        <v>12</v>
      </c>
      <c r="C12" s="89">
        <v>0</v>
      </c>
      <c r="D12" s="90">
        <v>0</v>
      </c>
      <c r="E12" s="91">
        <v>224</v>
      </c>
      <c r="F12" s="90">
        <v>1.223976831867111E-2</v>
      </c>
      <c r="G12" s="91">
        <v>136</v>
      </c>
      <c r="H12" s="90">
        <v>2.2273173927284638E-2</v>
      </c>
      <c r="I12" s="91">
        <v>76</v>
      </c>
      <c r="J12" s="90">
        <v>1.2524719841793012E-2</v>
      </c>
      <c r="K12" s="91">
        <v>0</v>
      </c>
      <c r="L12" s="90">
        <v>0</v>
      </c>
      <c r="M12" s="91">
        <v>42</v>
      </c>
      <c r="N12" s="92">
        <v>9.7924924224761008E-3</v>
      </c>
      <c r="O12" s="113">
        <v>478</v>
      </c>
      <c r="P12" s="114">
        <v>1.3036956225282968E-2</v>
      </c>
      <c r="Q12" s="164"/>
    </row>
    <row r="13" spans="2:17" ht="21.9" customHeight="1" x14ac:dyDescent="0.25">
      <c r="B13" s="88" t="s">
        <v>13</v>
      </c>
      <c r="C13" s="89">
        <v>0</v>
      </c>
      <c r="D13" s="90">
        <v>0</v>
      </c>
      <c r="E13" s="91">
        <v>618</v>
      </c>
      <c r="F13" s="90">
        <v>3.3768646522047974E-2</v>
      </c>
      <c r="G13" s="91">
        <v>311</v>
      </c>
      <c r="H13" s="90">
        <v>5.0933508024893548E-2</v>
      </c>
      <c r="I13" s="91">
        <v>225</v>
      </c>
      <c r="J13" s="90">
        <v>3.7079762689518785E-2</v>
      </c>
      <c r="K13" s="91">
        <v>4</v>
      </c>
      <c r="L13" s="90">
        <v>6.0606060606060608E-2</v>
      </c>
      <c r="M13" s="91">
        <v>125</v>
      </c>
      <c r="N13" s="92">
        <v>2.914432268594078E-2</v>
      </c>
      <c r="O13" s="113">
        <v>1283</v>
      </c>
      <c r="P13" s="114">
        <v>3.4992499659075416E-2</v>
      </c>
      <c r="Q13" s="164"/>
    </row>
    <row r="14" spans="2:17" ht="21.9" customHeight="1" x14ac:dyDescent="0.25">
      <c r="B14" s="88" t="s">
        <v>14</v>
      </c>
      <c r="C14" s="89">
        <v>3</v>
      </c>
      <c r="D14" s="90">
        <v>1.6348773841961854E-3</v>
      </c>
      <c r="E14" s="91">
        <v>1380</v>
      </c>
      <c r="F14" s="90">
        <v>7.5405715534670237E-2</v>
      </c>
      <c r="G14" s="91">
        <v>561</v>
      </c>
      <c r="H14" s="90">
        <v>9.1876842450049137E-2</v>
      </c>
      <c r="I14" s="91">
        <v>500</v>
      </c>
      <c r="J14" s="90">
        <v>8.2399472643375077E-2</v>
      </c>
      <c r="K14" s="91">
        <v>4</v>
      </c>
      <c r="L14" s="90">
        <v>6.0606060606060608E-2</v>
      </c>
      <c r="M14" s="91">
        <v>311</v>
      </c>
      <c r="N14" s="92">
        <v>7.2511074842620662E-2</v>
      </c>
      <c r="O14" s="113">
        <v>2759</v>
      </c>
      <c r="P14" s="114">
        <v>7.5248874948861316E-2</v>
      </c>
      <c r="Q14" s="164"/>
    </row>
    <row r="15" spans="2:17" ht="21.9" customHeight="1" x14ac:dyDescent="0.25">
      <c r="B15" s="88" t="s">
        <v>15</v>
      </c>
      <c r="C15" s="89">
        <v>2</v>
      </c>
      <c r="D15" s="90">
        <v>1.0899182561307902E-3</v>
      </c>
      <c r="E15" s="91">
        <v>1744</v>
      </c>
      <c r="F15" s="90">
        <v>9.5295339052510794E-2</v>
      </c>
      <c r="G15" s="91">
        <v>749</v>
      </c>
      <c r="H15" s="90">
        <v>0.12266622993776613</v>
      </c>
      <c r="I15" s="91">
        <v>576</v>
      </c>
      <c r="J15" s="90">
        <v>9.4924192485168091E-2</v>
      </c>
      <c r="K15" s="91">
        <v>3</v>
      </c>
      <c r="L15" s="90">
        <v>4.5454545454545456E-2</v>
      </c>
      <c r="M15" s="91">
        <v>503</v>
      </c>
      <c r="N15" s="92">
        <v>0.11727675448822569</v>
      </c>
      <c r="O15" s="113">
        <v>3577</v>
      </c>
      <c r="P15" s="114">
        <v>9.7558979953634259E-2</v>
      </c>
      <c r="Q15" s="164"/>
    </row>
    <row r="16" spans="2:17" ht="21.9" customHeight="1" x14ac:dyDescent="0.25">
      <c r="B16" s="88" t="s">
        <v>16</v>
      </c>
      <c r="C16" s="89">
        <v>0</v>
      </c>
      <c r="D16" s="90">
        <v>0</v>
      </c>
      <c r="E16" s="91">
        <v>2338</v>
      </c>
      <c r="F16" s="90">
        <v>0.12775258182612972</v>
      </c>
      <c r="G16" s="91">
        <v>955</v>
      </c>
      <c r="H16" s="90">
        <v>0.15640353750409433</v>
      </c>
      <c r="I16" s="91">
        <v>725</v>
      </c>
      <c r="J16" s="90">
        <v>0.11947923533289387</v>
      </c>
      <c r="K16" s="91">
        <v>6</v>
      </c>
      <c r="L16" s="90">
        <v>9.0909090909090912E-2</v>
      </c>
      <c r="M16" s="91">
        <v>642</v>
      </c>
      <c r="N16" s="92">
        <v>0.14968524131499183</v>
      </c>
      <c r="O16" s="113">
        <v>4666</v>
      </c>
      <c r="P16" s="114">
        <v>0.12726033001500067</v>
      </c>
      <c r="Q16" s="164"/>
    </row>
    <row r="17" spans="2:17" ht="21.9" customHeight="1" x14ac:dyDescent="0.25">
      <c r="B17" s="88" t="s">
        <v>17</v>
      </c>
      <c r="C17" s="89">
        <v>0</v>
      </c>
      <c r="D17" s="90">
        <v>0</v>
      </c>
      <c r="E17" s="91">
        <v>2079</v>
      </c>
      <c r="F17" s="90">
        <v>0.11360034970766625</v>
      </c>
      <c r="G17" s="91">
        <v>833</v>
      </c>
      <c r="H17" s="90">
        <v>0.13642319030461841</v>
      </c>
      <c r="I17" s="91">
        <v>642</v>
      </c>
      <c r="J17" s="90">
        <v>0.10580092287409361</v>
      </c>
      <c r="K17" s="91">
        <v>10</v>
      </c>
      <c r="L17" s="90">
        <v>0.15151515151515152</v>
      </c>
      <c r="M17" s="91">
        <v>680</v>
      </c>
      <c r="N17" s="92">
        <v>0.15854511541151783</v>
      </c>
      <c r="O17" s="113">
        <v>4244</v>
      </c>
      <c r="P17" s="114">
        <v>0.11575071594163371</v>
      </c>
      <c r="Q17" s="164"/>
    </row>
    <row r="18" spans="2:17" ht="21.9" customHeight="1" x14ac:dyDescent="0.25">
      <c r="B18" s="88" t="s">
        <v>18</v>
      </c>
      <c r="C18" s="89">
        <v>1</v>
      </c>
      <c r="D18" s="90">
        <v>5.4495912806539512E-4</v>
      </c>
      <c r="E18" s="91">
        <v>1152</v>
      </c>
      <c r="F18" s="90">
        <v>6.2947379924594288E-2</v>
      </c>
      <c r="G18" s="91">
        <v>303</v>
      </c>
      <c r="H18" s="90">
        <v>4.9623321323288568E-2</v>
      </c>
      <c r="I18" s="91">
        <v>471</v>
      </c>
      <c r="J18" s="90">
        <v>7.7620303230059334E-2</v>
      </c>
      <c r="K18" s="91">
        <v>5</v>
      </c>
      <c r="L18" s="90">
        <v>7.575757575757576E-2</v>
      </c>
      <c r="M18" s="91">
        <v>271</v>
      </c>
      <c r="N18" s="92">
        <v>6.3184891583119615E-2</v>
      </c>
      <c r="O18" s="113">
        <v>2203</v>
      </c>
      <c r="P18" s="114">
        <v>6.0084549297695349E-2</v>
      </c>
      <c r="Q18" s="164"/>
    </row>
    <row r="19" spans="2:17" ht="21.9" customHeight="1" x14ac:dyDescent="0.25">
      <c r="B19" s="88" t="s">
        <v>19</v>
      </c>
      <c r="C19" s="89">
        <v>0</v>
      </c>
      <c r="D19" s="90">
        <v>0</v>
      </c>
      <c r="E19" s="91">
        <v>1298</v>
      </c>
      <c r="F19" s="90">
        <v>7.0925086060870987E-2</v>
      </c>
      <c r="G19" s="91">
        <v>475</v>
      </c>
      <c r="H19" s="90">
        <v>7.7792335407795607E-2</v>
      </c>
      <c r="I19" s="91">
        <v>444</v>
      </c>
      <c r="J19" s="90">
        <v>7.3170731707317069E-2</v>
      </c>
      <c r="K19" s="91">
        <v>5</v>
      </c>
      <c r="L19" s="90">
        <v>7.575757575757576E-2</v>
      </c>
      <c r="M19" s="91">
        <v>387</v>
      </c>
      <c r="N19" s="92">
        <v>9.0230823035672647E-2</v>
      </c>
      <c r="O19" s="113">
        <v>2609</v>
      </c>
      <c r="P19" s="114">
        <v>7.1157779899086324E-2</v>
      </c>
      <c r="Q19" s="164"/>
    </row>
    <row r="20" spans="2:17" ht="21.9" customHeight="1" x14ac:dyDescent="0.25">
      <c r="B20" s="88" t="s">
        <v>20</v>
      </c>
      <c r="C20" s="89">
        <v>1</v>
      </c>
      <c r="D20" s="90">
        <v>5.4495912806539512E-4</v>
      </c>
      <c r="E20" s="91">
        <v>1714</v>
      </c>
      <c r="F20" s="90">
        <v>9.3656084366974479E-2</v>
      </c>
      <c r="G20" s="91">
        <v>601</v>
      </c>
      <c r="H20" s="90">
        <v>9.8427775958074032E-2</v>
      </c>
      <c r="I20" s="91">
        <v>469</v>
      </c>
      <c r="J20" s="90">
        <v>7.729070533948583E-2</v>
      </c>
      <c r="K20" s="91">
        <v>5</v>
      </c>
      <c r="L20" s="90">
        <v>7.575757575757576E-2</v>
      </c>
      <c r="M20" s="91">
        <v>419</v>
      </c>
      <c r="N20" s="92">
        <v>9.7691769643273488E-2</v>
      </c>
      <c r="O20" s="113">
        <v>3209</v>
      </c>
      <c r="P20" s="114">
        <v>8.752216009818628E-2</v>
      </c>
      <c r="Q20" s="164"/>
    </row>
    <row r="21" spans="2:17" ht="21.9" customHeight="1" x14ac:dyDescent="0.25">
      <c r="B21" s="88" t="s">
        <v>21</v>
      </c>
      <c r="C21" s="89">
        <v>0</v>
      </c>
      <c r="D21" s="90">
        <v>0</v>
      </c>
      <c r="E21" s="91">
        <v>1445</v>
      </c>
      <c r="F21" s="90">
        <v>7.8957434019998912E-2</v>
      </c>
      <c r="G21" s="91">
        <v>447</v>
      </c>
      <c r="H21" s="90">
        <v>7.3206681952178179E-2</v>
      </c>
      <c r="I21" s="91">
        <v>477</v>
      </c>
      <c r="J21" s="90">
        <v>7.8609096901779835E-2</v>
      </c>
      <c r="K21" s="91">
        <v>9</v>
      </c>
      <c r="L21" s="90">
        <v>0.13636363636363635</v>
      </c>
      <c r="M21" s="91">
        <v>391</v>
      </c>
      <c r="N21" s="92">
        <v>9.1163441361622757E-2</v>
      </c>
      <c r="O21" s="113">
        <v>2769</v>
      </c>
      <c r="P21" s="114">
        <v>7.5521614618846308E-2</v>
      </c>
      <c r="Q21" s="164"/>
    </row>
    <row r="22" spans="2:17" ht="21.9" customHeight="1" x14ac:dyDescent="0.25">
      <c r="B22" s="88" t="s">
        <v>22</v>
      </c>
      <c r="C22" s="89">
        <v>0</v>
      </c>
      <c r="D22" s="90">
        <v>0</v>
      </c>
      <c r="E22" s="91">
        <v>791</v>
      </c>
      <c r="F22" s="90">
        <v>4.3221681875307359E-2</v>
      </c>
      <c r="G22" s="91">
        <v>227</v>
      </c>
      <c r="H22" s="90">
        <v>3.7176547658041272E-2</v>
      </c>
      <c r="I22" s="91">
        <v>340</v>
      </c>
      <c r="J22" s="90">
        <v>5.6031641397495058E-2</v>
      </c>
      <c r="K22" s="91">
        <v>3</v>
      </c>
      <c r="L22" s="90">
        <v>4.5454545454545456E-2</v>
      </c>
      <c r="M22" s="91">
        <v>209</v>
      </c>
      <c r="N22" s="92">
        <v>4.8729307530892982E-2</v>
      </c>
      <c r="O22" s="113">
        <v>1570</v>
      </c>
      <c r="P22" s="114">
        <v>4.2820128187644892E-2</v>
      </c>
      <c r="Q22" s="164"/>
    </row>
    <row r="23" spans="2:17" ht="21.9" customHeight="1" x14ac:dyDescent="0.25">
      <c r="B23" s="88" t="s">
        <v>23</v>
      </c>
      <c r="C23" s="89">
        <v>2</v>
      </c>
      <c r="D23" s="90">
        <v>1.0899182561307902E-3</v>
      </c>
      <c r="E23" s="91">
        <v>530</v>
      </c>
      <c r="F23" s="90">
        <v>2.8960166111141467E-2</v>
      </c>
      <c r="G23" s="91">
        <v>139</v>
      </c>
      <c r="H23" s="90">
        <v>2.2764493940386505E-2</v>
      </c>
      <c r="I23" s="91">
        <v>264</v>
      </c>
      <c r="J23" s="90">
        <v>4.3506921555702044E-2</v>
      </c>
      <c r="K23" s="91">
        <v>1</v>
      </c>
      <c r="L23" s="90">
        <v>1.5151515151515152E-2</v>
      </c>
      <c r="M23" s="91">
        <v>74</v>
      </c>
      <c r="N23" s="92">
        <v>1.725343903007694E-2</v>
      </c>
      <c r="O23" s="113">
        <v>1010</v>
      </c>
      <c r="P23" s="114">
        <v>2.7546706668484931E-2</v>
      </c>
      <c r="Q23" s="164"/>
    </row>
    <row r="24" spans="2:17" ht="21.9" customHeight="1" x14ac:dyDescent="0.25">
      <c r="B24" s="88" t="s">
        <v>24</v>
      </c>
      <c r="C24" s="89">
        <v>0</v>
      </c>
      <c r="D24" s="90">
        <v>0</v>
      </c>
      <c r="E24" s="91">
        <v>406</v>
      </c>
      <c r="F24" s="90">
        <v>2.2184580077591387E-2</v>
      </c>
      <c r="G24" s="91">
        <v>87</v>
      </c>
      <c r="H24" s="90">
        <v>1.4248280379954143E-2</v>
      </c>
      <c r="I24" s="91">
        <v>179</v>
      </c>
      <c r="J24" s="90">
        <v>2.9499011206328279E-2</v>
      </c>
      <c r="K24" s="91">
        <v>2</v>
      </c>
      <c r="L24" s="90">
        <v>3.0303030303030304E-2</v>
      </c>
      <c r="M24" s="91">
        <v>52</v>
      </c>
      <c r="N24" s="92">
        <v>1.2124038237351364E-2</v>
      </c>
      <c r="O24" s="113">
        <v>726</v>
      </c>
      <c r="P24" s="114">
        <v>1.9800900040910951E-2</v>
      </c>
      <c r="Q24" s="164"/>
    </row>
    <row r="25" spans="2:17" ht="21.9" customHeight="1" x14ac:dyDescent="0.3">
      <c r="B25" s="88" t="s">
        <v>25</v>
      </c>
      <c r="C25" s="89">
        <v>0</v>
      </c>
      <c r="D25" s="90">
        <v>0</v>
      </c>
      <c r="E25" s="91">
        <v>345</v>
      </c>
      <c r="F25" s="90">
        <v>1.8851428883667559E-2</v>
      </c>
      <c r="G25" s="91">
        <v>75</v>
      </c>
      <c r="H25" s="90">
        <v>1.2283000327546676E-2</v>
      </c>
      <c r="I25" s="91">
        <v>175</v>
      </c>
      <c r="J25" s="90">
        <v>2.883981542518128E-2</v>
      </c>
      <c r="K25" s="91">
        <v>2</v>
      </c>
      <c r="L25" s="90">
        <v>3.0303030303030304E-2</v>
      </c>
      <c r="M25" s="91">
        <v>30</v>
      </c>
      <c r="N25" s="92">
        <v>6.9946374446257873E-3</v>
      </c>
      <c r="O25" s="113">
        <v>627</v>
      </c>
      <c r="P25" s="114">
        <v>1.7100777308059457E-2</v>
      </c>
      <c r="Q25" s="164"/>
    </row>
    <row r="26" spans="2:17" ht="21.9" customHeight="1" x14ac:dyDescent="0.3">
      <c r="B26" s="88" t="s">
        <v>26</v>
      </c>
      <c r="C26" s="89">
        <v>0</v>
      </c>
      <c r="D26" s="90">
        <v>0</v>
      </c>
      <c r="E26" s="91">
        <v>321</v>
      </c>
      <c r="F26" s="90">
        <v>1.7540025135238512E-2</v>
      </c>
      <c r="G26" s="91">
        <v>44</v>
      </c>
      <c r="H26" s="90">
        <v>7.2060268588273833E-3</v>
      </c>
      <c r="I26" s="91">
        <v>131</v>
      </c>
      <c r="J26" s="90">
        <v>2.1588661832564273E-2</v>
      </c>
      <c r="K26" s="91">
        <v>3</v>
      </c>
      <c r="L26" s="90">
        <v>4.5454545454545456E-2</v>
      </c>
      <c r="M26" s="91">
        <v>28</v>
      </c>
      <c r="N26" s="92">
        <v>6.5283282816507348E-3</v>
      </c>
      <c r="O26" s="113">
        <v>527</v>
      </c>
      <c r="P26" s="114">
        <v>1.4373380608209464E-2</v>
      </c>
      <c r="Q26" s="164"/>
    </row>
    <row r="27" spans="2:17" ht="21.9" customHeight="1" x14ac:dyDescent="0.3">
      <c r="B27" s="88" t="s">
        <v>27</v>
      </c>
      <c r="C27" s="89">
        <v>0</v>
      </c>
      <c r="D27" s="90">
        <v>0</v>
      </c>
      <c r="E27" s="91">
        <v>238</v>
      </c>
      <c r="F27" s="90">
        <v>1.3004753838588056E-2</v>
      </c>
      <c r="G27" s="91">
        <v>18</v>
      </c>
      <c r="H27" s="90">
        <v>2.9479200786112019E-3</v>
      </c>
      <c r="I27" s="91">
        <v>74</v>
      </c>
      <c r="J27" s="90">
        <v>1.2195121951219513E-2</v>
      </c>
      <c r="K27" s="91">
        <v>0</v>
      </c>
      <c r="L27" s="90">
        <v>0</v>
      </c>
      <c r="M27" s="91">
        <v>20</v>
      </c>
      <c r="N27" s="92">
        <v>4.6630916297505246E-3</v>
      </c>
      <c r="O27" s="113">
        <v>350</v>
      </c>
      <c r="P27" s="114">
        <v>9.545888449474977E-3</v>
      </c>
      <c r="Q27" s="164"/>
    </row>
    <row r="28" spans="2:17" ht="21.9" customHeight="1" x14ac:dyDescent="0.3">
      <c r="B28" s="88" t="s">
        <v>28</v>
      </c>
      <c r="C28" s="89">
        <v>2</v>
      </c>
      <c r="D28" s="90">
        <v>1.0899182561307902E-3</v>
      </c>
      <c r="E28" s="91">
        <v>219</v>
      </c>
      <c r="F28" s="90">
        <v>1.1966559204415059E-2</v>
      </c>
      <c r="G28" s="91">
        <v>26</v>
      </c>
      <c r="H28" s="90">
        <v>4.2581067802161809E-3</v>
      </c>
      <c r="I28" s="91">
        <v>63</v>
      </c>
      <c r="J28" s="90">
        <v>1.0382333553065261E-2</v>
      </c>
      <c r="K28" s="91">
        <v>1</v>
      </c>
      <c r="L28" s="90">
        <v>1.5151515151515152E-2</v>
      </c>
      <c r="M28" s="91">
        <v>9</v>
      </c>
      <c r="N28" s="92">
        <v>2.098391233387736E-3</v>
      </c>
      <c r="O28" s="113">
        <v>320</v>
      </c>
      <c r="P28" s="114">
        <v>8.7276694395199781E-3</v>
      </c>
      <c r="Q28" s="164"/>
    </row>
    <row r="29" spans="2:17" ht="21.9" customHeight="1" x14ac:dyDescent="0.3">
      <c r="B29" s="88" t="s">
        <v>29</v>
      </c>
      <c r="C29" s="89">
        <v>0</v>
      </c>
      <c r="D29" s="90">
        <v>0</v>
      </c>
      <c r="E29" s="91">
        <v>218</v>
      </c>
      <c r="F29" s="90">
        <v>1.1911917381563849E-2</v>
      </c>
      <c r="G29" s="91">
        <v>16</v>
      </c>
      <c r="H29" s="90">
        <v>2.6203734032099572E-3</v>
      </c>
      <c r="I29" s="91">
        <v>37</v>
      </c>
      <c r="J29" s="90">
        <v>6.0975609756097563E-3</v>
      </c>
      <c r="K29" s="91">
        <v>1</v>
      </c>
      <c r="L29" s="90">
        <v>1.5151515151515152E-2</v>
      </c>
      <c r="M29" s="91">
        <v>6</v>
      </c>
      <c r="N29" s="92">
        <v>1.3989274889251574E-3</v>
      </c>
      <c r="O29" s="113">
        <v>278</v>
      </c>
      <c r="P29" s="114">
        <v>7.5821628255829812E-3</v>
      </c>
    </row>
    <row r="30" spans="2:17" ht="21.9" customHeight="1" thickBot="1" x14ac:dyDescent="0.35">
      <c r="B30" s="88" t="s">
        <v>30</v>
      </c>
      <c r="C30" s="89">
        <v>0</v>
      </c>
      <c r="D30" s="90">
        <v>0</v>
      </c>
      <c r="E30" s="91">
        <v>381</v>
      </c>
      <c r="F30" s="90">
        <v>2.0818534506311132E-2</v>
      </c>
      <c r="G30" s="91">
        <v>23</v>
      </c>
      <c r="H30" s="90">
        <v>3.7667867671143137E-3</v>
      </c>
      <c r="I30" s="91">
        <v>29</v>
      </c>
      <c r="J30" s="90">
        <v>4.7791694133157547E-3</v>
      </c>
      <c r="K30" s="91">
        <v>0</v>
      </c>
      <c r="L30" s="90">
        <v>0</v>
      </c>
      <c r="M30" s="91">
        <v>57</v>
      </c>
      <c r="N30" s="92">
        <v>1.3289811144788995E-2</v>
      </c>
      <c r="O30" s="113">
        <v>490</v>
      </c>
      <c r="P30" s="114">
        <v>1.3364243829264967E-2</v>
      </c>
    </row>
    <row r="31" spans="2:17" ht="21.9" customHeight="1" thickTop="1" thickBot="1" x14ac:dyDescent="0.35">
      <c r="B31" s="99" t="s">
        <v>31</v>
      </c>
      <c r="C31" s="100">
        <v>1835</v>
      </c>
      <c r="D31" s="101">
        <v>1</v>
      </c>
      <c r="E31" s="102">
        <v>18301</v>
      </c>
      <c r="F31" s="101">
        <v>1</v>
      </c>
      <c r="G31" s="102">
        <v>6106</v>
      </c>
      <c r="H31" s="101">
        <v>1.0000000000000002</v>
      </c>
      <c r="I31" s="102">
        <v>6068</v>
      </c>
      <c r="J31" s="101">
        <v>0.99999999999999989</v>
      </c>
      <c r="K31" s="102">
        <v>66</v>
      </c>
      <c r="L31" s="101">
        <v>0.99999999999999989</v>
      </c>
      <c r="M31" s="102">
        <v>4289</v>
      </c>
      <c r="N31" s="103">
        <v>1</v>
      </c>
      <c r="O31" s="100">
        <v>36665</v>
      </c>
      <c r="P31" s="115">
        <v>1</v>
      </c>
    </row>
    <row r="32" spans="2:17" ht="21.9" customHeight="1" thickTop="1" thickBot="1" x14ac:dyDescent="0.35">
      <c r="B32" s="116"/>
      <c r="C32" s="117"/>
      <c r="D32" s="118"/>
      <c r="E32" s="117"/>
      <c r="F32" s="118"/>
      <c r="G32" s="117"/>
      <c r="H32" s="118"/>
      <c r="I32" s="117"/>
      <c r="J32" s="118"/>
      <c r="K32" s="117"/>
      <c r="L32" s="118"/>
      <c r="M32" s="117"/>
      <c r="N32" s="118"/>
      <c r="O32" s="117"/>
      <c r="P32" s="118"/>
    </row>
    <row r="33" spans="2:24" ht="21.9" customHeight="1" thickTop="1" x14ac:dyDescent="0.3">
      <c r="B33" s="119" t="s">
        <v>217</v>
      </c>
      <c r="C33" s="120"/>
      <c r="D33" s="120"/>
      <c r="E33" s="121"/>
      <c r="F33" s="122"/>
      <c r="G33" s="122"/>
      <c r="H33" s="122"/>
      <c r="I33" s="122"/>
      <c r="J33" s="122"/>
      <c r="K33" s="123"/>
      <c r="L33" s="122"/>
      <c r="M33" s="122"/>
      <c r="N33" s="122"/>
      <c r="O33" s="122"/>
      <c r="P33" s="122"/>
      <c r="Q33" s="122"/>
      <c r="R33" s="122"/>
      <c r="S33" s="122"/>
      <c r="T33" s="122"/>
      <c r="U33" s="123"/>
      <c r="V33" s="122"/>
      <c r="W33" s="122"/>
      <c r="X33" s="122"/>
    </row>
    <row r="34" spans="2:24" ht="21.9" customHeight="1" thickBot="1" x14ac:dyDescent="0.35">
      <c r="B34" s="124" t="s">
        <v>220</v>
      </c>
      <c r="C34" s="125"/>
      <c r="D34" s="125"/>
      <c r="E34" s="126"/>
      <c r="F34" s="122"/>
      <c r="G34" s="122"/>
      <c r="H34" s="122"/>
      <c r="I34" s="122"/>
      <c r="J34" s="122"/>
      <c r="K34" s="123"/>
      <c r="L34" s="122"/>
      <c r="M34" s="122"/>
      <c r="N34" s="122"/>
      <c r="O34" s="122"/>
      <c r="P34" s="122"/>
      <c r="Q34" s="122"/>
      <c r="R34" s="122"/>
      <c r="S34" s="122"/>
      <c r="T34" s="122"/>
      <c r="U34" s="123"/>
      <c r="V34" s="122"/>
      <c r="W34" s="122"/>
      <c r="X34" s="122"/>
    </row>
    <row r="35" spans="2:24" ht="15" thickTop="1" x14ac:dyDescent="0.3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2:24" x14ac:dyDescent="0.3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</row>
    <row r="37" spans="2:24" x14ac:dyDescent="0.3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</row>
    <row r="38" spans="2:24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24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24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24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24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24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4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4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4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4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4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3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3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3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3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3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3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3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3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3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3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3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3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3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3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3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3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3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3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3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3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3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3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3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3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3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3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3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3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3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3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3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3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3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3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3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3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3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3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3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3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3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3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3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3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3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3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3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3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3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3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3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3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3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3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3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3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3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3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3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  <row r="393" spans="2:16" x14ac:dyDescent="0.3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</row>
    <row r="394" spans="2:16" x14ac:dyDescent="0.3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2:16" x14ac:dyDescent="0.3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2:16" x14ac:dyDescent="0.3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2:16" x14ac:dyDescent="0.3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2:16" x14ac:dyDescent="0.3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  <row r="399" spans="2:16" x14ac:dyDescent="0.3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</row>
    <row r="400" spans="2:16" x14ac:dyDescent="0.3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</row>
    <row r="401" spans="2:16" x14ac:dyDescent="0.3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</row>
    <row r="402" spans="2:16" x14ac:dyDescent="0.3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</row>
    <row r="403" spans="2:16" x14ac:dyDescent="0.3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</row>
    <row r="404" spans="2:16" x14ac:dyDescent="0.3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</row>
    <row r="405" spans="2:16" x14ac:dyDescent="0.3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</row>
    <row r="406" spans="2:16" x14ac:dyDescent="0.3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</row>
    <row r="407" spans="2:16" x14ac:dyDescent="0.3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</row>
    <row r="408" spans="2:16" x14ac:dyDescent="0.3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</row>
    <row r="409" spans="2:16" x14ac:dyDescent="0.3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</row>
    <row r="410" spans="2:16" x14ac:dyDescent="0.3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</row>
    <row r="411" spans="2:16" x14ac:dyDescent="0.3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</row>
    <row r="412" spans="2:16" x14ac:dyDescent="0.3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</row>
    <row r="413" spans="2:16" x14ac:dyDescent="0.3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</row>
    <row r="414" spans="2:16" x14ac:dyDescent="0.3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</row>
    <row r="415" spans="2:16" x14ac:dyDescent="0.3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</row>
    <row r="416" spans="2:16" x14ac:dyDescent="0.3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</row>
    <row r="417" spans="2:16" x14ac:dyDescent="0.3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</row>
    <row r="418" spans="2:16" x14ac:dyDescent="0.3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</row>
    <row r="419" spans="2:16" x14ac:dyDescent="0.3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</row>
    <row r="420" spans="2:16" x14ac:dyDescent="0.3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</row>
    <row r="421" spans="2:16" x14ac:dyDescent="0.3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</row>
    <row r="422" spans="2:16" x14ac:dyDescent="0.3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</row>
    <row r="423" spans="2:16" x14ac:dyDescent="0.3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</row>
    <row r="424" spans="2:16" x14ac:dyDescent="0.3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</row>
    <row r="425" spans="2:16" x14ac:dyDescent="0.3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</row>
    <row r="426" spans="2:16" x14ac:dyDescent="0.3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</row>
    <row r="427" spans="2:16" x14ac:dyDescent="0.3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</row>
    <row r="428" spans="2:16" x14ac:dyDescent="0.3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</row>
    <row r="429" spans="2:16" x14ac:dyDescent="0.3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</row>
    <row r="430" spans="2:16" x14ac:dyDescent="0.3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</row>
    <row r="431" spans="2:16" x14ac:dyDescent="0.3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</row>
    <row r="432" spans="2:16" x14ac:dyDescent="0.3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</row>
    <row r="433" spans="2:16" x14ac:dyDescent="0.3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</row>
    <row r="434" spans="2:16" x14ac:dyDescent="0.3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</row>
    <row r="435" spans="2:16" x14ac:dyDescent="0.3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</row>
    <row r="436" spans="2:16" x14ac:dyDescent="0.3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</row>
    <row r="437" spans="2:16" x14ac:dyDescent="0.3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</row>
    <row r="438" spans="2:16" x14ac:dyDescent="0.3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</row>
    <row r="439" spans="2:16" x14ac:dyDescent="0.3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</row>
    <row r="440" spans="2:16" x14ac:dyDescent="0.3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</row>
    <row r="441" spans="2:16" x14ac:dyDescent="0.3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</row>
    <row r="442" spans="2:16" x14ac:dyDescent="0.3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</row>
    <row r="443" spans="2:16" x14ac:dyDescent="0.3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</row>
    <row r="444" spans="2:16" x14ac:dyDescent="0.3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</row>
    <row r="445" spans="2:16" x14ac:dyDescent="0.3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</row>
    <row r="446" spans="2:16" x14ac:dyDescent="0.3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</row>
    <row r="447" spans="2:16" x14ac:dyDescent="0.3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</row>
    <row r="448" spans="2:16" x14ac:dyDescent="0.3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</row>
    <row r="449" spans="2:16" x14ac:dyDescent="0.3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</row>
    <row r="450" spans="2:16" x14ac:dyDescent="0.3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</row>
    <row r="451" spans="2:16" x14ac:dyDescent="0.3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</row>
    <row r="452" spans="2:16" x14ac:dyDescent="0.3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</row>
    <row r="453" spans="2:16" x14ac:dyDescent="0.3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</row>
    <row r="454" spans="2:16" x14ac:dyDescent="0.3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</row>
    <row r="455" spans="2:16" x14ac:dyDescent="0.3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</row>
    <row r="456" spans="2:16" x14ac:dyDescent="0.3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</row>
    <row r="457" spans="2:16" x14ac:dyDescent="0.3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</row>
    <row r="458" spans="2:16" x14ac:dyDescent="0.3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</row>
    <row r="459" spans="2:16" x14ac:dyDescent="0.3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</row>
    <row r="460" spans="2:16" x14ac:dyDescent="0.3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</row>
    <row r="461" spans="2:16" x14ac:dyDescent="0.3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</row>
    <row r="462" spans="2:16" x14ac:dyDescent="0.3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</row>
    <row r="463" spans="2:16" x14ac:dyDescent="0.3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</row>
    <row r="464" spans="2:16" x14ac:dyDescent="0.3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</row>
    <row r="465" spans="2:16" x14ac:dyDescent="0.3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</row>
    <row r="466" spans="2:16" x14ac:dyDescent="0.3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</row>
    <row r="467" spans="2:16" x14ac:dyDescent="0.3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</row>
    <row r="468" spans="2:16" x14ac:dyDescent="0.3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</row>
    <row r="469" spans="2:16" x14ac:dyDescent="0.3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</row>
    <row r="470" spans="2:16" x14ac:dyDescent="0.3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</row>
    <row r="471" spans="2:16" x14ac:dyDescent="0.3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</row>
    <row r="472" spans="2:16" x14ac:dyDescent="0.3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</row>
    <row r="473" spans="2:16" x14ac:dyDescent="0.3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</row>
    <row r="474" spans="2:16" x14ac:dyDescent="0.3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</row>
    <row r="475" spans="2:16" x14ac:dyDescent="0.3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</row>
    <row r="476" spans="2:16" x14ac:dyDescent="0.3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</row>
    <row r="477" spans="2:16" x14ac:dyDescent="0.3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</row>
    <row r="478" spans="2:16" x14ac:dyDescent="0.3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</row>
    <row r="479" spans="2:16" x14ac:dyDescent="0.3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</row>
    <row r="480" spans="2:16" x14ac:dyDescent="0.3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</row>
    <row r="481" spans="2:16" x14ac:dyDescent="0.3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</row>
    <row r="482" spans="2:16" x14ac:dyDescent="0.3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</row>
    <row r="483" spans="2:16" x14ac:dyDescent="0.3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</row>
    <row r="484" spans="2:16" x14ac:dyDescent="0.3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</row>
    <row r="485" spans="2:16" x14ac:dyDescent="0.3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</row>
    <row r="486" spans="2:16" x14ac:dyDescent="0.3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</row>
    <row r="487" spans="2:16" x14ac:dyDescent="0.3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2:16" x14ac:dyDescent="0.3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</row>
  </sheetData>
  <mergeCells count="10">
    <mergeCell ref="C3:N3"/>
    <mergeCell ref="O3:P4"/>
    <mergeCell ref="B2:P2"/>
    <mergeCell ref="B3:B5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333"/>
  <sheetViews>
    <sheetView topLeftCell="Q21" zoomScale="80" zoomScaleNormal="80" workbookViewId="0">
      <selection activeCell="C6" sqref="C6:T31"/>
    </sheetView>
  </sheetViews>
  <sheetFormatPr defaultColWidth="11.44140625" defaultRowHeight="14.4" x14ac:dyDescent="0.3"/>
  <cols>
    <col min="1" max="1" width="2.6640625" style="81" customWidth="1"/>
    <col min="2" max="20" width="15.6640625" style="63" customWidth="1"/>
    <col min="21" max="16384" width="11.44140625" style="81"/>
  </cols>
  <sheetData>
    <row r="1" spans="2:21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1" ht="24.9" customHeight="1" thickTop="1" thickBot="1" x14ac:dyDescent="0.35">
      <c r="B2" s="271" t="s">
        <v>289</v>
      </c>
      <c r="C2" s="272"/>
      <c r="D2" s="272"/>
      <c r="E2" s="272"/>
      <c r="F2" s="272"/>
      <c r="G2" s="272"/>
      <c r="H2" s="272"/>
      <c r="I2" s="272"/>
      <c r="J2" s="272"/>
      <c r="K2" s="272"/>
      <c r="L2" s="283"/>
      <c r="M2" s="314"/>
      <c r="N2" s="314"/>
      <c r="O2" s="314"/>
      <c r="P2" s="314"/>
      <c r="Q2" s="314"/>
      <c r="R2" s="314"/>
      <c r="S2" s="314"/>
      <c r="T2" s="315"/>
    </row>
    <row r="3" spans="2:21" ht="24.9" customHeight="1" thickTop="1" thickBot="1" x14ac:dyDescent="0.35">
      <c r="B3" s="274" t="s">
        <v>216</v>
      </c>
      <c r="C3" s="290" t="s">
        <v>43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6" t="s">
        <v>31</v>
      </c>
      <c r="T3" s="287"/>
    </row>
    <row r="4" spans="2:21" ht="24.9" customHeight="1" thickTop="1" thickBot="1" x14ac:dyDescent="0.35">
      <c r="B4" s="310"/>
      <c r="C4" s="290" t="s">
        <v>44</v>
      </c>
      <c r="D4" s="291"/>
      <c r="E4" s="292" t="s">
        <v>45</v>
      </c>
      <c r="F4" s="291"/>
      <c r="G4" s="292" t="s">
        <v>46</v>
      </c>
      <c r="H4" s="291"/>
      <c r="I4" s="292" t="s">
        <v>47</v>
      </c>
      <c r="J4" s="291"/>
      <c r="K4" s="292" t="s">
        <v>48</v>
      </c>
      <c r="L4" s="291"/>
      <c r="M4" s="292" t="s">
        <v>49</v>
      </c>
      <c r="N4" s="291"/>
      <c r="O4" s="292" t="s">
        <v>50</v>
      </c>
      <c r="P4" s="291"/>
      <c r="Q4" s="285" t="s">
        <v>51</v>
      </c>
      <c r="R4" s="285"/>
      <c r="S4" s="288"/>
      <c r="T4" s="289"/>
    </row>
    <row r="5" spans="2:21" ht="24.9" customHeight="1" thickTop="1" thickBot="1" x14ac:dyDescent="0.35">
      <c r="B5" s="311"/>
      <c r="C5" s="108" t="s">
        <v>4</v>
      </c>
      <c r="D5" s="109" t="s">
        <v>5</v>
      </c>
      <c r="E5" s="110" t="s">
        <v>4</v>
      </c>
      <c r="F5" s="109" t="s">
        <v>5</v>
      </c>
      <c r="G5" s="110" t="s">
        <v>4</v>
      </c>
      <c r="H5" s="109" t="s">
        <v>5</v>
      </c>
      <c r="I5" s="110" t="s">
        <v>4</v>
      </c>
      <c r="J5" s="109" t="s">
        <v>5</v>
      </c>
      <c r="K5" s="110" t="s">
        <v>4</v>
      </c>
      <c r="L5" s="109" t="s">
        <v>5</v>
      </c>
      <c r="M5" s="110" t="s">
        <v>4</v>
      </c>
      <c r="N5" s="109" t="s">
        <v>5</v>
      </c>
      <c r="O5" s="110" t="s">
        <v>4</v>
      </c>
      <c r="P5" s="109" t="s">
        <v>5</v>
      </c>
      <c r="Q5" s="110" t="s">
        <v>4</v>
      </c>
      <c r="R5" s="112" t="s">
        <v>5</v>
      </c>
      <c r="S5" s="108" t="s">
        <v>4</v>
      </c>
      <c r="T5" s="112" t="s">
        <v>5</v>
      </c>
    </row>
    <row r="6" spans="2:21" ht="21.9" customHeight="1" thickTop="1" x14ac:dyDescent="0.25">
      <c r="B6" s="88" t="s">
        <v>6</v>
      </c>
      <c r="C6" s="147">
        <v>1853</v>
      </c>
      <c r="D6" s="90">
        <v>0.13110230649497664</v>
      </c>
      <c r="E6" s="148">
        <v>26</v>
      </c>
      <c r="F6" s="90">
        <v>5.8545372663814455E-3</v>
      </c>
      <c r="G6" s="148">
        <v>38</v>
      </c>
      <c r="H6" s="90">
        <v>8.6461888509670078E-3</v>
      </c>
      <c r="I6" s="148">
        <v>41</v>
      </c>
      <c r="J6" s="90">
        <v>8.697496817988969E-3</v>
      </c>
      <c r="K6" s="148">
        <v>15</v>
      </c>
      <c r="L6" s="90">
        <v>5.2484254723582924E-3</v>
      </c>
      <c r="M6" s="148">
        <v>22</v>
      </c>
      <c r="N6" s="90">
        <v>6.1452513966480443E-3</v>
      </c>
      <c r="O6" s="148">
        <v>6</v>
      </c>
      <c r="P6" s="90">
        <v>4.6403712296983757E-3</v>
      </c>
      <c r="Q6" s="148">
        <v>4</v>
      </c>
      <c r="R6" s="92">
        <v>3.2000000000000002E-3</v>
      </c>
      <c r="S6" s="147">
        <v>2005</v>
      </c>
      <c r="T6" s="114">
        <v>5.4684303831992361E-2</v>
      </c>
      <c r="U6" s="94"/>
    </row>
    <row r="7" spans="2:21" ht="21.9" customHeight="1" x14ac:dyDescent="0.25">
      <c r="B7" s="88" t="s">
        <v>7</v>
      </c>
      <c r="C7" s="147">
        <v>90</v>
      </c>
      <c r="D7" s="90">
        <v>6.3676241686712893E-3</v>
      </c>
      <c r="E7" s="148">
        <v>17</v>
      </c>
      <c r="F7" s="90">
        <v>3.8279666741724838E-3</v>
      </c>
      <c r="G7" s="148">
        <v>29</v>
      </c>
      <c r="H7" s="90">
        <v>6.5984072810011379E-3</v>
      </c>
      <c r="I7" s="148">
        <v>37</v>
      </c>
      <c r="J7" s="90">
        <v>7.8489605430632162E-3</v>
      </c>
      <c r="K7" s="148">
        <v>16</v>
      </c>
      <c r="L7" s="90">
        <v>5.598320503848845E-3</v>
      </c>
      <c r="M7" s="148">
        <v>18</v>
      </c>
      <c r="N7" s="90">
        <v>5.0279329608938546E-3</v>
      </c>
      <c r="O7" s="148">
        <v>6</v>
      </c>
      <c r="P7" s="90">
        <v>4.6403712296983757E-3</v>
      </c>
      <c r="Q7" s="148">
        <v>4</v>
      </c>
      <c r="R7" s="92">
        <v>3.2000000000000002E-3</v>
      </c>
      <c r="S7" s="147">
        <v>217</v>
      </c>
      <c r="T7" s="114">
        <v>5.9184508386744853E-3</v>
      </c>
      <c r="U7" s="94"/>
    </row>
    <row r="8" spans="2:21" ht="21.9" customHeight="1" x14ac:dyDescent="0.25">
      <c r="B8" s="88" t="s">
        <v>8</v>
      </c>
      <c r="C8" s="147">
        <v>92</v>
      </c>
      <c r="D8" s="90">
        <v>6.5091269279750957E-3</v>
      </c>
      <c r="E8" s="148">
        <v>25</v>
      </c>
      <c r="F8" s="90">
        <v>5.6293627561360051E-3</v>
      </c>
      <c r="G8" s="148">
        <v>25</v>
      </c>
      <c r="H8" s="90">
        <v>5.6882821387940841E-3</v>
      </c>
      <c r="I8" s="148">
        <v>27</v>
      </c>
      <c r="J8" s="90">
        <v>5.7276198557488335E-3</v>
      </c>
      <c r="K8" s="148">
        <v>16</v>
      </c>
      <c r="L8" s="90">
        <v>5.598320503848845E-3</v>
      </c>
      <c r="M8" s="148">
        <v>20</v>
      </c>
      <c r="N8" s="90">
        <v>5.5865921787709499E-3</v>
      </c>
      <c r="O8" s="148">
        <v>8</v>
      </c>
      <c r="P8" s="90">
        <v>6.1871616395978348E-3</v>
      </c>
      <c r="Q8" s="148">
        <v>1</v>
      </c>
      <c r="R8" s="92">
        <v>8.0000000000000004E-4</v>
      </c>
      <c r="S8" s="147">
        <v>214</v>
      </c>
      <c r="T8" s="114">
        <v>5.8366289376789856E-3</v>
      </c>
      <c r="U8" s="94"/>
    </row>
    <row r="9" spans="2:21" ht="21.9" customHeight="1" x14ac:dyDescent="0.25">
      <c r="B9" s="88" t="s">
        <v>9</v>
      </c>
      <c r="C9" s="147">
        <v>61</v>
      </c>
      <c r="D9" s="90">
        <v>4.3158341587660959E-3</v>
      </c>
      <c r="E9" s="148">
        <v>21</v>
      </c>
      <c r="F9" s="90">
        <v>4.7286647151542445E-3</v>
      </c>
      <c r="G9" s="148">
        <v>27</v>
      </c>
      <c r="H9" s="90">
        <v>6.1433447098976105E-3</v>
      </c>
      <c r="I9" s="148">
        <v>25</v>
      </c>
      <c r="J9" s="90">
        <v>5.3033517182859563E-3</v>
      </c>
      <c r="K9" s="148">
        <v>9</v>
      </c>
      <c r="L9" s="90">
        <v>3.1490552834149755E-3</v>
      </c>
      <c r="M9" s="148">
        <v>15</v>
      </c>
      <c r="N9" s="90">
        <v>4.1899441340782122E-3</v>
      </c>
      <c r="O9" s="148">
        <v>11</v>
      </c>
      <c r="P9" s="90">
        <v>8.5073472544470227E-3</v>
      </c>
      <c r="Q9" s="148">
        <v>2</v>
      </c>
      <c r="R9" s="92">
        <v>1.6000000000000001E-3</v>
      </c>
      <c r="S9" s="147">
        <v>171</v>
      </c>
      <c r="T9" s="114">
        <v>4.663848356743488E-3</v>
      </c>
      <c r="U9" s="94"/>
    </row>
    <row r="10" spans="2:21" ht="21.9" customHeight="1" x14ac:dyDescent="0.25">
      <c r="B10" s="88" t="s">
        <v>10</v>
      </c>
      <c r="C10" s="147">
        <v>56</v>
      </c>
      <c r="D10" s="90">
        <v>3.9620772605065795E-3</v>
      </c>
      <c r="E10" s="148">
        <v>14</v>
      </c>
      <c r="F10" s="90">
        <v>3.1524431434361631E-3</v>
      </c>
      <c r="G10" s="148">
        <v>22</v>
      </c>
      <c r="H10" s="90">
        <v>5.0056882821387944E-3</v>
      </c>
      <c r="I10" s="148">
        <v>28</v>
      </c>
      <c r="J10" s="90">
        <v>5.9397539244802717E-3</v>
      </c>
      <c r="K10" s="148">
        <v>10</v>
      </c>
      <c r="L10" s="90">
        <v>3.4989503149055285E-3</v>
      </c>
      <c r="M10" s="148">
        <v>16</v>
      </c>
      <c r="N10" s="90">
        <v>4.4692737430167594E-3</v>
      </c>
      <c r="O10" s="148">
        <v>5</v>
      </c>
      <c r="P10" s="90">
        <v>3.8669760247486465E-3</v>
      </c>
      <c r="Q10" s="148">
        <v>6</v>
      </c>
      <c r="R10" s="92">
        <v>4.7999999999999996E-3</v>
      </c>
      <c r="S10" s="147">
        <v>157</v>
      </c>
      <c r="T10" s="114">
        <v>4.2820128187644893E-3</v>
      </c>
      <c r="U10" s="94"/>
    </row>
    <row r="11" spans="2:21" ht="21.9" customHeight="1" x14ac:dyDescent="0.25">
      <c r="B11" s="88" t="s">
        <v>11</v>
      </c>
      <c r="C11" s="147">
        <v>64</v>
      </c>
      <c r="D11" s="90">
        <v>4.528088297721806E-3</v>
      </c>
      <c r="E11" s="148">
        <v>28</v>
      </c>
      <c r="F11" s="90">
        <v>6.3048862868723262E-3</v>
      </c>
      <c r="G11" s="148">
        <v>32</v>
      </c>
      <c r="H11" s="90">
        <v>7.2810011376564275E-3</v>
      </c>
      <c r="I11" s="148">
        <v>24</v>
      </c>
      <c r="J11" s="90">
        <v>5.0912176495545181E-3</v>
      </c>
      <c r="K11" s="148">
        <v>18</v>
      </c>
      <c r="L11" s="90">
        <v>6.298110566829951E-3</v>
      </c>
      <c r="M11" s="148">
        <v>25</v>
      </c>
      <c r="N11" s="90">
        <v>6.9832402234636867E-3</v>
      </c>
      <c r="O11" s="148">
        <v>8</v>
      </c>
      <c r="P11" s="90">
        <v>6.1871616395978348E-3</v>
      </c>
      <c r="Q11" s="148">
        <v>7</v>
      </c>
      <c r="R11" s="92">
        <v>5.5999999999999999E-3</v>
      </c>
      <c r="S11" s="147">
        <v>206</v>
      </c>
      <c r="T11" s="114">
        <v>5.6184372016909855E-3</v>
      </c>
      <c r="U11" s="94"/>
    </row>
    <row r="12" spans="2:21" ht="21.9" customHeight="1" x14ac:dyDescent="0.25">
      <c r="B12" s="88" t="s">
        <v>12</v>
      </c>
      <c r="C12" s="147">
        <v>112</v>
      </c>
      <c r="D12" s="90">
        <v>7.9241545210131589E-3</v>
      </c>
      <c r="E12" s="148">
        <v>63</v>
      </c>
      <c r="F12" s="90">
        <v>1.4185994145462734E-2</v>
      </c>
      <c r="G12" s="148">
        <v>79</v>
      </c>
      <c r="H12" s="90">
        <v>1.7974971558589306E-2</v>
      </c>
      <c r="I12" s="148">
        <v>62</v>
      </c>
      <c r="J12" s="90">
        <v>1.3152312261349173E-2</v>
      </c>
      <c r="K12" s="148">
        <v>59</v>
      </c>
      <c r="L12" s="90">
        <v>2.0643806857942617E-2</v>
      </c>
      <c r="M12" s="148">
        <v>67</v>
      </c>
      <c r="N12" s="90">
        <v>1.8715083798882683E-2</v>
      </c>
      <c r="O12" s="148">
        <v>15</v>
      </c>
      <c r="P12" s="90">
        <v>1.1600928074245939E-2</v>
      </c>
      <c r="Q12" s="148">
        <v>21</v>
      </c>
      <c r="R12" s="92">
        <v>1.6799999999999999E-2</v>
      </c>
      <c r="S12" s="147">
        <v>478</v>
      </c>
      <c r="T12" s="114">
        <v>1.3036956225282968E-2</v>
      </c>
      <c r="U12" s="94"/>
    </row>
    <row r="13" spans="2:21" ht="21.9" customHeight="1" x14ac:dyDescent="0.25">
      <c r="B13" s="88" t="s">
        <v>13</v>
      </c>
      <c r="C13" s="147">
        <v>364</v>
      </c>
      <c r="D13" s="90">
        <v>2.5753502193292768E-2</v>
      </c>
      <c r="E13" s="148">
        <v>182</v>
      </c>
      <c r="F13" s="90">
        <v>4.0981760864670119E-2</v>
      </c>
      <c r="G13" s="148">
        <v>166</v>
      </c>
      <c r="H13" s="90">
        <v>3.7770193401592718E-2</v>
      </c>
      <c r="I13" s="148">
        <v>192</v>
      </c>
      <c r="J13" s="90">
        <v>4.0729741196436145E-2</v>
      </c>
      <c r="K13" s="148">
        <v>125</v>
      </c>
      <c r="L13" s="90">
        <v>4.3736878936319105E-2</v>
      </c>
      <c r="M13" s="148">
        <v>141</v>
      </c>
      <c r="N13" s="90">
        <v>3.9385474860335196E-2</v>
      </c>
      <c r="O13" s="148">
        <v>68</v>
      </c>
      <c r="P13" s="90">
        <v>5.2590873936581593E-2</v>
      </c>
      <c r="Q13" s="148">
        <v>45</v>
      </c>
      <c r="R13" s="92">
        <v>3.5999999999999997E-2</v>
      </c>
      <c r="S13" s="147">
        <v>1283</v>
      </c>
      <c r="T13" s="114">
        <v>3.4992499659075416E-2</v>
      </c>
      <c r="U13" s="94"/>
    </row>
    <row r="14" spans="2:21" ht="21.9" customHeight="1" x14ac:dyDescent="0.25">
      <c r="B14" s="88" t="s">
        <v>14</v>
      </c>
      <c r="C14" s="147">
        <v>940</v>
      </c>
      <c r="D14" s="90">
        <v>6.6506296872789014E-2</v>
      </c>
      <c r="E14" s="148">
        <v>358</v>
      </c>
      <c r="F14" s="90">
        <v>8.0612474667867598E-2</v>
      </c>
      <c r="G14" s="148">
        <v>347</v>
      </c>
      <c r="H14" s="90">
        <v>7.8953356086461882E-2</v>
      </c>
      <c r="I14" s="148">
        <v>390</v>
      </c>
      <c r="J14" s="90">
        <v>8.2732286805260929E-2</v>
      </c>
      <c r="K14" s="148">
        <v>229</v>
      </c>
      <c r="L14" s="90">
        <v>8.0125962211336596E-2</v>
      </c>
      <c r="M14" s="148">
        <v>291</v>
      </c>
      <c r="N14" s="90">
        <v>8.1284916201117316E-2</v>
      </c>
      <c r="O14" s="148">
        <v>115</v>
      </c>
      <c r="P14" s="90">
        <v>8.8940448569218872E-2</v>
      </c>
      <c r="Q14" s="148">
        <v>89</v>
      </c>
      <c r="R14" s="92">
        <v>7.1199999999999999E-2</v>
      </c>
      <c r="S14" s="147">
        <v>2759</v>
      </c>
      <c r="T14" s="114">
        <v>7.5248874948861316E-2</v>
      </c>
      <c r="U14" s="94"/>
    </row>
    <row r="15" spans="2:21" ht="21.9" customHeight="1" x14ac:dyDescent="0.25">
      <c r="B15" s="88" t="s">
        <v>15</v>
      </c>
      <c r="C15" s="147">
        <v>1112</v>
      </c>
      <c r="D15" s="90">
        <v>7.8675534172916367E-2</v>
      </c>
      <c r="E15" s="148">
        <v>496</v>
      </c>
      <c r="F15" s="90">
        <v>0.11168655708173834</v>
      </c>
      <c r="G15" s="148">
        <v>453</v>
      </c>
      <c r="H15" s="90">
        <v>0.10307167235494881</v>
      </c>
      <c r="I15" s="148">
        <v>543</v>
      </c>
      <c r="J15" s="90">
        <v>0.11518879932117097</v>
      </c>
      <c r="K15" s="148">
        <v>311</v>
      </c>
      <c r="L15" s="90">
        <v>0.10881735479356193</v>
      </c>
      <c r="M15" s="148">
        <v>361</v>
      </c>
      <c r="N15" s="90">
        <v>0.10083798882681565</v>
      </c>
      <c r="O15" s="148">
        <v>147</v>
      </c>
      <c r="P15" s="90">
        <v>0.1136890951276102</v>
      </c>
      <c r="Q15" s="148">
        <v>154</v>
      </c>
      <c r="R15" s="92">
        <v>0.1232</v>
      </c>
      <c r="S15" s="147">
        <v>3577</v>
      </c>
      <c r="T15" s="114">
        <v>9.7558979953634259E-2</v>
      </c>
      <c r="U15" s="94"/>
    </row>
    <row r="16" spans="2:21" ht="21.9" customHeight="1" x14ac:dyDescent="0.25">
      <c r="B16" s="88" t="s">
        <v>16</v>
      </c>
      <c r="C16" s="147">
        <v>1592</v>
      </c>
      <c r="D16" s="90">
        <v>0.11263619640582992</v>
      </c>
      <c r="E16" s="148">
        <v>608</v>
      </c>
      <c r="F16" s="90">
        <v>0.13690610222922764</v>
      </c>
      <c r="G16" s="148">
        <v>571</v>
      </c>
      <c r="H16" s="90">
        <v>0.12992036405005689</v>
      </c>
      <c r="I16" s="148">
        <v>627</v>
      </c>
      <c r="J16" s="90">
        <v>0.1330080610946118</v>
      </c>
      <c r="K16" s="148">
        <v>399</v>
      </c>
      <c r="L16" s="90">
        <v>0.13960811756473057</v>
      </c>
      <c r="M16" s="148">
        <v>517</v>
      </c>
      <c r="N16" s="90">
        <v>0.14441340782122905</v>
      </c>
      <c r="O16" s="148">
        <v>166</v>
      </c>
      <c r="P16" s="90">
        <v>0.12838360402165508</v>
      </c>
      <c r="Q16" s="148">
        <v>186</v>
      </c>
      <c r="R16" s="92">
        <v>0.14879999999999999</v>
      </c>
      <c r="S16" s="147">
        <v>4666</v>
      </c>
      <c r="T16" s="114">
        <v>0.12726033001500067</v>
      </c>
      <c r="U16" s="94"/>
    </row>
    <row r="17" spans="2:21" ht="21.9" customHeight="1" x14ac:dyDescent="0.25">
      <c r="B17" s="88" t="s">
        <v>17</v>
      </c>
      <c r="C17" s="147">
        <v>1469</v>
      </c>
      <c r="D17" s="90">
        <v>0.10393377670864581</v>
      </c>
      <c r="E17" s="148">
        <v>573</v>
      </c>
      <c r="F17" s="90">
        <v>0.12902499437063725</v>
      </c>
      <c r="G17" s="148">
        <v>586</v>
      </c>
      <c r="H17" s="90">
        <v>0.13333333333333333</v>
      </c>
      <c r="I17" s="148">
        <v>543</v>
      </c>
      <c r="J17" s="90">
        <v>0.11518879932117097</v>
      </c>
      <c r="K17" s="148">
        <v>341</v>
      </c>
      <c r="L17" s="90">
        <v>0.11931420573827851</v>
      </c>
      <c r="M17" s="148">
        <v>436</v>
      </c>
      <c r="N17" s="90">
        <v>0.1217877094972067</v>
      </c>
      <c r="O17" s="148">
        <v>134</v>
      </c>
      <c r="P17" s="90">
        <v>0.10363495746326373</v>
      </c>
      <c r="Q17" s="148">
        <v>162</v>
      </c>
      <c r="R17" s="92">
        <v>0.12959999999999999</v>
      </c>
      <c r="S17" s="147">
        <v>4244</v>
      </c>
      <c r="T17" s="114">
        <v>0.11575071594163371</v>
      </c>
      <c r="U17" s="94"/>
    </row>
    <row r="18" spans="2:21" ht="21.9" customHeight="1" x14ac:dyDescent="0.25">
      <c r="B18" s="88" t="s">
        <v>18</v>
      </c>
      <c r="C18" s="147">
        <v>861</v>
      </c>
      <c r="D18" s="90">
        <v>6.0916937880288666E-2</v>
      </c>
      <c r="E18" s="148">
        <v>284</v>
      </c>
      <c r="F18" s="90">
        <v>6.3949560909705022E-2</v>
      </c>
      <c r="G18" s="148">
        <v>237</v>
      </c>
      <c r="H18" s="90">
        <v>5.3924914675767918E-2</v>
      </c>
      <c r="I18" s="148">
        <v>287</v>
      </c>
      <c r="J18" s="90">
        <v>6.0882477725922785E-2</v>
      </c>
      <c r="K18" s="148">
        <v>173</v>
      </c>
      <c r="L18" s="90">
        <v>6.0531840447865637E-2</v>
      </c>
      <c r="M18" s="148">
        <v>207</v>
      </c>
      <c r="N18" s="90">
        <v>5.7821229050279331E-2</v>
      </c>
      <c r="O18" s="148">
        <v>79</v>
      </c>
      <c r="P18" s="90">
        <v>6.1098221191028618E-2</v>
      </c>
      <c r="Q18" s="148">
        <v>75</v>
      </c>
      <c r="R18" s="92">
        <v>0.06</v>
      </c>
      <c r="S18" s="147">
        <v>2203</v>
      </c>
      <c r="T18" s="114">
        <v>6.0084549297695349E-2</v>
      </c>
      <c r="U18" s="94"/>
    </row>
    <row r="19" spans="2:21" ht="21.9" customHeight="1" x14ac:dyDescent="0.25">
      <c r="B19" s="88" t="s">
        <v>19</v>
      </c>
      <c r="C19" s="147">
        <v>941</v>
      </c>
      <c r="D19" s="90">
        <v>6.6577048252440929E-2</v>
      </c>
      <c r="E19" s="148">
        <v>349</v>
      </c>
      <c r="F19" s="90">
        <v>7.858590407565863E-2</v>
      </c>
      <c r="G19" s="148">
        <v>325</v>
      </c>
      <c r="H19" s="90">
        <v>7.3947667804323089E-2</v>
      </c>
      <c r="I19" s="148">
        <v>335</v>
      </c>
      <c r="J19" s="90">
        <v>7.1064913025031817E-2</v>
      </c>
      <c r="K19" s="148">
        <v>201</v>
      </c>
      <c r="L19" s="90">
        <v>7.0328901329601123E-2</v>
      </c>
      <c r="M19" s="148">
        <v>278</v>
      </c>
      <c r="N19" s="90">
        <v>7.7653631284916202E-2</v>
      </c>
      <c r="O19" s="148">
        <v>103</v>
      </c>
      <c r="P19" s="90">
        <v>7.965970610982212E-2</v>
      </c>
      <c r="Q19" s="148">
        <v>77</v>
      </c>
      <c r="R19" s="92">
        <v>6.1600000000000002E-2</v>
      </c>
      <c r="S19" s="147">
        <v>2609</v>
      </c>
      <c r="T19" s="114">
        <v>7.1157779899086324E-2</v>
      </c>
      <c r="U19" s="94"/>
    </row>
    <row r="20" spans="2:21" ht="21.9" customHeight="1" x14ac:dyDescent="0.25">
      <c r="B20" s="88" t="s">
        <v>20</v>
      </c>
      <c r="C20" s="147">
        <v>1177</v>
      </c>
      <c r="D20" s="90">
        <v>8.3274373850290087E-2</v>
      </c>
      <c r="E20" s="148">
        <v>405</v>
      </c>
      <c r="F20" s="90">
        <v>9.1195676649403284E-2</v>
      </c>
      <c r="G20" s="148">
        <v>402</v>
      </c>
      <c r="H20" s="90">
        <v>9.1467576791808877E-2</v>
      </c>
      <c r="I20" s="148">
        <v>438</v>
      </c>
      <c r="J20" s="90">
        <v>9.2914722104369962E-2</v>
      </c>
      <c r="K20" s="148">
        <v>278</v>
      </c>
      <c r="L20" s="90">
        <v>9.7270818754373684E-2</v>
      </c>
      <c r="M20" s="148">
        <v>302</v>
      </c>
      <c r="N20" s="90">
        <v>8.4357541899441335E-2</v>
      </c>
      <c r="O20" s="148">
        <v>91</v>
      </c>
      <c r="P20" s="90">
        <v>7.0378963650425369E-2</v>
      </c>
      <c r="Q20" s="148">
        <v>116</v>
      </c>
      <c r="R20" s="92">
        <v>9.2799999999999994E-2</v>
      </c>
      <c r="S20" s="147">
        <v>3209</v>
      </c>
      <c r="T20" s="114">
        <v>8.752216009818628E-2</v>
      </c>
      <c r="U20" s="94"/>
    </row>
    <row r="21" spans="2:21" ht="21.9" customHeight="1" x14ac:dyDescent="0.25">
      <c r="B21" s="88" t="s">
        <v>21</v>
      </c>
      <c r="C21" s="147">
        <v>1048</v>
      </c>
      <c r="D21" s="90">
        <v>7.4147445875194562E-2</v>
      </c>
      <c r="E21" s="148">
        <v>352</v>
      </c>
      <c r="F21" s="90">
        <v>7.9261427606394957E-2</v>
      </c>
      <c r="G21" s="148">
        <v>331</v>
      </c>
      <c r="H21" s="90">
        <v>7.531285551763367E-2</v>
      </c>
      <c r="I21" s="148">
        <v>377</v>
      </c>
      <c r="J21" s="90">
        <v>7.9974543911752224E-2</v>
      </c>
      <c r="K21" s="148">
        <v>219</v>
      </c>
      <c r="L21" s="90">
        <v>7.6627011896431077E-2</v>
      </c>
      <c r="M21" s="148">
        <v>260</v>
      </c>
      <c r="N21" s="90">
        <v>7.2625698324022353E-2</v>
      </c>
      <c r="O21" s="148">
        <v>91</v>
      </c>
      <c r="P21" s="90">
        <v>7.0378963650425369E-2</v>
      </c>
      <c r="Q21" s="148">
        <v>91</v>
      </c>
      <c r="R21" s="92">
        <v>7.2800000000000004E-2</v>
      </c>
      <c r="S21" s="147">
        <v>2769</v>
      </c>
      <c r="T21" s="114">
        <v>7.5521614618846308E-2</v>
      </c>
      <c r="U21" s="94"/>
    </row>
    <row r="22" spans="2:21" ht="21.9" customHeight="1" x14ac:dyDescent="0.25">
      <c r="B22" s="88" t="s">
        <v>22</v>
      </c>
      <c r="C22" s="147">
        <v>592</v>
      </c>
      <c r="D22" s="90">
        <v>4.1884816753926704E-2</v>
      </c>
      <c r="E22" s="148">
        <v>169</v>
      </c>
      <c r="F22" s="90">
        <v>3.8054492231479393E-2</v>
      </c>
      <c r="G22" s="148">
        <v>199</v>
      </c>
      <c r="H22" s="90">
        <v>4.5278725824800907E-2</v>
      </c>
      <c r="I22" s="148">
        <v>216</v>
      </c>
      <c r="J22" s="90">
        <v>4.5820958845990668E-2</v>
      </c>
      <c r="K22" s="148">
        <v>123</v>
      </c>
      <c r="L22" s="90">
        <v>4.3037088873338E-2</v>
      </c>
      <c r="M22" s="148">
        <v>166</v>
      </c>
      <c r="N22" s="90">
        <v>4.6368715083798882E-2</v>
      </c>
      <c r="O22" s="148">
        <v>64</v>
      </c>
      <c r="P22" s="90">
        <v>4.9497293116782679E-2</v>
      </c>
      <c r="Q22" s="148">
        <v>41</v>
      </c>
      <c r="R22" s="92">
        <v>3.2800000000000003E-2</v>
      </c>
      <c r="S22" s="147">
        <v>1570</v>
      </c>
      <c r="T22" s="114">
        <v>4.2820128187644892E-2</v>
      </c>
      <c r="U22" s="94"/>
    </row>
    <row r="23" spans="2:21" ht="21.9" customHeight="1" x14ac:dyDescent="0.25">
      <c r="B23" s="88" t="s">
        <v>23</v>
      </c>
      <c r="C23" s="147">
        <v>411</v>
      </c>
      <c r="D23" s="90">
        <v>2.9078817036932221E-2</v>
      </c>
      <c r="E23" s="148">
        <v>103</v>
      </c>
      <c r="F23" s="90">
        <v>2.3192974555280341E-2</v>
      </c>
      <c r="G23" s="148">
        <v>134</v>
      </c>
      <c r="H23" s="90">
        <v>3.0489192263936291E-2</v>
      </c>
      <c r="I23" s="148">
        <v>122</v>
      </c>
      <c r="J23" s="90">
        <v>2.5880356385235469E-2</v>
      </c>
      <c r="K23" s="148">
        <v>62</v>
      </c>
      <c r="L23" s="90">
        <v>2.1693491952414275E-2</v>
      </c>
      <c r="M23" s="148">
        <v>103</v>
      </c>
      <c r="N23" s="90">
        <v>2.8770949720670392E-2</v>
      </c>
      <c r="O23" s="148">
        <v>44</v>
      </c>
      <c r="P23" s="90">
        <v>3.4029389017788091E-2</v>
      </c>
      <c r="Q23" s="148">
        <v>31</v>
      </c>
      <c r="R23" s="92">
        <v>2.4799999999999999E-2</v>
      </c>
      <c r="S23" s="147">
        <v>1010</v>
      </c>
      <c r="T23" s="114">
        <v>2.7546706668484931E-2</v>
      </c>
      <c r="U23" s="94"/>
    </row>
    <row r="24" spans="2:21" ht="21.9" customHeight="1" x14ac:dyDescent="0.25">
      <c r="B24" s="88" t="s">
        <v>24</v>
      </c>
      <c r="C24" s="147">
        <v>275</v>
      </c>
      <c r="D24" s="90">
        <v>1.9456629404273382E-2</v>
      </c>
      <c r="E24" s="148">
        <v>73</v>
      </c>
      <c r="F24" s="90">
        <v>1.6437739247917135E-2</v>
      </c>
      <c r="G24" s="148">
        <v>90</v>
      </c>
      <c r="H24" s="90">
        <v>2.0477815699658702E-2</v>
      </c>
      <c r="I24" s="148">
        <v>91</v>
      </c>
      <c r="J24" s="90">
        <v>1.9304200254560883E-2</v>
      </c>
      <c r="K24" s="148">
        <v>61</v>
      </c>
      <c r="L24" s="90">
        <v>2.1343596920923722E-2</v>
      </c>
      <c r="M24" s="148">
        <v>73</v>
      </c>
      <c r="N24" s="90">
        <v>2.0391061452513966E-2</v>
      </c>
      <c r="O24" s="148">
        <v>26</v>
      </c>
      <c r="P24" s="90">
        <v>2.0108275328692964E-2</v>
      </c>
      <c r="Q24" s="148">
        <v>37</v>
      </c>
      <c r="R24" s="92">
        <v>2.9600000000000001E-2</v>
      </c>
      <c r="S24" s="147">
        <v>726</v>
      </c>
      <c r="T24" s="114">
        <v>1.9800900040910951E-2</v>
      </c>
      <c r="U24" s="94"/>
    </row>
    <row r="25" spans="2:21" ht="21.9" customHeight="1" x14ac:dyDescent="0.3">
      <c r="B25" s="88" t="s">
        <v>25</v>
      </c>
      <c r="C25" s="147">
        <v>229</v>
      </c>
      <c r="D25" s="90">
        <v>1.6202065940285837E-2</v>
      </c>
      <c r="E25" s="148">
        <v>88</v>
      </c>
      <c r="F25" s="90">
        <v>1.9815356901598739E-2</v>
      </c>
      <c r="G25" s="148">
        <v>78</v>
      </c>
      <c r="H25" s="90">
        <v>1.7747440273037544E-2</v>
      </c>
      <c r="I25" s="148">
        <v>69</v>
      </c>
      <c r="J25" s="90">
        <v>1.463725074246924E-2</v>
      </c>
      <c r="K25" s="148">
        <v>48</v>
      </c>
      <c r="L25" s="90">
        <v>1.6794961511546535E-2</v>
      </c>
      <c r="M25" s="148">
        <v>63</v>
      </c>
      <c r="N25" s="90">
        <v>1.759776536312849E-2</v>
      </c>
      <c r="O25" s="148">
        <v>22</v>
      </c>
      <c r="P25" s="90">
        <v>1.7014694508894045E-2</v>
      </c>
      <c r="Q25" s="148">
        <v>30</v>
      </c>
      <c r="R25" s="92">
        <v>2.4E-2</v>
      </c>
      <c r="S25" s="147">
        <v>627</v>
      </c>
      <c r="T25" s="114">
        <v>1.7100777308059457E-2</v>
      </c>
      <c r="U25" s="94"/>
    </row>
    <row r="26" spans="2:21" ht="21.9" customHeight="1" x14ac:dyDescent="0.3">
      <c r="B26" s="88" t="s">
        <v>26</v>
      </c>
      <c r="C26" s="147">
        <v>228</v>
      </c>
      <c r="D26" s="90">
        <v>1.6131314560633932E-2</v>
      </c>
      <c r="E26" s="148">
        <v>53</v>
      </c>
      <c r="F26" s="90">
        <v>1.1934249043008332E-2</v>
      </c>
      <c r="G26" s="148">
        <v>64</v>
      </c>
      <c r="H26" s="90">
        <v>1.4562002275312855E-2</v>
      </c>
      <c r="I26" s="148">
        <v>76</v>
      </c>
      <c r="J26" s="90">
        <v>1.6122189223589309E-2</v>
      </c>
      <c r="K26" s="148">
        <v>34</v>
      </c>
      <c r="L26" s="90">
        <v>1.1896431070678797E-2</v>
      </c>
      <c r="M26" s="148">
        <v>50</v>
      </c>
      <c r="N26" s="90">
        <v>1.3966480446927373E-2</v>
      </c>
      <c r="O26" s="148">
        <v>12</v>
      </c>
      <c r="P26" s="90">
        <v>9.2807424593967514E-3</v>
      </c>
      <c r="Q26" s="148">
        <v>10</v>
      </c>
      <c r="R26" s="92">
        <v>8.0000000000000002E-3</v>
      </c>
      <c r="S26" s="147">
        <v>527</v>
      </c>
      <c r="T26" s="114">
        <v>1.4373380608209464E-2</v>
      </c>
      <c r="U26" s="94"/>
    </row>
    <row r="27" spans="2:21" ht="21.9" customHeight="1" x14ac:dyDescent="0.3">
      <c r="B27" s="88" t="s">
        <v>27</v>
      </c>
      <c r="C27" s="147">
        <v>137</v>
      </c>
      <c r="D27" s="90">
        <v>9.6929390123107403E-3</v>
      </c>
      <c r="E27" s="148">
        <v>37</v>
      </c>
      <c r="F27" s="90">
        <v>8.3314568790812879E-3</v>
      </c>
      <c r="G27" s="148">
        <v>40</v>
      </c>
      <c r="H27" s="90">
        <v>9.1012514220705342E-3</v>
      </c>
      <c r="I27" s="148">
        <v>41</v>
      </c>
      <c r="J27" s="90">
        <v>8.697496817988969E-3</v>
      </c>
      <c r="K27" s="148">
        <v>28</v>
      </c>
      <c r="L27" s="90">
        <v>9.7970608817354796E-3</v>
      </c>
      <c r="M27" s="148">
        <v>40</v>
      </c>
      <c r="N27" s="90">
        <v>1.11731843575419E-2</v>
      </c>
      <c r="O27" s="148">
        <v>17</v>
      </c>
      <c r="P27" s="90">
        <v>1.3147718484145398E-2</v>
      </c>
      <c r="Q27" s="148">
        <v>10</v>
      </c>
      <c r="R27" s="92">
        <v>8.0000000000000002E-3</v>
      </c>
      <c r="S27" s="147">
        <v>350</v>
      </c>
      <c r="T27" s="114">
        <v>9.545888449474977E-3</v>
      </c>
      <c r="U27" s="94"/>
    </row>
    <row r="28" spans="2:21" ht="21.9" customHeight="1" x14ac:dyDescent="0.3">
      <c r="B28" s="88" t="s">
        <v>28</v>
      </c>
      <c r="C28" s="147">
        <v>129</v>
      </c>
      <c r="D28" s="90">
        <v>9.1269279750955147E-3</v>
      </c>
      <c r="E28" s="148">
        <v>33</v>
      </c>
      <c r="F28" s="90">
        <v>7.4307588380995273E-3</v>
      </c>
      <c r="G28" s="148">
        <v>33</v>
      </c>
      <c r="H28" s="90">
        <v>7.5085324232081908E-3</v>
      </c>
      <c r="I28" s="148">
        <v>34</v>
      </c>
      <c r="J28" s="90">
        <v>7.2125583368689008E-3</v>
      </c>
      <c r="K28" s="148">
        <v>28</v>
      </c>
      <c r="L28" s="90">
        <v>9.7970608817354796E-3</v>
      </c>
      <c r="M28" s="148">
        <v>29</v>
      </c>
      <c r="N28" s="90">
        <v>8.1005586592178772E-3</v>
      </c>
      <c r="O28" s="148">
        <v>19</v>
      </c>
      <c r="P28" s="90">
        <v>1.4694508894044857E-2</v>
      </c>
      <c r="Q28" s="148">
        <v>15</v>
      </c>
      <c r="R28" s="92">
        <v>1.2E-2</v>
      </c>
      <c r="S28" s="147">
        <v>320</v>
      </c>
      <c r="T28" s="114">
        <v>8.7276694395199781E-3</v>
      </c>
      <c r="U28" s="94"/>
    </row>
    <row r="29" spans="2:21" ht="21.9" customHeight="1" x14ac:dyDescent="0.3">
      <c r="B29" s="88" t="s">
        <v>29</v>
      </c>
      <c r="C29" s="147">
        <v>96</v>
      </c>
      <c r="D29" s="90">
        <v>6.7921324465827085E-3</v>
      </c>
      <c r="E29" s="148">
        <v>37</v>
      </c>
      <c r="F29" s="90">
        <v>8.3314568790812879E-3</v>
      </c>
      <c r="G29" s="148">
        <v>39</v>
      </c>
      <c r="H29" s="90">
        <v>8.8737201365187719E-3</v>
      </c>
      <c r="I29" s="148">
        <v>33</v>
      </c>
      <c r="J29" s="90">
        <v>7.0004242681374626E-3</v>
      </c>
      <c r="K29" s="148">
        <v>18</v>
      </c>
      <c r="L29" s="90">
        <v>6.298110566829951E-3</v>
      </c>
      <c r="M29" s="148">
        <v>38</v>
      </c>
      <c r="N29" s="90">
        <v>1.0614525139664804E-2</v>
      </c>
      <c r="O29" s="148">
        <v>10</v>
      </c>
      <c r="P29" s="90">
        <v>7.7339520494972931E-3</v>
      </c>
      <c r="Q29" s="148">
        <v>7</v>
      </c>
      <c r="R29" s="92">
        <v>5.5999999999999999E-3</v>
      </c>
      <c r="S29" s="147">
        <v>278</v>
      </c>
      <c r="T29" s="114">
        <v>7.5821628255829812E-3</v>
      </c>
      <c r="U29" s="94"/>
    </row>
    <row r="30" spans="2:21" ht="21.9" customHeight="1" thickBot="1" x14ac:dyDescent="0.35">
      <c r="B30" s="88" t="s">
        <v>30</v>
      </c>
      <c r="C30" s="147">
        <v>205</v>
      </c>
      <c r="D30" s="90">
        <v>1.4504032828640158E-2</v>
      </c>
      <c r="E30" s="148">
        <v>47</v>
      </c>
      <c r="F30" s="90">
        <v>1.058320198153569E-2</v>
      </c>
      <c r="G30" s="148">
        <v>48</v>
      </c>
      <c r="H30" s="90">
        <v>1.0921501706484642E-2</v>
      </c>
      <c r="I30" s="148">
        <v>56</v>
      </c>
      <c r="J30" s="90">
        <v>1.1879507848960543E-2</v>
      </c>
      <c r="K30" s="148">
        <v>37</v>
      </c>
      <c r="L30" s="90">
        <v>1.2946116165150455E-2</v>
      </c>
      <c r="M30" s="148">
        <v>42</v>
      </c>
      <c r="N30" s="90">
        <v>1.1731843575418994E-2</v>
      </c>
      <c r="O30" s="148">
        <v>26</v>
      </c>
      <c r="P30" s="90">
        <v>2.0108275328692964E-2</v>
      </c>
      <c r="Q30" s="148">
        <v>29</v>
      </c>
      <c r="R30" s="92">
        <v>2.3199999999999998E-2</v>
      </c>
      <c r="S30" s="147">
        <v>490</v>
      </c>
      <c r="T30" s="114">
        <v>1.3364243829264967E-2</v>
      </c>
      <c r="U30" s="94"/>
    </row>
    <row r="31" spans="2:21" ht="21.9" customHeight="1" thickTop="1" thickBot="1" x14ac:dyDescent="0.35">
      <c r="B31" s="99" t="s">
        <v>31</v>
      </c>
      <c r="C31" s="154">
        <v>14134</v>
      </c>
      <c r="D31" s="101">
        <v>1</v>
      </c>
      <c r="E31" s="155">
        <v>4441</v>
      </c>
      <c r="F31" s="101">
        <v>1</v>
      </c>
      <c r="G31" s="155">
        <v>4395</v>
      </c>
      <c r="H31" s="101">
        <v>0.99999999999999978</v>
      </c>
      <c r="I31" s="155">
        <v>4714</v>
      </c>
      <c r="J31" s="101">
        <v>1</v>
      </c>
      <c r="K31" s="155">
        <v>2858</v>
      </c>
      <c r="L31" s="101">
        <v>1.0000000000000002</v>
      </c>
      <c r="M31" s="155">
        <v>3580</v>
      </c>
      <c r="N31" s="101">
        <v>1</v>
      </c>
      <c r="O31" s="155">
        <v>1293</v>
      </c>
      <c r="P31" s="101">
        <v>1.0000000000000002</v>
      </c>
      <c r="Q31" s="155">
        <v>1250</v>
      </c>
      <c r="R31" s="103">
        <v>1</v>
      </c>
      <c r="S31" s="154">
        <v>36665</v>
      </c>
      <c r="T31" s="115">
        <v>1</v>
      </c>
      <c r="U31" s="94"/>
    </row>
    <row r="32" spans="2:21" ht="21.9" customHeight="1" thickTop="1" thickBot="1" x14ac:dyDescent="0.35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</row>
    <row r="33" spans="2:20" ht="21.9" customHeight="1" thickTop="1" x14ac:dyDescent="0.3">
      <c r="B33" s="119" t="s">
        <v>217</v>
      </c>
      <c r="C33" s="169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70"/>
      <c r="T33" s="122"/>
    </row>
    <row r="34" spans="2:20" ht="21.9" customHeight="1" thickBot="1" x14ac:dyDescent="0.35">
      <c r="B34" s="124" t="s">
        <v>53</v>
      </c>
      <c r="C34" s="171"/>
      <c r="D34" s="126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</row>
    <row r="35" spans="2:20" ht="15" thickTop="1" x14ac:dyDescent="0.3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</row>
    <row r="36" spans="2:20" x14ac:dyDescent="0.3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</row>
    <row r="37" spans="2:20" x14ac:dyDescent="0.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 x14ac:dyDescent="0.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 x14ac:dyDescent="0.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 x14ac:dyDescent="0.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 x14ac:dyDescent="0.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 x14ac:dyDescent="0.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 x14ac:dyDescent="0.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 x14ac:dyDescent="0.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 x14ac:dyDescent="0.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 x14ac:dyDescent="0.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 x14ac:dyDescent="0.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 x14ac:dyDescent="0.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 x14ac:dyDescent="0.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 x14ac:dyDescent="0.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 x14ac:dyDescent="0.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 x14ac:dyDescent="0.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 x14ac:dyDescent="0.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 x14ac:dyDescent="0.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 x14ac:dyDescent="0.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 x14ac:dyDescent="0.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 x14ac:dyDescent="0.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 x14ac:dyDescent="0.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 x14ac:dyDescent="0.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 x14ac:dyDescent="0.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 x14ac:dyDescent="0.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 x14ac:dyDescent="0.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 x14ac:dyDescent="0.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 x14ac:dyDescent="0.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 x14ac:dyDescent="0.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 x14ac:dyDescent="0.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 x14ac:dyDescent="0.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 x14ac:dyDescent="0.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 x14ac:dyDescent="0.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 x14ac:dyDescent="0.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 x14ac:dyDescent="0.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 x14ac:dyDescent="0.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 x14ac:dyDescent="0.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 x14ac:dyDescent="0.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 x14ac:dyDescent="0.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 x14ac:dyDescent="0.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 x14ac:dyDescent="0.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 x14ac:dyDescent="0.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 x14ac:dyDescent="0.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 x14ac:dyDescent="0.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 x14ac:dyDescent="0.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 x14ac:dyDescent="0.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 x14ac:dyDescent="0.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 x14ac:dyDescent="0.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 x14ac:dyDescent="0.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 x14ac:dyDescent="0.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 x14ac:dyDescent="0.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 x14ac:dyDescent="0.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 x14ac:dyDescent="0.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 x14ac:dyDescent="0.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 x14ac:dyDescent="0.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 x14ac:dyDescent="0.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 x14ac:dyDescent="0.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 x14ac:dyDescent="0.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 x14ac:dyDescent="0.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 x14ac:dyDescent="0.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 x14ac:dyDescent="0.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 x14ac:dyDescent="0.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 x14ac:dyDescent="0.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 x14ac:dyDescent="0.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 x14ac:dyDescent="0.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 x14ac:dyDescent="0.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 x14ac:dyDescent="0.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 x14ac:dyDescent="0.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 x14ac:dyDescent="0.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 x14ac:dyDescent="0.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 x14ac:dyDescent="0.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 x14ac:dyDescent="0.3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</row>
    <row r="112" spans="2:20" x14ac:dyDescent="0.3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2:20" x14ac:dyDescent="0.3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2:20" x14ac:dyDescent="0.3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2:20" x14ac:dyDescent="0.3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2:20" x14ac:dyDescent="0.3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2:20" x14ac:dyDescent="0.3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2:20" x14ac:dyDescent="0.3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2:20" x14ac:dyDescent="0.3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2:20" x14ac:dyDescent="0.3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x14ac:dyDescent="0.3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2:20" x14ac:dyDescent="0.3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</row>
    <row r="123" spans="2:20" x14ac:dyDescent="0.3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2:20" x14ac:dyDescent="0.3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</row>
    <row r="125" spans="2:20" x14ac:dyDescent="0.3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</row>
    <row r="126" spans="2:20" x14ac:dyDescent="0.3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</row>
    <row r="127" spans="2:20" x14ac:dyDescent="0.3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</row>
    <row r="128" spans="2:20" x14ac:dyDescent="0.3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</row>
    <row r="129" spans="2:20" x14ac:dyDescent="0.3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</row>
    <row r="130" spans="2:20" x14ac:dyDescent="0.3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2:20" x14ac:dyDescent="0.3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2:20" x14ac:dyDescent="0.3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2:20" x14ac:dyDescent="0.3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2:20" x14ac:dyDescent="0.3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</row>
    <row r="135" spans="2:20" x14ac:dyDescent="0.3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</row>
    <row r="136" spans="2:20" x14ac:dyDescent="0.3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</row>
    <row r="137" spans="2:20" x14ac:dyDescent="0.3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2:20" x14ac:dyDescent="0.3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</row>
    <row r="139" spans="2:20" x14ac:dyDescent="0.3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</row>
    <row r="140" spans="2:20" x14ac:dyDescent="0.3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2:20" x14ac:dyDescent="0.3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2:20" x14ac:dyDescent="0.3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</row>
    <row r="143" spans="2:20" x14ac:dyDescent="0.3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</row>
    <row r="144" spans="2:20" x14ac:dyDescent="0.3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2:20" x14ac:dyDescent="0.3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</row>
    <row r="146" spans="2:20" x14ac:dyDescent="0.3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2:20" x14ac:dyDescent="0.3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2:20" x14ac:dyDescent="0.3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2:20" x14ac:dyDescent="0.3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</row>
    <row r="150" spans="2:20" x14ac:dyDescent="0.3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</row>
    <row r="151" spans="2:20" x14ac:dyDescent="0.3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2:20" x14ac:dyDescent="0.3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2:20" x14ac:dyDescent="0.3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</row>
    <row r="154" spans="2:20" x14ac:dyDescent="0.3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</row>
    <row r="155" spans="2:20" x14ac:dyDescent="0.3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</row>
    <row r="156" spans="2:20" x14ac:dyDescent="0.3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2:20" x14ac:dyDescent="0.3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2:20" x14ac:dyDescent="0.3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2:20" x14ac:dyDescent="0.3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2:20" x14ac:dyDescent="0.3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2:20" x14ac:dyDescent="0.3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2:20" x14ac:dyDescent="0.3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2:20" x14ac:dyDescent="0.3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2:20" x14ac:dyDescent="0.3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2:20" x14ac:dyDescent="0.3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2:20" x14ac:dyDescent="0.3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2:20" x14ac:dyDescent="0.3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2:20" x14ac:dyDescent="0.3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2:20" x14ac:dyDescent="0.3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2:20" x14ac:dyDescent="0.3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2:20" x14ac:dyDescent="0.3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2:20" x14ac:dyDescent="0.3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2:20" x14ac:dyDescent="0.3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2:20" x14ac:dyDescent="0.3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2:20" x14ac:dyDescent="0.3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2:20" x14ac:dyDescent="0.3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2:20" x14ac:dyDescent="0.3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2:20" x14ac:dyDescent="0.3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2:20" x14ac:dyDescent="0.3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2:20" x14ac:dyDescent="0.3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</row>
    <row r="181" spans="2:20" x14ac:dyDescent="0.3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2:20" x14ac:dyDescent="0.3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2:20" x14ac:dyDescent="0.3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2:20" x14ac:dyDescent="0.3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</row>
    <row r="185" spans="2:20" x14ac:dyDescent="0.3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2:20" x14ac:dyDescent="0.3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</row>
    <row r="187" spans="2:20" x14ac:dyDescent="0.3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2:20" x14ac:dyDescent="0.3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</row>
    <row r="189" spans="2:20" x14ac:dyDescent="0.3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2:20" x14ac:dyDescent="0.3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2:20" x14ac:dyDescent="0.3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2:20" x14ac:dyDescent="0.3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</row>
    <row r="193" spans="2:20" x14ac:dyDescent="0.3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2:20" x14ac:dyDescent="0.3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2:20" x14ac:dyDescent="0.3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2:20" x14ac:dyDescent="0.3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2:20" x14ac:dyDescent="0.3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</row>
    <row r="198" spans="2:20" x14ac:dyDescent="0.3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</row>
    <row r="199" spans="2:20" x14ac:dyDescent="0.3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2:20" x14ac:dyDescent="0.3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</row>
    <row r="201" spans="2:20" x14ac:dyDescent="0.3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2:20" x14ac:dyDescent="0.3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</row>
    <row r="203" spans="2:20" x14ac:dyDescent="0.3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2:20" x14ac:dyDescent="0.3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</row>
    <row r="205" spans="2:20" x14ac:dyDescent="0.3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</row>
    <row r="206" spans="2:20" x14ac:dyDescent="0.3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</row>
    <row r="207" spans="2:20" x14ac:dyDescent="0.3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</row>
    <row r="208" spans="2:20" x14ac:dyDescent="0.3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2:20" x14ac:dyDescent="0.3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2:20" x14ac:dyDescent="0.3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2:20" x14ac:dyDescent="0.3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2:20" x14ac:dyDescent="0.3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2:20" x14ac:dyDescent="0.3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</row>
    <row r="214" spans="2:20" x14ac:dyDescent="0.3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2:20" x14ac:dyDescent="0.3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2:20" x14ac:dyDescent="0.3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2:20" x14ac:dyDescent="0.3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2:20" x14ac:dyDescent="0.3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</row>
    <row r="219" spans="2:20" x14ac:dyDescent="0.3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2:20" x14ac:dyDescent="0.3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</row>
    <row r="221" spans="2:20" x14ac:dyDescent="0.3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2:20" x14ac:dyDescent="0.3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</row>
    <row r="223" spans="2:20" x14ac:dyDescent="0.3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2:20" x14ac:dyDescent="0.3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2:20" x14ac:dyDescent="0.3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2:20" x14ac:dyDescent="0.3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</row>
    <row r="227" spans="2:20" x14ac:dyDescent="0.3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</row>
    <row r="228" spans="2:20" x14ac:dyDescent="0.3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2:20" x14ac:dyDescent="0.3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</row>
    <row r="230" spans="2:20" x14ac:dyDescent="0.3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2:20" x14ac:dyDescent="0.3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  <row r="232" spans="2:20" x14ac:dyDescent="0.3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2:20" x14ac:dyDescent="0.3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2:20" x14ac:dyDescent="0.3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</row>
    <row r="235" spans="2:20" x14ac:dyDescent="0.3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</row>
    <row r="236" spans="2:20" x14ac:dyDescent="0.3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2:20" x14ac:dyDescent="0.3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</row>
    <row r="238" spans="2:20" x14ac:dyDescent="0.3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2:20" x14ac:dyDescent="0.3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2:20" x14ac:dyDescent="0.3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2:20" x14ac:dyDescent="0.3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</row>
    <row r="242" spans="2:20" x14ac:dyDescent="0.3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2:20" x14ac:dyDescent="0.3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2:20" x14ac:dyDescent="0.3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2:20" x14ac:dyDescent="0.3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2:20" x14ac:dyDescent="0.3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2:20" x14ac:dyDescent="0.3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2:20" x14ac:dyDescent="0.3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2:20" x14ac:dyDescent="0.3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2:20" x14ac:dyDescent="0.3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2:20" x14ac:dyDescent="0.3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2:20" x14ac:dyDescent="0.3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2:20" x14ac:dyDescent="0.3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2:20" x14ac:dyDescent="0.3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2:20" x14ac:dyDescent="0.3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2:20" x14ac:dyDescent="0.3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2:20" x14ac:dyDescent="0.3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2:20" x14ac:dyDescent="0.3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2:20" x14ac:dyDescent="0.3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2:20" x14ac:dyDescent="0.3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2:20" x14ac:dyDescent="0.3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2:20" x14ac:dyDescent="0.3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2:20" x14ac:dyDescent="0.3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2:20" x14ac:dyDescent="0.3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2:20" x14ac:dyDescent="0.3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2:20" x14ac:dyDescent="0.3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2:20" x14ac:dyDescent="0.3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2:20" x14ac:dyDescent="0.3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2:20" x14ac:dyDescent="0.3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2:20" x14ac:dyDescent="0.3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2:20" x14ac:dyDescent="0.3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2:20" x14ac:dyDescent="0.3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2:20" x14ac:dyDescent="0.3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2:20" x14ac:dyDescent="0.3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</row>
    <row r="275" spans="2:20" x14ac:dyDescent="0.3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2:20" x14ac:dyDescent="0.3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2:20" x14ac:dyDescent="0.3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</row>
    <row r="278" spans="2:20" x14ac:dyDescent="0.3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</row>
    <row r="279" spans="2:20" x14ac:dyDescent="0.3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</row>
    <row r="280" spans="2:20" x14ac:dyDescent="0.3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2:20" x14ac:dyDescent="0.3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2:20" x14ac:dyDescent="0.3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2:20" x14ac:dyDescent="0.3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2:20" x14ac:dyDescent="0.3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2:20" x14ac:dyDescent="0.3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2:20" x14ac:dyDescent="0.3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2:20" x14ac:dyDescent="0.3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2:20" x14ac:dyDescent="0.3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2:20" x14ac:dyDescent="0.3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2:20" x14ac:dyDescent="0.3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2:20" x14ac:dyDescent="0.3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2:20" x14ac:dyDescent="0.3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2:20" x14ac:dyDescent="0.3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2:20" x14ac:dyDescent="0.3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2:20" x14ac:dyDescent="0.3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2:20" x14ac:dyDescent="0.3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2:20" x14ac:dyDescent="0.3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2:20" x14ac:dyDescent="0.3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2:20" x14ac:dyDescent="0.3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2:20" x14ac:dyDescent="0.3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2:20" x14ac:dyDescent="0.3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2:20" x14ac:dyDescent="0.3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2:20" x14ac:dyDescent="0.3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2:20" x14ac:dyDescent="0.3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2:20" x14ac:dyDescent="0.3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2:20" x14ac:dyDescent="0.3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2:20" x14ac:dyDescent="0.3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2:20" x14ac:dyDescent="0.3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</row>
    <row r="309" spans="2:20" x14ac:dyDescent="0.3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</row>
    <row r="310" spans="2:20" x14ac:dyDescent="0.3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</row>
    <row r="311" spans="2:20" x14ac:dyDescent="0.3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</row>
    <row r="312" spans="2:20" x14ac:dyDescent="0.3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</row>
    <row r="313" spans="2:20" x14ac:dyDescent="0.3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</row>
    <row r="314" spans="2:20" x14ac:dyDescent="0.3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</row>
    <row r="315" spans="2:20" x14ac:dyDescent="0.3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</row>
    <row r="316" spans="2:20" x14ac:dyDescent="0.3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</row>
    <row r="317" spans="2:20" x14ac:dyDescent="0.3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</row>
    <row r="318" spans="2:20" x14ac:dyDescent="0.3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</row>
    <row r="319" spans="2:20" x14ac:dyDescent="0.3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</row>
    <row r="320" spans="2:20" x14ac:dyDescent="0.3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</row>
    <row r="321" spans="2:20" x14ac:dyDescent="0.3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2:20" x14ac:dyDescent="0.3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</row>
    <row r="323" spans="2:20" x14ac:dyDescent="0.3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2:20" x14ac:dyDescent="0.3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</row>
    <row r="325" spans="2:20" x14ac:dyDescent="0.3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</row>
    <row r="326" spans="2:20" x14ac:dyDescent="0.3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2:20" x14ac:dyDescent="0.3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</row>
    <row r="328" spans="2:20" x14ac:dyDescent="0.3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</row>
    <row r="329" spans="2:20" x14ac:dyDescent="0.3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</row>
    <row r="330" spans="2:20" x14ac:dyDescent="0.3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</row>
    <row r="331" spans="2:20" x14ac:dyDescent="0.3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2:20" x14ac:dyDescent="0.3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</row>
    <row r="333" spans="2:20" x14ac:dyDescent="0.3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</row>
  </sheetData>
  <mergeCells count="12">
    <mergeCell ref="B2:T2"/>
    <mergeCell ref="B3:B5"/>
    <mergeCell ref="C4:D4"/>
    <mergeCell ref="E4:F4"/>
    <mergeCell ref="G4:H4"/>
    <mergeCell ref="I4:J4"/>
    <mergeCell ref="K4:L4"/>
    <mergeCell ref="C3:R3"/>
    <mergeCell ref="S3:T4"/>
    <mergeCell ref="M4:N4"/>
    <mergeCell ref="O4:P4"/>
    <mergeCell ref="Q4:R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defaultColWidth="11.44140625" defaultRowHeight="14.4" x14ac:dyDescent="0.3"/>
  <cols>
    <col min="1" max="1" width="10.6640625" style="63" customWidth="1"/>
    <col min="2" max="21" width="10.33203125" style="63" customWidth="1"/>
    <col min="22" max="16384" width="11.44140625" style="63"/>
  </cols>
  <sheetData>
    <row r="1" spans="1:22" ht="25.2" customHeight="1" thickTop="1" thickBot="1" x14ac:dyDescent="0.35">
      <c r="A1" s="318" t="s">
        <v>119</v>
      </c>
      <c r="B1" s="319"/>
      <c r="C1" s="319"/>
      <c r="D1" s="319"/>
      <c r="E1" s="319"/>
      <c r="F1" s="319"/>
      <c r="G1" s="319"/>
      <c r="H1" s="319"/>
      <c r="I1" s="319"/>
      <c r="J1" s="319"/>
      <c r="K1" s="320"/>
      <c r="L1" s="321"/>
      <c r="M1" s="321"/>
      <c r="N1" s="321"/>
      <c r="O1" s="321"/>
      <c r="P1" s="321"/>
      <c r="Q1" s="321"/>
      <c r="R1" s="321"/>
      <c r="S1" s="321"/>
      <c r="T1" s="321"/>
      <c r="U1" s="322"/>
    </row>
    <row r="2" spans="1:22" ht="25.2" customHeight="1" thickTop="1" thickBot="1" x14ac:dyDescent="0.35">
      <c r="A2" s="323" t="s">
        <v>3</v>
      </c>
      <c r="B2" s="326" t="s">
        <v>54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8"/>
    </row>
    <row r="3" spans="1:22" ht="25.2" customHeight="1" x14ac:dyDescent="0.3">
      <c r="A3" s="324"/>
      <c r="B3" s="329">
        <v>0</v>
      </c>
      <c r="C3" s="330"/>
      <c r="D3" s="316" t="s">
        <v>55</v>
      </c>
      <c r="E3" s="317"/>
      <c r="F3" s="331" t="s">
        <v>56</v>
      </c>
      <c r="G3" s="330"/>
      <c r="H3" s="316" t="s">
        <v>57</v>
      </c>
      <c r="I3" s="317"/>
      <c r="J3" s="331" t="s">
        <v>58</v>
      </c>
      <c r="K3" s="330"/>
      <c r="L3" s="316" t="s">
        <v>59</v>
      </c>
      <c r="M3" s="317"/>
      <c r="N3" s="331" t="s">
        <v>60</v>
      </c>
      <c r="O3" s="330"/>
      <c r="P3" s="316" t="s">
        <v>61</v>
      </c>
      <c r="Q3" s="317"/>
      <c r="R3" s="316" t="s">
        <v>34</v>
      </c>
      <c r="S3" s="317"/>
      <c r="T3" s="316" t="s">
        <v>52</v>
      </c>
      <c r="U3" s="317"/>
    </row>
    <row r="4" spans="1:22" ht="25.2" customHeight="1" thickBot="1" x14ac:dyDescent="0.35">
      <c r="A4" s="325"/>
      <c r="B4" s="9" t="s">
        <v>4</v>
      </c>
      <c r="C4" s="10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9" t="s">
        <v>4</v>
      </c>
      <c r="S4" s="11" t="s">
        <v>5</v>
      </c>
      <c r="T4" s="9" t="s">
        <v>4</v>
      </c>
      <c r="U4" s="11" t="s">
        <v>5</v>
      </c>
    </row>
    <row r="5" spans="1:22" ht="15" x14ac:dyDescent="0.25">
      <c r="A5" s="13" t="s">
        <v>6</v>
      </c>
      <c r="B5" s="24">
        <f>VLOOKUP(V5,[1]Sheet1!$A$217:$U$242,2,FALSE)</f>
        <v>2005</v>
      </c>
      <c r="C5" s="14">
        <f>VLOOKUP(V5,[1]Sheet1!$A$217:$U$242,3,FALSE)/100</f>
        <v>5.4684303831992367E-2</v>
      </c>
      <c r="D5" s="24">
        <f>VLOOKUP(V5,[1]Sheet1!$A$217:$U$242,4,FALSE)</f>
        <v>2005</v>
      </c>
      <c r="E5" s="15">
        <f>VLOOKUP(V5,[1]Sheet1!$A$217:$U$242,5,FALSE)/100</f>
        <v>5.4684303831992367E-2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124</v>
      </c>
    </row>
    <row r="6" spans="1:22" ht="15" x14ac:dyDescent="0.25">
      <c r="A6" s="16" t="s">
        <v>7</v>
      </c>
      <c r="B6" s="22">
        <f>VLOOKUP(V6,[1]Sheet1!$A$217:$U$242,2,FALSE)</f>
        <v>217</v>
      </c>
      <c r="C6" s="14">
        <f>VLOOKUP(V6,[1]Sheet1!$A$217:$U$242,3,FALSE)/100</f>
        <v>5.9184508386744853E-3</v>
      </c>
      <c r="D6" s="22">
        <f>VLOOKUP(V6,[1]Sheet1!$A$217:$U$242,4,FALSE)</f>
        <v>217</v>
      </c>
      <c r="E6" s="15">
        <f>VLOOKUP(V6,[1]Sheet1!$A$217:$U$242,5,FALSE)/100</f>
        <v>5.9184508386744853E-3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125</v>
      </c>
    </row>
    <row r="7" spans="1:22" ht="15" x14ac:dyDescent="0.25">
      <c r="A7" s="16" t="s">
        <v>8</v>
      </c>
      <c r="B7" s="22">
        <f>VLOOKUP(V7,[1]Sheet1!$A$217:$U$242,2,FALSE)</f>
        <v>214</v>
      </c>
      <c r="C7" s="14">
        <f>VLOOKUP(V7,[1]Sheet1!$A$217:$U$242,3,FALSE)/100</f>
        <v>5.8366289376789856E-3</v>
      </c>
      <c r="D7" s="22">
        <f>VLOOKUP(V7,[1]Sheet1!$A$217:$U$242,4,FALSE)</f>
        <v>214</v>
      </c>
      <c r="E7" s="15">
        <f>VLOOKUP(V7,[1]Sheet1!$A$217:$U$242,5,FALSE)/100</f>
        <v>5.8366289376789856E-3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126</v>
      </c>
    </row>
    <row r="8" spans="1:22" ht="15" x14ac:dyDescent="0.25">
      <c r="A8" s="16" t="s">
        <v>9</v>
      </c>
      <c r="B8" s="22">
        <f>VLOOKUP(V8,[1]Sheet1!$A$217:$U$242,2,FALSE)</f>
        <v>171</v>
      </c>
      <c r="C8" s="14">
        <f>VLOOKUP(V8,[1]Sheet1!$A$217:$U$242,3,FALSE)/100</f>
        <v>4.663848356743488E-3</v>
      </c>
      <c r="D8" s="22">
        <f>VLOOKUP(V8,[1]Sheet1!$A$217:$U$242,4,FALSE)</f>
        <v>171</v>
      </c>
      <c r="E8" s="15">
        <f>VLOOKUP(V8,[1]Sheet1!$A$217:$U$242,5,FALSE)/100</f>
        <v>4.663848356743488E-3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127</v>
      </c>
    </row>
    <row r="9" spans="1:22" ht="15" x14ac:dyDescent="0.25">
      <c r="A9" s="16" t="s">
        <v>10</v>
      </c>
      <c r="B9" s="22">
        <f>VLOOKUP(V9,[1]Sheet1!$A$217:$U$242,2,FALSE)</f>
        <v>157</v>
      </c>
      <c r="C9" s="14">
        <f>VLOOKUP(V9,[1]Sheet1!$A$217:$U$242,3,FALSE)/100</f>
        <v>4.2820128187644893E-3</v>
      </c>
      <c r="D9" s="22">
        <f>VLOOKUP(V9,[1]Sheet1!$A$217:$U$242,4,FALSE)</f>
        <v>157</v>
      </c>
      <c r="E9" s="15">
        <f>VLOOKUP(V9,[1]Sheet1!$A$217:$U$242,5,FALSE)/100</f>
        <v>4.2820128187644893E-3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128</v>
      </c>
    </row>
    <row r="10" spans="1:22" ht="15" x14ac:dyDescent="0.25">
      <c r="A10" s="16" t="s">
        <v>11</v>
      </c>
      <c r="B10" s="22">
        <f>VLOOKUP(V10,[1]Sheet1!$A$217:$U$242,2,FALSE)</f>
        <v>206</v>
      </c>
      <c r="C10" s="14">
        <f>VLOOKUP(V10,[1]Sheet1!$A$217:$U$242,3,FALSE)/100</f>
        <v>5.6184372016909855E-3</v>
      </c>
      <c r="D10" s="22">
        <f>VLOOKUP(V10,[1]Sheet1!$A$217:$U$242,4,FALSE)</f>
        <v>206</v>
      </c>
      <c r="E10" s="15">
        <f>VLOOKUP(V10,[1]Sheet1!$A$217:$U$242,5,FALSE)/100</f>
        <v>5.6184372016909855E-3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129</v>
      </c>
    </row>
    <row r="11" spans="1:22" ht="15" x14ac:dyDescent="0.25">
      <c r="A11" s="16" t="s">
        <v>12</v>
      </c>
      <c r="B11" s="22">
        <f>VLOOKUP(V11,[1]Sheet1!$A$217:$U$242,2,FALSE)</f>
        <v>478</v>
      </c>
      <c r="C11" s="14">
        <f>VLOOKUP(V11,[1]Sheet1!$A$217:$U$242,3,FALSE)/100</f>
        <v>1.3036956225282968E-2</v>
      </c>
      <c r="D11" s="22">
        <f>VLOOKUP(V11,[1]Sheet1!$A$217:$U$242,4,FALSE)</f>
        <v>478</v>
      </c>
      <c r="E11" s="15">
        <f>VLOOKUP(V11,[1]Sheet1!$A$217:$U$242,5,FALSE)/100</f>
        <v>1.3036956225282968E-2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130</v>
      </c>
    </row>
    <row r="12" spans="1:22" ht="15" x14ac:dyDescent="0.25">
      <c r="A12" s="16" t="s">
        <v>13</v>
      </c>
      <c r="B12" s="22">
        <f>VLOOKUP(V12,[1]Sheet1!$A$217:$U$242,2,FALSE)</f>
        <v>1283</v>
      </c>
      <c r="C12" s="14">
        <f>VLOOKUP(V12,[1]Sheet1!$A$217:$U$242,3,FALSE)/100</f>
        <v>3.4992499659075416E-2</v>
      </c>
      <c r="D12" s="22">
        <f>VLOOKUP(V12,[1]Sheet1!$A$217:$U$242,4,FALSE)</f>
        <v>1283</v>
      </c>
      <c r="E12" s="15">
        <f>VLOOKUP(V12,[1]Sheet1!$A$217:$U$242,5,FALSE)/100</f>
        <v>3.4992499659075416E-2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131</v>
      </c>
    </row>
    <row r="13" spans="1:22" ht="15" x14ac:dyDescent="0.25">
      <c r="A13" s="16" t="s">
        <v>14</v>
      </c>
      <c r="B13" s="22">
        <f>VLOOKUP(V13,[1]Sheet1!$A$217:$U$242,2,FALSE)</f>
        <v>2759</v>
      </c>
      <c r="C13" s="14">
        <f>VLOOKUP(V13,[1]Sheet1!$A$217:$U$242,3,FALSE)/100</f>
        <v>7.5248874948861316E-2</v>
      </c>
      <c r="D13" s="22">
        <f>VLOOKUP(V13,[1]Sheet1!$A$217:$U$242,4,FALSE)</f>
        <v>2759</v>
      </c>
      <c r="E13" s="15">
        <f>VLOOKUP(V13,[1]Sheet1!$A$217:$U$242,5,FALSE)/100</f>
        <v>7.5248874948861316E-2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132</v>
      </c>
    </row>
    <row r="14" spans="1:22" ht="15" x14ac:dyDescent="0.25">
      <c r="A14" s="16" t="s">
        <v>15</v>
      </c>
      <c r="B14" s="22">
        <f>VLOOKUP(V14,[1]Sheet1!$A$217:$U$242,2,FALSE)</f>
        <v>3577</v>
      </c>
      <c r="C14" s="14">
        <f>VLOOKUP(V14,[1]Sheet1!$A$217:$U$242,3,FALSE)/100</f>
        <v>9.7558979953634259E-2</v>
      </c>
      <c r="D14" s="22">
        <f>VLOOKUP(V14,[1]Sheet1!$A$217:$U$242,4,FALSE)</f>
        <v>3577</v>
      </c>
      <c r="E14" s="15">
        <f>VLOOKUP(V14,[1]Sheet1!$A$217:$U$242,5,FALSE)/100</f>
        <v>9.7558979953634259E-2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133</v>
      </c>
    </row>
    <row r="15" spans="1:22" ht="15" x14ac:dyDescent="0.25">
      <c r="A15" s="16" t="s">
        <v>16</v>
      </c>
      <c r="B15" s="22">
        <f>VLOOKUP(V15,[1]Sheet1!$A$217:$U$242,2,FALSE)</f>
        <v>4666</v>
      </c>
      <c r="C15" s="14">
        <f>VLOOKUP(V15,[1]Sheet1!$A$217:$U$242,3,FALSE)/100</f>
        <v>0.12726033001500064</v>
      </c>
      <c r="D15" s="22">
        <f>VLOOKUP(V15,[1]Sheet1!$A$217:$U$242,4,FALSE)</f>
        <v>4666</v>
      </c>
      <c r="E15" s="15">
        <f>VLOOKUP(V15,[1]Sheet1!$A$217:$U$242,5,FALSE)/100</f>
        <v>0.12726033001500064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134</v>
      </c>
    </row>
    <row r="16" spans="1:22" ht="15" x14ac:dyDescent="0.25">
      <c r="A16" s="16" t="s">
        <v>17</v>
      </c>
      <c r="B16" s="22">
        <f>VLOOKUP(V16,[1]Sheet1!$A$217:$U$242,2,FALSE)</f>
        <v>4244</v>
      </c>
      <c r="C16" s="14">
        <f>VLOOKUP(V16,[1]Sheet1!$A$217:$U$242,3,FALSE)/100</f>
        <v>0.11575071594163371</v>
      </c>
      <c r="D16" s="22">
        <f>VLOOKUP(V16,[1]Sheet1!$A$217:$U$242,4,FALSE)</f>
        <v>4244</v>
      </c>
      <c r="E16" s="15">
        <f>VLOOKUP(V16,[1]Sheet1!$A$217:$U$242,5,FALSE)/100</f>
        <v>0.11575071594163371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135</v>
      </c>
    </row>
    <row r="17" spans="1:22" ht="15" x14ac:dyDescent="0.25">
      <c r="A17" s="16" t="s">
        <v>18</v>
      </c>
      <c r="B17" s="22">
        <f>VLOOKUP(V17,[1]Sheet1!$A$217:$U$242,2,FALSE)</f>
        <v>2203</v>
      </c>
      <c r="C17" s="14">
        <f>VLOOKUP(V17,[1]Sheet1!$A$217:$U$242,3,FALSE)/100</f>
        <v>6.0084549297695349E-2</v>
      </c>
      <c r="D17" s="22">
        <f>VLOOKUP(V17,[1]Sheet1!$A$217:$U$242,4,FALSE)</f>
        <v>2203</v>
      </c>
      <c r="E17" s="15">
        <f>VLOOKUP(V17,[1]Sheet1!$A$217:$U$242,5,FALSE)/100</f>
        <v>6.0084549297695349E-2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136</v>
      </c>
    </row>
    <row r="18" spans="1:22" ht="15" x14ac:dyDescent="0.25">
      <c r="A18" s="16" t="s">
        <v>19</v>
      </c>
      <c r="B18" s="22">
        <f>VLOOKUP(V18,[1]Sheet1!$A$217:$U$242,2,FALSE)</f>
        <v>2609</v>
      </c>
      <c r="C18" s="14">
        <f>VLOOKUP(V18,[1]Sheet1!$A$217:$U$242,3,FALSE)/100</f>
        <v>7.1157779899086324E-2</v>
      </c>
      <c r="D18" s="22">
        <f>VLOOKUP(V18,[1]Sheet1!$A$217:$U$242,4,FALSE)</f>
        <v>2609</v>
      </c>
      <c r="E18" s="15">
        <f>VLOOKUP(V18,[1]Sheet1!$A$217:$U$242,5,FALSE)/100</f>
        <v>7.1157779899086324E-2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137</v>
      </c>
    </row>
    <row r="19" spans="1:22" ht="15" x14ac:dyDescent="0.25">
      <c r="A19" s="16" t="s">
        <v>20</v>
      </c>
      <c r="B19" s="22">
        <f>VLOOKUP(V19,[1]Sheet1!$A$217:$U$242,2,FALSE)</f>
        <v>3209</v>
      </c>
      <c r="C19" s="14">
        <f>VLOOKUP(V19,[1]Sheet1!$A$217:$U$242,3,FALSE)/100</f>
        <v>8.752216009818628E-2</v>
      </c>
      <c r="D19" s="22">
        <f>VLOOKUP(V19,[1]Sheet1!$A$217:$U$242,4,FALSE)</f>
        <v>3209</v>
      </c>
      <c r="E19" s="15">
        <f>VLOOKUP(V19,[1]Sheet1!$A$217:$U$242,5,FALSE)/100</f>
        <v>8.752216009818628E-2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138</v>
      </c>
    </row>
    <row r="20" spans="1:22" ht="15" x14ac:dyDescent="0.25">
      <c r="A20" s="16" t="s">
        <v>21</v>
      </c>
      <c r="B20" s="22">
        <f>VLOOKUP(V20,[1]Sheet1!$A$217:$U$242,2,FALSE)</f>
        <v>2769</v>
      </c>
      <c r="C20" s="14">
        <f>VLOOKUP(V20,[1]Sheet1!$A$217:$U$242,3,FALSE)/100</f>
        <v>7.5521614618846308E-2</v>
      </c>
      <c r="D20" s="22">
        <f>VLOOKUP(V20,[1]Sheet1!$A$217:$U$242,4,FALSE)</f>
        <v>2769</v>
      </c>
      <c r="E20" s="15">
        <f>VLOOKUP(V20,[1]Sheet1!$A$217:$U$242,5,FALSE)/100</f>
        <v>7.5521614618846308E-2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139</v>
      </c>
    </row>
    <row r="21" spans="1:22" ht="15" x14ac:dyDescent="0.25">
      <c r="A21" s="16" t="s">
        <v>22</v>
      </c>
      <c r="B21" s="22">
        <f>VLOOKUP(V21,[1]Sheet1!$A$217:$U$242,2,FALSE)</f>
        <v>1570</v>
      </c>
      <c r="C21" s="14">
        <f>VLOOKUP(V21,[1]Sheet1!$A$217:$U$242,3,FALSE)/100</f>
        <v>4.2820128187644892E-2</v>
      </c>
      <c r="D21" s="22">
        <f>VLOOKUP(V21,[1]Sheet1!$A$217:$U$242,4,FALSE)</f>
        <v>1570</v>
      </c>
      <c r="E21" s="15">
        <f>VLOOKUP(V21,[1]Sheet1!$A$217:$U$242,5,FALSE)/100</f>
        <v>4.2820128187644892E-2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140</v>
      </c>
    </row>
    <row r="22" spans="1:22" ht="15" x14ac:dyDescent="0.25">
      <c r="A22" s="16" t="s">
        <v>23</v>
      </c>
      <c r="B22" s="22">
        <f>VLOOKUP(V22,[1]Sheet1!$A$217:$U$242,2,FALSE)</f>
        <v>1010</v>
      </c>
      <c r="C22" s="14">
        <f>VLOOKUP(V22,[1]Sheet1!$A$217:$U$242,3,FALSE)/100</f>
        <v>2.7546706668484931E-2</v>
      </c>
      <c r="D22" s="22">
        <f>VLOOKUP(V22,[1]Sheet1!$A$217:$U$242,4,FALSE)</f>
        <v>1010</v>
      </c>
      <c r="E22" s="15">
        <f>VLOOKUP(V22,[1]Sheet1!$A$217:$U$242,5,FALSE)/100</f>
        <v>2.7546706668484931E-2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141</v>
      </c>
    </row>
    <row r="23" spans="1:22" ht="15" x14ac:dyDescent="0.25">
      <c r="A23" s="16" t="s">
        <v>24</v>
      </c>
      <c r="B23" s="22">
        <f>VLOOKUP(V23,[1]Sheet1!$A$217:$U$242,2,FALSE)</f>
        <v>726</v>
      </c>
      <c r="C23" s="14">
        <f>VLOOKUP(V23,[1]Sheet1!$A$217:$U$242,3,FALSE)/100</f>
        <v>1.9800900040910951E-2</v>
      </c>
      <c r="D23" s="22">
        <f>VLOOKUP(V23,[1]Sheet1!$A$217:$U$242,4,FALSE)</f>
        <v>726</v>
      </c>
      <c r="E23" s="15">
        <f>VLOOKUP(V23,[1]Sheet1!$A$217:$U$242,5,FALSE)/100</f>
        <v>1.9800900040910951E-2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142</v>
      </c>
    </row>
    <row r="24" spans="1:22" ht="15" x14ac:dyDescent="0.25">
      <c r="A24" s="16" t="s">
        <v>25</v>
      </c>
      <c r="B24" s="22">
        <f>VLOOKUP(V24,[1]Sheet1!$A$217:$U$242,2,FALSE)</f>
        <v>627</v>
      </c>
      <c r="C24" s="14">
        <f>VLOOKUP(V24,[1]Sheet1!$A$217:$U$242,3,FALSE)/100</f>
        <v>1.7100777308059457E-2</v>
      </c>
      <c r="D24" s="22">
        <f>VLOOKUP(V24,[1]Sheet1!$A$217:$U$242,4,FALSE)</f>
        <v>627</v>
      </c>
      <c r="E24" s="15">
        <f>VLOOKUP(V24,[1]Sheet1!$A$217:$U$242,5,FALSE)/100</f>
        <v>1.7100777308059457E-2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143</v>
      </c>
    </row>
    <row r="25" spans="1:22" ht="15" x14ac:dyDescent="0.25">
      <c r="A25" s="16" t="s">
        <v>26</v>
      </c>
      <c r="B25" s="22">
        <f>VLOOKUP(V25,[1]Sheet1!$A$217:$U$242,2,FALSE)</f>
        <v>527</v>
      </c>
      <c r="C25" s="14">
        <f>VLOOKUP(V25,[1]Sheet1!$A$217:$U$242,3,FALSE)/100</f>
        <v>1.437338060820946E-2</v>
      </c>
      <c r="D25" s="22">
        <f>VLOOKUP(V25,[1]Sheet1!$A$217:$U$242,4,FALSE)</f>
        <v>527</v>
      </c>
      <c r="E25" s="15">
        <f>VLOOKUP(V25,[1]Sheet1!$A$217:$U$242,5,FALSE)/100</f>
        <v>1.437338060820946E-2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144</v>
      </c>
    </row>
    <row r="26" spans="1:22" x14ac:dyDescent="0.3">
      <c r="A26" s="16" t="s">
        <v>27</v>
      </c>
      <c r="B26" s="22">
        <f>VLOOKUP(V26,[1]Sheet1!$A$217:$U$242,2,FALSE)</f>
        <v>350</v>
      </c>
      <c r="C26" s="14">
        <f>VLOOKUP(V26,[1]Sheet1!$A$217:$U$242,3,FALSE)/100</f>
        <v>9.545888449474977E-3</v>
      </c>
      <c r="D26" s="22">
        <f>VLOOKUP(V26,[1]Sheet1!$A$217:$U$242,4,FALSE)</f>
        <v>350</v>
      </c>
      <c r="E26" s="15">
        <f>VLOOKUP(V26,[1]Sheet1!$A$217:$U$242,5,FALSE)/100</f>
        <v>9.545888449474977E-3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145</v>
      </c>
    </row>
    <row r="27" spans="1:22" x14ac:dyDescent="0.3">
      <c r="A27" s="16" t="s">
        <v>28</v>
      </c>
      <c r="B27" s="22">
        <f>VLOOKUP(V27,[1]Sheet1!$A$217:$U$242,2,FALSE)</f>
        <v>320</v>
      </c>
      <c r="C27" s="14">
        <f>VLOOKUP(V27,[1]Sheet1!$A$217:$U$242,3,FALSE)/100</f>
        <v>8.7276694395199781E-3</v>
      </c>
      <c r="D27" s="22">
        <f>VLOOKUP(V27,[1]Sheet1!$A$217:$U$242,4,FALSE)</f>
        <v>320</v>
      </c>
      <c r="E27" s="15">
        <f>VLOOKUP(V27,[1]Sheet1!$A$217:$U$242,5,FALSE)/100</f>
        <v>8.7276694395199781E-3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146</v>
      </c>
    </row>
    <row r="28" spans="1:22" x14ac:dyDescent="0.3">
      <c r="A28" s="16" t="s">
        <v>29</v>
      </c>
      <c r="B28" s="22">
        <f>VLOOKUP(V28,[1]Sheet1!$A$217:$U$242,2,FALSE)</f>
        <v>278</v>
      </c>
      <c r="C28" s="14">
        <f>VLOOKUP(V28,[1]Sheet1!$A$217:$U$242,3,FALSE)/100</f>
        <v>7.5821628255829812E-3</v>
      </c>
      <c r="D28" s="22">
        <f>VLOOKUP(V28,[1]Sheet1!$A$217:$U$242,4,FALSE)</f>
        <v>278</v>
      </c>
      <c r="E28" s="15">
        <f>VLOOKUP(V28,[1]Sheet1!$A$217:$U$242,5,FALSE)/100</f>
        <v>7.5821628255829812E-3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147</v>
      </c>
    </row>
    <row r="29" spans="1:22" ht="15" thickBot="1" x14ac:dyDescent="0.35">
      <c r="A29" s="17" t="s">
        <v>30</v>
      </c>
      <c r="B29" s="25" t="e">
        <f>VLOOKUP(V29,[1]Sheet1!$A$217:$U$242,2,FALSE)</f>
        <v>#N/A</v>
      </c>
      <c r="C29" s="18" t="e">
        <f>VLOOKUP(V29,[1]Sheet1!$A$217:$U$242,3,FALSE)/100</f>
        <v>#N/A</v>
      </c>
      <c r="D29" s="25" t="e">
        <f>VLOOKUP(V29,[1]Sheet1!$A$217:$U$242,4,FALSE)</f>
        <v>#N/A</v>
      </c>
      <c r="E29" s="19" t="e">
        <f>VLOOKUP(V29,[1]Sheet1!$A$217:$U$242,5,FALSE)/100</f>
        <v>#N/A</v>
      </c>
      <c r="F29" s="28" t="e">
        <f>VLOOKUP(V29,[1]Sheet1!$A$217:$U$242,6,FALSE)</f>
        <v>#N/A</v>
      </c>
      <c r="G29" s="18" t="e">
        <f>VLOOKUP(V29,[1]Sheet1!$A$217:$U$242,7,FALSE)/100</f>
        <v>#N/A</v>
      </c>
      <c r="H29" s="25" t="e">
        <f>VLOOKUP(V29,[1]Sheet1!$A$217:$U$242,8,FALSE)</f>
        <v>#N/A</v>
      </c>
      <c r="I29" s="19" t="e">
        <f>VLOOKUP(V29,[1]Sheet1!$A$217:$U$242,9,FALSE)/100</f>
        <v>#N/A</v>
      </c>
      <c r="J29" s="28" t="e">
        <f>VLOOKUP(V29,[1]Sheet1!$A$217:$U$242,10,FALSE)</f>
        <v>#N/A</v>
      </c>
      <c r="K29" s="18" t="e">
        <f>VLOOKUP(V29,[1]Sheet1!$A$217:$U$242,11,FALSE)/100</f>
        <v>#N/A</v>
      </c>
      <c r="L29" s="25" t="e">
        <f>VLOOKUP(V29,[1]Sheet1!$A$217:$U$242,12,FALSE)</f>
        <v>#N/A</v>
      </c>
      <c r="M29" s="19" t="e">
        <f>VLOOKUP(V29,[1]Sheet1!$A$217:$U$242,13,FALSE)/100</f>
        <v>#N/A</v>
      </c>
      <c r="N29" s="25" t="e">
        <f>VLOOKUP(V29,[1]Sheet1!$A$217:$U$242,14,FALSE)</f>
        <v>#N/A</v>
      </c>
      <c r="O29" s="19" t="e">
        <f>VLOOKUP(V29,[1]Sheet1!$A$217:$U$242,15,FALSE)/100</f>
        <v>#N/A</v>
      </c>
      <c r="P29" s="28" t="e">
        <f>VLOOKUP(V29,[1]Sheet1!$A$217:$U$242,16,FALSE)</f>
        <v>#N/A</v>
      </c>
      <c r="Q29" s="19" t="e">
        <f>VLOOKUP(V29,[1]Sheet1!$A$217:$U$242,17,FALSE)/100</f>
        <v>#N/A</v>
      </c>
      <c r="R29" s="28" t="e">
        <f>VLOOKUP(V29,[1]Sheet1!$A$217:$U$242,18,FALSE)</f>
        <v>#N/A</v>
      </c>
      <c r="S29" s="19" t="e">
        <f>VLOOKUP(V29,[1]Sheet1!$A$217:$U$242,19,FALSE)/100</f>
        <v>#N/A</v>
      </c>
      <c r="T29" s="28" t="e">
        <f>VLOOKUP(V29,[1]Sheet1!$A$217:$U$242,20,FALSE)</f>
        <v>#N/A</v>
      </c>
      <c r="U29" s="19" t="e">
        <f>VLOOKUP(V29,[1]Sheet1!$A$217:$U$242,21,FALSE)/100</f>
        <v>#N/A</v>
      </c>
      <c r="V29" s="67" t="s">
        <v>30</v>
      </c>
    </row>
    <row r="30" spans="1:22" ht="15" thickBot="1" x14ac:dyDescent="0.35">
      <c r="A30" s="20" t="s">
        <v>31</v>
      </c>
      <c r="B30" s="23">
        <f>VLOOKUP(V30,[1]Sheet1!$A$217:$U$242,2,FALSE)</f>
        <v>36665</v>
      </c>
      <c r="C30" s="7">
        <f>VLOOKUP(V30,[1]Sheet1!$A$217:$U$242,3,FALSE)/100</f>
        <v>1</v>
      </c>
      <c r="D30" s="23">
        <f>VLOOKUP(V30,[1]Sheet1!$A$217:$U$242,4,FALSE)</f>
        <v>36665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52</v>
      </c>
    </row>
    <row r="31" spans="1:22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34</vt:i4>
      </vt:variant>
    </vt:vector>
  </HeadingPairs>
  <TitlesOfParts>
    <vt:vector size="34" baseType="lpstr">
      <vt:lpstr>Inhoudsopgave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5.2.8</vt:lpstr>
      <vt:lpstr>5.2.1</vt:lpstr>
      <vt:lpstr>5.2.2</vt:lpstr>
      <vt:lpstr>5.2.3</vt:lpstr>
      <vt:lpstr>5.2.4</vt:lpstr>
      <vt:lpstr>5.2.5</vt:lpstr>
      <vt:lpstr>5.2.6</vt:lpstr>
      <vt:lpstr>5.2.7</vt:lpstr>
      <vt:lpstr>5.3.8</vt:lpstr>
      <vt:lpstr>5.3.1</vt:lpstr>
      <vt:lpstr>5.3.2</vt:lpstr>
      <vt:lpstr>5.3.3</vt:lpstr>
      <vt:lpstr>5.3.4</vt:lpstr>
      <vt:lpstr>5.3.5</vt:lpstr>
      <vt:lpstr>5.3.6</vt:lpstr>
      <vt:lpstr>5.3.7</vt:lpstr>
      <vt:lpstr>5.4.8</vt:lpstr>
      <vt:lpstr>5.4.1</vt:lpstr>
      <vt:lpstr>5.4.2</vt:lpstr>
      <vt:lpstr>5.4.3</vt:lpstr>
      <vt:lpstr>5.4.4</vt:lpstr>
      <vt:lpstr>5.4.5</vt:lpstr>
      <vt:lpstr>5.4.6</vt:lpstr>
      <vt:lpstr>5.4.7</vt:lpstr>
      <vt:lpstr>5.5.8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2015-06-23T07:39:11Z</cp:lastPrinted>
  <dcterms:created xsi:type="dcterms:W3CDTF">2015-01-12T08:29:00Z</dcterms:created>
  <dcterms:modified xsi:type="dcterms:W3CDTF">2021-01-21T07:11:15Z</dcterms:modified>
</cp:coreProperties>
</file>